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updateLinks="always" codeName="ThisWorkbook" defaultThemeVersion="124226"/>
  <bookViews>
    <workbookView xWindow="-30" yWindow="465" windowWidth="24030" windowHeight="6285" tabRatio="753" activeTab="4"/>
  </bookViews>
  <sheets>
    <sheet name="Prototype Model" sheetId="5" r:id="rId1"/>
    <sheet name="ConstructionAssembly" sheetId="13" r:id="rId2"/>
    <sheet name="Zonelvl " sheetId="12" r:id="rId3"/>
    <sheet name="Test Criteria" sheetId="15" r:id="rId4"/>
    <sheet name="Sizing Values" sheetId="19" r:id="rId5"/>
  </sheets>
  <externalReferences>
    <externalReference r:id="rId6"/>
    <externalReference r:id="rId7"/>
  </externalReferences>
  <definedNames>
    <definedName name="_xlnm._FilterDatabase" localSheetId="3" hidden="1">'Test Criteria'!$A$5:$CE$109</definedName>
    <definedName name="AcousticTile" localSheetId="4">#REF!</definedName>
    <definedName name="AcousticTile">ConstructionAssembly!$G$11</definedName>
    <definedName name="AreatoSI">[1]Sheet1!$B$3</definedName>
    <definedName name="ASHRAE30pct.PI.Final11_HotelSmall_STD2010_San_Francisco.table.htm_EnvelopeSumm_1" localSheetId="2">'Zonelvl '!#REF!</definedName>
    <definedName name="BfloorIns" localSheetId="4">#REF!</definedName>
    <definedName name="BfloorIns">ConstructionAssembly!#REF!</definedName>
    <definedName name="BldgPaper" localSheetId="4">#REF!</definedName>
    <definedName name="BldgPaper">ConstructionAssembly!$G$3</definedName>
    <definedName name="BwallIns" localSheetId="4">#REF!</definedName>
    <definedName name="BwallIns">ConstructionAssembly!$G$12</definedName>
    <definedName name="Carpet" localSheetId="4">#REF!</definedName>
    <definedName name="Carpet">ConstructionAssembly!$G$10</definedName>
    <definedName name="Concrete100NW" localSheetId="4">#REF!</definedName>
    <definedName name="Concrete100NW">ConstructionAssembly!$G$9</definedName>
    <definedName name="Concrete150" localSheetId="4">#REF!</definedName>
    <definedName name="Concrete150">ConstructionAssembly!#REF!</definedName>
    <definedName name="ConcreteBwall" localSheetId="4">#REF!</definedName>
    <definedName name="ConcreteBwall">ConstructionAssembly!$G$13</definedName>
    <definedName name="ConcreteFlr200" localSheetId="4">#REF!</definedName>
    <definedName name="ConcreteFlr200">ConstructionAssembly!$G$14</definedName>
    <definedName name="DropCeiling2" localSheetId="4">#REF!</definedName>
    <definedName name="DropCeiling2">ConstructionAssembly!#REF!</definedName>
    <definedName name="EnveDataNonRes">[2]EnveLookups!$X$3:$AO$49</definedName>
    <definedName name="EQBaseByCol">'[2]Runs by Col'!A1='[2]Runs by Col'!$B1</definedName>
    <definedName name="EQBaseByRow">'[2]Runs by Row'!A1='[2]Runs by Row'!A$2</definedName>
    <definedName name="EQParentByCol">'[2]Runs by Col'!A1=HLOOKUP('[2]Runs by Col'!A$3,'[2]Runs by Col'!$B$2:$IV$11,ROW('[2]Runs by Col'!A1)-1,FALSE)</definedName>
    <definedName name="EQParentByRow">'[2]Runs by Row'!A1=VLOOKUP('[2]Runs by Row'!$C1,'[2]Runs by Row'!$B$2:$II$945,COLUMN('[2]Runs by Row'!A1)-1,FALSE)</definedName>
    <definedName name="GlassFiberBd" localSheetId="4">#REF!</definedName>
    <definedName name="GlassFiberBd">ConstructionAssembly!#REF!</definedName>
    <definedName name="Gypsum" localSheetId="4">#REF!</definedName>
    <definedName name="Gypsum">ConstructionAssembly!$G$5</definedName>
    <definedName name="HeavyMassWall" localSheetId="4">#REF!</definedName>
    <definedName name="HeavyMassWall">ConstructionAssembly!$A$23</definedName>
    <definedName name="Int_wall" localSheetId="4">#REF!</definedName>
    <definedName name="Int_wall">ConstructionAssembly!$A$13</definedName>
    <definedName name="LargeOfficeDaylight" localSheetId="4">#REF!</definedName>
    <definedName name="LargeOfficeDaylight">'Zonelvl '!$A$3</definedName>
    <definedName name="LargeOfficeWWR0.2Daylight" localSheetId="4">#REF!</definedName>
    <definedName name="LargeOfficeWWR0.2Daylight">'Zonelvl '!$A$9</definedName>
    <definedName name="LargeOfficeWWR0.6Daylight" localSheetId="4">#REF!</definedName>
    <definedName name="LargeOfficeWWR0.6Daylight">'Zonelvl '!$A$14</definedName>
    <definedName name="LgOSch" localSheetId="4">#REF!</definedName>
    <definedName name="LgOSch">#REF!</definedName>
    <definedName name="MdOSch" localSheetId="4">#REF!</definedName>
    <definedName name="MdOSch">#REF!</definedName>
    <definedName name="MediumOffice" localSheetId="4">#REF!</definedName>
    <definedName name="MediumOffice">'Prototype Model'!$C$2:$C$105</definedName>
    <definedName name="MetalCompositeWall" localSheetId="4">#REF!</definedName>
    <definedName name="MetalCompositeWall">ConstructionAssembly!$G$4</definedName>
    <definedName name="MetalFrameWallTest">ConstructionAssembly!$A$35</definedName>
    <definedName name="MetalRoof" localSheetId="4">#REF!</definedName>
    <definedName name="MetalRoof">ConstructionAssembly!$G$7</definedName>
    <definedName name="MetalRoofIns" localSheetId="4">#REF!</definedName>
    <definedName name="MetalRoofIns">ConstructionAssembly!$G$8</definedName>
    <definedName name="ParentValue">HLOOKUP('[2]Runs by Col'!A$3,'[2]Runs by Col'!$2:$11,ROW()-1,FALSE)</definedName>
    <definedName name="ParentValueByCol">HLOOKUP('[2]Runs by Col'!A$3,'[2]Runs by Col'!$2:$11,ROW()-1,FALSE)</definedName>
    <definedName name="ParentValueByRow">VLOOKUP('[2]Runs by Row'!$C1,'[2]Runs by Row'!$B$2:$II$72,COLUMN('[2]Runs by Row'!A1)-1,FALSE)</definedName>
    <definedName name="PowerDensitytoSI">[2]Constructions!$H$13</definedName>
    <definedName name="QSRstSch" localSheetId="4">#REF!</definedName>
    <definedName name="QSRstSch">#REF!</definedName>
    <definedName name="RoofInsABoveDeck" localSheetId="4">#REF!</definedName>
    <definedName name="RoofInsABoveDeck">ConstructionAssembly!#REF!</definedName>
    <definedName name="RoofTest">ConstructionAssembly!$A$43</definedName>
    <definedName name="RtoSI">[2]Constructions!$H$9</definedName>
    <definedName name="SHotelSch" localSheetId="4">#REF!</definedName>
    <definedName name="SHotelSch">#REF!</definedName>
    <definedName name="SizingValues" localSheetId="4">'Sizing Values'!$A$1</definedName>
    <definedName name="SizingValues">#REF!</definedName>
    <definedName name="SMallSch" localSheetId="4">#REF!</definedName>
    <definedName name="SMallSch">#REF!</definedName>
    <definedName name="SmlOSch" localSheetId="4">#REF!</definedName>
    <definedName name="SmlOSch">#REF!</definedName>
    <definedName name="StandAloneRetail" localSheetId="4">#REF!</definedName>
    <definedName name="StandAloneRetail">'Prototype Model'!$G$2:$G$112</definedName>
    <definedName name="StandAloneRetailArea" localSheetId="4">#REF!</definedName>
    <definedName name="StandAloneRetailArea">'Zonelvl '!$A$21</definedName>
    <definedName name="StandAloneRetailDaylight" localSheetId="4">#REF!</definedName>
    <definedName name="StandAloneRetailDaylight">'Zonelvl '!$A$30</definedName>
    <definedName name="StandAloneRetailDuctLoss" localSheetId="4">#REF!</definedName>
    <definedName name="StandAloneRetailDuctLoss">'Prototype Model'!$H$2:$H$112</definedName>
    <definedName name="StandALoneRetailSkylight" localSheetId="4">#REF!</definedName>
    <definedName name="StandALoneRetailSkylight">'Zonelvl '!$A$36</definedName>
    <definedName name="StandAloneRetailTestCaseLayout" localSheetId="4">#REF!</definedName>
    <definedName name="StandAloneRetailTestCaseLayout">'Zonelvl '!$M$36</definedName>
    <definedName name="StandAloneRetailTestDaylight" localSheetId="4">#REF!</definedName>
    <definedName name="StandAloneRetailTestDaylight">'Zonelvl '!$M$30</definedName>
    <definedName name="StARtlSch" localSheetId="4">#REF!</definedName>
    <definedName name="StARtlSch">#REF!</definedName>
    <definedName name="StripMallArea" localSheetId="4">#REF!</definedName>
    <definedName name="StripMallArea">'Zonelvl '!$A$80</definedName>
    <definedName name="StripMallFanCoil" localSheetId="4">#REF!</definedName>
    <definedName name="StripMallFanCoil">'Prototype Model'!$K$2:$K$112</definedName>
    <definedName name="StripMallSch" localSheetId="4">#REF!</definedName>
    <definedName name="StripMallSch">#REF!</definedName>
    <definedName name="StripMallSkylight" localSheetId="4">#REF!</definedName>
    <definedName name="StripMallSkylight">'Zonelvl '!$A$95</definedName>
    <definedName name="Stucco" localSheetId="4">#REF!</definedName>
    <definedName name="Stucco">ConstructionAssembly!$G$2</definedName>
    <definedName name="T24Basement_wall" localSheetId="4">#REF!</definedName>
    <definedName name="T24Basement_wall">ConstructionAssembly!$A$11</definedName>
    <definedName name="T24BFloor_with_carpet" localSheetId="4">#REF!</definedName>
    <definedName name="T24BFloor_with_carpet">ConstructionAssembly!$A$22</definedName>
    <definedName name="T24Floor" localSheetId="4">#REF!</definedName>
    <definedName name="T24Floor">ConstructionAssembly!#REF!</definedName>
    <definedName name="T24Floor_with_carpet" localSheetId="4">#REF!</definedName>
    <definedName name="T24Floor_with_carpet">ConstructionAssembly!#REF!</definedName>
    <definedName name="T24NRAtticRfWood" localSheetId="4">#REF!</definedName>
    <definedName name="T24NRAtticRfWood">ConstructionAssembly!#REF!</definedName>
    <definedName name="T24NRRoofInsAboveDeck" localSheetId="4">#REF!</definedName>
    <definedName name="T24NRRoofInsAboveDeck">ConstructionAssembly!#REF!</definedName>
    <definedName name="T24NRRoofMetal" localSheetId="4">#REF!</definedName>
    <definedName name="T24NRRoofMetal">ConstructionAssembly!$A$8</definedName>
    <definedName name="T24NRWallMetalFrame" localSheetId="4">#REF!</definedName>
    <definedName name="T24NRWallMetalFrame">ConstructionAssembly!$A$2</definedName>
    <definedName name="T24NRWallWood" localSheetId="4">#REF!</definedName>
    <definedName name="T24NRWallWood">ConstructionAssembly!#REF!</definedName>
    <definedName name="TDVabl7" localSheetId="4">#REF!</definedName>
    <definedName name="TDVabl7">#REF!</definedName>
    <definedName name="TDVabm15" localSheetId="4">#REF!</definedName>
    <definedName name="TDVabm15">#REF!</definedName>
    <definedName name="TDVabm16" localSheetId="4">#REF!</definedName>
    <definedName name="TDVabm16">#REF!</definedName>
    <definedName name="TDVabm6" localSheetId="4">#REF!</definedName>
    <definedName name="TDVabm6">#REF!</definedName>
    <definedName name="TDVrbl7" localSheetId="4">#REF!</definedName>
    <definedName name="TDVrbl7">#REF!</definedName>
    <definedName name="TDVrbm15" localSheetId="4">#REF!</definedName>
    <definedName name="TDVrbm15">#REF!</definedName>
    <definedName name="TDVrbm16" localSheetId="4">#REF!</definedName>
    <definedName name="TDVrbm16">#REF!</definedName>
    <definedName name="TDVrbm6" localSheetId="4">#REF!</definedName>
    <definedName name="TDVrbm6">#REF!</definedName>
    <definedName name="UnhtSoG" localSheetId="4">#REF!</definedName>
    <definedName name="UnhtSoG">ConstructionAssembly!#REF!</definedName>
    <definedName name="UtoSI">[2]Constructions!$H$10</definedName>
    <definedName name="WHSCh" localSheetId="4">#REF!</definedName>
    <definedName name="WHSCh">#REF!</definedName>
    <definedName name="WoodRoof" localSheetId="4">#REF!</definedName>
    <definedName name="WoodRoof">ConstructionAssembly!$A$29</definedName>
  </definedNames>
  <calcPr calcId="145621"/>
</workbook>
</file>

<file path=xl/calcChain.xml><?xml version="1.0" encoding="utf-8"?>
<calcChain xmlns="http://schemas.openxmlformats.org/spreadsheetml/2006/main">
  <c r="AF46" i="19" l="1"/>
  <c r="AE46" i="19"/>
  <c r="AC46" i="19"/>
  <c r="AF4" i="19"/>
  <c r="AE4" i="19"/>
  <c r="AD4" i="19"/>
  <c r="AC4" i="19"/>
  <c r="AB4" i="19"/>
  <c r="AA4" i="19"/>
  <c r="Z4" i="19"/>
  <c r="Y4" i="19"/>
  <c r="X4" i="19"/>
  <c r="W4" i="19"/>
  <c r="V4" i="19"/>
  <c r="U4" i="19"/>
  <c r="T4" i="19"/>
  <c r="S4" i="19"/>
  <c r="R4" i="19"/>
  <c r="Q4" i="19"/>
  <c r="P4" i="19"/>
  <c r="O4" i="19"/>
  <c r="N4" i="19"/>
  <c r="M4" i="19"/>
  <c r="L4" i="19"/>
  <c r="K4" i="19"/>
  <c r="J4" i="19"/>
  <c r="I4" i="19"/>
  <c r="H4" i="19"/>
  <c r="G4" i="19"/>
  <c r="F4" i="19"/>
  <c r="E4" i="19"/>
  <c r="AI5" i="15" l="1"/>
  <c r="AY5" i="15"/>
  <c r="BI2" i="15"/>
  <c r="BI109" i="15"/>
  <c r="BI5" i="15" s="1"/>
  <c r="BG2" i="15"/>
  <c r="BE2" i="15"/>
  <c r="AY109" i="15"/>
  <c r="CC110" i="15" l="1"/>
  <c r="CC3" i="15" s="1"/>
  <c r="CC2" i="15" s="1"/>
  <c r="CD23" i="15"/>
  <c r="CD5" i="15"/>
  <c r="CC5" i="15"/>
  <c r="CD110" i="15"/>
  <c r="CD3" i="15"/>
  <c r="CD2" i="15" s="1"/>
  <c r="G23" i="15" l="1"/>
  <c r="D23" i="15"/>
  <c r="Z99" i="15" l="1"/>
  <c r="Y99" i="15"/>
  <c r="CM109" i="15" l="1"/>
  <c r="AF5" i="15"/>
  <c r="AD5" i="15"/>
  <c r="AC5" i="15"/>
  <c r="B109" i="15" l="1"/>
  <c r="BV109" i="15"/>
  <c r="AI109" i="15"/>
  <c r="N109" i="15"/>
  <c r="CO110" i="15" l="1"/>
  <c r="CN110" i="15"/>
  <c r="CS110" i="15"/>
  <c r="CR110" i="15"/>
  <c r="CL110" i="15" l="1"/>
  <c r="CL3" i="15" s="1"/>
  <c r="CM110" i="15"/>
  <c r="CM3" i="15" l="1"/>
  <c r="CJ110" i="15"/>
  <c r="CJ3" i="15" s="1"/>
  <c r="CJ2" i="15" s="1"/>
  <c r="CK110" i="15"/>
  <c r="CS109" i="15" l="1"/>
  <c r="CS5" i="15" s="1"/>
  <c r="CR5" i="15"/>
  <c r="CQ110" i="15"/>
  <c r="CP110" i="15"/>
  <c r="CQ109" i="15"/>
  <c r="CQ5" i="15" s="1"/>
  <c r="CP5" i="15"/>
  <c r="CL2" i="15"/>
  <c r="CM2" i="15"/>
  <c r="CN5" i="15"/>
  <c r="CL5" i="15"/>
  <c r="CM5" i="15"/>
  <c r="CO109" i="15"/>
  <c r="CO5" i="15" s="1"/>
  <c r="CJ5" i="15" l="1"/>
  <c r="CK109" i="15"/>
  <c r="CK3" i="15" s="1"/>
  <c r="CI110" i="15"/>
  <c r="CH110" i="15"/>
  <c r="CI109" i="15"/>
  <c r="CH5" i="15"/>
  <c r="CK5" i="15" l="1"/>
  <c r="CI5" i="15"/>
  <c r="CG109" i="15"/>
  <c r="CG5" i="15" s="1"/>
  <c r="CF5" i="15"/>
  <c r="CG110" i="15"/>
  <c r="CF110" i="15"/>
  <c r="CB110" i="15" l="1"/>
  <c r="CA110" i="15"/>
  <c r="CB109" i="15"/>
  <c r="CB5" i="15" s="1"/>
  <c r="CA5" i="15"/>
  <c r="BZ110" i="15"/>
  <c r="BY110" i="15"/>
  <c r="BZ109" i="15"/>
  <c r="BZ5" i="15" s="1"/>
  <c r="BY5" i="15"/>
  <c r="BX109" i="15"/>
  <c r="BX5" i="15" s="1"/>
  <c r="BX110" i="15"/>
  <c r="BW110" i="15"/>
  <c r="BV5" i="15"/>
  <c r="BW5" i="15"/>
  <c r="BU110" i="15"/>
  <c r="BU109" i="15"/>
  <c r="BU5" i="15" s="1"/>
  <c r="BT110" i="15"/>
  <c r="BT5" i="15"/>
  <c r="CA3" i="15" l="1"/>
  <c r="CA2" i="15" s="1"/>
  <c r="BX3" i="15"/>
  <c r="BX2" i="15" s="1"/>
  <c r="BY3" i="15"/>
  <c r="BY2" i="15" s="1"/>
  <c r="BW3" i="15"/>
  <c r="BW2" i="15" s="1"/>
  <c r="BZ3" i="15"/>
  <c r="BZ2" i="15" s="1"/>
  <c r="CB3" i="15"/>
  <c r="CB2" i="15" s="1"/>
  <c r="BS109" i="15"/>
  <c r="BS5" i="15" s="1"/>
  <c r="BR109" i="15"/>
  <c r="BR5" i="15" s="1"/>
  <c r="BS110" i="15"/>
  <c r="BR110" i="15"/>
  <c r="BQ110" i="15"/>
  <c r="BQ5" i="15"/>
  <c r="BP110" i="15"/>
  <c r="BP5" i="15"/>
  <c r="BN109" i="15" l="1"/>
  <c r="BN5" i="15" s="1"/>
  <c r="BN110" i="15"/>
  <c r="BM110" i="15"/>
  <c r="BM5" i="15"/>
  <c r="BL109" i="15"/>
  <c r="BL5" i="15" s="1"/>
  <c r="BL110" i="15"/>
  <c r="BK5" i="15" l="1"/>
  <c r="BK110" i="15"/>
  <c r="BJ109" i="15"/>
  <c r="BO109" i="15"/>
  <c r="BO5" i="15" s="1"/>
  <c r="BJ5" i="15" l="1"/>
  <c r="BT3" i="15"/>
  <c r="BT2" i="15" s="1"/>
  <c r="BU3" i="15"/>
  <c r="BU2" i="15" s="1"/>
  <c r="BK3" i="15"/>
  <c r="BK2" i="15" s="1"/>
  <c r="BQ3" i="15"/>
  <c r="BQ2" i="15" s="1"/>
  <c r="BM3" i="15"/>
  <c r="BM2" i="15" s="1"/>
  <c r="BP3" i="15"/>
  <c r="BP2" i="15" s="1"/>
  <c r="BN3" i="15"/>
  <c r="BN2" i="15" s="1"/>
  <c r="BS3" i="15"/>
  <c r="BS2" i="15" s="1"/>
  <c r="BR3" i="15"/>
  <c r="BR2" i="15" s="1"/>
  <c r="BL3" i="15"/>
  <c r="BL2" i="15" s="1"/>
  <c r="AT109" i="15" l="1"/>
  <c r="BF110" i="15" l="1"/>
  <c r="BG110" i="15"/>
  <c r="BH110" i="15"/>
  <c r="BI110" i="15"/>
  <c r="BA110" i="15"/>
  <c r="BB110" i="15"/>
  <c r="BC110" i="15"/>
  <c r="BD110" i="15"/>
  <c r="BE110" i="15"/>
  <c r="AZ110" i="15"/>
  <c r="AK110" i="15" l="1"/>
  <c r="AL110" i="15"/>
  <c r="AM110" i="15"/>
  <c r="AN110" i="15"/>
  <c r="AO110" i="15"/>
  <c r="AP110" i="15"/>
  <c r="AQ110" i="15"/>
  <c r="AR110" i="15"/>
  <c r="AS110" i="15"/>
  <c r="AT110" i="15"/>
  <c r="AU110" i="15"/>
  <c r="AV110" i="15"/>
  <c r="AW110" i="15"/>
  <c r="AX110" i="15"/>
  <c r="AJ110" i="15"/>
  <c r="O110" i="15"/>
  <c r="P110" i="15"/>
  <c r="Q110" i="15"/>
  <c r="R110" i="15"/>
  <c r="S110" i="15"/>
  <c r="T110" i="15"/>
  <c r="U110" i="15"/>
  <c r="V110" i="15"/>
  <c r="W110" i="15"/>
  <c r="X110" i="15"/>
  <c r="Y112" i="15"/>
  <c r="Z112" i="15"/>
  <c r="AA112" i="15"/>
  <c r="AB112" i="15"/>
  <c r="AC110" i="15"/>
  <c r="AD110" i="15"/>
  <c r="AE110" i="15"/>
  <c r="AF110" i="15"/>
  <c r="AG110" i="15"/>
  <c r="AH110" i="15"/>
  <c r="D110" i="15"/>
  <c r="E110" i="15"/>
  <c r="F110" i="15"/>
  <c r="G110" i="15"/>
  <c r="H110" i="15"/>
  <c r="I110" i="15"/>
  <c r="J110" i="15"/>
  <c r="K110" i="15"/>
  <c r="L110" i="15"/>
  <c r="M110" i="15"/>
  <c r="C110" i="15"/>
  <c r="D5" i="15" l="1"/>
  <c r="E5" i="15"/>
  <c r="O5" i="15"/>
  <c r="P5" i="15"/>
  <c r="Q5" i="15"/>
  <c r="R5" i="15"/>
  <c r="S5" i="15"/>
  <c r="AT5" i="15"/>
  <c r="C5" i="15"/>
  <c r="Y111" i="15"/>
  <c r="Y5" i="15" s="1"/>
  <c r="Z111" i="15"/>
  <c r="Z5" i="15" s="1"/>
  <c r="AE109" i="15"/>
  <c r="AE5" i="15" s="1"/>
  <c r="AJ109" i="15"/>
  <c r="AJ5" i="15" s="1"/>
  <c r="AL109" i="15"/>
  <c r="AL5" i="15" s="1"/>
  <c r="AM109" i="15"/>
  <c r="AM5" i="15" s="1"/>
  <c r="AK109" i="15"/>
  <c r="AK5" i="15" s="1"/>
  <c r="AN109" i="15"/>
  <c r="AN5" i="15" s="1"/>
  <c r="AO109" i="15"/>
  <c r="AO5" i="15" s="1"/>
  <c r="AP109" i="15"/>
  <c r="AP5" i="15" s="1"/>
  <c r="AQ109" i="15"/>
  <c r="AQ5" i="15" s="1"/>
  <c r="AR109" i="15"/>
  <c r="AR5" i="15" s="1"/>
  <c r="AS109" i="15"/>
  <c r="AS5" i="15" s="1"/>
  <c r="BA109" i="15"/>
  <c r="BA5" i="15" s="1"/>
  <c r="BB109" i="15"/>
  <c r="AZ109" i="15"/>
  <c r="AZ5" i="15" s="1"/>
  <c r="BF3" i="15"/>
  <c r="BF2" i="15" s="1"/>
  <c r="BH5" i="15"/>
  <c r="AA111" i="15"/>
  <c r="AA5" i="15" s="1"/>
  <c r="AB111" i="15"/>
  <c r="AB5" i="15" s="1"/>
  <c r="AG109" i="15"/>
  <c r="AG5" i="15" s="1"/>
  <c r="AH109" i="15"/>
  <c r="AH5" i="15" s="1"/>
  <c r="AU109" i="15"/>
  <c r="AU5" i="15" s="1"/>
  <c r="AV109" i="15"/>
  <c r="AV5" i="15" s="1"/>
  <c r="AW109" i="15"/>
  <c r="AW5" i="15" s="1"/>
  <c r="AX109" i="15"/>
  <c r="AX5" i="15" s="1"/>
  <c r="BC109" i="15"/>
  <c r="BC5" i="15" s="1"/>
  <c r="BD109" i="15"/>
  <c r="BD5" i="15" s="1"/>
  <c r="BE109" i="15"/>
  <c r="BE5" i="15" s="1"/>
  <c r="BG109" i="15"/>
  <c r="BG5" i="15" s="1"/>
  <c r="U109" i="15"/>
  <c r="U5" i="15" s="1"/>
  <c r="V109" i="15"/>
  <c r="V5" i="15" s="1"/>
  <c r="W109" i="15"/>
  <c r="W5" i="15" s="1"/>
  <c r="X109" i="15"/>
  <c r="X5" i="15" s="1"/>
  <c r="T109" i="15"/>
  <c r="T5" i="15" s="1"/>
  <c r="M109" i="15"/>
  <c r="M5" i="15" s="1"/>
  <c r="L109" i="15"/>
  <c r="L5" i="15" s="1"/>
  <c r="J109" i="15"/>
  <c r="J5" i="15" s="1"/>
  <c r="K109" i="15"/>
  <c r="K5" i="15" s="1"/>
  <c r="I109" i="15"/>
  <c r="I5" i="15" s="1"/>
  <c r="G109" i="15"/>
  <c r="G5" i="15" s="1"/>
  <c r="H109" i="15"/>
  <c r="H5" i="15" s="1"/>
  <c r="F109" i="15"/>
  <c r="F5" i="15" s="1"/>
  <c r="BC3" i="15" l="1"/>
  <c r="BC2" i="15" s="1"/>
  <c r="BI3" i="15"/>
  <c r="BB3" i="15"/>
  <c r="BB2" i="15" s="1"/>
  <c r="BF5" i="15"/>
  <c r="BB5" i="15"/>
  <c r="CN3" i="15"/>
  <c r="CN2" i="15" s="1"/>
  <c r="CO3" i="15"/>
  <c r="CO2" i="15" s="1"/>
  <c r="BH3" i="15"/>
  <c r="BH2" i="15" s="1"/>
  <c r="BE3" i="15"/>
  <c r="AZ3" i="15"/>
  <c r="AZ2" i="15" s="1"/>
  <c r="BG3" i="15"/>
  <c r="BD3" i="15"/>
  <c r="BD2" i="15" s="1"/>
  <c r="AK3" i="15"/>
  <c r="AK2" i="15" s="1"/>
  <c r="AO3" i="15"/>
  <c r="AO2" i="15" s="1"/>
  <c r="AS3" i="15"/>
  <c r="AS2" i="15" s="1"/>
  <c r="AW3" i="15"/>
  <c r="AW2" i="15" s="1"/>
  <c r="AL3" i="15"/>
  <c r="AL2" i="15" s="1"/>
  <c r="AX3" i="15"/>
  <c r="AX2" i="15" s="1"/>
  <c r="AM3" i="15"/>
  <c r="AM2" i="15" s="1"/>
  <c r="AQ3" i="15"/>
  <c r="AQ2" i="15" s="1"/>
  <c r="AU3" i="15"/>
  <c r="AU2" i="15" s="1"/>
  <c r="AJ3" i="15"/>
  <c r="AJ2" i="15" s="1"/>
  <c r="AN3" i="15"/>
  <c r="AN2" i="15" s="1"/>
  <c r="AR3" i="15"/>
  <c r="AR2" i="15" s="1"/>
  <c r="AV3" i="15"/>
  <c r="AV2" i="15" s="1"/>
  <c r="AP3" i="15"/>
  <c r="AP2" i="15" s="1"/>
  <c r="AT3" i="15"/>
  <c r="AT2" i="15" s="1"/>
  <c r="CH3" i="15"/>
  <c r="CH2" i="15" s="1"/>
  <c r="CI3" i="15"/>
  <c r="CI2" i="15" s="1"/>
  <c r="H3" i="15"/>
  <c r="H2" i="15" s="1"/>
  <c r="M3" i="15"/>
  <c r="M2" i="15" s="1"/>
  <c r="D3" i="15"/>
  <c r="D2" i="15" s="1"/>
  <c r="I3" i="15"/>
  <c r="I2" i="15" s="1"/>
  <c r="E3" i="15"/>
  <c r="E2" i="15" s="1"/>
  <c r="F3" i="15"/>
  <c r="F2" i="15" s="1"/>
  <c r="J3" i="15"/>
  <c r="J2" i="15" s="1"/>
  <c r="G3" i="15"/>
  <c r="G2" i="15" s="1"/>
  <c r="K3" i="15"/>
  <c r="K2" i="15" s="1"/>
  <c r="L3" i="15"/>
  <c r="L2" i="15" s="1"/>
  <c r="C3" i="15"/>
  <c r="C2" i="15" s="1"/>
  <c r="CS3" i="15"/>
  <c r="CS2" i="15" s="1"/>
  <c r="CR3" i="15"/>
  <c r="CR2" i="15" s="1"/>
  <c r="CP3" i="15"/>
  <c r="CP2" i="15" s="1"/>
  <c r="CK2" i="15"/>
  <c r="CQ3" i="15"/>
  <c r="CQ2" i="15" s="1"/>
  <c r="CF3" i="15"/>
  <c r="CF2" i="15" s="1"/>
  <c r="CG3" i="15"/>
  <c r="CG2" i="15" s="1"/>
  <c r="P3" i="15"/>
  <c r="P2" i="15" s="1"/>
  <c r="T3" i="15"/>
  <c r="T2" i="15" s="1"/>
  <c r="X3" i="15"/>
  <c r="X2" i="15" s="1"/>
  <c r="Z3" i="15"/>
  <c r="Z2" i="15" s="1"/>
  <c r="AE3" i="15"/>
  <c r="AE2" i="15" s="1"/>
  <c r="AH3" i="15"/>
  <c r="AH2" i="15" s="1"/>
  <c r="Q3" i="15"/>
  <c r="Q2" i="15" s="1"/>
  <c r="AC3" i="15"/>
  <c r="AC2" i="15" s="1"/>
  <c r="R3" i="15"/>
  <c r="R2" i="15" s="1"/>
  <c r="V3" i="15"/>
  <c r="V2" i="15" s="1"/>
  <c r="AB3" i="15"/>
  <c r="AB2" i="15" s="1"/>
  <c r="AD3" i="15"/>
  <c r="AD2" i="15" s="1"/>
  <c r="AG3" i="15"/>
  <c r="AG2" i="15" s="1"/>
  <c r="O3" i="15"/>
  <c r="O2" i="15" s="1"/>
  <c r="S3" i="15"/>
  <c r="S2" i="15" s="1"/>
  <c r="W3" i="15"/>
  <c r="W2" i="15" s="1"/>
  <c r="Y3" i="15"/>
  <c r="Y2" i="15" s="1"/>
  <c r="U3" i="15"/>
  <c r="U2" i="15" s="1"/>
  <c r="AA3" i="15"/>
  <c r="AA2" i="15" s="1"/>
  <c r="AF3" i="15"/>
  <c r="AF2" i="15" s="1"/>
  <c r="N5" i="15"/>
  <c r="BA3" i="15"/>
  <c r="BA2" i="15" s="1"/>
  <c r="CE5" i="15" l="1"/>
  <c r="B91" i="12" l="1"/>
  <c r="B92" i="12" s="1"/>
</calcChain>
</file>

<file path=xl/comments1.xml><?xml version="1.0" encoding="utf-8"?>
<comments xmlns="http://schemas.openxmlformats.org/spreadsheetml/2006/main">
  <authors>
    <author>Nambiar, Chitra           AEC</author>
  </authors>
  <commentList>
    <comment ref="H28" authorId="0">
      <text>
        <r>
          <rPr>
            <b/>
            <sz val="9"/>
            <color indexed="81"/>
            <rFont val="Tahoma"/>
            <family val="2"/>
          </rPr>
          <t>Nambiar, Chitra           AEC:</t>
        </r>
        <r>
          <rPr>
            <sz val="9"/>
            <color indexed="81"/>
            <rFont val="Tahoma"/>
            <family val="2"/>
          </rPr>
          <t xml:space="preserve">
Not been updated</t>
        </r>
      </text>
    </comment>
  </commentList>
</comments>
</file>

<file path=xl/comments2.xml><?xml version="1.0" encoding="utf-8"?>
<comments xmlns="http://schemas.openxmlformats.org/spreadsheetml/2006/main">
  <authors>
    <author>Kapur, Nikhil</author>
  </authors>
  <commentList>
    <comment ref="AC45" authorId="0">
      <text>
        <r>
          <rPr>
            <b/>
            <sz val="9"/>
            <color indexed="81"/>
            <rFont val="Tahoma"/>
            <family val="2"/>
          </rPr>
          <t>Gross Capacity</t>
        </r>
      </text>
    </comment>
  </commentList>
</comments>
</file>

<file path=xl/connections.xml><?xml version="1.0" encoding="utf-8"?>
<connections xmlns="http://schemas.openxmlformats.org/spreadsheetml/2006/main">
  <connection id="1" name="Connection" type="4" refreshedVersion="4" background="1">
    <webPr sourceData="1" parsePre="1" consecutive="1" url="file:///P:/Projects/2009/009-137%20SF%20Codes%20and%20Standards%20Title%2024%20Standards%20for%202011/WA4/WA4-project-docs/Task%204%20Analysis-Bundles/2010%20Prototype%20Models/ASHRAE30pct.PI.Final11_HotelSmall_STD2010_San_Francisco.table.htm#EnvelopeSummary::EntireFacility" htmlTables="1">
      <tables count="1">
        <x v="16"/>
      </tables>
    </webPr>
  </connection>
</connections>
</file>

<file path=xl/sharedStrings.xml><?xml version="1.0" encoding="utf-8"?>
<sst xmlns="http://schemas.openxmlformats.org/spreadsheetml/2006/main" count="5588" uniqueCount="932">
  <si>
    <t>I</t>
  </si>
  <si>
    <t>Prototype Name</t>
  </si>
  <si>
    <t>II</t>
  </si>
  <si>
    <t>III</t>
  </si>
  <si>
    <t>IV</t>
  </si>
  <si>
    <t>VIII</t>
  </si>
  <si>
    <t>Prototype Description</t>
  </si>
  <si>
    <t>Vintage</t>
  </si>
  <si>
    <t>New Construction</t>
  </si>
  <si>
    <t>Location</t>
  </si>
  <si>
    <t>Fuel Type</t>
  </si>
  <si>
    <t>gas, electricity</t>
  </si>
  <si>
    <t>Total Floor Area (sq feet)</t>
  </si>
  <si>
    <t>53600 (163.8 ft x 109.2 ft)</t>
  </si>
  <si>
    <t>498,600 (240 ft x 160 ft)</t>
  </si>
  <si>
    <t>24695  (178 ft x 139 ft)</t>
  </si>
  <si>
    <t xml:space="preserve">Building shape </t>
  </si>
  <si>
    <t xml:space="preserve">Aspect Ratio </t>
  </si>
  <si>
    <t>Number of Floors</t>
  </si>
  <si>
    <t>Window Fraction
(Window-to-Wall Ratio)</t>
  </si>
  <si>
    <t>24.4% for South and 19.8% for the other three orientations
 (Window Dimensions: 6.0 ft x 5.0 ft punch windows for all façades)</t>
  </si>
  <si>
    <t>33% (Window Dimensions: 
163.8 ft x 4.29 ft on the long side of facade  109.2 ft x 4.29 ft on the short side of the façade)</t>
  </si>
  <si>
    <t xml:space="preserve">40% of above-grade gross walls
37.5% of gross walls (including the below-grade walls) </t>
  </si>
  <si>
    <t>7.1%
(Window Dimensions: 
82.136 ft x 5 ft, 9.843 ft x 8.563 ft and 82.136 ft x 5 on the street facing facade)</t>
  </si>
  <si>
    <t>Window Locations</t>
  </si>
  <si>
    <t>evenly distributed along four façades</t>
  </si>
  <si>
    <t>Windows only on the street facing façade (25.4% WWR)</t>
  </si>
  <si>
    <t>Shading Geometry</t>
  </si>
  <si>
    <t>none</t>
  </si>
  <si>
    <t>Azimuth</t>
  </si>
  <si>
    <t>non-directional</t>
  </si>
  <si>
    <t xml:space="preserve">Thermal Zoning
</t>
  </si>
  <si>
    <t>Perimeter zone depth: 16.4 ft. 
Four perimeter zones, one core zone and an attic zone.
Percentages of floor area:  Perimeter 70%, Core 30%</t>
  </si>
  <si>
    <t>Perimeter zone depth: 15 ft. 
Each floor has four perimeter zones and one core zone.
Percentages of floor area:  Perimeter 40%, Core 60%</t>
  </si>
  <si>
    <t>Perimeter zone depth: 15 ft. 
Each floor has four perimeter zones and one core zone.
Percentages of floor area:  Perimeter 33%, Core 67%</t>
  </si>
  <si>
    <t>Floor to floor height (feet)</t>
  </si>
  <si>
    <t>NA</t>
  </si>
  <si>
    <t>Floor to ceiling height (feet)</t>
  </si>
  <si>
    <t>9
(4 ft above-ceiling plenum)</t>
  </si>
  <si>
    <t>Glazing sill height (feet)</t>
  </si>
  <si>
    <t>3
(top of the window is 8 ft high with 5 ft high glass)</t>
  </si>
  <si>
    <t>3.35 ft 
(top of the window is 7.64 ft high with 4.29 ft high glass)</t>
  </si>
  <si>
    <t>3 ft</t>
  </si>
  <si>
    <t>Exterior walls</t>
  </si>
  <si>
    <t xml:space="preserve">    Construction</t>
  </si>
  <si>
    <r>
      <t xml:space="preserve">    U-factor (Btu / h * ft</t>
    </r>
    <r>
      <rPr>
        <vertAlign val="superscript"/>
        <sz val="10"/>
        <color indexed="8"/>
        <rFont val="Calibri"/>
        <family val="2"/>
        <scheme val="minor"/>
      </rPr>
      <t>2</t>
    </r>
    <r>
      <rPr>
        <sz val="10"/>
        <color indexed="8"/>
        <rFont val="Calibri"/>
        <family val="2"/>
        <scheme val="minor"/>
      </rPr>
      <t xml:space="preserve"> * °F) and/or
    R-value (h * ft</t>
    </r>
    <r>
      <rPr>
        <vertAlign val="superscript"/>
        <sz val="10"/>
        <color indexed="8"/>
        <rFont val="Calibri"/>
        <family val="2"/>
        <scheme val="minor"/>
      </rPr>
      <t>2</t>
    </r>
    <r>
      <rPr>
        <sz val="10"/>
        <color indexed="8"/>
        <rFont val="Calibri"/>
        <family val="2"/>
        <scheme val="minor"/>
      </rPr>
      <t xml:space="preserve"> * °F / Btu)</t>
    </r>
  </si>
  <si>
    <t xml:space="preserve">    Dimensions</t>
  </si>
  <si>
    <t>Based on floor area and aspect ratio</t>
  </si>
  <si>
    <t xml:space="preserve">    Tilts and orientations</t>
  </si>
  <si>
    <t>Vertical</t>
  </si>
  <si>
    <t>Roof</t>
  </si>
  <si>
    <t>Attic Roof with wood joist</t>
  </si>
  <si>
    <t>Hipped roof: 10.76 ft attic ridge height, 2 ft overhang-soffit</t>
  </si>
  <si>
    <t>Horizontal</t>
  </si>
  <si>
    <t>Window</t>
  </si>
  <si>
    <t xml:space="preserve">    Glass-Type and frame</t>
  </si>
  <si>
    <r>
      <t xml:space="preserve">    U-factor (Btu / h * ft</t>
    </r>
    <r>
      <rPr>
        <vertAlign val="superscript"/>
        <sz val="10"/>
        <rFont val="Calibri"/>
        <family val="2"/>
        <scheme val="minor"/>
      </rPr>
      <t>2</t>
    </r>
    <r>
      <rPr>
        <sz val="10"/>
        <rFont val="Calibri"/>
        <family val="2"/>
        <scheme val="minor"/>
      </rPr>
      <t xml:space="preserve"> * °F) </t>
    </r>
  </si>
  <si>
    <t xml:space="preserve">    Visible transmittance</t>
  </si>
  <si>
    <t xml:space="preserve">    Operable area</t>
  </si>
  <si>
    <t>Skylight</t>
  </si>
  <si>
    <t xml:space="preserve">    SHGC</t>
  </si>
  <si>
    <t>Foundation</t>
  </si>
  <si>
    <t xml:space="preserve">    Foundation Type</t>
  </si>
  <si>
    <t xml:space="preserve">    Thermal properties for basement walls</t>
  </si>
  <si>
    <t xml:space="preserve">   Construction</t>
  </si>
  <si>
    <t>2x4 uninsulated Stud Wall</t>
  </si>
  <si>
    <t xml:space="preserve">   Dimensions </t>
  </si>
  <si>
    <t>Internal Mass</t>
  </si>
  <si>
    <t>6 inches standard wood (16.6 lb/ft²)</t>
  </si>
  <si>
    <t>Air Barrier System</t>
  </si>
  <si>
    <t xml:space="preserve">   Infiltration</t>
  </si>
  <si>
    <t>HVAC System Type</t>
  </si>
  <si>
    <t xml:space="preserve">    Heating type</t>
  </si>
  <si>
    <t>Gas furnace inside the packaged air conditioning unit</t>
  </si>
  <si>
    <t xml:space="preserve">    Cooling type</t>
  </si>
  <si>
    <t>Packaged air conditioning unit</t>
  </si>
  <si>
    <t>Water cooled Centrifugal chillers (2)</t>
  </si>
  <si>
    <t xml:space="preserve">    Distribution and terminal units</t>
  </si>
  <si>
    <t>Single zone constant air volume distribution.</t>
  </si>
  <si>
    <t>HVAC Sizing</t>
  </si>
  <si>
    <t xml:space="preserve">    Heating</t>
  </si>
  <si>
    <t>HVAC Efficiency</t>
  </si>
  <si>
    <t>HVAC Control</t>
  </si>
  <si>
    <t xml:space="preserve">    Thermostat Setpoint</t>
  </si>
  <si>
    <t>75°F Cooling/70°F Heating</t>
  </si>
  <si>
    <t xml:space="preserve">    Thermostat Setback</t>
  </si>
  <si>
    <t>85°F Cooling/60°F Heating</t>
  </si>
  <si>
    <t xml:space="preserve">    Chilled water supply temperatures</t>
  </si>
  <si>
    <t>44°F</t>
  </si>
  <si>
    <t xml:space="preserve">    Hot water supply temperatures</t>
  </si>
  <si>
    <t>180°F</t>
  </si>
  <si>
    <t xml:space="preserve">    Economizers</t>
  </si>
  <si>
    <t>No economizer</t>
  </si>
  <si>
    <t xml:space="preserve">    Ventilation</t>
  </si>
  <si>
    <r>
      <t>0.15 cfm/ft</t>
    </r>
    <r>
      <rPr>
        <vertAlign val="superscript"/>
        <sz val="10"/>
        <rFont val="Calibri"/>
        <family val="2"/>
        <scheme val="minor"/>
      </rPr>
      <t>2</t>
    </r>
  </si>
  <si>
    <t>Supply Fan</t>
  </si>
  <si>
    <t xml:space="preserve">    Supply Fan Total Efficiency (%)</t>
  </si>
  <si>
    <t>Pump</t>
  </si>
  <si>
    <t xml:space="preserve">     Pump Type</t>
  </si>
  <si>
    <t xml:space="preserve">     Rated Pump Head</t>
  </si>
  <si>
    <t>Cooling Tower</t>
  </si>
  <si>
    <t xml:space="preserve">     Cooling Tower Type</t>
  </si>
  <si>
    <t>Service Water Heating</t>
  </si>
  <si>
    <t xml:space="preserve">    SWH type</t>
  </si>
  <si>
    <t>Storage Tank</t>
  </si>
  <si>
    <t xml:space="preserve">    Fuel type</t>
  </si>
  <si>
    <t>Natural Gas</t>
  </si>
  <si>
    <t xml:space="preserve">    Thermal efficiency (%)</t>
  </si>
  <si>
    <t xml:space="preserve">    Water temperature setpoint</t>
  </si>
  <si>
    <t>Lighting Load</t>
  </si>
  <si>
    <t xml:space="preserve">    Schedule</t>
  </si>
  <si>
    <t xml:space="preserve">    Daylighting Controls</t>
  </si>
  <si>
    <t xml:space="preserve">Plug load </t>
  </si>
  <si>
    <t>Occupancy</t>
  </si>
  <si>
    <t xml:space="preserve">    Average people</t>
  </si>
  <si>
    <r>
      <t>100- ft</t>
    </r>
    <r>
      <rPr>
        <vertAlign val="superscript"/>
        <sz val="10"/>
        <rFont val="Calibri"/>
        <family val="2"/>
        <scheme val="minor"/>
      </rPr>
      <t>2</t>
    </r>
    <r>
      <rPr>
        <sz val="10"/>
        <rFont val="Calibri"/>
        <family val="2"/>
        <scheme val="minor"/>
      </rPr>
      <t>/person</t>
    </r>
  </si>
  <si>
    <t>Elevator</t>
  </si>
  <si>
    <t xml:space="preserve">   Quantity</t>
  </si>
  <si>
    <t xml:space="preserve">   Motor type</t>
  </si>
  <si>
    <t xml:space="preserve">   Peak Motor Power (W/elevator)</t>
  </si>
  <si>
    <t xml:space="preserve">   Heat Gain to Building</t>
  </si>
  <si>
    <t xml:space="preserve">   Peak Fan/lights Power
(W/elevator)</t>
  </si>
  <si>
    <t xml:space="preserve">  Motor and fan/lights Schedules</t>
  </si>
  <si>
    <t>Total</t>
  </si>
  <si>
    <t>Fans</t>
  </si>
  <si>
    <t>22,500 ft² (300 ft x 75 ft)</t>
  </si>
  <si>
    <t>10.5%
(Window Dimensions: 
24 windows, 7 ft x 5 ft each and 12 doors, 6 ft x 7 ft each, on the street facing façade with south WWR 26%)</t>
  </si>
  <si>
    <t>Windows only on the street facing façade</t>
  </si>
  <si>
    <t>3.0 ft (top of the window is 8 ft high)</t>
  </si>
  <si>
    <r>
      <t>1.2 W/ft</t>
    </r>
    <r>
      <rPr>
        <vertAlign val="superscript"/>
        <sz val="10"/>
        <rFont val="Calibri"/>
        <family val="2"/>
        <scheme val="minor"/>
      </rPr>
      <t>2</t>
    </r>
  </si>
  <si>
    <t xml:space="preserve"> </t>
  </si>
  <si>
    <t>Medium Office Building Schedule</t>
  </si>
  <si>
    <t>Large Office Building Schedule</t>
  </si>
  <si>
    <t>CZ-6/15/16</t>
  </si>
  <si>
    <t>Envelope Infiltration</t>
  </si>
  <si>
    <t>Yes</t>
  </si>
  <si>
    <t>Conditioned Total</t>
  </si>
  <si>
    <t>Unconditioned Total</t>
  </si>
  <si>
    <t>Area [ft2]</t>
  </si>
  <si>
    <t>LGSTORE1</t>
  </si>
  <si>
    <t>SMSTORE1</t>
  </si>
  <si>
    <t>SMSTORE2</t>
  </si>
  <si>
    <t>SMSTORE3</t>
  </si>
  <si>
    <t>SMSTORE4</t>
  </si>
  <si>
    <t>LGSTORE2</t>
  </si>
  <si>
    <t>SMSTORE5</t>
  </si>
  <si>
    <t>SMSTORE6</t>
  </si>
  <si>
    <t>SMSTORE7</t>
  </si>
  <si>
    <t>SMSTORE8</t>
  </si>
  <si>
    <t>STRIP MALL</t>
  </si>
  <si>
    <t>STAND ALONE RETAIL</t>
  </si>
  <si>
    <t>BACK_SPACE</t>
  </si>
  <si>
    <t>CORE_RETAIL</t>
  </si>
  <si>
    <t>POINT_OF_SALE</t>
  </si>
  <si>
    <t>FRONT_RETAIL</t>
  </si>
  <si>
    <t>FRONT_ENTRY</t>
  </si>
  <si>
    <t>Baseline Skylight Layout</t>
  </si>
  <si>
    <t>TestCase Skylight Layout</t>
  </si>
  <si>
    <r>
      <t xml:space="preserve">    Lighting power density (W/ft</t>
    </r>
    <r>
      <rPr>
        <vertAlign val="superscript"/>
        <sz val="10"/>
        <rFont val="Calibri"/>
        <family val="2"/>
        <scheme val="minor"/>
      </rPr>
      <t>2</t>
    </r>
    <r>
      <rPr>
        <sz val="10"/>
        <rFont val="Calibri"/>
        <family val="2"/>
        <scheme val="minor"/>
      </rPr>
      <t>)</t>
    </r>
  </si>
  <si>
    <r>
      <t xml:space="preserve">    Electric power density (W/ft</t>
    </r>
    <r>
      <rPr>
        <vertAlign val="superscript"/>
        <sz val="10"/>
        <color indexed="8"/>
        <rFont val="Calibri"/>
        <family val="2"/>
        <scheme val="minor"/>
      </rPr>
      <t>2</t>
    </r>
    <r>
      <rPr>
        <sz val="10"/>
        <color indexed="8"/>
        <rFont val="Calibri"/>
        <family val="2"/>
        <scheme val="minor"/>
      </rPr>
      <t>)</t>
    </r>
  </si>
  <si>
    <t>135°F</t>
  </si>
  <si>
    <t xml:space="preserve">    Construction Assembly Layers</t>
  </si>
  <si>
    <t xml:space="preserve">    Supply air temperature reset</t>
  </si>
  <si>
    <t xml:space="preserve">  Outside Layer</t>
  </si>
  <si>
    <t xml:space="preserve">  Layer 2</t>
  </si>
  <si>
    <t xml:space="preserve">  Layer 3</t>
  </si>
  <si>
    <t>Layers</t>
  </si>
  <si>
    <t>Name</t>
  </si>
  <si>
    <t>Material Name</t>
  </si>
  <si>
    <t xml:space="preserve">  Layer 4</t>
  </si>
  <si>
    <t>Fixed vertical window with U-value and SHGC as specified.</t>
  </si>
  <si>
    <t>Glass, curb mounted skylight with U-value and SHGC as specified.</t>
  </si>
  <si>
    <t xml:space="preserve">    Design Supply air temperature</t>
  </si>
  <si>
    <t xml:space="preserve">     Pump Efficiency</t>
  </si>
  <si>
    <t xml:space="preserve">    Condenser Type</t>
  </si>
  <si>
    <t xml:space="preserve">    System Type</t>
  </si>
  <si>
    <t>Packaged single zone air conditioning unit</t>
  </si>
  <si>
    <t xml:space="preserve">    Chilled water supply temperature reset</t>
  </si>
  <si>
    <t xml:space="preserve">    Hot water supply temperature reset</t>
  </si>
  <si>
    <t xml:space="preserve">     Tower range</t>
  </si>
  <si>
    <t>10F (Design CW supply temp. 85F, CW return temp 95F)</t>
  </si>
  <si>
    <t xml:space="preserve">    Chilled water return temperatures</t>
  </si>
  <si>
    <t xml:space="preserve">    Fan Motor Efficiency</t>
  </si>
  <si>
    <t>4 pipe fan coil unit</t>
  </si>
  <si>
    <t>Heating hot water</t>
  </si>
  <si>
    <t>Chilled water system</t>
  </si>
  <si>
    <t xml:space="preserve">    Supply Fan Pressure Rise</t>
  </si>
  <si>
    <t>Motor efficiency: 0.9</t>
  </si>
  <si>
    <t xml:space="preserve">Gas furnace </t>
  </si>
  <si>
    <t>Single speed DX cooling</t>
  </si>
  <si>
    <t xml:space="preserve">Electric heating </t>
  </si>
  <si>
    <t xml:space="preserve">    Fan type</t>
  </si>
  <si>
    <t>OnOff</t>
  </si>
  <si>
    <t>64°F</t>
  </si>
  <si>
    <t>CAV</t>
  </si>
  <si>
    <t xml:space="preserve">    Water Heater Max Capacity (Btuh)</t>
  </si>
  <si>
    <t>1.5 W/ft2</t>
  </si>
  <si>
    <r>
      <t>0.75 W/ft</t>
    </r>
    <r>
      <rPr>
        <vertAlign val="superscript"/>
        <sz val="10"/>
        <rFont val="Calibri"/>
        <family val="2"/>
        <scheme val="minor"/>
      </rPr>
      <t>2</t>
    </r>
  </si>
  <si>
    <r>
      <t>Point of Sale &amp; Core and Front Retail -0.2 cfm/ft</t>
    </r>
    <r>
      <rPr>
        <vertAlign val="superscript"/>
        <sz val="10"/>
        <rFont val="Calibri"/>
        <family val="2"/>
        <scheme val="minor"/>
      </rPr>
      <t>2;</t>
    </r>
    <r>
      <rPr>
        <sz val="10"/>
        <rFont val="Calibri"/>
        <family val="2"/>
        <scheme val="minor"/>
      </rPr>
      <t xml:space="preserve"> Backspace, Front Entry-0.15 cfm/ft</t>
    </r>
    <r>
      <rPr>
        <vertAlign val="superscript"/>
        <sz val="10"/>
        <rFont val="Calibri"/>
        <family val="2"/>
        <scheme val="minor"/>
      </rPr>
      <t>2</t>
    </r>
  </si>
  <si>
    <t>3.74 ft (top of the window is 8.73 ft high with 5 ft high glass)</t>
  </si>
  <si>
    <t xml:space="preserve">    Cooling</t>
  </si>
  <si>
    <t>Variable Volume</t>
  </si>
  <si>
    <t>Interior Surfaces</t>
  </si>
  <si>
    <t>Drop Ceiling</t>
  </si>
  <si>
    <t>Conditioned</t>
  </si>
  <si>
    <t>Prim. Daylit Area [ft2]</t>
  </si>
  <si>
    <t>Sec. Daylit Area [ft2]</t>
  </si>
  <si>
    <t>Ref.Pt 1 Location</t>
  </si>
  <si>
    <t>Ref.Pt 2 Location</t>
  </si>
  <si>
    <t>Illum. Setpt in Ref. Pt 1</t>
  </si>
  <si>
    <t>Illum. Setpt in Ref. Pt 2</t>
  </si>
  <si>
    <t xml:space="preserve">Baseline Case Daylighting </t>
  </si>
  <si>
    <t xml:space="preserve">WWR20 Case Daylighting </t>
  </si>
  <si>
    <t xml:space="preserve">WWR60 Case Daylighting </t>
  </si>
  <si>
    <t>Core_Retail</t>
  </si>
  <si>
    <t>Point_Of_Sale</t>
  </si>
  <si>
    <t>Front_Retial</t>
  </si>
  <si>
    <t>Front_Entry</t>
  </si>
  <si>
    <t>Zone</t>
  </si>
  <si>
    <t>Skylit Area [ft2]</t>
  </si>
  <si>
    <t>Ref.Pt 1 Ctrl Fraction</t>
  </si>
  <si>
    <t>Ref. Pt 2 Ctrl Fraction</t>
  </si>
  <si>
    <t>UnderSkylight</t>
  </si>
  <si>
    <t>In Prim. Daylit Zn</t>
  </si>
  <si>
    <r>
      <rPr>
        <sz val="10"/>
        <rFont val="Calibri"/>
        <family val="2"/>
      </rPr>
      <t xml:space="preserve">Five thermal zones
Refer </t>
    </r>
    <r>
      <rPr>
        <u/>
        <sz val="10"/>
        <color theme="10"/>
        <rFont val="Calibri"/>
        <family val="2"/>
      </rPr>
      <t>StandAloneRetailArea</t>
    </r>
    <r>
      <rPr>
        <sz val="10"/>
        <rFont val="Calibri"/>
        <family val="2"/>
      </rPr>
      <t xml:space="preserve"> for details</t>
    </r>
  </si>
  <si>
    <t>LARGE OFFICE</t>
  </si>
  <si>
    <t>20 (Core retail, Front Entry) 15 (Point of Sale, Front Retail, Back Space)</t>
  </si>
  <si>
    <t xml:space="preserve"> 75°F Cooling/70°F Heating </t>
  </si>
  <si>
    <t xml:space="preserve"> 85°F Cooling/60°F Heating </t>
  </si>
  <si>
    <t>Same as Strip Mall- PSZ System</t>
  </si>
  <si>
    <t>Test Run Name</t>
  </si>
  <si>
    <t>Refer MediumOffice</t>
  </si>
  <si>
    <t>Increase Exterior Wall Infiltration by 10% compared to baseline case</t>
  </si>
  <si>
    <t>Decrease overall U value of Roof by 20% compared to baseline case</t>
  </si>
  <si>
    <t>Baseline</t>
  </si>
  <si>
    <t>Wood Framed Roof</t>
  </si>
  <si>
    <t>HeavyMass Wall</t>
  </si>
  <si>
    <t>Refer StandAloneRetail</t>
  </si>
  <si>
    <t>Change Roof and Wall construction asssembly to Wood Framed Roof and Heavy Mass wall. Roof and Wall assembly overall U value of test case= Baseline construction assembly U value</t>
  </si>
  <si>
    <t xml:space="preserve">Maximum 122°F, Minimum 55°F </t>
  </si>
  <si>
    <t>Differential Dry bulb economizer (Integrated)</t>
  </si>
  <si>
    <r>
      <t>Max of 15 cfm/person or 0.20 cfm/ft</t>
    </r>
    <r>
      <rPr>
        <vertAlign val="superscript"/>
        <sz val="10"/>
        <color theme="1"/>
        <rFont val="Calibri"/>
        <family val="2"/>
        <scheme val="minor"/>
      </rPr>
      <t>2</t>
    </r>
  </si>
  <si>
    <t>Variable speed pumps for condenser water, chilled water and heating hot water systems</t>
  </si>
  <si>
    <t>Constant Air Volume distribution</t>
  </si>
  <si>
    <t>Single zone Constant air volume distribution</t>
  </si>
  <si>
    <r>
      <t>2.50 inH</t>
    </r>
    <r>
      <rPr>
        <vertAlign val="subscript"/>
        <sz val="10"/>
        <color theme="1"/>
        <rFont val="Calibri"/>
        <family val="2"/>
        <scheme val="minor"/>
      </rPr>
      <t>2</t>
    </r>
    <r>
      <rPr>
        <sz val="10"/>
        <color theme="1"/>
        <rFont val="Calibri"/>
        <family val="2"/>
        <scheme val="minor"/>
      </rPr>
      <t>O</t>
    </r>
  </si>
  <si>
    <t>01</t>
  </si>
  <si>
    <t>02</t>
  </si>
  <si>
    <t>03</t>
  </si>
  <si>
    <t>06</t>
  </si>
  <si>
    <t>07</t>
  </si>
  <si>
    <t>08</t>
  </si>
  <si>
    <t>09</t>
  </si>
  <si>
    <t>15</t>
  </si>
  <si>
    <t>17</t>
  </si>
  <si>
    <t>18</t>
  </si>
  <si>
    <t>19</t>
  </si>
  <si>
    <t>20</t>
  </si>
  <si>
    <t>22</t>
  </si>
  <si>
    <t>23</t>
  </si>
  <si>
    <t>24</t>
  </si>
  <si>
    <t>25</t>
  </si>
  <si>
    <t>34</t>
  </si>
  <si>
    <t>35</t>
  </si>
  <si>
    <t>73</t>
  </si>
  <si>
    <t>75</t>
  </si>
  <si>
    <t>76</t>
  </si>
  <si>
    <t>77</t>
  </si>
  <si>
    <t>81</t>
  </si>
  <si>
    <t>82</t>
  </si>
  <si>
    <t>83</t>
  </si>
  <si>
    <t>85</t>
  </si>
  <si>
    <t>86</t>
  </si>
  <si>
    <t>87</t>
  </si>
  <si>
    <t>88</t>
  </si>
  <si>
    <t>90</t>
  </si>
  <si>
    <t>91</t>
  </si>
  <si>
    <t>94</t>
  </si>
  <si>
    <t>98</t>
  </si>
  <si>
    <t>99</t>
  </si>
  <si>
    <t>103</t>
  </si>
  <si>
    <t>Refer Medium Office</t>
  </si>
  <si>
    <t>Refer Large Office</t>
  </si>
  <si>
    <t xml:space="preserve">Refer StandAloneRetail </t>
  </si>
  <si>
    <t>Refer StripMall PTAC</t>
  </si>
  <si>
    <t>Refer StripMall PSZ</t>
  </si>
  <si>
    <t>Decrease U value of windows by 20% compared to baseline case</t>
  </si>
  <si>
    <t>Decrease SHGC of windows by 20% compared to baseline case</t>
  </si>
  <si>
    <t>Decrease U value &amp; SHGC of windows by 20% compared to baseline case</t>
  </si>
  <si>
    <t>Decrease LPD by 20% compared to baseline case</t>
  </si>
  <si>
    <t>Increase LPD by 20% compared to baseline case</t>
  </si>
  <si>
    <t>20% of above-grade gross wall</t>
  </si>
  <si>
    <r>
      <t>0.6 W/ft</t>
    </r>
    <r>
      <rPr>
        <vertAlign val="superscript"/>
        <sz val="10"/>
        <color theme="1"/>
        <rFont val="Calibri"/>
        <family val="2"/>
        <scheme val="minor"/>
      </rPr>
      <t>2</t>
    </r>
  </si>
  <si>
    <r>
      <t>0.9 W/ft</t>
    </r>
    <r>
      <rPr>
        <vertAlign val="superscript"/>
        <sz val="10"/>
        <color theme="1"/>
        <rFont val="Calibri"/>
        <family val="2"/>
        <scheme val="minor"/>
      </rPr>
      <t>2</t>
    </r>
  </si>
  <si>
    <t>Water-cooled, no reset</t>
  </si>
  <si>
    <t>Non-Integrated Economizer (Diff. DB)
 Economizer max limit set to 55 F(cooling supply temperature)</t>
  </si>
  <si>
    <r>
      <t xml:space="preserve">Change Economizer from Integrated as in baseline to NonIntegrated.
</t>
    </r>
    <r>
      <rPr>
        <i/>
        <sz val="10"/>
        <color theme="1"/>
        <rFont val="Calibri"/>
        <family val="2"/>
        <scheme val="minor"/>
      </rPr>
      <t>See below for details</t>
    </r>
  </si>
  <si>
    <t>Increase  efficiency of the Heating coil  to 90%</t>
  </si>
  <si>
    <t>Increase efficiency of the Heating coil  to 90%</t>
  </si>
  <si>
    <t>Change condenser water setpoint reset  (50F to 95F) based on Outdoor air wet bulb temperature</t>
  </si>
  <si>
    <t>Water-cooled Condenser with Setpoint Reset (50F to 95F) based on Outdoor WetBulb temperature</t>
  </si>
  <si>
    <r>
      <t xml:space="preserve">Change the Chilled water loop design temperature difference to 12F.
</t>
    </r>
    <r>
      <rPr>
        <i/>
        <sz val="10"/>
        <color theme="1"/>
        <rFont val="Calibri"/>
        <family val="2"/>
        <scheme val="minor"/>
      </rPr>
      <t>See below for details</t>
    </r>
  </si>
  <si>
    <t>56 F</t>
  </si>
  <si>
    <t>Change Economizer Type to Fixed Dry bulb with 70 F high limit</t>
  </si>
  <si>
    <r>
      <t xml:space="preserve">Change static pressure and motor efficiency of all VAV fans.
</t>
    </r>
    <r>
      <rPr>
        <i/>
        <sz val="10"/>
        <color theme="1"/>
        <rFont val="Calibri"/>
        <family val="2"/>
        <scheme val="minor"/>
      </rPr>
      <t>See details below</t>
    </r>
    <r>
      <rPr>
        <sz val="10"/>
        <color theme="1"/>
        <rFont val="Calibri"/>
        <family val="2"/>
        <scheme val="minor"/>
      </rPr>
      <t xml:space="preserve"> </t>
    </r>
  </si>
  <si>
    <r>
      <t xml:space="preserve">Change supply air temperature reset based on Outside air.
</t>
    </r>
    <r>
      <rPr>
        <i/>
        <sz val="10"/>
        <color theme="1"/>
        <rFont val="Calibri"/>
        <family val="2"/>
        <scheme val="minor"/>
      </rPr>
      <t>See details below</t>
    </r>
  </si>
  <si>
    <t>Increase Visible Transmittance of windows by 20% compared to baseline case</t>
  </si>
  <si>
    <t>Change daylighting controls in Primary and Secondary daylit areas to Stepped dimming with 4 control steps</t>
  </si>
  <si>
    <t>4 Stepped control in Primary and Secondary daylit area in all above grade perimeter zones.</t>
  </si>
  <si>
    <t>Change daylighting controls in Primary and Secondary daylit areas to Stepped dimming with 4 control steps and increase visible transmittance of windows by 20%</t>
  </si>
  <si>
    <t>Refer LargeOfficeDaylight for details</t>
  </si>
  <si>
    <t>Increase Visible Transmittance of skylights by 20% compared to baseline case</t>
  </si>
  <si>
    <t xml:space="preserve">SRR3.04 Case Daylighting </t>
  </si>
  <si>
    <t>Reduce window area such that overall window to wall ratio is 20%</t>
  </si>
  <si>
    <t>Cont. control in Skylit area in Core Retail, 
Primary and Secondary daylit area in Front Retail, Point of sale and 
Primary daylit area in Font entry .</t>
  </si>
  <si>
    <t xml:space="preserve">
Refer StandAloneDaylight for more details</t>
  </si>
  <si>
    <t>Refer Stand Alone Retail</t>
  </si>
  <si>
    <t>Stand-alone Retail DuctLoss Baseline</t>
  </si>
  <si>
    <t>Same as Stand-alone Retail</t>
  </si>
  <si>
    <t xml:space="preserve">3 single-zone roof top units serving thermal zones back_space, point_of_sale, and front_retail with Duct loss - 14% of design flow rate. </t>
  </si>
  <si>
    <t>Refer StandAloneRetail Ductloss Baseline</t>
  </si>
  <si>
    <t>Increase ductloss in the zones served by Pacakaged Single Zone systems to 14%.
The baseline for this test is a modified version of  Stand-Alone Retail prototype. See details below</t>
  </si>
  <si>
    <t>Refer T24NRRoofInsAboveDeck</t>
  </si>
  <si>
    <r>
      <rPr>
        <sz val="10"/>
        <rFont val="Calibri"/>
        <family val="2"/>
      </rPr>
      <t xml:space="preserve">10 thermal zones (from left to right):
LGStore1 (Type 1), SMStore1 (Type 1), SMStore2 (Type 2), SMStore3 (Type 3), SMStore4 (Type 2), LGStore2 (Type 3), SMStore5 (Type 3), SMStore6 (Type 3), SMStore7 (Type 3), and SMStore8 (Type 3).
Refer </t>
    </r>
    <r>
      <rPr>
        <u/>
        <sz val="10"/>
        <color theme="10"/>
        <rFont val="Calibri"/>
        <family val="2"/>
      </rPr>
      <t>StripMallArea</t>
    </r>
    <r>
      <rPr>
        <sz val="10"/>
        <rFont val="Calibri"/>
        <family val="2"/>
      </rPr>
      <t xml:space="preserve"> for details</t>
    </r>
    <r>
      <rPr>
        <u/>
        <sz val="10"/>
        <color theme="10"/>
        <rFont val="Calibri"/>
        <family val="2"/>
      </rPr>
      <t xml:space="preserve">
</t>
    </r>
  </si>
  <si>
    <t xml:space="preserve">     Pump Motor Power per Unit Flow</t>
  </si>
  <si>
    <t>Peak: 0.2016 cfm/sf of above grade exterior wall surface area (when fans turn off)
Off Peak: 25% of peak infiltration rate (when fans turn on)
Peak: 0.2318 cfm/sf of exterior wall surface area for BackSpace Plenum, Point of Sale Plenum and Front Retail Plenum  (when fans turn off)
Off Peak: 25% of peak infiltration rate (when fans turn on)</t>
  </si>
  <si>
    <t>Tank</t>
  </si>
  <si>
    <t>Decrease overall U value of Exterior Wall by 20% compared to baseline case</t>
  </si>
  <si>
    <t>Water cooled, no reset</t>
  </si>
  <si>
    <t>Hw: 19 W/gpm</t>
  </si>
  <si>
    <t>Packaged VAV with hot-water reheat with one system per floor serving all zones in the floor</t>
  </si>
  <si>
    <t>VAV with hot-water reheat with one system per floor serving all zones in the floor</t>
  </si>
  <si>
    <t>Packaged single zone (One PSZ per zone)</t>
  </si>
  <si>
    <t>Packaged Terminal Air Conditioner (One PTAC per zone)</t>
  </si>
  <si>
    <t>4 pipe fan coil system (One FPFC per zone with central boiler and chiller)</t>
  </si>
  <si>
    <t>Large Office</t>
  </si>
  <si>
    <t>Sizing Values</t>
  </si>
  <si>
    <t>Climate Zone</t>
  </si>
  <si>
    <t>Zip Code</t>
  </si>
  <si>
    <t>Chiller 1</t>
  </si>
  <si>
    <t>Units</t>
  </si>
  <si>
    <t>Btu/h</t>
  </si>
  <si>
    <t>Building</t>
  </si>
  <si>
    <t>Rated Capacity</t>
  </si>
  <si>
    <t>Flow Capacity</t>
  </si>
  <si>
    <t>gpm</t>
  </si>
  <si>
    <t>Boiler 1</t>
  </si>
  <si>
    <t>CoreBottomReheatCoil</t>
  </si>
  <si>
    <t>PerimeterBottom1ReheatCoil</t>
  </si>
  <si>
    <t>PerimeterBottom2ReheatCoil</t>
  </si>
  <si>
    <t>PerimeterBottom3ReheatCoil</t>
  </si>
  <si>
    <t>PerimeterBottom4ReheatCoil</t>
  </si>
  <si>
    <t>CFM</t>
  </si>
  <si>
    <t>CoreBottomZn TU</t>
  </si>
  <si>
    <t>PerimeterBottomZn1 TU</t>
  </si>
  <si>
    <t>PerimeterBottomZn2 TU</t>
  </si>
  <si>
    <t>PerimeterBottomZn3 TU</t>
  </si>
  <si>
    <t>PerimeterBottomZn4 TU</t>
  </si>
  <si>
    <t>CoreMidReheatCoil</t>
  </si>
  <si>
    <t>PerimeterMid1ReheatCoil</t>
  </si>
  <si>
    <t>PerimeterMid2ReheatCoil</t>
  </si>
  <si>
    <t>PerimeterMid3ReheatCoil</t>
  </si>
  <si>
    <t>PerimeterMid4ReheatCoil</t>
  </si>
  <si>
    <t>CoreMidZn TU</t>
  </si>
  <si>
    <t>PerimeterMidZn1 TU</t>
  </si>
  <si>
    <t>PerimeterMidZn2 TU</t>
  </si>
  <si>
    <t>PerimeterMidZn3 TU</t>
  </si>
  <si>
    <t>PerimeterMidZn4 TU</t>
  </si>
  <si>
    <t>CoreTopReheatCoil</t>
  </si>
  <si>
    <t>PerimeterTop1ReheatCoil</t>
  </si>
  <si>
    <t>PerimeterTop2ReheatCoil</t>
  </si>
  <si>
    <t>PerimeterTop3ReheatCoil</t>
  </si>
  <si>
    <t>PerimeterTop4ReheatCoil</t>
  </si>
  <si>
    <t>CoreTopZn TU</t>
  </si>
  <si>
    <t>PerimeterTopZn1 TU</t>
  </si>
  <si>
    <t>PerimeterTopZn2 TU</t>
  </si>
  <si>
    <t>PerimeterTopZn3 TU</t>
  </si>
  <si>
    <t>PerimeterTopZn4 TU</t>
  </si>
  <si>
    <t>Flow Capacity (max air flow rate)</t>
  </si>
  <si>
    <t>Primary Air Flow (max air flow rate)</t>
  </si>
  <si>
    <t>Weather Station</t>
  </si>
  <si>
    <t>BasementCoilCooling</t>
  </si>
  <si>
    <t>LG Store 1 Sys TU 1</t>
  </si>
  <si>
    <t>LG Store 2 Sys TU 2</t>
  </si>
  <si>
    <t>SM Store 1 Sys TU 3</t>
  </si>
  <si>
    <t>SM Store 2 Sys TU 4</t>
  </si>
  <si>
    <t>SM Store 3 Sys TU 5</t>
  </si>
  <si>
    <t>SM Store 4 Sys TU 6</t>
  </si>
  <si>
    <t>SM Store 5 Sys TU 7</t>
  </si>
  <si>
    <t>SM Store 6 Sys TU 8</t>
  </si>
  <si>
    <t>SM Store 7 Sys TU 9</t>
  </si>
  <si>
    <t>SM Store 8 Sys TU 10</t>
  </si>
  <si>
    <t>NACM Roof</t>
  </si>
  <si>
    <t>Metal Standing Seam - 1/16 in</t>
  </si>
  <si>
    <t>Concrete - 140 lb/ft3 - 4 in</t>
  </si>
  <si>
    <t>Constant Volume for all Conditioned zones</t>
  </si>
  <si>
    <t>2.5in H2O (all  fans)</t>
  </si>
  <si>
    <t>Expanded Polystyrene - EPS - 2 in</t>
  </si>
  <si>
    <t xml:space="preserve">  Layer 5</t>
  </si>
  <si>
    <r>
      <t xml:space="preserve">NACM Roof. 
</t>
    </r>
    <r>
      <rPr>
        <i/>
        <sz val="10"/>
        <rFont val="Calibri"/>
        <family val="2"/>
        <scheme val="minor"/>
      </rPr>
      <t>Note: For duct loss baseline, the insulation layer is modelled at the drop ceiling. See details below</t>
    </r>
  </si>
  <si>
    <t xml:space="preserve">Skylight to Roof Ratio- 0.85 %
</t>
  </si>
  <si>
    <t>F factor= 0.72</t>
  </si>
  <si>
    <t>NACM Interior wall
Drop Ceiling</t>
  </si>
  <si>
    <t>NACM Interior wall
Drop Ceiling2</t>
  </si>
  <si>
    <t>Acoustic Tile- 3/4 in.</t>
  </si>
  <si>
    <r>
      <t xml:space="preserve">2x4 uninsulated Stud Wall for Interior Walls  &amp;
3/4 in Acoustic celing tile for Drop ceiling.
</t>
    </r>
    <r>
      <rPr>
        <i/>
        <sz val="10"/>
        <rFont val="Calibri"/>
        <family val="2"/>
        <scheme val="minor"/>
      </rPr>
      <t>Note: For duct loss baseline the drop ceiling is modelled with a layer of insulation. See details below</t>
    </r>
  </si>
  <si>
    <t>Skylight Layout</t>
  </si>
  <si>
    <t>Peak: 0.0448 cfm/sf of above grade exterior wall surface area (when fans turn off)
Off Peak: 25% of peak infiltration rate (when fans turn on)</t>
  </si>
  <si>
    <r>
      <rPr>
        <sz val="10"/>
        <rFont val="Calibri"/>
        <family val="2"/>
      </rPr>
      <t>Refer</t>
    </r>
    <r>
      <rPr>
        <u/>
        <sz val="10"/>
        <color theme="10"/>
        <rFont val="Calibri"/>
        <family val="2"/>
      </rPr>
      <t xml:space="preserve"> SizingValues</t>
    </r>
  </si>
  <si>
    <t xml:space="preserve">  Layer 6</t>
  </si>
  <si>
    <t>Change Floor slab F factor of permiter zones in the bottom floor to 0.46</t>
  </si>
  <si>
    <t>F factor= 0.46</t>
  </si>
  <si>
    <r>
      <t xml:space="preserve">Change Floor slab F factor of permiter zones in the bottom floor to </t>
    </r>
    <r>
      <rPr>
        <sz val="10"/>
        <rFont val="Calibri"/>
        <family val="2"/>
        <scheme val="minor"/>
      </rPr>
      <t>0.46</t>
    </r>
  </si>
  <si>
    <t>66 (To Be Completed)</t>
  </si>
  <si>
    <t>67 (To Be Completed)</t>
  </si>
  <si>
    <t>16 (VOID - Removed)</t>
  </si>
  <si>
    <t>21 (VOID - Removed)</t>
  </si>
  <si>
    <t xml:space="preserve">Constant air volume air distribution
4 single-zone roof top units serving thermal zones back_space, point_of_sale, core_retail, and front_retail. 
</t>
  </si>
  <si>
    <t>Stucco - 7/8 in</t>
  </si>
  <si>
    <t>Building Paper - 1/16 in</t>
  </si>
  <si>
    <t>Expanded Polystyrene - EPS - 4 1/16 in</t>
  </si>
  <si>
    <t>Gypsum Board - 1/2 in</t>
  </si>
  <si>
    <t>Carpet - 3/4 in</t>
  </si>
  <si>
    <t>Acoustic Tile - 3/4 in</t>
  </si>
  <si>
    <t>Plywood - 5/8 in</t>
  </si>
  <si>
    <t>Asphalt shingles - 1/4 in</t>
  </si>
  <si>
    <t>Air - Metal Wall Framing - 16 or 24 in OC</t>
  </si>
  <si>
    <t xml:space="preserve">    Aged Solar Reflectance
    Aged Thermal Emittance</t>
  </si>
  <si>
    <t>Expanded Polystyrene - EPS - 1 1/2 in</t>
  </si>
  <si>
    <t>Outside Air Film</t>
  </si>
  <si>
    <t>Exterior Wall</t>
  </si>
  <si>
    <t>Exterior Floor</t>
  </si>
  <si>
    <t>Underground Wall</t>
  </si>
  <si>
    <t>Underground Floor</t>
  </si>
  <si>
    <t>Interior Wall</t>
  </si>
  <si>
    <t>Ceiling</t>
  </si>
  <si>
    <t>Interior Floor</t>
  </si>
  <si>
    <t>Inside Air Film</t>
  </si>
  <si>
    <t>** All construction assembley Ufactors in this tab include air films **</t>
  </si>
  <si>
    <t>Concrete - Solid Grout - 115 lb/ft3 - 8 in</t>
  </si>
  <si>
    <t>Overall UFactor All Climate Zones</t>
  </si>
  <si>
    <t>Overall CFactor All Climate Zones</t>
  </si>
  <si>
    <t>Overall FFactor All Climate Zones</t>
  </si>
  <si>
    <t>Thickness (in)</t>
  </si>
  <si>
    <t xml:space="preserve">Density (lb/ft³) </t>
  </si>
  <si>
    <r>
      <t>Rvalue (ft</t>
    </r>
    <r>
      <rPr>
        <b/>
        <vertAlign val="superscript"/>
        <sz val="10"/>
        <color theme="1"/>
        <rFont val="Calibri"/>
        <family val="2"/>
        <scheme val="minor"/>
      </rPr>
      <t>2</t>
    </r>
    <r>
      <rPr>
        <b/>
        <sz val="10"/>
        <color theme="1"/>
        <rFont val="Calibri"/>
        <family val="2"/>
        <scheme val="minor"/>
      </rPr>
      <t>*F*hr/Btu)</t>
    </r>
  </si>
  <si>
    <t>Specific Heat (Btu/lb*F)</t>
  </si>
  <si>
    <t>Conductivity (Btu/h*ft*F)</t>
  </si>
  <si>
    <t>13 (Including basement)</t>
  </si>
  <si>
    <t>Cooling Tower Pump</t>
  </si>
  <si>
    <t>Condenser Water Loop</t>
  </si>
  <si>
    <t>Electric Power</t>
  </si>
  <si>
    <t>kW</t>
  </si>
  <si>
    <t>Stand Alone Retail 0500 RetlMed</t>
  </si>
  <si>
    <t>Medium Office 0300 OffMed</t>
  </si>
  <si>
    <t>HVACPVAV Design</t>
  </si>
  <si>
    <t>HVACPVAV SATControl</t>
  </si>
  <si>
    <t>HVACPVAV EconomizerType</t>
  </si>
  <si>
    <t>HVACPTAC DXCOP</t>
  </si>
  <si>
    <t>HVACPSZ EconomizerControl</t>
  </si>
  <si>
    <t>HVACPSZ HeatEff</t>
  </si>
  <si>
    <t>HVACPSZ DXCOP</t>
  </si>
  <si>
    <t>HVACVAV CWSetpoint</t>
  </si>
  <si>
    <t>Strip Mall 1000 RetlStrp</t>
  </si>
  <si>
    <t>05-RetlMed</t>
  </si>
  <si>
    <t>03-OffMed</t>
  </si>
  <si>
    <t>04-OffLrg</t>
  </si>
  <si>
    <t>10-RetlStrp</t>
  </si>
  <si>
    <t>EnvelopeRoofInsulation</t>
  </si>
  <si>
    <t>EnvelopeWallInsulation</t>
  </si>
  <si>
    <t>EnvelopeHeavy</t>
  </si>
  <si>
    <t>Daylighting SRRBaseHighVT</t>
  </si>
  <si>
    <t>HVAC DuctLoss</t>
  </si>
  <si>
    <t>FloorSlabInsulation</t>
  </si>
  <si>
    <t>GlazingWindowU</t>
  </si>
  <si>
    <t>GlazingWindowSHGC</t>
  </si>
  <si>
    <t>GlazingWindowUSHGC</t>
  </si>
  <si>
    <t>LightingLowLPD</t>
  </si>
  <si>
    <t>LightingHighLPD</t>
  </si>
  <si>
    <t>Cooling Coils</t>
  </si>
  <si>
    <t>Heating Coils</t>
  </si>
  <si>
    <t>Terminal Units</t>
  </si>
  <si>
    <t>60</t>
  </si>
  <si>
    <t>61</t>
  </si>
  <si>
    <t>Daylighting SRR4.67</t>
  </si>
  <si>
    <t>Daylighting SRR4.67HighVT</t>
  </si>
  <si>
    <t xml:space="preserve">62 </t>
  </si>
  <si>
    <r>
      <rPr>
        <sz val="10"/>
        <rFont val="Calibri"/>
        <family val="2"/>
      </rPr>
      <t xml:space="preserve">Skylight to Roof Ratio- 2.07 %
Core Retail, </t>
    </r>
    <r>
      <rPr>
        <u/>
        <sz val="10"/>
        <color theme="10"/>
        <rFont val="Calibri"/>
        <family val="2"/>
      </rPr>
      <t>Refer Skylight Layout</t>
    </r>
    <r>
      <rPr>
        <sz val="10"/>
        <rFont val="Calibri"/>
        <family val="2"/>
      </rPr>
      <t xml:space="preserve"> for details</t>
    </r>
  </si>
  <si>
    <t>550 lux</t>
  </si>
  <si>
    <t>open cooling tower with variable speed fan</t>
  </si>
  <si>
    <t xml:space="preserve">13, Basement - 8 </t>
  </si>
  <si>
    <t xml:space="preserve">VAV terminal box with damper and hot-water reheating coil with Dual maximum control logic.
Zone control type: minimum supply air at 30% of the zone maximum air flow rate. </t>
  </si>
  <si>
    <t>65% (for all VAV fans)</t>
  </si>
  <si>
    <t>CoreHiZn TU</t>
  </si>
  <si>
    <t>PerimeterHiZn1 TU</t>
  </si>
  <si>
    <t>PerimeterHiZn2 TU</t>
  </si>
  <si>
    <t>PerimeterHiZn3 TU</t>
  </si>
  <si>
    <t>PerimeterHiZn4 TU</t>
  </si>
  <si>
    <t>CoreHiReheatCoil</t>
  </si>
  <si>
    <t>PerimeterHi1ReheatCoil</t>
  </si>
  <si>
    <t>PerimeterHi2ReheatCoil</t>
  </si>
  <si>
    <t>PerimeterHi3ReheatCoil</t>
  </si>
  <si>
    <t>PerimeterHi4ReheatCoil</t>
  </si>
  <si>
    <r>
      <t xml:space="preserve">Change Tower Efficiency to 80 gpm/hp.
</t>
    </r>
    <r>
      <rPr>
        <i/>
        <sz val="10"/>
        <color theme="1"/>
        <rFont val="Calibri"/>
        <family val="2"/>
        <scheme val="minor"/>
      </rPr>
      <t>Note: For this test run Ratio of Cooling Tower design water flow rate(gpm) to Fan Power (hp)= 25 gpm/hp</t>
    </r>
  </si>
  <si>
    <t>80 gpm/hp</t>
  </si>
  <si>
    <t>HVACTowerEff</t>
  </si>
  <si>
    <r>
      <t xml:space="preserve">Change Tower Efficiency to 80 gpm/hp.
</t>
    </r>
    <r>
      <rPr>
        <i/>
        <sz val="10"/>
        <color theme="1"/>
        <rFont val="Calibri"/>
        <family val="2"/>
        <scheme val="minor"/>
      </rPr>
      <t>Note: For this test run Ratio of Cooling Tower design water flow rate(gpm) to Fan Power (hp)= 80 gpm/hp</t>
    </r>
  </si>
  <si>
    <t>HVACChWDeltaT</t>
  </si>
  <si>
    <t>HVACChillerCOP</t>
  </si>
  <si>
    <t>42</t>
  </si>
  <si>
    <t>43</t>
  </si>
  <si>
    <t>44</t>
  </si>
  <si>
    <t>Cont.DimHighVT</t>
  </si>
  <si>
    <t>StepDim</t>
  </si>
  <si>
    <t>StepDimHighVT</t>
  </si>
  <si>
    <t>WWR20</t>
  </si>
  <si>
    <t>NACM_AtticRfWood</t>
  </si>
  <si>
    <t>Compliance insulation R24.86</t>
  </si>
  <si>
    <t xml:space="preserve">NACM Slab Floor
F-factor method </t>
  </si>
  <si>
    <t>Unheated Slab on Grade with 12 in Horizontal R-5 Insulation</t>
  </si>
  <si>
    <r>
      <rPr>
        <sz val="11"/>
        <rFont val="Calibri"/>
        <family val="2"/>
        <scheme val="minor"/>
      </rPr>
      <t xml:space="preserve">Refer </t>
    </r>
    <r>
      <rPr>
        <sz val="11"/>
        <color theme="1"/>
        <rFont val="Calibri"/>
        <family val="2"/>
        <scheme val="minor"/>
      </rPr>
      <t>NACM_AtticRfWood</t>
    </r>
  </si>
  <si>
    <t>0.2
0.85</t>
  </si>
  <si>
    <t xml:space="preserve">Maximum 95F, Minimum 55F </t>
  </si>
  <si>
    <t>2.5 ftinH2O</t>
  </si>
  <si>
    <t>6655 Btuh</t>
  </si>
  <si>
    <t>Small Office Building (02000CZ-OffSml)</t>
  </si>
  <si>
    <t>Continuous dimming in Primary Daylit zone in Perimeter zones</t>
  </si>
  <si>
    <t>Continuous dimming in Primary and Secondary Daylit zone in Perimeter zones</t>
  </si>
  <si>
    <t>Continuous Dimming in Skylit area in Core Retail and in Primary Daylit in Front Entry, Front Retail, Point of Sale</t>
  </si>
  <si>
    <t>110</t>
  </si>
  <si>
    <t>112</t>
  </si>
  <si>
    <t>113</t>
  </si>
  <si>
    <t>02-OffSml-SG</t>
  </si>
  <si>
    <t>EnvRoofInsulation</t>
  </si>
  <si>
    <t>Small Office</t>
  </si>
  <si>
    <t>Decrease overall U value of Roof by 20% compared to baserun case</t>
  </si>
  <si>
    <t>EnvWallInsulation</t>
  </si>
  <si>
    <t>115</t>
  </si>
  <si>
    <t>Simple Geometry Small Office 02000 OffSml-SG</t>
  </si>
  <si>
    <t>Simple Geometry Medium Office 03000 OffMed-SG</t>
  </si>
  <si>
    <t>118</t>
  </si>
  <si>
    <t>119</t>
  </si>
  <si>
    <t>03-OffMed-SG</t>
  </si>
  <si>
    <t>WWR40</t>
  </si>
  <si>
    <t>120</t>
  </si>
  <si>
    <t>121</t>
  </si>
  <si>
    <t>123</t>
  </si>
  <si>
    <t>WinUSHGC</t>
  </si>
  <si>
    <t>Simple Geometry Medium Retail 05000 RetlMed-SG</t>
  </si>
  <si>
    <t>05-RetlMed-SG</t>
  </si>
  <si>
    <t>SRR5</t>
  </si>
  <si>
    <t>SkyUSHGC</t>
  </si>
  <si>
    <t>SRR1</t>
  </si>
  <si>
    <t>Change WWR from 33% to 40%</t>
  </si>
  <si>
    <t>Change WWR from 33% to 20%</t>
  </si>
  <si>
    <t>Change SRR to 5%</t>
  </si>
  <si>
    <t>Change SRR to 1%</t>
  </si>
  <si>
    <t>Increase skylight area such that overall SRR fraction is 0.0467.</t>
  </si>
  <si>
    <t>Increase skylight area such that overall SRR fraction is 0.0467 and visible transmittance of skylights by 20% compared to baseline case.</t>
  </si>
  <si>
    <r>
      <rPr>
        <sz val="10"/>
        <rFont val="Calibri"/>
        <family val="2"/>
      </rPr>
      <t>Skylight to Roof Ratio- 0.0467
Core Retail,</t>
    </r>
    <r>
      <rPr>
        <u/>
        <sz val="10"/>
        <rFont val="Calibri"/>
        <family val="2"/>
      </rPr>
      <t xml:space="preserve"> Refer Skylight Layout </t>
    </r>
    <r>
      <rPr>
        <sz val="10"/>
        <rFont val="Calibri"/>
        <family val="2"/>
      </rPr>
      <t>for details</t>
    </r>
  </si>
  <si>
    <t xml:space="preserve">SAT reset by warmest zone airflow first (Reset Supply high: 60 F, reset supply low: 55F) </t>
  </si>
  <si>
    <t>No SAT Control</t>
  </si>
  <si>
    <t>Gas condensing boiler</t>
  </si>
  <si>
    <t xml:space="preserve">Fixed </t>
  </si>
  <si>
    <t>Fixed</t>
  </si>
  <si>
    <t>Differential Dry bulb economizer (Integrated), 80 F High DB lockout</t>
  </si>
  <si>
    <t>Constant volume for Basement, Variable Volume for all others</t>
  </si>
  <si>
    <t>HW: 19 W/gpm</t>
  </si>
  <si>
    <t>Chiller 2</t>
  </si>
  <si>
    <t>Min Flow Rate</t>
  </si>
  <si>
    <t>X: 119.93 ft, Y: 8.20 ft, Z: 2.50 ft</t>
  </si>
  <si>
    <t>X: 119.93 ft, Y: 14.75ft, Z: 2.50 ft</t>
  </si>
  <si>
    <t>287.5 lux</t>
  </si>
  <si>
    <t>X: 231.65 ft, Y: 79.95 ft, Z: 2.50 ft</t>
  </si>
  <si>
    <t>X: 225.08 ft, Y: 79.95 ft, Z: 2.50 ft</t>
  </si>
  <si>
    <t>Perimeter_ZN_1</t>
  </si>
  <si>
    <t>Perimeter_ZN_2</t>
  </si>
  <si>
    <t>Perimeter_ZN_3</t>
  </si>
  <si>
    <t>Perimeter_ZN_4</t>
  </si>
  <si>
    <t>Plenum</t>
  </si>
  <si>
    <t>Impact of heat gain distribution to plenum zones. In this test case, the HVAC return is via plenum zone.</t>
  </si>
  <si>
    <t>SZVAV</t>
  </si>
  <si>
    <t>CRAC</t>
  </si>
  <si>
    <t>LabExhDOAS</t>
  </si>
  <si>
    <t>EvapCooler</t>
  </si>
  <si>
    <t>FanPwrBox</t>
  </si>
  <si>
    <t>Building is served by Single Zone VAV systems</t>
  </si>
  <si>
    <t xml:space="preserve">Building is served by Direct and Indirect Evaporative Coolers. </t>
  </si>
  <si>
    <t>Evaporative Coolers (One PSZ per zone).
LG Store 1, LG Store 2, Sm Store 1, SM Store 2, and SM Store 3 are served by Direct Evap Coolers. Rest of the zones are served by Indirect Evap Coolers.</t>
  </si>
  <si>
    <t>WSHP</t>
  </si>
  <si>
    <t>FPFC</t>
  </si>
  <si>
    <r>
      <t>DOAS with Max of 15 cfm/person or 0.20 cfm/ft</t>
    </r>
    <r>
      <rPr>
        <vertAlign val="superscript"/>
        <sz val="10"/>
        <color theme="1"/>
        <rFont val="Calibri"/>
        <family val="2"/>
        <scheme val="minor"/>
      </rPr>
      <t>2</t>
    </r>
  </si>
  <si>
    <r>
      <rPr>
        <sz val="10"/>
        <rFont val="Calibri"/>
        <family val="2"/>
      </rPr>
      <t>Comparison of PTAC system with Fan Coil System with DOAS.  For details on Fan Coil system, refer</t>
    </r>
    <r>
      <rPr>
        <u/>
        <sz val="10"/>
        <rFont val="Calibri"/>
        <family val="2"/>
      </rPr>
      <t xml:space="preserve"> StripMall FanCoil</t>
    </r>
  </si>
  <si>
    <t>Open Tower</t>
  </si>
  <si>
    <t>Constant Speed Pumps for Cooling Tower and Boiler</t>
  </si>
  <si>
    <t>Water Source Heat pump (One  per zone)</t>
  </si>
  <si>
    <t>Heat Pump</t>
  </si>
  <si>
    <t>Direct Expansion</t>
  </si>
  <si>
    <t>Boiler efficiency:80%</t>
  </si>
  <si>
    <t>Watersource</t>
  </si>
  <si>
    <t>Same as RetlStrp-BaselinePTAC</t>
  </si>
  <si>
    <t>Same as RetlStrip-BaselinePTAC</t>
  </si>
  <si>
    <t>Building is served by WSHP for heating and cooling and  DOAS for ventilation</t>
  </si>
  <si>
    <t>All zones in Mid floor is served by VAV with series fan powered boxes. All zones in top floor is served by VAV with parallel fan powered boxes.</t>
  </si>
  <si>
    <t>Packaged VAV with hot-water reheat and parallel fan powered boxes with one system per floor serving all zones in the floor</t>
  </si>
  <si>
    <t>VAV terminal box with damper and hot-water reheating coil with Dual maximum control logic.
All zones in top floor is served by VAV with parallel fan powered boxes.</t>
  </si>
  <si>
    <t>Same as OffMed-Baseline</t>
  </si>
  <si>
    <t>Gas Furnance</t>
  </si>
  <si>
    <t>Direct Expansion and Evap cooling</t>
  </si>
  <si>
    <t>Same as RetlStrip-BaselinePSZ</t>
  </si>
  <si>
    <t>Top Core space modelled as a Computer room with Process load of 20 W/ft2. This space is served by a CRAC unit and is compared against a similar model served by a CRAH unit</t>
  </si>
  <si>
    <t>Same as OffMed-Baseline except HVAC return air is via the plenum zone</t>
  </si>
  <si>
    <t>Same as RetlMed-Baseline</t>
  </si>
  <si>
    <t>Single Zone VAV (one SZVAVAC per zone)</t>
  </si>
  <si>
    <t>Gas Furnace</t>
  </si>
  <si>
    <t>Variable Air Volume distribution</t>
  </si>
  <si>
    <t>Variable Volume for all Conditioned zones</t>
  </si>
  <si>
    <t>Same As Off Med-LabwExhPVAV</t>
  </si>
  <si>
    <r>
      <t>Core Mid: 1.4 W/ft2
All other spaces:0.75 W/ft</t>
    </r>
    <r>
      <rPr>
        <vertAlign val="superscript"/>
        <sz val="10"/>
        <rFont val="Calibri"/>
        <family val="2"/>
        <scheme val="minor"/>
      </rPr>
      <t>2</t>
    </r>
  </si>
  <si>
    <t>Same as Off-Med LabwExhPVAV</t>
  </si>
  <si>
    <t xml:space="preserve"> Fan</t>
  </si>
  <si>
    <t>Same As Off Med</t>
  </si>
  <si>
    <r>
      <t>DOAS with 0.15 cfm/ft</t>
    </r>
    <r>
      <rPr>
        <vertAlign val="superscript"/>
        <sz val="10"/>
        <rFont val="Calibri"/>
        <family val="2"/>
        <scheme val="minor"/>
      </rPr>
      <t>3</t>
    </r>
    <r>
      <rPr>
        <sz val="11"/>
        <color theme="1"/>
        <rFont val="Arial"/>
        <family val="2"/>
      </rPr>
      <t/>
    </r>
  </si>
  <si>
    <t>Same As Off Lrg</t>
  </si>
  <si>
    <t>VAV with hot-water reheat with one system per floor serving all zones in the floor.
Core Top space is a Computer Room served by a CRAH system.</t>
  </si>
  <si>
    <t>Packaged VAV with hot-water reheat with one system per floor serving all zones in the floor.
Core Mid is a Lab served by PVAV  and an Exhaust system.</t>
  </si>
  <si>
    <t>Gas condensing boiler. No heating in CRAH</t>
  </si>
  <si>
    <t>HW: Constant Speed variable flow, 
Cooling Tower:Constant Speed, 
CHW: Variable Primary</t>
  </si>
  <si>
    <t>HW: 15 W/gpm, CW: 17.4 W/gpm, ChW Primary: 17.5 W/gpm</t>
  </si>
  <si>
    <t>Core Top: 20.0 W/ft2
All other spaces: 1.5 W/ft2</t>
  </si>
  <si>
    <t>Core Mid PTAC Cooling</t>
  </si>
  <si>
    <t>Core Mid DOAS Cooling</t>
  </si>
  <si>
    <t>Core Mid PTAC Heating</t>
  </si>
  <si>
    <t>Lab Exhaust Fan</t>
  </si>
  <si>
    <t>Core Mid PTAC Fan</t>
  </si>
  <si>
    <t>Core Mid DOAS Fan</t>
  </si>
  <si>
    <t>DOAS Cooling Coil</t>
  </si>
  <si>
    <t>DOAS Heating Coil</t>
  </si>
  <si>
    <t>DOAS Fan</t>
  </si>
  <si>
    <t>DOAS system for ventilation. CO2 sensors.
Max of 15 cfm/person or 0.20 cfm/ft2</t>
  </si>
  <si>
    <t xml:space="preserve">5502 (90.8 ft x 60.5ft)
</t>
  </si>
  <si>
    <t>Attic_Floor</t>
  </si>
  <si>
    <t>Compliance Insulation R9.83</t>
  </si>
  <si>
    <t>Compliance insulation R9.83</t>
  </si>
  <si>
    <t>EER-10.8</t>
  </si>
  <si>
    <t>1.5  W/ft2</t>
  </si>
  <si>
    <t>CoreZnCoolingCoil</t>
  </si>
  <si>
    <t>Perim1ZnCoolingCoil</t>
  </si>
  <si>
    <t>Perim2ZnCoolingCoil</t>
  </si>
  <si>
    <t>Perim3ZnCoolingCoil</t>
  </si>
  <si>
    <t>Perim4ZnCoolingCoil</t>
  </si>
  <si>
    <t>CoreZnHeatingCoil</t>
  </si>
  <si>
    <t>Perim1ZnHeatingCoil</t>
  </si>
  <si>
    <t>Perim2ZnHeatingCoil</t>
  </si>
  <si>
    <t>Perim3ZnHeatingCoil</t>
  </si>
  <si>
    <t>Perim4ZnHeatingCoil</t>
  </si>
  <si>
    <t>CoreZnSupplyFan</t>
  </si>
  <si>
    <t>Perim1ZnSupplyFan</t>
  </si>
  <si>
    <t>Perim2ZnSupplyFan</t>
  </si>
  <si>
    <t>Perim3ZnSupplyFan</t>
  </si>
  <si>
    <t>Perim4ZnSupplyFan</t>
  </si>
  <si>
    <t>55%, 50%</t>
  </si>
  <si>
    <t xml:space="preserve">Motor efficiency- HW: 0.9
</t>
  </si>
  <si>
    <t>Lab VAV Cooling Coil</t>
  </si>
  <si>
    <t xml:space="preserve">HW: Constant Speed </t>
  </si>
  <si>
    <t xml:space="preserve">Same as Off-Med </t>
  </si>
  <si>
    <t>Rated Capacity (Net or Gross depending on system configuration)</t>
  </si>
  <si>
    <t>Compliance insulation R19.63</t>
  </si>
  <si>
    <t>NACM_AtticRfWood_0.39</t>
  </si>
  <si>
    <t>TerminalUnit-Basement</t>
  </si>
  <si>
    <t>0.039 Btu / h * ft2 * °F
Refer NACM_AtticRfWood_0.39 for details</t>
  </si>
  <si>
    <t>Metal Framed Wall</t>
  </si>
  <si>
    <r>
      <rPr>
        <sz val="10"/>
        <rFont val="Calibri"/>
        <family val="2"/>
      </rPr>
      <t>Refer</t>
    </r>
    <r>
      <rPr>
        <u/>
        <sz val="10"/>
        <color theme="10"/>
        <rFont val="Calibri"/>
        <family val="2"/>
      </rPr>
      <t xml:space="preserve"> MetalFrameWall</t>
    </r>
  </si>
  <si>
    <t xml:space="preserve">    Efficiency</t>
  </si>
  <si>
    <t>EF: 0.637, Recovery Eff: 0.780</t>
  </si>
  <si>
    <t>24,949 Btuh</t>
  </si>
  <si>
    <r>
      <t>HW: 50 ft H</t>
    </r>
    <r>
      <rPr>
        <vertAlign val="subscript"/>
        <sz val="10"/>
        <rFont val="Calibri"/>
        <family val="2"/>
        <scheme val="minor"/>
      </rPr>
      <t>2</t>
    </r>
    <r>
      <rPr>
        <sz val="10"/>
        <rFont val="Calibri"/>
        <family val="2"/>
        <scheme val="minor"/>
      </rPr>
      <t xml:space="preserve">0
</t>
    </r>
  </si>
  <si>
    <t>4 inch H2O</t>
  </si>
  <si>
    <r>
      <t>Max of 15 cfm/person, 0.15 cfm/ft</t>
    </r>
    <r>
      <rPr>
        <vertAlign val="superscript"/>
        <sz val="10"/>
        <rFont val="Calibri"/>
        <family val="2"/>
        <scheme val="minor"/>
      </rPr>
      <t xml:space="preserve">2, </t>
    </r>
  </si>
  <si>
    <t xml:space="preserve">   Zone control</t>
  </si>
  <si>
    <t>DDC at zone level and Dual Max Reheat control</t>
  </si>
  <si>
    <t>Cooling 55F Heating 95 F</t>
  </si>
  <si>
    <t xml:space="preserve">VAV terminal box with damper and hot-water reheating coil with Dual maximum control logic.
Zone control type: minimum supply air at 20% of the zone maximum air flow rate. </t>
  </si>
  <si>
    <t xml:space="preserve"> 0.0448 cfm/sf of above grade exterior wall surface area (when fans turn off)
</t>
  </si>
  <si>
    <t>Uninsulated Stud Wall  Interior Walls,
Concrete with carpet for interior floor slabs, 
3/4 in Acoustic celing tile for Drop ceiling</t>
  </si>
  <si>
    <t>Floor Slab</t>
  </si>
  <si>
    <t xml:space="preserve">Slab Floor
F-factor method </t>
  </si>
  <si>
    <r>
      <rPr>
        <sz val="10"/>
        <rFont val="Calibri"/>
        <family val="2"/>
      </rPr>
      <t>Refer</t>
    </r>
    <r>
      <rPr>
        <u/>
        <sz val="10"/>
        <color theme="10"/>
        <rFont val="Calibri"/>
        <family val="2"/>
      </rPr>
      <t xml:space="preserve">  Roof</t>
    </r>
  </si>
  <si>
    <t>Expanded Polystyrene - EPS - 6 7/8 in</t>
  </si>
  <si>
    <t>Expanded Polystyrene - EPS - 3 1/3 in</t>
  </si>
  <si>
    <t>Stud Wall</t>
  </si>
  <si>
    <t>Interior Floor slab</t>
  </si>
  <si>
    <t>Continuous dimming in Primary  Daylit areas in Perimeter zones</t>
  </si>
  <si>
    <t xml:space="preserve">VAV terminal box with damper and hot-water reheating coil with Dual maximum control logic.
Zone control type: minimum supply air at 20% of the zone maximum air flow rate in all zones except Core mid. 40% min flow rate in Core Mid
</t>
  </si>
  <si>
    <t xml:space="preserve">Variable Volume </t>
  </si>
  <si>
    <t>95% for all VAV fans. Exhaust Fan 90%</t>
  </si>
  <si>
    <r>
      <t>4.0 in H</t>
    </r>
    <r>
      <rPr>
        <vertAlign val="subscript"/>
        <sz val="9"/>
        <rFont val="Calibri"/>
        <family val="2"/>
        <scheme val="minor"/>
      </rPr>
      <t>2</t>
    </r>
    <r>
      <rPr>
        <sz val="10"/>
        <rFont val="Calibri"/>
        <family val="2"/>
        <scheme val="minor"/>
      </rPr>
      <t>0 for all VAV. 0.5 for Exhaust Fan</t>
    </r>
  </si>
  <si>
    <t>60%  Exhaust Fan, 65% -VAV and Lab VAV fans.</t>
  </si>
  <si>
    <t>Core Mid: 2.0 W/ft2
All other spaces: 1.5 W/ft2
Hood Dominated Process exhaust in Core mid zone</t>
  </si>
  <si>
    <t>60% (all fans)</t>
  </si>
  <si>
    <t>90%  (all fans)</t>
  </si>
  <si>
    <t>Differential Dry bulb economizer (Integrated), 80F high DB lockout</t>
  </si>
  <si>
    <t>CO2 sensor</t>
  </si>
  <si>
    <t>32,328 Btuh</t>
  </si>
  <si>
    <r>
      <t>Point of sale, Retail-1.2 W/ft</t>
    </r>
    <r>
      <rPr>
        <vertAlign val="superscript"/>
        <sz val="10"/>
        <rFont val="Calibri"/>
        <family val="2"/>
        <scheme val="minor"/>
      </rPr>
      <t>2</t>
    </r>
    <r>
      <rPr>
        <sz val="10"/>
        <rFont val="Calibri"/>
        <family val="2"/>
        <scheme val="minor"/>
      </rPr>
      <t>,</t>
    </r>
    <r>
      <rPr>
        <vertAlign val="superscript"/>
        <sz val="10"/>
        <rFont val="Calibri"/>
        <family val="2"/>
        <scheme val="minor"/>
      </rPr>
      <t xml:space="preserve">, </t>
    </r>
    <r>
      <rPr>
        <sz val="10"/>
        <rFont val="Calibri"/>
        <family val="2"/>
        <scheme val="minor"/>
      </rPr>
      <t>Lobby-0.95 W/ft</t>
    </r>
    <r>
      <rPr>
        <vertAlign val="superscript"/>
        <sz val="10"/>
        <rFont val="Calibri"/>
        <family val="2"/>
        <scheme val="minor"/>
      </rPr>
      <t>2</t>
    </r>
    <r>
      <rPr>
        <sz val="10"/>
        <rFont val="Calibri"/>
        <family val="2"/>
        <scheme val="minor"/>
      </rPr>
      <t>, Backspace-0.6 W/ft</t>
    </r>
    <r>
      <rPr>
        <vertAlign val="superscript"/>
        <sz val="10"/>
        <rFont val="Calibri"/>
        <family val="2"/>
        <scheme val="minor"/>
      </rPr>
      <t>2</t>
    </r>
  </si>
  <si>
    <t>Point of sale, Retail-1.0 W/ft2, Backspace-0.2 W/ft2, Front entry: 0.5 W/ft2</t>
  </si>
  <si>
    <t xml:space="preserve">0.0448 cfm/sf of above grade exterior wall surface area </t>
  </si>
  <si>
    <r>
      <rPr>
        <sz val="10"/>
        <rFont val="Calibri"/>
        <family val="2"/>
      </rPr>
      <t>Refer</t>
    </r>
    <r>
      <rPr>
        <u/>
        <sz val="10"/>
        <color theme="10"/>
        <rFont val="Calibri"/>
        <family val="2"/>
      </rPr>
      <t xml:space="preserve"> Roof</t>
    </r>
  </si>
  <si>
    <t>0.08
0.75</t>
  </si>
  <si>
    <t>Interior wall</t>
  </si>
  <si>
    <t xml:space="preserve">Unconditioned for front_entry. Gas furnace inside the packaged air conditioning unit for all others. </t>
  </si>
  <si>
    <t>No cooling for front_entry. Packaged air conditioning unit for all others</t>
  </si>
  <si>
    <t>34,888 Btuh</t>
  </si>
  <si>
    <t xml:space="preserve">Interior wall
</t>
  </si>
  <si>
    <r>
      <t>1 W/ft</t>
    </r>
    <r>
      <rPr>
        <vertAlign val="superscript"/>
        <sz val="10"/>
        <rFont val="Calibri"/>
        <family val="2"/>
        <scheme val="minor"/>
      </rPr>
      <t>2</t>
    </r>
  </si>
  <si>
    <t xml:space="preserve">Continuous Dimming in Skylit, Primary and Secondary Daylit areas in all zones. </t>
  </si>
  <si>
    <r>
      <t xml:space="preserve">DOAS- 11.2 EER, 12.9-IEER.
WSHP EER-13.5
</t>
    </r>
    <r>
      <rPr>
        <i/>
        <sz val="10"/>
        <color theme="1"/>
        <rFont val="Calibri"/>
        <family val="2"/>
        <scheme val="minor"/>
      </rPr>
      <t>Note: EER includes fan heat</t>
    </r>
  </si>
  <si>
    <r>
      <t>1.5 in H</t>
    </r>
    <r>
      <rPr>
        <vertAlign val="subscript"/>
        <sz val="10"/>
        <color theme="1"/>
        <rFont val="Calibri"/>
        <family val="2"/>
        <scheme val="minor"/>
      </rPr>
      <t>2</t>
    </r>
    <r>
      <rPr>
        <sz val="10"/>
        <color theme="1"/>
        <rFont val="Calibri"/>
        <family val="2"/>
        <scheme val="minor"/>
      </rPr>
      <t>O</t>
    </r>
  </si>
  <si>
    <t>1.5 in H2O</t>
  </si>
  <si>
    <t>Constant Volume</t>
  </si>
  <si>
    <r>
      <t>HW- 40.0 ftH</t>
    </r>
    <r>
      <rPr>
        <vertAlign val="subscript"/>
        <sz val="10"/>
        <color theme="1"/>
        <rFont val="Calibri"/>
        <family val="2"/>
        <scheme val="minor"/>
      </rPr>
      <t>2</t>
    </r>
    <r>
      <rPr>
        <sz val="10"/>
        <color theme="1"/>
        <rFont val="Calibri"/>
        <family val="2"/>
        <scheme val="minor"/>
      </rPr>
      <t>O
CW- 40.0 ftH</t>
    </r>
    <r>
      <rPr>
        <vertAlign val="subscript"/>
        <sz val="10"/>
        <color theme="1"/>
        <rFont val="Calibri"/>
        <family val="2"/>
        <scheme val="minor"/>
      </rPr>
      <t>2</t>
    </r>
    <r>
      <rPr>
        <sz val="10"/>
        <color theme="1"/>
        <rFont val="Calibri"/>
        <family val="2"/>
        <scheme val="minor"/>
      </rPr>
      <t xml:space="preserve">O
</t>
    </r>
  </si>
  <si>
    <t>HW: 12 W/gpm
CW: 12 W/gpm</t>
  </si>
  <si>
    <r>
      <t>HW- 40 ftH</t>
    </r>
    <r>
      <rPr>
        <vertAlign val="subscript"/>
        <sz val="10"/>
        <color theme="1"/>
        <rFont val="Calibri"/>
        <family val="2"/>
        <scheme val="minor"/>
      </rPr>
      <t>2</t>
    </r>
    <r>
      <rPr>
        <sz val="10"/>
        <color theme="1"/>
        <rFont val="Calibri"/>
        <family val="2"/>
        <scheme val="minor"/>
      </rPr>
      <t>O
CHW- 30.0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</si>
  <si>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Hw, CW: 12 W/gpm, CHW: 9 W/gpm</t>
  </si>
  <si>
    <r>
      <t>1.50 inH</t>
    </r>
    <r>
      <rPr>
        <vertAlign val="subscript"/>
        <sz val="10"/>
        <color theme="1"/>
        <rFont val="Calibri"/>
        <family val="2"/>
        <scheme val="minor"/>
      </rPr>
      <t>2</t>
    </r>
    <r>
      <rPr>
        <sz val="10"/>
        <color theme="1"/>
        <rFont val="Calibri"/>
        <family val="2"/>
        <scheme val="minor"/>
      </rPr>
      <t>O</t>
    </r>
  </si>
  <si>
    <t>Refer BasementWall</t>
  </si>
  <si>
    <t>Exterior Wall U: 0.062</t>
  </si>
  <si>
    <r>
      <rPr>
        <u/>
        <sz val="10"/>
        <rFont val="Calibri"/>
        <family val="2"/>
      </rPr>
      <t>Refer</t>
    </r>
    <r>
      <rPr>
        <u/>
        <sz val="10"/>
        <color theme="10"/>
        <rFont val="Calibri"/>
        <family val="2"/>
      </rPr>
      <t xml:space="preserve"> BasementWall </t>
    </r>
    <r>
      <rPr>
        <sz val="10"/>
        <rFont val="Calibri"/>
        <family val="2"/>
      </rPr>
      <t>for detailed description</t>
    </r>
  </si>
  <si>
    <t>BasementWall</t>
  </si>
  <si>
    <t xml:space="preserve">HW: 40 ft H20
Cooling Tower: 40 ft H20
Chiller Pumps: 60 ft H20
</t>
  </si>
  <si>
    <r>
      <t>4 inH</t>
    </r>
    <r>
      <rPr>
        <vertAlign val="subscript"/>
        <sz val="10"/>
        <rFont val="Calibri"/>
        <family val="2"/>
        <scheme val="minor"/>
      </rPr>
      <t>2</t>
    </r>
    <r>
      <rPr>
        <sz val="10"/>
        <rFont val="Calibri"/>
        <family val="2"/>
        <scheme val="minor"/>
      </rPr>
      <t xml:space="preserve">O </t>
    </r>
  </si>
  <si>
    <t xml:space="preserve">10F delta T  </t>
  </si>
  <si>
    <t>TE: 80%</t>
  </si>
  <si>
    <t>231,958 Btuh</t>
  </si>
  <si>
    <t>135 °F</t>
  </si>
  <si>
    <r>
      <t xml:space="preserve">    U-factor (Btu / h * ft</t>
    </r>
    <r>
      <rPr>
        <vertAlign val="superscript"/>
        <sz val="10"/>
        <color indexed="8"/>
        <rFont val="Calibri"/>
        <family val="2"/>
        <scheme val="minor"/>
      </rPr>
      <t>2</t>
    </r>
    <r>
      <rPr>
        <sz val="10"/>
        <color indexed="8"/>
        <rFont val="Calibri"/>
        <family val="2"/>
        <scheme val="minor"/>
      </rPr>
      <t xml:space="preserve"> * °F)</t>
    </r>
  </si>
  <si>
    <r>
      <t xml:space="preserve">    U-factor (Btu / h * ft</t>
    </r>
    <r>
      <rPr>
        <vertAlign val="superscript"/>
        <sz val="10"/>
        <rFont val="Calibri"/>
        <family val="2"/>
        <scheme val="minor"/>
      </rPr>
      <t>2</t>
    </r>
    <r>
      <rPr>
        <sz val="10"/>
        <rFont val="Calibri"/>
        <family val="2"/>
        <scheme val="minor"/>
      </rPr>
      <t xml:space="preserve"> * °F)</t>
    </r>
  </si>
  <si>
    <t xml:space="preserve">    F factor (Btu / h * ft2 * °F)</t>
  </si>
  <si>
    <t>Refer MetalFrameWallTest</t>
  </si>
  <si>
    <t>MetalFrameWallTest</t>
  </si>
  <si>
    <t>Compliance Insulation-5</t>
  </si>
  <si>
    <t>RoofTest</t>
  </si>
  <si>
    <t>Refer RoofTest</t>
  </si>
  <si>
    <t>Refer HeavyMassWall</t>
  </si>
  <si>
    <t>HeavyMassWall</t>
  </si>
  <si>
    <t>Refer WoodRoof</t>
  </si>
  <si>
    <t>WoodRoof</t>
  </si>
  <si>
    <t xml:space="preserve"> Interior wall</t>
  </si>
  <si>
    <t>Plywood - 1/2 in</t>
  </si>
  <si>
    <t>Composite Wood Frame 24 in OC R-30 cavity insulation</t>
  </si>
  <si>
    <t xml:space="preserve">     F factor (Btu / h * ft2 * °F)</t>
  </si>
  <si>
    <t>Fully Insulated unheated slab on grade with R-5 insulation</t>
  </si>
  <si>
    <t>Floor Slab Test</t>
  </si>
  <si>
    <t>Compliance Insulation - R5</t>
  </si>
  <si>
    <r>
      <t>3 in H</t>
    </r>
    <r>
      <rPr>
        <vertAlign val="subscript"/>
        <sz val="10"/>
        <rFont val="Calibri"/>
        <family val="2"/>
        <scheme val="minor"/>
      </rPr>
      <t>2</t>
    </r>
    <r>
      <rPr>
        <sz val="10"/>
        <rFont val="Calibri"/>
        <family val="2"/>
        <scheme val="minor"/>
      </rPr>
      <t>O</t>
    </r>
  </si>
  <si>
    <t>Increase efficiency of DX coil</t>
  </si>
  <si>
    <t>0.590 kw/ton, 0.4 IPLV</t>
  </si>
  <si>
    <t>64 F</t>
  </si>
  <si>
    <t>Fixed reset</t>
  </si>
  <si>
    <r>
      <t>DOAS with Max of 15 cfm/person or 0.15 cfm/ft</t>
    </r>
    <r>
      <rPr>
        <vertAlign val="superscript"/>
        <sz val="10"/>
        <color theme="1"/>
        <rFont val="Calibri"/>
        <family val="2"/>
        <scheme val="minor"/>
      </rPr>
      <t>2</t>
    </r>
  </si>
  <si>
    <t>Same As Off Lrg CRAH</t>
  </si>
  <si>
    <t xml:space="preserve"> No SAT control for DOAS</t>
  </si>
  <si>
    <t>No SAT control for DOAS</t>
  </si>
  <si>
    <t>CZ-6/16</t>
  </si>
  <si>
    <t>CZ-7/6/16</t>
  </si>
  <si>
    <t>CZ-6/7/15</t>
  </si>
  <si>
    <t>CZ-6/15</t>
  </si>
  <si>
    <t xml:space="preserve">
Core Mid is served by PTAC with DOAS and Exhaust system.</t>
  </si>
  <si>
    <t xml:space="preserve">
PTAC and DOAS serving Core Mid space has constant volume fans</t>
  </si>
  <si>
    <r>
      <t>DOAS with 0.15 cfm/ft</t>
    </r>
    <r>
      <rPr>
        <vertAlign val="superscript"/>
        <sz val="10"/>
        <rFont val="Calibri"/>
        <family val="2"/>
        <scheme val="minor"/>
      </rPr>
      <t>3</t>
    </r>
  </si>
  <si>
    <t>Decrease U value  of skylights by 20% compared to baseline case</t>
  </si>
  <si>
    <t xml:space="preserve">
CRAC EER-11.20, IEER-12.9</t>
  </si>
  <si>
    <t>Integrated Fixed Dry bulb -70F high limit</t>
  </si>
  <si>
    <t>0.464 kW/ton, 0.35 IPLV</t>
  </si>
  <si>
    <t>Change Chiller COP
See below for details</t>
  </si>
  <si>
    <t>52 F, Delta T 12 F</t>
  </si>
  <si>
    <t>EER-13, IEER-14.4</t>
  </si>
  <si>
    <r>
      <t xml:space="preserve">EER-11.00 , IEER-12.4
</t>
    </r>
    <r>
      <rPr>
        <i/>
        <sz val="10"/>
        <rFont val="Calibri"/>
        <family val="2"/>
        <scheme val="minor"/>
      </rPr>
      <t>Note: EER, COP includes fan heat</t>
    </r>
  </si>
  <si>
    <t>Composite Wood Frame 24 in OC depth 11.25 in R-30</t>
  </si>
  <si>
    <t>Chilled Water Loop</t>
  </si>
  <si>
    <t>Chiller 1 Pump</t>
  </si>
  <si>
    <t>Chiller 2 Pump</t>
  </si>
  <si>
    <t>Hot Water Loop</t>
  </si>
  <si>
    <t xml:space="preserve">Gross Capacity </t>
  </si>
  <si>
    <t>BottomVAVCoilCooling</t>
  </si>
  <si>
    <t>MidVAVCoilCooling</t>
  </si>
  <si>
    <t>HiVAVCoilCooling</t>
  </si>
  <si>
    <t>TopVAVCoilCooling</t>
  </si>
  <si>
    <t>CRAH Cooling</t>
  </si>
  <si>
    <t>CRAC Cooling</t>
  </si>
  <si>
    <t>Net Capacity</t>
  </si>
  <si>
    <t>BackSpaceZn_CoolingCoil</t>
  </si>
  <si>
    <t>PointOfSaleZn_CoolingCoil</t>
  </si>
  <si>
    <t>FrontRetailZn_CoolingCoil</t>
  </si>
  <si>
    <t>CoreRetailZn_CoolingCoil</t>
  </si>
  <si>
    <t>LG Store 1 Zn CoolingCoil</t>
  </si>
  <si>
    <t>LG Store 2 Zn CoolingCoil</t>
  </si>
  <si>
    <t>SM Store 1 Zn CoolingCoil</t>
  </si>
  <si>
    <t>SM Store 2 Zn CoolingCoil</t>
  </si>
  <si>
    <t>SM Store 3 Zn CoolingCoil</t>
  </si>
  <si>
    <t>SM Store 4 Zn CoolingCoil</t>
  </si>
  <si>
    <t>SM Store 5 Zn CoolingCoil</t>
  </si>
  <si>
    <t>SM Store 6 Zn CoolingCoil</t>
  </si>
  <si>
    <t>SM Store 7 Zn CoolingCoil</t>
  </si>
  <si>
    <t>SM Store 8 Zn CoolingCoil</t>
  </si>
  <si>
    <t>BasementCoilHeating</t>
  </si>
  <si>
    <t>CoilHeating-BasementReheat</t>
  </si>
  <si>
    <t>BottomVAVCoilHeating</t>
  </si>
  <si>
    <t>MidVAVCoilHeating</t>
  </si>
  <si>
    <t>HiVAVCoilHeating</t>
  </si>
  <si>
    <t>TopVAVCoilHeating</t>
  </si>
  <si>
    <t>BackSpaceZn_HeatingCoil</t>
  </si>
  <si>
    <t>PointOfSaleZn_HeatingCoil</t>
  </si>
  <si>
    <t>FrontRetailZn_HeatingCoil</t>
  </si>
  <si>
    <t>CoreRetailZn_HeatingCoil</t>
  </si>
  <si>
    <t>LG Store 1 Zn HeatingCoil</t>
  </si>
  <si>
    <t>LG Store 2 Zn HeatingCoil</t>
  </si>
  <si>
    <t>SM Store 1 Zn HeatingCoil</t>
  </si>
  <si>
    <t>SM Store 2 Zn HeatingCoil</t>
  </si>
  <si>
    <t>SM Store 3 Zn HeatingCoil</t>
  </si>
  <si>
    <t>SM Store 4 Zn HeatingCoil</t>
  </si>
  <si>
    <t>SM Store 5 Zn HeatingCoil</t>
  </si>
  <si>
    <t>SM Store 6 Zn HeatingCoil</t>
  </si>
  <si>
    <t>SM Store 7 Zn HeatingCoil</t>
  </si>
  <si>
    <t>SM Store 8 Zn HeatingCoil</t>
  </si>
  <si>
    <t>Core Mid DOAS Heating Coil</t>
  </si>
  <si>
    <t>Lab Heating Coil</t>
  </si>
  <si>
    <t>Basement CAVFan</t>
  </si>
  <si>
    <t>Bottom VAVFan</t>
  </si>
  <si>
    <t>Mid VAVFan</t>
  </si>
  <si>
    <t>Hi VAVFan</t>
  </si>
  <si>
    <t>Top VAVFan</t>
  </si>
  <si>
    <t>CRAH Fan</t>
  </si>
  <si>
    <t>CRAC Fan</t>
  </si>
  <si>
    <t>Lab Fan</t>
  </si>
  <si>
    <t>BackSpaceZnSupplyFan</t>
  </si>
  <si>
    <t>PointOfSaleZnSupplyFan</t>
  </si>
  <si>
    <t>FrontRetailZnSupplyFan</t>
  </si>
  <si>
    <t>CoreRetailZnSupplyFan</t>
  </si>
  <si>
    <t>LG Store 1 Zn SupplyFan</t>
  </si>
  <si>
    <t>LG Store 2 Zn SupplyFan</t>
  </si>
  <si>
    <t>SM Store 1 Zn SupplyFan</t>
  </si>
  <si>
    <t>SM Store 2 Zn SupplyFan</t>
  </si>
  <si>
    <t>SM Store 3 Zn SupplyFan</t>
  </si>
  <si>
    <t>SM Store 4 Zn SupplyFan</t>
  </si>
  <si>
    <t>SM Store 5 Zn SupplyFan</t>
  </si>
  <si>
    <t>SM Store 6 Zn SupplyFan</t>
  </si>
  <si>
    <t>SM Store 7 Zn SupplyFan</t>
  </si>
  <si>
    <t>SM Store 8 Zn SupplyFan</t>
  </si>
  <si>
    <t>Core Mid DOAS TU</t>
  </si>
  <si>
    <t>BackSpaceSys_TU</t>
  </si>
  <si>
    <t>PointOfSaleSys_TU</t>
  </si>
  <si>
    <t>FrontRetailSys_TU</t>
  </si>
  <si>
    <t>CoreRetailSys_TU</t>
  </si>
  <si>
    <r>
      <t>Gross Capacity/</t>
    </r>
    <r>
      <rPr>
        <sz val="11"/>
        <color rgb="FFFF0000"/>
        <rFont val="Calibri"/>
        <family val="2"/>
        <scheme val="minor"/>
      </rPr>
      <t>Net Capacity</t>
    </r>
  </si>
  <si>
    <t>10 person / 1000 ft2 x 0.5
Note: 0.5 is the Occupancy Fraction</t>
  </si>
  <si>
    <r>
      <t xml:space="preserve">EER-11.00, IEER-12.4 (Bottom VAV, Mid and Top VAV).
</t>
    </r>
    <r>
      <rPr>
        <i/>
        <sz val="10"/>
        <rFont val="Calibri"/>
        <family val="2"/>
        <scheme val="minor"/>
      </rPr>
      <t>Note: EER, COP includes fan heat</t>
    </r>
  </si>
  <si>
    <r>
      <rPr>
        <sz val="10"/>
        <rFont val="Calibri"/>
        <family val="2"/>
      </rPr>
      <t>Refer</t>
    </r>
    <r>
      <rPr>
        <u/>
        <sz val="10"/>
        <color theme="10"/>
        <rFont val="Calibri"/>
        <family val="2"/>
      </rPr>
      <t xml:space="preserve"> MetalFrameWall / Metal Framed Wall</t>
    </r>
  </si>
  <si>
    <t>MetalFrameWall / Metal Framed Wall</t>
  </si>
  <si>
    <t>Interior wall
Interior Floor
Drop Ceiling</t>
  </si>
  <si>
    <t>0.585 kw/ton, 0.380 IPLV</t>
  </si>
  <si>
    <t>Core Top: 3 person/1000 ft2 x 0.5 
All other spaces: 10 person / 1000 ft2 x 0.5
Note: 0.5 is the Occupancy Fraction</t>
  </si>
  <si>
    <t>Indirectly Conditioned Front_entry, Packaged single zone air conditioning unit for other zones.</t>
  </si>
  <si>
    <r>
      <t xml:space="preserve">EER-11.20, IEER- 12.9 (BackSpace/Core Retail)
EER-11.20 SEER-13.0 (Point of Sale)
EER-11.20 SEER-13.6 (Front Retail) 
Indirect Heating and Cooling for front_entry) 
</t>
    </r>
    <r>
      <rPr>
        <i/>
        <sz val="10"/>
        <rFont val="Calibri"/>
        <family val="2"/>
        <scheme val="minor"/>
      </rPr>
      <t>Note: EER, COP includes fan heat</t>
    </r>
    <r>
      <rPr>
        <sz val="10"/>
        <rFont val="Calibri"/>
        <family val="2"/>
        <scheme val="minor"/>
      </rPr>
      <t xml:space="preserve">
</t>
    </r>
  </si>
  <si>
    <t>Back Space - Max of 15 cfm/person or 0.15 cfm/ft2
Point of Sale &amp; Core and Front Retail -Max of 15 cfm/person or 0.20 cfm/ft2</t>
  </si>
  <si>
    <t>Point of sale, Retail - 33 person / 1000 ft2 x 0.5 
 Back Space- 2 person / 1000 ft2 x 0.5 
Front Entry - 66.67 person / 1000 ft2 x 0.5 
Note: 0.5 is the Occupancy Fraction</t>
  </si>
  <si>
    <t>33 person / 1000 ft2 x 0.5 
Note: 0.5 is the Occupancy Fraction</t>
  </si>
  <si>
    <r>
      <t xml:space="preserve">EER-11.20, IEER-12.9
</t>
    </r>
    <r>
      <rPr>
        <i/>
        <sz val="10"/>
        <color theme="1"/>
        <rFont val="Calibri"/>
        <family val="2"/>
        <scheme val="minor"/>
      </rPr>
      <t>Note: EER, COP includes fan heat</t>
    </r>
  </si>
  <si>
    <t xml:space="preserve">Chiller kW/ton: 0.59 IPLV 0.400
</t>
  </si>
  <si>
    <t>Fixed 44°F</t>
  </si>
  <si>
    <t>Chilled water system
Control System: DDC</t>
  </si>
  <si>
    <r>
      <t>HW- 40 ftH</t>
    </r>
    <r>
      <rPr>
        <vertAlign val="subscript"/>
        <sz val="10"/>
        <color theme="1"/>
        <rFont val="Calibri"/>
        <family val="2"/>
        <scheme val="minor"/>
      </rPr>
      <t>2</t>
    </r>
    <r>
      <rPr>
        <sz val="10"/>
        <color theme="1"/>
        <rFont val="Calibri"/>
        <family val="2"/>
        <scheme val="minor"/>
      </rPr>
      <t>O
CHW- 30 ftH</t>
    </r>
    <r>
      <rPr>
        <vertAlign val="subscript"/>
        <sz val="10"/>
        <color theme="1"/>
        <rFont val="Calibri"/>
        <family val="2"/>
        <scheme val="minor"/>
      </rPr>
      <t>2</t>
    </r>
    <r>
      <rPr>
        <sz val="10"/>
        <color theme="1"/>
        <rFont val="Calibri"/>
        <family val="2"/>
        <scheme val="minor"/>
      </rPr>
      <t>O
CW- 40 ftH</t>
    </r>
    <r>
      <rPr>
        <vertAlign val="subscript"/>
        <sz val="10"/>
        <color theme="1"/>
        <rFont val="Calibri"/>
        <family val="2"/>
        <scheme val="minor"/>
      </rPr>
      <t>2</t>
    </r>
    <r>
      <rPr>
        <sz val="10"/>
        <color theme="1"/>
        <rFont val="Calibri"/>
        <family val="2"/>
        <scheme val="minor"/>
      </rPr>
      <t xml:space="preserve">O
</t>
    </r>
  </si>
  <si>
    <t>10F (Design CW supply temp. 84.8F, CW return temp 95F)</t>
  </si>
  <si>
    <t>open cooling tower with VariableSpeedDrive fan</t>
  </si>
  <si>
    <t>Fixed 180°F</t>
  </si>
  <si>
    <r>
      <t xml:space="preserve">EER-11.20, IEER-12.9 (Back and CoreRetail)
EER-11.2, SEER- 13.6 (Front)
EER-11.2, SEER 13.0 (POS)
</t>
    </r>
    <r>
      <rPr>
        <i/>
        <sz val="10"/>
        <color theme="1"/>
        <rFont val="Calibri"/>
        <family val="2"/>
        <scheme val="minor"/>
      </rPr>
      <t>Note: EER, COP includes fan heat</t>
    </r>
  </si>
  <si>
    <r>
      <t xml:space="preserve">EER-11.20, IEER-12.9 (Back) 
EER-11.20, IEER-12.9 (Core)
EER-11.2, IEER- 12.7 (Front)
EER-11.2, IEER 12.7 (POS)
</t>
    </r>
    <r>
      <rPr>
        <i/>
        <sz val="10"/>
        <color theme="1"/>
        <rFont val="Calibri"/>
        <family val="2"/>
        <scheme val="minor"/>
      </rPr>
      <t>Note: EER, COP includes fan heat</t>
    </r>
  </si>
  <si>
    <t>122</t>
  </si>
  <si>
    <r>
      <t xml:space="preserve">EER-11.20, IEER-12.9, SEER 13.0
</t>
    </r>
    <r>
      <rPr>
        <i/>
        <sz val="10"/>
        <color theme="1"/>
        <rFont val="Calibri"/>
        <family val="2"/>
        <scheme val="minor"/>
      </rPr>
      <t>Note: EER, COP includes fan heat</t>
    </r>
  </si>
  <si>
    <t>Refer Sizing Values</t>
  </si>
  <si>
    <t>EER-13, IEER-14.4, SEER 13.6</t>
  </si>
  <si>
    <t>ConstantVolume</t>
  </si>
  <si>
    <r>
      <t>1.5 in H</t>
    </r>
    <r>
      <rPr>
        <vertAlign val="subscript"/>
        <sz val="10"/>
        <color theme="1"/>
        <rFont val="Calibri"/>
        <family val="2"/>
        <scheme val="minor"/>
      </rPr>
      <t>2</t>
    </r>
    <r>
      <rPr>
        <sz val="10"/>
        <color theme="1"/>
        <rFont val="Calibri"/>
        <family val="2"/>
        <scheme val="minor"/>
      </rPr>
      <t xml:space="preserve">O 
DOAS 1.6 in H2O </t>
    </r>
  </si>
  <si>
    <t>106</t>
  </si>
  <si>
    <r>
      <t xml:space="preserve">EER-11.20 
IEER-12.9/12.7
</t>
    </r>
    <r>
      <rPr>
        <i/>
        <sz val="10"/>
        <color theme="1"/>
        <rFont val="Calibri"/>
        <family val="2"/>
        <scheme val="minor"/>
      </rPr>
      <t>Note: EER, COP includes fan heat</t>
    </r>
  </si>
  <si>
    <r>
      <t xml:space="preserve">EER-11.20 
IEER-12.9
SEER-13.6
</t>
    </r>
    <r>
      <rPr>
        <i/>
        <sz val="10"/>
        <color theme="1"/>
        <rFont val="Calibri"/>
        <family val="2"/>
        <scheme val="minor"/>
      </rPr>
      <t>Note: EER, COP includes fan heat</t>
    </r>
  </si>
  <si>
    <t>Core Mid space of Medium Office building is modeled as a Lab space. This space is served by PTAC with DOAS and has an exhaust system. This case is compared against the OffMed-LabExh run which is similar to the test case but is served by a PVAV system instead of PTAC with DOAS</t>
  </si>
  <si>
    <r>
      <t xml:space="preserve">
PTAC EER: 11.0
DOAS EER :11.0, IEER 12.4
</t>
    </r>
    <r>
      <rPr>
        <i/>
        <sz val="10"/>
        <rFont val="Calibri"/>
        <family val="2"/>
        <scheme val="minor"/>
      </rPr>
      <t>Note: EER, COP includes fan heat</t>
    </r>
  </si>
  <si>
    <t>Reset by Outdoor Air.
Supply 55F @ OAT 45F
Supply 50F @ OAT 60F</t>
  </si>
  <si>
    <t>Reset by Outdoor Air (Bottom and Mid VAV)
Supply 65F @ OAT 45F
Supply 50F @ OAT 60F
Reset by Outdoor Air (Bottom and Mid VAV)
Supply 55F @ OAT 45F
Supply 50F @ OAT 60F</t>
  </si>
  <si>
    <r>
      <t xml:space="preserve">
PTAC EER: 11.0
DOAS EER: 11.0, IEER 11.4
</t>
    </r>
    <r>
      <rPr>
        <i/>
        <sz val="10"/>
        <rFont val="Calibri"/>
        <family val="2"/>
        <scheme val="minor"/>
      </rPr>
      <t>Note: EER, COP includes fan heat</t>
    </r>
  </si>
  <si>
    <t>Medium Office Building 
(0300CZ-OffMed)</t>
  </si>
  <si>
    <t>Medium Office Building  (0300CZ-OffMed-LabwExhPVAV)
0314716 &amp; 0314806 Models</t>
  </si>
  <si>
    <t>Large Office Building 
(0400CZ-OffLrg)</t>
  </si>
  <si>
    <t>Large Office Building 
(0400CZ-OffLrg-CRAH)</t>
  </si>
  <si>
    <t>Retail Medium 
(0500CZ-RetlMed)</t>
  </si>
  <si>
    <t>Strip Mall-PSZ System 
(1000CZ-RetlStrp)</t>
  </si>
  <si>
    <t>Strip Mall-PTAC System
 (1000CZ-RetlStrp)</t>
  </si>
  <si>
    <t>Strip Mall- Fan Coil System
 (1000CZ-RetlStrp)</t>
  </si>
  <si>
    <t>0300006-OffMed-SG-Baseline</t>
  </si>
  <si>
    <t>0300016-OffMed-SG-Baseline</t>
  </si>
  <si>
    <t>0300006-OffMed-Baseline_NDL</t>
  </si>
  <si>
    <t>0300016-OffMed-Baseline_NDL</t>
  </si>
  <si>
    <t>0313516-OffMed-LabwExhDOAS_NDL</t>
  </si>
  <si>
    <t>0313606-OffMed-LabwExhDOAS_NDL</t>
  </si>
  <si>
    <t>0314716-OffMed-LabwExhPVAV_NDL</t>
  </si>
  <si>
    <t>0314806-OffMed-LabwExhPVAV_NDL</t>
  </si>
  <si>
    <t>0400006-OffLrg-CRAH_NDL</t>
  </si>
  <si>
    <t>0400016-OffLrg-CRAH_NDL</t>
  </si>
  <si>
    <t>0413306-OffLrg-CRAC_NDL</t>
  </si>
  <si>
    <t>0413216-OffLrg-CRAC_NDL</t>
  </si>
  <si>
    <t>0400006-OffLrg-Baserun_NDL</t>
  </si>
  <si>
    <t>0400016-OffLrg-Baserun_NDL</t>
  </si>
  <si>
    <t>0500015-RetlMed-Baseline_NDL</t>
  </si>
  <si>
    <t>0500006-RetlMed-Baseline_NDL</t>
  </si>
  <si>
    <t>0500015-RetlMed-SG-Baseline</t>
  </si>
  <si>
    <t>0500006-RetlMed-SG-Baseline</t>
  </si>
  <si>
    <t>1000015-RetlStrp-BaselinePSZ_NDL</t>
  </si>
  <si>
    <t>1000006-RetlStrp-BaselinePSZ_NDL</t>
  </si>
  <si>
    <t>1013715-RetlStrp-EvapCooler_NDL</t>
  </si>
  <si>
    <t>1013906-RetlStrp-EvapCooler_NDL</t>
  </si>
  <si>
    <t>1000015-RetlStrp-BaselinePTAC_NDL</t>
  </si>
  <si>
    <t>1000006-RetlStrp-BaselinePTAC_NDL</t>
  </si>
  <si>
    <t>1010515-RetlStrp-FPFC_NDL</t>
  </si>
  <si>
    <t>1010606-RetlStrp-FPFC_NDL</t>
  </si>
  <si>
    <t>1014315-RetlStrp-WSHP_NDL</t>
  </si>
  <si>
    <t>1014506-RetlStrp-WSHP_NDL</t>
  </si>
  <si>
    <t>TORRANCE_722955</t>
  </si>
  <si>
    <t>BLUE-CANYON_725845</t>
  </si>
  <si>
    <t>PALM-SPRINGS-INTL_722868</t>
  </si>
  <si>
    <t>Boiler 1 Pump</t>
  </si>
  <si>
    <t>Net Capacity/ Gross Capacity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</si>
</sst>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quot;$&quot;#,##0"/>
    <numFmt numFmtId="166" formatCode="0.0%"/>
    <numFmt numFmtId="167" formatCode="0.000"/>
  </numFmts>
  <fonts count="102" x14ac:knownFonts="1">
    <font>
      <sz val="11"/>
      <color theme="1"/>
      <name val="Calibri"/>
      <family val="2"/>
      <scheme val="minor"/>
    </font>
    <font>
      <sz val="11"/>
      <color theme="1"/>
      <name val="Arial"/>
      <family val="2"/>
    </font>
    <font>
      <sz val="11"/>
      <color theme="1"/>
      <name val="Arial"/>
      <family val="2"/>
    </font>
    <font>
      <sz val="11"/>
      <color theme="1"/>
      <name val="Arial"/>
      <family val="2"/>
    </font>
    <font>
      <sz val="10"/>
      <color theme="1"/>
      <name val="Calibri"/>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Arial"/>
      <family val="2"/>
    </font>
    <font>
      <sz val="11"/>
      <color theme="1"/>
      <name val="Calibri"/>
      <family val="2"/>
      <scheme val="minor"/>
    </font>
    <font>
      <sz val="10"/>
      <name val="Arial"/>
      <family val="2"/>
    </font>
    <font>
      <sz val="10"/>
      <color theme="1"/>
      <name val="Calibri"/>
      <family val="2"/>
      <scheme val="minor"/>
    </font>
    <font>
      <b/>
      <sz val="10"/>
      <color theme="1"/>
      <name val="Calibri"/>
      <family val="2"/>
      <scheme val="minor"/>
    </font>
    <font>
      <sz val="10"/>
      <name val="Calibri"/>
      <family val="2"/>
      <scheme val="minor"/>
    </font>
    <font>
      <b/>
      <sz val="10"/>
      <name val="Calibri"/>
      <family val="2"/>
      <scheme val="minor"/>
    </font>
    <font>
      <sz val="10"/>
      <color indexed="8"/>
      <name val="Calibri"/>
      <family val="2"/>
      <scheme val="minor"/>
    </font>
    <font>
      <sz val="10"/>
      <color rgb="FFFF0000"/>
      <name val="Calibri"/>
      <family val="2"/>
      <scheme val="minor"/>
    </font>
    <font>
      <vertAlign val="superscript"/>
      <sz val="10"/>
      <color indexed="8"/>
      <name val="Calibri"/>
      <family val="2"/>
      <scheme val="minor"/>
    </font>
    <font>
      <vertAlign val="superscript"/>
      <sz val="10"/>
      <name val="Calibri"/>
      <family val="2"/>
      <scheme val="minor"/>
    </font>
    <font>
      <b/>
      <sz val="10"/>
      <color indexed="10"/>
      <name val="Calibri"/>
      <family val="2"/>
      <scheme val="minor"/>
    </font>
    <font>
      <b/>
      <sz val="11"/>
      <color theme="1"/>
      <name val="Calibri"/>
      <family val="2"/>
      <scheme val="minor"/>
    </font>
    <font>
      <sz val="8"/>
      <name val="Arial"/>
      <family val="2"/>
    </font>
    <font>
      <b/>
      <sz val="8"/>
      <name val="Arial"/>
      <family val="2"/>
    </font>
    <font>
      <i/>
      <sz val="8"/>
      <name val="Arial"/>
      <family val="2"/>
    </font>
    <font>
      <sz val="10"/>
      <name val="Arial"/>
      <family val="2"/>
    </font>
    <font>
      <sz val="10"/>
      <name val="Arial"/>
      <family val="2"/>
    </font>
    <font>
      <u/>
      <sz val="10"/>
      <color indexed="12"/>
      <name val="Arial"/>
      <family val="2"/>
    </font>
    <font>
      <u/>
      <sz val="11"/>
      <color theme="10"/>
      <name val="Calibri"/>
      <family val="2"/>
      <scheme val="minor"/>
    </font>
    <font>
      <u/>
      <sz val="11"/>
      <color theme="10"/>
      <name val="Calibri"/>
      <family val="2"/>
    </font>
    <font>
      <u/>
      <sz val="10"/>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8"/>
      <color indexed="8"/>
      <name val="MS Sans Serif"/>
      <family val="2"/>
    </font>
    <font>
      <b/>
      <sz val="10"/>
      <color rgb="FF0070C0"/>
      <name val="Calibri"/>
      <family val="2"/>
      <scheme val="minor"/>
    </font>
    <font>
      <sz val="10"/>
      <name val="Calibri"/>
      <family val="2"/>
    </font>
    <font>
      <b/>
      <vertAlign val="superscript"/>
      <sz val="10"/>
      <color theme="1"/>
      <name val="Calibri"/>
      <family val="2"/>
      <scheme val="minor"/>
    </font>
    <font>
      <vertAlign val="subscript"/>
      <sz val="10"/>
      <name val="Calibri"/>
      <family val="2"/>
      <scheme val="minor"/>
    </font>
    <font>
      <u/>
      <sz val="10"/>
      <name val="Calibri"/>
      <family val="2"/>
    </font>
    <font>
      <b/>
      <sz val="14"/>
      <color theme="1"/>
      <name val="Calibri"/>
      <family val="2"/>
      <scheme val="minor"/>
    </font>
    <font>
      <sz val="14"/>
      <color theme="1"/>
      <name val="Calibri"/>
      <family val="2"/>
      <scheme val="minor"/>
    </font>
    <font>
      <sz val="10"/>
      <name val="Arial"/>
      <family val="2"/>
    </font>
    <font>
      <vertAlign val="superscript"/>
      <sz val="10"/>
      <color theme="1"/>
      <name val="Calibri"/>
      <family val="2"/>
      <scheme val="minor"/>
    </font>
    <font>
      <vertAlign val="subscript"/>
      <sz val="10"/>
      <color theme="1"/>
      <name val="Calibri"/>
      <family val="2"/>
      <scheme val="minor"/>
    </font>
    <font>
      <i/>
      <sz val="10"/>
      <color theme="1"/>
      <name val="Calibri"/>
      <family val="2"/>
      <scheme val="minor"/>
    </font>
    <font>
      <i/>
      <sz val="10"/>
      <name val="Calibri"/>
      <family val="2"/>
      <scheme val="minor"/>
    </font>
    <font>
      <vertAlign val="subscript"/>
      <sz val="9"/>
      <name val="Calibri"/>
      <family val="2"/>
      <scheme val="minor"/>
    </font>
    <font>
      <u/>
      <sz val="9.35"/>
      <color theme="10"/>
      <name val="Calibri"/>
      <family val="2"/>
    </font>
    <font>
      <sz val="10"/>
      <color theme="0" tint="-0.14999847407452621"/>
      <name val="Calibri"/>
      <family val="2"/>
      <scheme val="minor"/>
    </font>
    <font>
      <b/>
      <sz val="12"/>
      <name val="Calibri"/>
      <family val="2"/>
      <scheme val="minor"/>
    </font>
    <font>
      <b/>
      <sz val="12"/>
      <color theme="1"/>
      <name val="Calibri"/>
      <family val="2"/>
      <scheme val="minor"/>
    </font>
    <font>
      <sz val="9"/>
      <color indexed="81"/>
      <name val="Tahoma"/>
      <family val="2"/>
    </font>
    <font>
      <b/>
      <sz val="9"/>
      <color indexed="81"/>
      <name val="Tahoma"/>
      <family val="2"/>
    </font>
    <font>
      <b/>
      <sz val="10"/>
      <color theme="0" tint="-0.14999847407452621"/>
      <name val="Calibri"/>
      <family val="2"/>
      <scheme val="minor"/>
    </font>
    <font>
      <sz val="9"/>
      <color theme="1"/>
      <name val="Calibri"/>
      <family val="2"/>
      <scheme val="minor"/>
    </font>
    <font>
      <sz val="11"/>
      <name val="Calibri"/>
      <family val="2"/>
      <scheme val="minor"/>
    </font>
    <font>
      <b/>
      <sz val="15"/>
      <color theme="3"/>
      <name val="Arial"/>
      <family val="2"/>
    </font>
    <font>
      <b/>
      <sz val="13"/>
      <color theme="3"/>
      <name val="Arial"/>
      <family val="2"/>
    </font>
    <font>
      <b/>
      <sz val="11"/>
      <color theme="3"/>
      <name val="Arial"/>
      <family val="2"/>
    </font>
    <font>
      <sz val="11"/>
      <color rgb="FF006100"/>
      <name val="Arial"/>
      <family val="2"/>
    </font>
    <font>
      <sz val="11"/>
      <color rgb="FF9C0006"/>
      <name val="Arial"/>
      <family val="2"/>
    </font>
    <font>
      <sz val="11"/>
      <color rgb="FF9C6500"/>
      <name val="Arial"/>
      <family val="2"/>
    </font>
    <font>
      <sz val="11"/>
      <color rgb="FF3F3F76"/>
      <name val="Arial"/>
      <family val="2"/>
    </font>
    <font>
      <b/>
      <sz val="11"/>
      <color rgb="FF3F3F3F"/>
      <name val="Arial"/>
      <family val="2"/>
    </font>
    <font>
      <b/>
      <sz val="11"/>
      <color rgb="FFFA7D00"/>
      <name val="Arial"/>
      <family val="2"/>
    </font>
    <font>
      <sz val="11"/>
      <color rgb="FFFA7D00"/>
      <name val="Arial"/>
      <family val="2"/>
    </font>
    <font>
      <b/>
      <sz val="11"/>
      <color theme="0"/>
      <name val="Arial"/>
      <family val="2"/>
    </font>
    <font>
      <sz val="11"/>
      <color rgb="FFFF0000"/>
      <name val="Arial"/>
      <family val="2"/>
    </font>
    <font>
      <i/>
      <sz val="11"/>
      <color rgb="FF7F7F7F"/>
      <name val="Arial"/>
      <family val="2"/>
    </font>
    <font>
      <b/>
      <sz val="11"/>
      <color theme="1"/>
      <name val="Arial"/>
      <family val="2"/>
    </font>
    <font>
      <sz val="11"/>
      <color theme="0"/>
      <name val="Arial"/>
      <family val="2"/>
    </font>
    <font>
      <u/>
      <sz val="11"/>
      <color rgb="FFFF0000"/>
      <name val="Calibri"/>
      <family val="2"/>
    </font>
    <font>
      <sz val="10"/>
      <color theme="0"/>
      <name val="Calibri"/>
      <family val="2"/>
    </font>
    <font>
      <sz val="10"/>
      <color rgb="FF9C0006"/>
      <name val="Calibri"/>
      <family val="2"/>
    </font>
    <font>
      <b/>
      <sz val="10"/>
      <color rgb="FFFA7D00"/>
      <name val="Calibri"/>
      <family val="2"/>
    </font>
    <font>
      <b/>
      <sz val="10"/>
      <color theme="0"/>
      <name val="Calibri"/>
      <family val="2"/>
    </font>
    <font>
      <i/>
      <sz val="10"/>
      <color rgb="FF7F7F7F"/>
      <name val="Calibri"/>
      <family val="2"/>
    </font>
    <font>
      <sz val="10"/>
      <color rgb="FF006100"/>
      <name val="Calibri"/>
      <family val="2"/>
    </font>
    <font>
      <b/>
      <sz val="15"/>
      <color theme="3"/>
      <name val="Calibri"/>
      <family val="2"/>
    </font>
    <font>
      <b/>
      <sz val="13"/>
      <color theme="3"/>
      <name val="Calibri"/>
      <family val="2"/>
    </font>
    <font>
      <b/>
      <sz val="11"/>
      <color theme="3"/>
      <name val="Calibri"/>
      <family val="2"/>
    </font>
    <font>
      <sz val="10"/>
      <color rgb="FF3F3F76"/>
      <name val="Calibri"/>
      <family val="2"/>
    </font>
    <font>
      <sz val="10"/>
      <color rgb="FFFA7D00"/>
      <name val="Calibri"/>
      <family val="2"/>
    </font>
    <font>
      <sz val="10"/>
      <color rgb="FF9C6500"/>
      <name val="Calibri"/>
      <family val="2"/>
    </font>
    <font>
      <b/>
      <sz val="10"/>
      <color rgb="FF3F3F3F"/>
      <name val="Calibri"/>
      <family val="2"/>
    </font>
    <font>
      <b/>
      <sz val="10"/>
      <color theme="1"/>
      <name val="Calibri"/>
      <family val="2"/>
    </font>
    <font>
      <sz val="10"/>
      <color rgb="FFFF0000"/>
      <name val="Calibri"/>
      <family val="2"/>
    </font>
    <font>
      <sz val="11"/>
      <color theme="0" tint="-0.499984740745262"/>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FFC000"/>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0" tint="-0.249977111117893"/>
        <bgColor indexed="64"/>
      </patternFill>
    </fill>
    <fill>
      <patternFill patternType="solid">
        <fgColor theme="0"/>
        <bgColor indexed="64"/>
      </patternFill>
    </fill>
    <fill>
      <patternFill patternType="solid">
        <fgColor theme="0" tint="-0.34998626667073579"/>
        <bgColor indexed="64"/>
      </patternFill>
    </fill>
    <fill>
      <patternFill patternType="solid">
        <fgColor theme="2"/>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6" tint="0.39997558519241921"/>
        <bgColor indexed="64"/>
      </patternFill>
    </fill>
  </fills>
  <borders count="4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style="thin">
        <color indexed="64"/>
      </right>
      <top style="thin">
        <color indexed="64"/>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top style="thin">
        <color indexed="64"/>
      </top>
      <bottom/>
      <diagonal/>
    </border>
    <border>
      <left style="medium">
        <color indexed="64"/>
      </left>
      <right/>
      <top/>
      <bottom/>
      <diagonal/>
    </border>
    <border>
      <left/>
      <right style="thin">
        <color indexed="64"/>
      </right>
      <top style="medium">
        <color indexed="64"/>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style="thin">
        <color indexed="64"/>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style="medium">
        <color indexed="64"/>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s>
  <cellStyleXfs count="559">
    <xf numFmtId="0" fontId="0" fillId="0" borderId="0"/>
    <xf numFmtId="0" fontId="11" fillId="0" borderId="0"/>
    <xf numFmtId="0" fontId="11" fillId="0" borderId="0"/>
    <xf numFmtId="0" fontId="12" fillId="0" borderId="0"/>
    <xf numFmtId="0" fontId="12" fillId="0" borderId="0"/>
    <xf numFmtId="9" fontId="12" fillId="0" borderId="0" applyFont="0" applyFill="0" applyBorder="0" applyAlignment="0" applyProtection="0"/>
    <xf numFmtId="164" fontId="23" fillId="0" borderId="0" applyFont="0" applyFill="0" applyBorder="0" applyAlignment="0" applyProtection="0">
      <alignment horizontal="right"/>
    </xf>
    <xf numFmtId="2" fontId="23" fillId="0" borderId="0" applyFont="0" applyFill="0" applyBorder="0" applyAlignment="0" applyProtection="0">
      <alignment horizontal="right"/>
    </xf>
    <xf numFmtId="3" fontId="23" fillId="0" borderId="0" applyFont="0" applyFill="0" applyBorder="0" applyAlignment="0" applyProtection="0">
      <alignment horizontal="right"/>
    </xf>
    <xf numFmtId="165" fontId="23" fillId="0" borderId="0"/>
    <xf numFmtId="0" fontId="12" fillId="0" borderId="0"/>
    <xf numFmtId="0" fontId="11" fillId="0" borderId="0"/>
    <xf numFmtId="0" fontId="24" fillId="0" borderId="10" applyFill="0" applyProtection="0">
      <alignment horizontal="right" wrapText="1"/>
    </xf>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0" fontId="25" fillId="0" borderId="0" applyFill="0" applyBorder="0" applyProtection="0">
      <alignment horizontal="left" wrapText="1"/>
    </xf>
    <xf numFmtId="0" fontId="26" fillId="0" borderId="0"/>
    <xf numFmtId="0" fontId="27" fillId="0" borderId="0"/>
    <xf numFmtId="0" fontId="11" fillId="0" borderId="0"/>
    <xf numFmtId="0" fontId="29" fillId="0" borderId="0" applyNumberFormat="0" applyFill="0" applyBorder="0" applyAlignment="0" applyProtection="0"/>
    <xf numFmtId="0" fontId="13" fillId="0" borderId="0"/>
    <xf numFmtId="0" fontId="12" fillId="0" borderId="0"/>
    <xf numFmtId="9" fontId="11" fillId="0" borderId="0" applyFont="0" applyFill="0" applyBorder="0" applyAlignment="0" applyProtection="0"/>
    <xf numFmtId="0" fontId="28" fillId="0" borderId="0" applyNumberFormat="0" applyFill="0" applyBorder="0" applyAlignment="0" applyProtection="0">
      <alignment vertical="top"/>
      <protection locked="0"/>
    </xf>
    <xf numFmtId="9" fontId="12" fillId="0" borderId="0" applyFont="0" applyFill="0" applyBorder="0" applyAlignment="0" applyProtection="0"/>
    <xf numFmtId="0" fontId="11" fillId="0" borderId="0"/>
    <xf numFmtId="9" fontId="12" fillId="0" borderId="0" applyFont="0" applyFill="0" applyBorder="0" applyAlignment="0" applyProtection="0"/>
    <xf numFmtId="0" fontId="12" fillId="0" borderId="0"/>
    <xf numFmtId="43" fontId="12" fillId="0" borderId="0" applyFont="0" applyFill="0" applyBorder="0" applyAlignment="0" applyProtection="0"/>
    <xf numFmtId="43" fontId="12" fillId="0" borderId="0" applyFont="0" applyFill="0" applyBorder="0" applyAlignment="0" applyProtection="0"/>
    <xf numFmtId="0" fontId="11" fillId="6" borderId="21" applyNumberFormat="0" applyFont="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12" fillId="0" borderId="0"/>
    <xf numFmtId="0" fontId="30" fillId="0" borderId="0" applyNumberFormat="0" applyFill="0" applyBorder="0" applyAlignment="0" applyProtection="0">
      <alignment vertical="top"/>
      <protection locked="0"/>
    </xf>
    <xf numFmtId="0" fontId="32" fillId="0" borderId="0" applyNumberFormat="0" applyFill="0" applyBorder="0" applyAlignment="0" applyProtection="0"/>
    <xf numFmtId="0" fontId="33" fillId="0" borderId="22" applyNumberFormat="0" applyFill="0" applyAlignment="0" applyProtection="0"/>
    <xf numFmtId="0" fontId="34" fillId="0" borderId="23" applyNumberFormat="0" applyFill="0" applyAlignment="0" applyProtection="0"/>
    <xf numFmtId="0" fontId="35" fillId="0" borderId="24" applyNumberFormat="0" applyFill="0" applyAlignment="0" applyProtection="0"/>
    <xf numFmtId="0" fontId="35" fillId="0" borderId="0" applyNumberFormat="0" applyFill="0" applyBorder="0" applyAlignment="0" applyProtection="0"/>
    <xf numFmtId="0" fontId="36" fillId="7" borderId="0" applyNumberFormat="0" applyBorder="0" applyAlignment="0" applyProtection="0"/>
    <xf numFmtId="0" fontId="37" fillId="8" borderId="0" applyNumberFormat="0" applyBorder="0" applyAlignment="0" applyProtection="0"/>
    <xf numFmtId="0" fontId="38" fillId="9" borderId="0" applyNumberFormat="0" applyBorder="0" applyAlignment="0" applyProtection="0"/>
    <xf numFmtId="0" fontId="39" fillId="10" borderId="25" applyNumberFormat="0" applyAlignment="0" applyProtection="0"/>
    <xf numFmtId="0" fontId="40" fillId="11" borderId="26" applyNumberFormat="0" applyAlignment="0" applyProtection="0"/>
    <xf numFmtId="0" fontId="41" fillId="11" borderId="25" applyNumberFormat="0" applyAlignment="0" applyProtection="0"/>
    <xf numFmtId="0" fontId="42" fillId="0" borderId="27" applyNumberFormat="0" applyFill="0" applyAlignment="0" applyProtection="0"/>
    <xf numFmtId="0" fontId="43" fillId="12" borderId="28" applyNumberFormat="0" applyAlignment="0" applyProtection="0"/>
    <xf numFmtId="0" fontId="44" fillId="0" borderId="0" applyNumberFormat="0" applyFill="0" applyBorder="0" applyAlignment="0" applyProtection="0"/>
    <xf numFmtId="0" fontId="45" fillId="0" borderId="0" applyNumberFormat="0" applyFill="0" applyBorder="0" applyAlignment="0" applyProtection="0"/>
    <xf numFmtId="0" fontId="22" fillId="0" borderId="29" applyNumberFormat="0" applyFill="0" applyAlignment="0" applyProtection="0"/>
    <xf numFmtId="0" fontId="46" fillId="13" borderId="0" applyNumberFormat="0" applyBorder="0" applyAlignment="0" applyProtection="0"/>
    <xf numFmtId="0" fontId="11" fillId="14" borderId="0" applyNumberFormat="0" applyBorder="0" applyAlignment="0" applyProtection="0"/>
    <xf numFmtId="0" fontId="11" fillId="15" borderId="0" applyNumberFormat="0" applyBorder="0" applyAlignment="0" applyProtection="0"/>
    <xf numFmtId="0" fontId="46" fillId="16" borderId="0" applyNumberFormat="0" applyBorder="0" applyAlignment="0" applyProtection="0"/>
    <xf numFmtId="0" fontId="46" fillId="17" borderId="0" applyNumberFormat="0" applyBorder="0" applyAlignment="0" applyProtection="0"/>
    <xf numFmtId="0" fontId="11" fillId="18" borderId="0" applyNumberFormat="0" applyBorder="0" applyAlignment="0" applyProtection="0"/>
    <xf numFmtId="0" fontId="11" fillId="19" borderId="0" applyNumberFormat="0" applyBorder="0" applyAlignment="0" applyProtection="0"/>
    <xf numFmtId="0" fontId="46" fillId="20" borderId="0" applyNumberFormat="0" applyBorder="0" applyAlignment="0" applyProtection="0"/>
    <xf numFmtId="0" fontId="46" fillId="21" borderId="0" applyNumberFormat="0" applyBorder="0" applyAlignment="0" applyProtection="0"/>
    <xf numFmtId="0" fontId="11" fillId="22" borderId="0" applyNumberFormat="0" applyBorder="0" applyAlignment="0" applyProtection="0"/>
    <xf numFmtId="0" fontId="11" fillId="23" borderId="0" applyNumberFormat="0" applyBorder="0" applyAlignment="0" applyProtection="0"/>
    <xf numFmtId="0" fontId="46" fillId="24" borderId="0" applyNumberFormat="0" applyBorder="0" applyAlignment="0" applyProtection="0"/>
    <xf numFmtId="0" fontId="46" fillId="25" borderId="0" applyNumberFormat="0" applyBorder="0" applyAlignment="0" applyProtection="0"/>
    <xf numFmtId="0" fontId="11" fillId="26" borderId="0" applyNumberFormat="0" applyBorder="0" applyAlignment="0" applyProtection="0"/>
    <xf numFmtId="0" fontId="11" fillId="27" borderId="0" applyNumberFormat="0" applyBorder="0" applyAlignment="0" applyProtection="0"/>
    <xf numFmtId="0" fontId="46" fillId="28" borderId="0" applyNumberFormat="0" applyBorder="0" applyAlignment="0" applyProtection="0"/>
    <xf numFmtId="0" fontId="46" fillId="29" borderId="0" applyNumberFormat="0" applyBorder="0" applyAlignment="0" applyProtection="0"/>
    <xf numFmtId="0" fontId="11" fillId="30" borderId="0" applyNumberFormat="0" applyBorder="0" applyAlignment="0" applyProtection="0"/>
    <xf numFmtId="0" fontId="11" fillId="31" borderId="0" applyNumberFormat="0" applyBorder="0" applyAlignment="0" applyProtection="0"/>
    <xf numFmtId="0" fontId="46" fillId="32" borderId="0" applyNumberFormat="0" applyBorder="0" applyAlignment="0" applyProtection="0"/>
    <xf numFmtId="0" fontId="46" fillId="33" borderId="0" applyNumberFormat="0" applyBorder="0" applyAlignment="0" applyProtection="0"/>
    <xf numFmtId="0" fontId="11" fillId="34" borderId="0" applyNumberFormat="0" applyBorder="0" applyAlignment="0" applyProtection="0"/>
    <xf numFmtId="0" fontId="11" fillId="35" borderId="0" applyNumberFormat="0" applyBorder="0" applyAlignment="0" applyProtection="0"/>
    <xf numFmtId="0" fontId="46" fillId="36" borderId="0" applyNumberFormat="0" applyBorder="0" applyAlignment="0" applyProtection="0"/>
    <xf numFmtId="0" fontId="47" fillId="0" borderId="0" applyNumberFormat="0" applyFill="0" applyBorder="0" applyAlignment="0" applyProtection="0"/>
    <xf numFmtId="43" fontId="47"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12" fillId="0" borderId="0"/>
    <xf numFmtId="0" fontId="47" fillId="0" borderId="0" applyNumberFormat="0" applyFill="0" applyBorder="0" applyAlignment="0" applyProtection="0"/>
    <xf numFmtId="0" fontId="11" fillId="0" borderId="0"/>
    <xf numFmtId="0" fontId="11" fillId="0" borderId="0"/>
    <xf numFmtId="0" fontId="47" fillId="0" borderId="0" applyNumberFormat="0" applyFill="0" applyBorder="0" applyAlignment="0" applyProtection="0"/>
    <xf numFmtId="0" fontId="11" fillId="0" borderId="0"/>
    <xf numFmtId="9" fontId="12" fillId="0" borderId="0" applyFont="0" applyFill="0" applyBorder="0" applyAlignment="0" applyProtection="0"/>
    <xf numFmtId="0" fontId="11" fillId="0" borderId="0"/>
    <xf numFmtId="0" fontId="11" fillId="0" borderId="0"/>
    <xf numFmtId="9" fontId="11" fillId="0" borderId="0" applyFont="0" applyFill="0" applyBorder="0" applyAlignment="0" applyProtection="0"/>
    <xf numFmtId="0" fontId="11" fillId="0" borderId="0"/>
    <xf numFmtId="0" fontId="12" fillId="0" borderId="0"/>
    <xf numFmtId="9" fontId="12" fillId="0" borderId="0" applyFont="0" applyFill="0" applyBorder="0" applyAlignment="0" applyProtection="0"/>
    <xf numFmtId="0" fontId="11" fillId="0" borderId="0"/>
    <xf numFmtId="0" fontId="55" fillId="0" borderId="0"/>
    <xf numFmtId="9" fontId="55" fillId="0" borderId="0" applyFont="0" applyFill="0" applyBorder="0" applyAlignment="0" applyProtection="0"/>
    <xf numFmtId="0" fontId="11" fillId="6" borderId="21" applyNumberFormat="0" applyFont="0" applyAlignment="0" applyProtection="0"/>
    <xf numFmtId="43" fontId="11" fillId="0" borderId="0" applyFont="0" applyFill="0" applyBorder="0" applyAlignment="0" applyProtection="0"/>
    <xf numFmtId="0" fontId="61" fillId="0" borderId="0" applyNumberFormat="0" applyFill="0" applyBorder="0" applyAlignment="0" applyProtection="0">
      <alignment vertical="top"/>
      <protection locked="0"/>
    </xf>
    <xf numFmtId="0" fontId="30" fillId="0" borderId="0" applyNumberFormat="0" applyFill="0" applyBorder="0" applyAlignment="0" applyProtection="0">
      <alignment vertical="top"/>
      <protection locked="0"/>
    </xf>
    <xf numFmtId="0" fontId="12" fillId="0" borderId="0"/>
    <xf numFmtId="0" fontId="12" fillId="0" borderId="0"/>
    <xf numFmtId="0" fontId="12" fillId="0" borderId="0"/>
    <xf numFmtId="9" fontId="12" fillId="0" borderId="0" applyFont="0" applyFill="0" applyBorder="0" applyAlignment="0" applyProtection="0"/>
    <xf numFmtId="0" fontId="10" fillId="0" borderId="0"/>
    <xf numFmtId="0" fontId="10" fillId="0" borderId="0"/>
    <xf numFmtId="0" fontId="70" fillId="0" borderId="22" applyNumberFormat="0" applyFill="0" applyAlignment="0" applyProtection="0"/>
    <xf numFmtId="0" fontId="71" fillId="0" borderId="23" applyNumberFormat="0" applyFill="0" applyAlignment="0" applyProtection="0"/>
    <xf numFmtId="0" fontId="72" fillId="0" borderId="24" applyNumberFormat="0" applyFill="0" applyAlignment="0" applyProtection="0"/>
    <xf numFmtId="0" fontId="72" fillId="0" borderId="0" applyNumberFormat="0" applyFill="0" applyBorder="0" applyAlignment="0" applyProtection="0"/>
    <xf numFmtId="0" fontId="73" fillId="7" borderId="0" applyNumberFormat="0" applyBorder="0" applyAlignment="0" applyProtection="0"/>
    <xf numFmtId="0" fontId="74" fillId="8" borderId="0" applyNumberFormat="0" applyBorder="0" applyAlignment="0" applyProtection="0"/>
    <xf numFmtId="0" fontId="75" fillId="9" borderId="0" applyNumberFormat="0" applyBorder="0" applyAlignment="0" applyProtection="0"/>
    <xf numFmtId="0" fontId="76" fillId="10" borderId="25" applyNumberFormat="0" applyAlignment="0" applyProtection="0"/>
    <xf numFmtId="0" fontId="77" fillId="11" borderId="26" applyNumberFormat="0" applyAlignment="0" applyProtection="0"/>
    <xf numFmtId="0" fontId="78" fillId="11" borderId="25" applyNumberFormat="0" applyAlignment="0" applyProtection="0"/>
    <xf numFmtId="0" fontId="79" fillId="0" borderId="27" applyNumberFormat="0" applyFill="0" applyAlignment="0" applyProtection="0"/>
    <xf numFmtId="0" fontId="80" fillId="12" borderId="28" applyNumberFormat="0" applyAlignment="0" applyProtection="0"/>
    <xf numFmtId="0" fontId="81" fillId="0" borderId="0" applyNumberFormat="0" applyFill="0" applyBorder="0" applyAlignment="0" applyProtection="0"/>
    <xf numFmtId="0" fontId="10" fillId="6" borderId="21" applyNumberFormat="0" applyFont="0" applyAlignment="0" applyProtection="0"/>
    <xf numFmtId="0" fontId="82" fillId="0" borderId="0" applyNumberFormat="0" applyFill="0" applyBorder="0" applyAlignment="0" applyProtection="0"/>
    <xf numFmtId="0" fontId="83" fillId="0" borderId="29" applyNumberFormat="0" applyFill="0" applyAlignment="0" applyProtection="0"/>
    <xf numFmtId="0" fontId="84" fillId="13" borderId="0" applyNumberFormat="0" applyBorder="0" applyAlignment="0" applyProtection="0"/>
    <xf numFmtId="0" fontId="10" fillId="14" borderId="0" applyNumberFormat="0" applyBorder="0" applyAlignment="0" applyProtection="0"/>
    <xf numFmtId="0" fontId="10" fillId="15" borderId="0" applyNumberFormat="0" applyBorder="0" applyAlignment="0" applyProtection="0"/>
    <xf numFmtId="0" fontId="84" fillId="16" borderId="0" applyNumberFormat="0" applyBorder="0" applyAlignment="0" applyProtection="0"/>
    <xf numFmtId="0" fontId="84"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84" fillId="20" borderId="0" applyNumberFormat="0" applyBorder="0" applyAlignment="0" applyProtection="0"/>
    <xf numFmtId="0" fontId="84" fillId="21" borderId="0" applyNumberFormat="0" applyBorder="0" applyAlignment="0" applyProtection="0"/>
    <xf numFmtId="0" fontId="10" fillId="22" borderId="0" applyNumberFormat="0" applyBorder="0" applyAlignment="0" applyProtection="0"/>
    <xf numFmtId="0" fontId="10" fillId="23" borderId="0" applyNumberFormat="0" applyBorder="0" applyAlignment="0" applyProtection="0"/>
    <xf numFmtId="0" fontId="84" fillId="24" borderId="0" applyNumberFormat="0" applyBorder="0" applyAlignment="0" applyProtection="0"/>
    <xf numFmtId="0" fontId="84" fillId="25" borderId="0" applyNumberFormat="0" applyBorder="0" applyAlignment="0" applyProtection="0"/>
    <xf numFmtId="0" fontId="10" fillId="26" borderId="0" applyNumberFormat="0" applyBorder="0" applyAlignment="0" applyProtection="0"/>
    <xf numFmtId="0" fontId="10" fillId="27" borderId="0" applyNumberFormat="0" applyBorder="0" applyAlignment="0" applyProtection="0"/>
    <xf numFmtId="0" fontId="84" fillId="28" borderId="0" applyNumberFormat="0" applyBorder="0" applyAlignment="0" applyProtection="0"/>
    <xf numFmtId="0" fontId="84" fillId="29" borderId="0" applyNumberFormat="0" applyBorder="0" applyAlignment="0" applyProtection="0"/>
    <xf numFmtId="0" fontId="10" fillId="30" borderId="0" applyNumberFormat="0" applyBorder="0" applyAlignment="0" applyProtection="0"/>
    <xf numFmtId="0" fontId="10" fillId="31" borderId="0" applyNumberFormat="0" applyBorder="0" applyAlignment="0" applyProtection="0"/>
    <xf numFmtId="0" fontId="84" fillId="32" borderId="0" applyNumberFormat="0" applyBorder="0" applyAlignment="0" applyProtection="0"/>
    <xf numFmtId="0" fontId="84" fillId="33" borderId="0" applyNumberFormat="0" applyBorder="0" applyAlignment="0" applyProtection="0"/>
    <xf numFmtId="0" fontId="10" fillId="34" borderId="0" applyNumberFormat="0" applyBorder="0" applyAlignment="0" applyProtection="0"/>
    <xf numFmtId="0" fontId="10" fillId="35" borderId="0" applyNumberFormat="0" applyBorder="0" applyAlignment="0" applyProtection="0"/>
    <xf numFmtId="0" fontId="84" fillId="36" borderId="0" applyNumberFormat="0" applyBorder="0" applyAlignment="0" applyProtection="0"/>
    <xf numFmtId="0" fontId="9" fillId="0" borderId="0"/>
    <xf numFmtId="0" fontId="9" fillId="6" borderId="21" applyNumberFormat="0" applyFont="0" applyAlignment="0" applyProtection="0"/>
    <xf numFmtId="0" fontId="9" fillId="14" borderId="0" applyNumberFormat="0" applyBorder="0" applyAlignment="0" applyProtection="0"/>
    <xf numFmtId="0" fontId="9" fillId="15"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8" fillId="0" borderId="0"/>
    <xf numFmtId="0" fontId="8" fillId="6" borderId="21" applyNumberFormat="0" applyFont="0" applyAlignment="0" applyProtection="0"/>
    <xf numFmtId="0" fontId="8" fillId="14" borderId="0" applyNumberFormat="0" applyBorder="0" applyAlignment="0" applyProtection="0"/>
    <xf numFmtId="0" fontId="8" fillId="15" borderId="0" applyNumberFormat="0" applyBorder="0" applyAlignment="0" applyProtection="0"/>
    <xf numFmtId="0" fontId="8" fillId="18" borderId="0" applyNumberFormat="0" applyBorder="0" applyAlignment="0" applyProtection="0"/>
    <xf numFmtId="0" fontId="8" fillId="19" borderId="0" applyNumberFormat="0" applyBorder="0" applyAlignment="0" applyProtection="0"/>
    <xf numFmtId="0" fontId="8" fillId="22" borderId="0" applyNumberFormat="0" applyBorder="0" applyAlignment="0" applyProtection="0"/>
    <xf numFmtId="0" fontId="8" fillId="23" borderId="0" applyNumberFormat="0" applyBorder="0" applyAlignment="0" applyProtection="0"/>
    <xf numFmtId="0" fontId="8" fillId="26" borderId="0" applyNumberFormat="0" applyBorder="0" applyAlignment="0" applyProtection="0"/>
    <xf numFmtId="0" fontId="8" fillId="27" borderId="0" applyNumberFormat="0" applyBorder="0" applyAlignment="0" applyProtection="0"/>
    <xf numFmtId="0" fontId="8" fillId="30" borderId="0" applyNumberFormat="0" applyBorder="0" applyAlignment="0" applyProtection="0"/>
    <xf numFmtId="0" fontId="8" fillId="31" borderId="0" applyNumberFormat="0" applyBorder="0" applyAlignment="0" applyProtection="0"/>
    <xf numFmtId="0" fontId="8" fillId="34" borderId="0" applyNumberFormat="0" applyBorder="0" applyAlignment="0" applyProtection="0"/>
    <xf numFmtId="0" fontId="8" fillId="35" borderId="0" applyNumberFormat="0" applyBorder="0" applyAlignment="0" applyProtection="0"/>
    <xf numFmtId="0" fontId="7" fillId="0" borderId="0"/>
    <xf numFmtId="0" fontId="7" fillId="6" borderId="21" applyNumberFormat="0" applyFont="0" applyAlignment="0" applyProtection="0"/>
    <xf numFmtId="0" fontId="7" fillId="14" borderId="0" applyNumberFormat="0" applyBorder="0" applyAlignment="0" applyProtection="0"/>
    <xf numFmtId="0" fontId="7" fillId="15" borderId="0" applyNumberFormat="0" applyBorder="0" applyAlignment="0" applyProtection="0"/>
    <xf numFmtId="0" fontId="7" fillId="18" borderId="0" applyNumberFormat="0" applyBorder="0" applyAlignment="0" applyProtection="0"/>
    <xf numFmtId="0" fontId="7" fillId="19" borderId="0" applyNumberFormat="0" applyBorder="0" applyAlignment="0" applyProtection="0"/>
    <xf numFmtId="0" fontId="7" fillId="22" borderId="0" applyNumberFormat="0" applyBorder="0" applyAlignment="0" applyProtection="0"/>
    <xf numFmtId="0" fontId="7" fillId="23" borderId="0" applyNumberFormat="0" applyBorder="0" applyAlignment="0" applyProtection="0"/>
    <xf numFmtId="0" fontId="7" fillId="26" borderId="0" applyNumberFormat="0" applyBorder="0" applyAlignment="0" applyProtection="0"/>
    <xf numFmtId="0" fontId="7" fillId="27" borderId="0" applyNumberFormat="0" applyBorder="0" applyAlignment="0" applyProtection="0"/>
    <xf numFmtId="0" fontId="7" fillId="30" borderId="0" applyNumberFormat="0" applyBorder="0" applyAlignment="0" applyProtection="0"/>
    <xf numFmtId="0" fontId="7" fillId="31" borderId="0" applyNumberFormat="0" applyBorder="0" applyAlignment="0" applyProtection="0"/>
    <xf numFmtId="0" fontId="7" fillId="34" borderId="0" applyNumberFormat="0" applyBorder="0" applyAlignment="0" applyProtection="0"/>
    <xf numFmtId="0" fontId="7" fillId="35" borderId="0" applyNumberFormat="0" applyBorder="0" applyAlignment="0" applyProtection="0"/>
    <xf numFmtId="0" fontId="6" fillId="0" borderId="0"/>
    <xf numFmtId="0" fontId="6" fillId="6" borderId="21" applyNumberFormat="0" applyFont="0" applyAlignment="0" applyProtection="0"/>
    <xf numFmtId="0" fontId="6" fillId="14" borderId="0" applyNumberFormat="0" applyBorder="0" applyAlignment="0" applyProtection="0"/>
    <xf numFmtId="0" fontId="6" fillId="15"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5" fillId="0" borderId="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5" fillId="0" borderId="0"/>
    <xf numFmtId="0" fontId="5" fillId="6" borderId="21" applyNumberFormat="0" applyFont="0" applyAlignment="0" applyProtection="0"/>
    <xf numFmtId="0" fontId="5" fillId="14" borderId="0" applyNumberFormat="0" applyBorder="0" applyAlignment="0" applyProtection="0"/>
    <xf numFmtId="0" fontId="5" fillId="15"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5" fillId="34" borderId="0" applyNumberFormat="0" applyBorder="0" applyAlignment="0" applyProtection="0"/>
    <xf numFmtId="0" fontId="5" fillId="35" borderId="0" applyNumberFormat="0" applyBorder="0" applyAlignment="0" applyProtection="0"/>
    <xf numFmtId="0" fontId="4" fillId="14" borderId="0" applyNumberFormat="0" applyBorder="0" applyAlignment="0" applyProtection="0"/>
    <xf numFmtId="0" fontId="4" fillId="18" borderId="0" applyNumberFormat="0" applyBorder="0" applyAlignment="0" applyProtection="0"/>
    <xf numFmtId="0" fontId="4" fillId="22" borderId="0" applyNumberFormat="0" applyBorder="0" applyAlignment="0" applyProtection="0"/>
    <xf numFmtId="0" fontId="4" fillId="26" borderId="0" applyNumberFormat="0" applyBorder="0" applyAlignment="0" applyProtection="0"/>
    <xf numFmtId="0" fontId="4" fillId="30" borderId="0" applyNumberFormat="0" applyBorder="0" applyAlignment="0" applyProtection="0"/>
    <xf numFmtId="0" fontId="4" fillId="34" borderId="0" applyNumberFormat="0" applyBorder="0" applyAlignment="0" applyProtection="0"/>
    <xf numFmtId="0" fontId="4" fillId="15" borderId="0" applyNumberFormat="0" applyBorder="0" applyAlignment="0" applyProtection="0"/>
    <xf numFmtId="0" fontId="4" fillId="19" borderId="0" applyNumberFormat="0" applyBorder="0" applyAlignment="0" applyProtection="0"/>
    <xf numFmtId="0" fontId="4" fillId="23" borderId="0" applyNumberFormat="0" applyBorder="0" applyAlignment="0" applyProtection="0"/>
    <xf numFmtId="0" fontId="4" fillId="27" borderId="0" applyNumberFormat="0" applyBorder="0" applyAlignment="0" applyProtection="0"/>
    <xf numFmtId="0" fontId="4" fillId="31" borderId="0" applyNumberFormat="0" applyBorder="0" applyAlignment="0" applyProtection="0"/>
    <xf numFmtId="0" fontId="4" fillId="35" borderId="0" applyNumberFormat="0" applyBorder="0" applyAlignment="0" applyProtection="0"/>
    <xf numFmtId="0" fontId="86" fillId="16" borderId="0" applyNumberFormat="0" applyBorder="0" applyAlignment="0" applyProtection="0"/>
    <xf numFmtId="0" fontId="86" fillId="20" borderId="0" applyNumberFormat="0" applyBorder="0" applyAlignment="0" applyProtection="0"/>
    <xf numFmtId="0" fontId="86" fillId="24" borderId="0" applyNumberFormat="0" applyBorder="0" applyAlignment="0" applyProtection="0"/>
    <xf numFmtId="0" fontId="86" fillId="28" borderId="0" applyNumberFormat="0" applyBorder="0" applyAlignment="0" applyProtection="0"/>
    <xf numFmtId="0" fontId="86" fillId="32" borderId="0" applyNumberFormat="0" applyBorder="0" applyAlignment="0" applyProtection="0"/>
    <xf numFmtId="0" fontId="86" fillId="36" borderId="0" applyNumberFormat="0" applyBorder="0" applyAlignment="0" applyProtection="0"/>
    <xf numFmtId="0" fontId="86" fillId="13" borderId="0" applyNumberFormat="0" applyBorder="0" applyAlignment="0" applyProtection="0"/>
    <xf numFmtId="0" fontId="86" fillId="17" borderId="0" applyNumberFormat="0" applyBorder="0" applyAlignment="0" applyProtection="0"/>
    <xf numFmtId="0" fontId="86" fillId="21" borderId="0" applyNumberFormat="0" applyBorder="0" applyAlignment="0" applyProtection="0"/>
    <xf numFmtId="0" fontId="86" fillId="25" borderId="0" applyNumberFormat="0" applyBorder="0" applyAlignment="0" applyProtection="0"/>
    <xf numFmtId="0" fontId="86" fillId="29" borderId="0" applyNumberFormat="0" applyBorder="0" applyAlignment="0" applyProtection="0"/>
    <xf numFmtId="0" fontId="86" fillId="33" borderId="0" applyNumberFormat="0" applyBorder="0" applyAlignment="0" applyProtection="0"/>
    <xf numFmtId="0" fontId="87" fillId="8" borderId="0" applyNumberFormat="0" applyBorder="0" applyAlignment="0" applyProtection="0"/>
    <xf numFmtId="0" fontId="88" fillId="11" borderId="25" applyNumberFormat="0" applyAlignment="0" applyProtection="0"/>
    <xf numFmtId="0" fontId="89" fillId="12" borderId="28" applyNumberFormat="0" applyAlignment="0" applyProtection="0"/>
    <xf numFmtId="0" fontId="90" fillId="0" borderId="0" applyNumberFormat="0" applyFill="0" applyBorder="0" applyAlignment="0" applyProtection="0"/>
    <xf numFmtId="0" fontId="91" fillId="7" borderId="0" applyNumberFormat="0" applyBorder="0" applyAlignment="0" applyProtection="0"/>
    <xf numFmtId="0" fontId="92" fillId="0" borderId="22" applyNumberFormat="0" applyFill="0" applyAlignment="0" applyProtection="0"/>
    <xf numFmtId="0" fontId="93" fillId="0" borderId="23" applyNumberFormat="0" applyFill="0" applyAlignment="0" applyProtection="0"/>
    <xf numFmtId="0" fontId="94" fillId="0" borderId="24" applyNumberFormat="0" applyFill="0" applyAlignment="0" applyProtection="0"/>
    <xf numFmtId="0" fontId="94" fillId="0" borderId="0" applyNumberFormat="0" applyFill="0" applyBorder="0" applyAlignment="0" applyProtection="0"/>
    <xf numFmtId="0" fontId="95" fillId="10" borderId="25" applyNumberFormat="0" applyAlignment="0" applyProtection="0"/>
    <xf numFmtId="0" fontId="96" fillId="0" borderId="27" applyNumberFormat="0" applyFill="0" applyAlignment="0" applyProtection="0"/>
    <xf numFmtId="0" fontId="97" fillId="9" borderId="0" applyNumberFormat="0" applyBorder="0" applyAlignment="0" applyProtection="0"/>
    <xf numFmtId="0" fontId="4" fillId="0" borderId="0"/>
    <xf numFmtId="0" fontId="4" fillId="6" borderId="21" applyNumberFormat="0" applyFont="0" applyAlignment="0" applyProtection="0"/>
    <xf numFmtId="0" fontId="98" fillId="11" borderId="26" applyNumberFormat="0" applyAlignment="0" applyProtection="0"/>
    <xf numFmtId="0" fontId="99" fillId="0" borderId="29" applyNumberFormat="0" applyFill="0" applyAlignment="0" applyProtection="0"/>
    <xf numFmtId="0" fontId="100" fillId="0" borderId="0" applyNumberFormat="0" applyFill="0" applyBorder="0" applyAlignment="0" applyProtection="0"/>
    <xf numFmtId="0" fontId="3" fillId="0" borderId="0"/>
    <xf numFmtId="0" fontId="3" fillId="6" borderId="21" applyNumberFormat="0" applyFont="0" applyAlignment="0" applyProtection="0"/>
    <xf numFmtId="0" fontId="3" fillId="14" borderId="0" applyNumberFormat="0" applyBorder="0" applyAlignment="0" applyProtection="0"/>
    <xf numFmtId="0" fontId="3" fillId="15"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6" borderId="21" applyNumberFormat="0" applyFont="0" applyAlignment="0" applyProtection="0"/>
    <xf numFmtId="0" fontId="2" fillId="14" borderId="0" applyNumberFormat="0" applyBorder="0" applyAlignment="0" applyProtection="0"/>
    <xf numFmtId="0" fontId="2" fillId="15"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0" borderId="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4"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18"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2"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26"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0"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34"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5"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19"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3"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27"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1"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35" borderId="0" applyNumberFormat="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xf numFmtId="0" fontId="2" fillId="6" borderId="21" applyNumberFormat="0" applyFont="0" applyAlignment="0" applyProtection="0"/>
  </cellStyleXfs>
  <cellXfs count="671">
    <xf numFmtId="0" fontId="0" fillId="0" borderId="0" xfId="0"/>
    <xf numFmtId="0" fontId="0" fillId="0" borderId="0" xfId="0"/>
    <xf numFmtId="0" fontId="13" fillId="0" borderId="0" xfId="0" applyFont="1"/>
    <xf numFmtId="0" fontId="13" fillId="0" borderId="0" xfId="0" applyFont="1" applyAlignment="1">
      <alignment horizontal="left"/>
    </xf>
    <xf numFmtId="0" fontId="13" fillId="0" borderId="1" xfId="0" applyFont="1" applyBorder="1" applyAlignment="1">
      <alignment horizontal="left" vertical="top"/>
    </xf>
    <xf numFmtId="0" fontId="13" fillId="0" borderId="3" xfId="0" applyFont="1" applyBorder="1" applyAlignment="1">
      <alignment horizontal="left" vertical="top"/>
    </xf>
    <xf numFmtId="0" fontId="13" fillId="0" borderId="4" xfId="0" applyFont="1" applyBorder="1" applyAlignment="1">
      <alignment horizontal="left" vertical="top" wrapText="1"/>
    </xf>
    <xf numFmtId="0" fontId="13" fillId="0" borderId="11" xfId="0" applyFont="1" applyBorder="1" applyAlignment="1">
      <alignment horizontal="left" vertical="top"/>
    </xf>
    <xf numFmtId="0" fontId="13" fillId="0" borderId="4" xfId="0" applyFont="1" applyBorder="1" applyAlignment="1">
      <alignment horizontal="left" vertical="top"/>
    </xf>
    <xf numFmtId="0" fontId="13" fillId="0" borderId="5" xfId="0" applyFont="1" applyBorder="1" applyAlignment="1">
      <alignment horizontal="left" vertical="top"/>
    </xf>
    <xf numFmtId="0" fontId="15" fillId="0" borderId="4" xfId="3" applyFont="1" applyFill="1" applyBorder="1" applyAlignment="1">
      <alignment horizontal="left" vertical="top"/>
    </xf>
    <xf numFmtId="3" fontId="15" fillId="0" borderId="4" xfId="3" applyNumberFormat="1" applyFont="1" applyFill="1" applyBorder="1" applyAlignment="1">
      <alignment horizontal="left" vertical="top" wrapText="1"/>
    </xf>
    <xf numFmtId="3" fontId="13" fillId="0" borderId="4" xfId="0" applyNumberFormat="1" applyFont="1" applyBorder="1" applyAlignment="1">
      <alignment horizontal="left" vertical="top"/>
    </xf>
    <xf numFmtId="0" fontId="13" fillId="0" borderId="4" xfId="0" applyFont="1" applyFill="1" applyBorder="1" applyAlignment="1">
      <alignment horizontal="left" vertical="top"/>
    </xf>
    <xf numFmtId="0" fontId="15" fillId="0" borderId="4" xfId="3" applyFont="1" applyFill="1" applyBorder="1" applyAlignment="1">
      <alignment horizontal="left" vertical="top" wrapText="1"/>
    </xf>
    <xf numFmtId="0" fontId="16" fillId="0" borderId="4" xfId="3" applyFont="1" applyFill="1" applyBorder="1" applyAlignment="1">
      <alignment horizontal="left" vertical="top" wrapText="1"/>
    </xf>
    <xf numFmtId="9" fontId="15" fillId="0" borderId="4" xfId="3" applyNumberFormat="1" applyFont="1" applyFill="1" applyBorder="1" applyAlignment="1">
      <alignment horizontal="left" vertical="top" wrapText="1"/>
    </xf>
    <xf numFmtId="0" fontId="15" fillId="0" borderId="4" xfId="3" applyFont="1" applyBorder="1" applyAlignment="1">
      <alignment horizontal="left" vertical="top" wrapText="1"/>
    </xf>
    <xf numFmtId="0" fontId="17" fillId="0" borderId="4" xfId="3" applyFont="1" applyFill="1" applyBorder="1" applyAlignment="1">
      <alignment horizontal="left" vertical="top" wrapText="1"/>
    </xf>
    <xf numFmtId="0" fontId="17" fillId="0" borderId="4" xfId="3" applyFont="1" applyFill="1" applyBorder="1" applyAlignment="1">
      <alignment horizontal="left" vertical="center" wrapText="1"/>
    </xf>
    <xf numFmtId="0" fontId="0" fillId="0" borderId="0" xfId="0" applyAlignment="1">
      <alignment vertical="center"/>
    </xf>
    <xf numFmtId="0" fontId="15" fillId="0" borderId="11" xfId="3" applyFont="1" applyBorder="1" applyAlignment="1">
      <alignment vertical="top" wrapText="1"/>
    </xf>
    <xf numFmtId="0" fontId="15" fillId="0" borderId="3" xfId="3" applyFont="1" applyFill="1" applyBorder="1" applyAlignment="1">
      <alignment vertical="top" wrapText="1"/>
    </xf>
    <xf numFmtId="0" fontId="17" fillId="0" borderId="3" xfId="3" applyFont="1" applyFill="1" applyBorder="1" applyAlignment="1">
      <alignment vertical="top" wrapText="1"/>
    </xf>
    <xf numFmtId="0" fontId="17" fillId="0" borderId="1" xfId="3" applyFont="1" applyFill="1" applyBorder="1" applyAlignment="1">
      <alignment vertical="top" wrapText="1"/>
    </xf>
    <xf numFmtId="0" fontId="15" fillId="0" borderId="11" xfId="3" applyFont="1" applyFill="1" applyBorder="1" applyAlignment="1">
      <alignment vertical="top" wrapText="1"/>
    </xf>
    <xf numFmtId="0" fontId="15" fillId="0" borderId="3" xfId="3" applyFont="1" applyFill="1" applyBorder="1" applyAlignment="1">
      <alignment horizontal="left" vertical="top" wrapText="1"/>
    </xf>
    <xf numFmtId="0" fontId="15" fillId="0" borderId="3" xfId="3" applyFont="1" applyBorder="1" applyAlignment="1">
      <alignment vertical="top" wrapText="1"/>
    </xf>
    <xf numFmtId="0" fontId="15" fillId="0" borderId="1" xfId="3" applyFont="1" applyFill="1" applyBorder="1" applyAlignment="1">
      <alignment vertical="top" wrapText="1"/>
    </xf>
    <xf numFmtId="0" fontId="15" fillId="0" borderId="1" xfId="3" applyFont="1" applyBorder="1" applyAlignment="1">
      <alignment vertical="top" wrapText="1"/>
    </xf>
    <xf numFmtId="0" fontId="15" fillId="0" borderId="1" xfId="3" applyFont="1" applyBorder="1" applyAlignment="1">
      <alignment horizontal="left" vertical="top" wrapText="1"/>
    </xf>
    <xf numFmtId="0" fontId="15" fillId="0" borderId="11" xfId="3" applyFont="1" applyFill="1" applyBorder="1" applyAlignment="1">
      <alignment horizontal="left" vertical="top" wrapText="1"/>
    </xf>
    <xf numFmtId="0" fontId="15" fillId="0" borderId="3" xfId="3" applyFont="1" applyFill="1" applyBorder="1" applyAlignment="1">
      <alignment vertical="top" shrinkToFit="1"/>
    </xf>
    <xf numFmtId="0" fontId="15" fillId="0" borderId="3" xfId="3" applyFont="1" applyFill="1" applyBorder="1" applyAlignment="1">
      <alignment wrapText="1"/>
    </xf>
    <xf numFmtId="0" fontId="15" fillId="0" borderId="4" xfId="3" applyFont="1" applyFill="1" applyBorder="1" applyAlignment="1">
      <alignment vertical="top" wrapText="1"/>
    </xf>
    <xf numFmtId="0" fontId="18" fillId="0" borderId="11" xfId="3" applyFont="1" applyFill="1" applyBorder="1" applyAlignment="1">
      <alignment vertical="top" wrapText="1"/>
    </xf>
    <xf numFmtId="0" fontId="15" fillId="0" borderId="11" xfId="3" applyFont="1" applyBorder="1" applyAlignment="1">
      <alignment wrapText="1"/>
    </xf>
    <xf numFmtId="0" fontId="15" fillId="0" borderId="1" xfId="3" applyFont="1" applyFill="1" applyBorder="1" applyAlignment="1">
      <alignment horizontal="left" vertical="top" wrapText="1"/>
    </xf>
    <xf numFmtId="0" fontId="21" fillId="0" borderId="11" xfId="3" applyFont="1" applyFill="1" applyBorder="1" applyAlignment="1">
      <alignment vertical="top" wrapText="1"/>
    </xf>
    <xf numFmtId="0" fontId="16" fillId="0" borderId="11" xfId="3" applyFont="1" applyFill="1" applyBorder="1" applyAlignment="1">
      <alignment vertical="top" wrapText="1"/>
    </xf>
    <xf numFmtId="0" fontId="15" fillId="0" borderId="3" xfId="3" applyFont="1" applyFill="1" applyBorder="1" applyAlignment="1">
      <alignment vertical="center" wrapText="1"/>
    </xf>
    <xf numFmtId="0" fontId="15" fillId="0" borderId="11" xfId="3" applyFont="1" applyFill="1" applyBorder="1" applyAlignment="1">
      <alignment vertical="center" wrapText="1"/>
    </xf>
    <xf numFmtId="0" fontId="15" fillId="0" borderId="3" xfId="3" applyFont="1" applyFill="1" applyBorder="1" applyAlignment="1"/>
    <xf numFmtId="9" fontId="15" fillId="0" borderId="3" xfId="3" applyNumberFormat="1" applyFont="1" applyFill="1" applyBorder="1" applyAlignment="1"/>
    <xf numFmtId="9" fontId="15" fillId="0" borderId="3" xfId="3" applyNumberFormat="1" applyFont="1" applyFill="1" applyBorder="1" applyAlignment="1">
      <alignment horizontal="left"/>
    </xf>
    <xf numFmtId="0" fontId="17" fillId="0" borderId="11" xfId="3" applyFont="1" applyBorder="1" applyAlignment="1">
      <alignment vertical="top" wrapText="1"/>
    </xf>
    <xf numFmtId="0" fontId="17" fillId="0" borderId="11" xfId="3" applyFont="1" applyFill="1" applyBorder="1" applyAlignment="1">
      <alignment vertical="top" wrapText="1"/>
    </xf>
    <xf numFmtId="0" fontId="15" fillId="0" borderId="14" xfId="3" applyFont="1" applyBorder="1" applyAlignment="1">
      <alignment wrapText="1"/>
    </xf>
    <xf numFmtId="0" fontId="17" fillId="0" borderId="3" xfId="3" applyFont="1" applyBorder="1" applyAlignment="1">
      <alignment vertical="top"/>
    </xf>
    <xf numFmtId="0" fontId="17" fillId="0" borderId="3" xfId="3" applyFont="1" applyBorder="1" applyAlignment="1">
      <alignment vertical="top" wrapText="1"/>
    </xf>
    <xf numFmtId="0" fontId="17" fillId="0" borderId="1" xfId="3" applyFont="1" applyBorder="1" applyAlignment="1">
      <alignment vertical="top"/>
    </xf>
    <xf numFmtId="0" fontId="13" fillId="0" borderId="0" xfId="0" applyFont="1" applyAlignment="1">
      <alignment horizontal="left" vertical="top"/>
    </xf>
    <xf numFmtId="0" fontId="13" fillId="0" borderId="0" xfId="0" applyFont="1" applyAlignment="1">
      <alignment vertical="top"/>
    </xf>
    <xf numFmtId="0" fontId="22" fillId="0" borderId="0" xfId="0" applyFont="1" applyAlignment="1">
      <alignment vertical="center"/>
    </xf>
    <xf numFmtId="0" fontId="14" fillId="3" borderId="5" xfId="0" applyFont="1" applyFill="1" applyBorder="1" applyAlignment="1">
      <alignment horizontal="left" vertical="center" wrapText="1"/>
    </xf>
    <xf numFmtId="0" fontId="13" fillId="0" borderId="0" xfId="0" applyFont="1" applyFill="1"/>
    <xf numFmtId="2" fontId="13" fillId="0" borderId="4" xfId="0" applyNumberFormat="1" applyFont="1" applyBorder="1" applyAlignment="1">
      <alignment horizontal="center" vertical="center"/>
    </xf>
    <xf numFmtId="0" fontId="13" fillId="0" borderId="4" xfId="0" applyFont="1" applyBorder="1" applyAlignment="1">
      <alignment horizontal="center" vertical="center"/>
    </xf>
    <xf numFmtId="0" fontId="15" fillId="0" borderId="11" xfId="3" applyFont="1" applyBorder="1" applyAlignment="1">
      <alignment vertical="center"/>
    </xf>
    <xf numFmtId="0" fontId="0" fillId="0" borderId="0" xfId="0" applyFill="1"/>
    <xf numFmtId="0" fontId="15" fillId="0" borderId="3" xfId="3" applyFont="1" applyFill="1" applyBorder="1" applyAlignment="1">
      <alignment horizontal="left" wrapText="1"/>
    </xf>
    <xf numFmtId="0" fontId="14" fillId="0" borderId="4" xfId="0" applyFont="1" applyBorder="1" applyAlignment="1">
      <alignment horizontal="left" vertical="top"/>
    </xf>
    <xf numFmtId="0" fontId="0" fillId="0" borderId="0" xfId="0" applyBorder="1"/>
    <xf numFmtId="0" fontId="0" fillId="0" borderId="10" xfId="0" applyBorder="1"/>
    <xf numFmtId="0" fontId="0" fillId="0" borderId="0" xfId="0" applyBorder="1" applyAlignment="1">
      <alignment horizontal="right"/>
    </xf>
    <xf numFmtId="0" fontId="0" fillId="0" borderId="0" xfId="0"/>
    <xf numFmtId="0" fontId="15" fillId="0" borderId="11" xfId="0" applyFont="1" applyBorder="1" applyAlignment="1">
      <alignment vertical="top" wrapText="1"/>
    </xf>
    <xf numFmtId="9" fontId="15" fillId="0" borderId="3" xfId="3" applyNumberFormat="1" applyFont="1" applyFill="1" applyBorder="1" applyAlignment="1">
      <alignment horizontal="left" vertical="center" wrapText="1"/>
    </xf>
    <xf numFmtId="167" fontId="13" fillId="0" borderId="0" xfId="0" applyNumberFormat="1" applyFont="1"/>
    <xf numFmtId="0" fontId="0" fillId="0" borderId="0" xfId="0" applyAlignment="1">
      <alignment horizontal="right"/>
    </xf>
    <xf numFmtId="0" fontId="13" fillId="0" borderId="0" xfId="0" applyFont="1" applyAlignment="1">
      <alignment horizontal="right"/>
    </xf>
    <xf numFmtId="0" fontId="14" fillId="0" borderId="0" xfId="0" applyFont="1"/>
    <xf numFmtId="0" fontId="31" fillId="0" borderId="3" xfId="38" applyFont="1" applyFill="1" applyBorder="1" applyAlignment="1" applyProtection="1">
      <alignment vertical="top" wrapText="1"/>
    </xf>
    <xf numFmtId="0" fontId="48" fillId="0" borderId="0" xfId="0" applyFont="1"/>
    <xf numFmtId="0" fontId="31" fillId="0" borderId="3" xfId="38" applyFont="1" applyFill="1" applyBorder="1" applyAlignment="1" applyProtection="1">
      <alignment horizontal="left" vertical="top"/>
    </xf>
    <xf numFmtId="0" fontId="31" fillId="0" borderId="3" xfId="38" applyFont="1" applyFill="1" applyBorder="1" applyAlignment="1" applyProtection="1">
      <alignment horizontal="left" vertical="top" wrapText="1"/>
    </xf>
    <xf numFmtId="0" fontId="13" fillId="0" borderId="0" xfId="0" applyFont="1" applyAlignment="1">
      <alignment horizontal="center"/>
    </xf>
    <xf numFmtId="0" fontId="13" fillId="0" borderId="11" xfId="0" applyFont="1" applyBorder="1"/>
    <xf numFmtId="0" fontId="13" fillId="0" borderId="3" xfId="0" applyFont="1" applyBorder="1"/>
    <xf numFmtId="0" fontId="13" fillId="0" borderId="1" xfId="0" applyFont="1" applyBorder="1"/>
    <xf numFmtId="0" fontId="31" fillId="0" borderId="3" xfId="38" applyFont="1" applyFill="1" applyBorder="1" applyAlignment="1" applyProtection="1">
      <alignment vertical="center" wrapText="1"/>
    </xf>
    <xf numFmtId="0" fontId="13" fillId="0" borderId="3" xfId="0" applyFont="1" applyFill="1" applyBorder="1" applyAlignment="1">
      <alignment vertical="top"/>
    </xf>
    <xf numFmtId="0" fontId="13" fillId="0" borderId="11" xfId="0" applyFont="1" applyFill="1" applyBorder="1"/>
    <xf numFmtId="0" fontId="13" fillId="0" borderId="1" xfId="0" applyFont="1" applyFill="1" applyBorder="1" applyAlignment="1">
      <alignment vertical="top"/>
    </xf>
    <xf numFmtId="0" fontId="15" fillId="0" borderId="3" xfId="3" applyFont="1" applyFill="1" applyBorder="1" applyAlignment="1">
      <alignment horizontal="left"/>
    </xf>
    <xf numFmtId="2" fontId="15" fillId="0" borderId="3" xfId="3" applyNumberFormat="1" applyFont="1" applyFill="1" applyBorder="1" applyAlignment="1">
      <alignment vertical="top" wrapText="1"/>
    </xf>
    <xf numFmtId="0" fontId="15" fillId="0" borderId="3" xfId="3" applyFont="1" applyFill="1" applyBorder="1" applyAlignment="1">
      <alignment horizontal="left" vertical="center" wrapText="1"/>
    </xf>
    <xf numFmtId="10" fontId="15" fillId="0" borderId="3" xfId="3" applyNumberFormat="1" applyFont="1" applyFill="1" applyBorder="1" applyAlignment="1">
      <alignment horizontal="left" vertical="center" wrapText="1"/>
    </xf>
    <xf numFmtId="0" fontId="17" fillId="0" borderId="1" xfId="3" applyFont="1" applyFill="1" applyBorder="1" applyAlignment="1">
      <alignment vertical="center" wrapText="1"/>
    </xf>
    <xf numFmtId="0" fontId="15" fillId="0" borderId="1" xfId="3" applyFont="1" applyFill="1" applyBorder="1" applyAlignment="1">
      <alignment vertical="center" wrapText="1"/>
    </xf>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4" fillId="0" borderId="4" xfId="0" applyFont="1" applyBorder="1" applyAlignment="1">
      <alignment horizontal="left" vertical="center"/>
    </xf>
    <xf numFmtId="0" fontId="13" fillId="0" borderId="0" xfId="0" applyFont="1" applyAlignment="1">
      <alignment vertical="center"/>
    </xf>
    <xf numFmtId="0" fontId="13" fillId="0" borderId="0" xfId="0" applyFont="1" applyAlignment="1">
      <alignment horizontal="center" vertical="center"/>
    </xf>
    <xf numFmtId="1" fontId="13" fillId="0" borderId="0" xfId="0" applyNumberFormat="1" applyFont="1" applyAlignment="1">
      <alignment horizontal="center"/>
    </xf>
    <xf numFmtId="2" fontId="13" fillId="0" borderId="0" xfId="0" applyNumberFormat="1" applyFont="1" applyAlignment="1">
      <alignment horizontal="left" vertical="top"/>
    </xf>
    <xf numFmtId="0" fontId="14" fillId="0" borderId="0" xfId="0" applyFont="1" applyAlignment="1">
      <alignment horizontal="right"/>
    </xf>
    <xf numFmtId="0" fontId="14" fillId="0" borderId="0" xfId="0" applyFont="1" applyAlignment="1">
      <alignment wrapText="1"/>
    </xf>
    <xf numFmtId="0" fontId="13" fillId="0" borderId="0" xfId="0" applyFont="1"/>
    <xf numFmtId="0" fontId="0" fillId="0" borderId="0" xfId="0"/>
    <xf numFmtId="0" fontId="13" fillId="0" borderId="0" xfId="0" applyFont="1"/>
    <xf numFmtId="0" fontId="13" fillId="0" borderId="0" xfId="0" applyFont="1" applyAlignment="1">
      <alignment horizontal="right"/>
    </xf>
    <xf numFmtId="9" fontId="15" fillId="0" borderId="1" xfId="3" applyNumberFormat="1" applyFont="1" applyFill="1" applyBorder="1" applyAlignment="1">
      <alignment horizontal="left" vertical="center" wrapText="1"/>
    </xf>
    <xf numFmtId="0" fontId="0" fillId="0" borderId="0" xfId="0"/>
    <xf numFmtId="0" fontId="13" fillId="0" borderId="0" xfId="0" applyFont="1"/>
    <xf numFmtId="0" fontId="31" fillId="0" borderId="4" xfId="38" applyFont="1" applyBorder="1" applyAlignment="1" applyProtection="1">
      <alignment horizontal="left" vertical="top" wrapText="1"/>
    </xf>
    <xf numFmtId="0" fontId="0" fillId="0" borderId="0" xfId="0"/>
    <xf numFmtId="0" fontId="13" fillId="0" borderId="0" xfId="0" applyFont="1"/>
    <xf numFmtId="0" fontId="13" fillId="3" borderId="12" xfId="0" applyFont="1" applyFill="1" applyBorder="1"/>
    <xf numFmtId="0" fontId="13" fillId="3" borderId="2" xfId="0" applyFont="1" applyFill="1" applyBorder="1"/>
    <xf numFmtId="0" fontId="13" fillId="0" borderId="13" xfId="0" applyFont="1" applyFill="1" applyBorder="1"/>
    <xf numFmtId="0" fontId="14" fillId="3" borderId="13" xfId="0" applyFont="1" applyFill="1" applyBorder="1"/>
    <xf numFmtId="0" fontId="13" fillId="3" borderId="13" xfId="0" applyFont="1" applyFill="1" applyBorder="1"/>
    <xf numFmtId="0" fontId="13" fillId="3" borderId="8" xfId="0" applyFont="1" applyFill="1" applyBorder="1"/>
    <xf numFmtId="0" fontId="13" fillId="3" borderId="0" xfId="0" applyFont="1" applyFill="1" applyBorder="1"/>
    <xf numFmtId="0" fontId="13" fillId="3" borderId="10" xfId="0" applyFont="1" applyFill="1" applyBorder="1"/>
    <xf numFmtId="0" fontId="13" fillId="0" borderId="3" xfId="0" applyFont="1" applyBorder="1" applyAlignment="1">
      <alignment horizontal="center"/>
    </xf>
    <xf numFmtId="0" fontId="13" fillId="0" borderId="1" xfId="0" applyFont="1" applyBorder="1" applyAlignment="1">
      <alignment horizontal="center"/>
    </xf>
    <xf numFmtId="0" fontId="14" fillId="0" borderId="0" xfId="0" applyFont="1" applyAlignment="1">
      <alignment vertical="center"/>
    </xf>
    <xf numFmtId="1" fontId="13" fillId="0" borderId="11" xfId="0" applyNumberFormat="1" applyFont="1" applyBorder="1" applyAlignment="1">
      <alignment horizontal="center" vertical="center"/>
    </xf>
    <xf numFmtId="167" fontId="13" fillId="0" borderId="11" xfId="0" applyNumberFormat="1" applyFont="1" applyBorder="1" applyAlignment="1">
      <alignment horizontal="center" vertical="center"/>
    </xf>
    <xf numFmtId="1" fontId="13" fillId="0" borderId="3" xfId="0" applyNumberFormat="1" applyFont="1" applyBorder="1" applyAlignment="1">
      <alignment horizontal="center" vertical="center"/>
    </xf>
    <xf numFmtId="167" fontId="13" fillId="0" borderId="3" xfId="0" applyNumberFormat="1" applyFont="1" applyBorder="1" applyAlignment="1">
      <alignment horizontal="center" vertical="center"/>
    </xf>
    <xf numFmtId="1" fontId="13" fillId="0" borderId="1" xfId="0" applyNumberFormat="1" applyFont="1" applyBorder="1" applyAlignment="1">
      <alignment horizontal="center" vertical="center"/>
    </xf>
    <xf numFmtId="167" fontId="13" fillId="0" borderId="1" xfId="0" applyNumberFormat="1" applyFont="1" applyBorder="1" applyAlignment="1">
      <alignment horizontal="center" vertical="center"/>
    </xf>
    <xf numFmtId="0" fontId="0" fillId="0" borderId="0" xfId="0" applyAlignment="1">
      <alignment horizontal="center" vertical="center"/>
    </xf>
    <xf numFmtId="1" fontId="13" fillId="0" borderId="0" xfId="0" applyNumberFormat="1" applyFont="1" applyAlignment="1">
      <alignment horizontal="center" vertical="center"/>
    </xf>
    <xf numFmtId="0" fontId="13" fillId="0" borderId="11" xfId="0" applyFont="1" applyBorder="1" applyAlignment="1">
      <alignment horizontal="center"/>
    </xf>
    <xf numFmtId="0" fontId="13" fillId="0" borderId="1" xfId="0" applyFont="1" applyBorder="1" applyAlignment="1">
      <alignment horizontal="right"/>
    </xf>
    <xf numFmtId="167" fontId="0" fillId="0" borderId="1" xfId="0" applyNumberFormat="1" applyBorder="1" applyAlignment="1">
      <alignment horizontal="center" vertical="center"/>
    </xf>
    <xf numFmtId="0" fontId="14" fillId="0" borderId="4" xfId="0" applyFont="1" applyBorder="1" applyAlignment="1">
      <alignment vertical="center"/>
    </xf>
    <xf numFmtId="0" fontId="14" fillId="0" borderId="4" xfId="0" applyFont="1" applyBorder="1" applyAlignment="1">
      <alignment vertical="center" wrapText="1"/>
    </xf>
    <xf numFmtId="0" fontId="14" fillId="0" borderId="4" xfId="0" applyFont="1" applyBorder="1" applyAlignment="1">
      <alignment horizontal="left" vertical="center" wrapText="1"/>
    </xf>
    <xf numFmtId="0" fontId="0" fillId="3" borderId="13" xfId="0" applyFill="1" applyBorder="1"/>
    <xf numFmtId="0" fontId="0" fillId="3" borderId="0" xfId="0" applyFill="1" applyBorder="1"/>
    <xf numFmtId="0" fontId="0" fillId="3" borderId="0" xfId="0" applyFill="1" applyBorder="1" applyAlignment="1">
      <alignment horizontal="right"/>
    </xf>
    <xf numFmtId="0" fontId="0" fillId="3" borderId="12" xfId="0" applyFill="1" applyBorder="1"/>
    <xf numFmtId="0" fontId="0" fillId="3" borderId="10" xfId="0" applyFill="1" applyBorder="1"/>
    <xf numFmtId="0" fontId="0" fillId="3" borderId="10" xfId="0" applyFill="1" applyBorder="1" applyAlignment="1">
      <alignment horizontal="right"/>
    </xf>
    <xf numFmtId="0" fontId="0" fillId="3" borderId="14" xfId="0" applyFill="1" applyBorder="1"/>
    <xf numFmtId="0" fontId="0" fillId="3" borderId="17" xfId="0" applyFill="1" applyBorder="1"/>
    <xf numFmtId="0" fontId="0" fillId="3" borderId="9" xfId="0" applyFill="1" applyBorder="1"/>
    <xf numFmtId="0" fontId="0" fillId="3" borderId="8" xfId="0" applyFill="1" applyBorder="1"/>
    <xf numFmtId="0" fontId="0" fillId="3" borderId="2" xfId="0" applyFill="1" applyBorder="1"/>
    <xf numFmtId="0" fontId="53" fillId="2" borderId="30" xfId="0" applyFont="1" applyFill="1" applyBorder="1"/>
    <xf numFmtId="0" fontId="54" fillId="2" borderId="31" xfId="0" applyFont="1" applyFill="1" applyBorder="1"/>
    <xf numFmtId="0" fontId="54" fillId="2" borderId="31" xfId="0" applyFont="1" applyFill="1" applyBorder="1" applyAlignment="1">
      <alignment horizontal="right"/>
    </xf>
    <xf numFmtId="0" fontId="13" fillId="2" borderId="31" xfId="0" applyFont="1" applyFill="1" applyBorder="1"/>
    <xf numFmtId="0" fontId="0" fillId="2" borderId="31" xfId="0" applyFill="1" applyBorder="1"/>
    <xf numFmtId="0" fontId="0" fillId="2" borderId="32" xfId="0" applyFill="1" applyBorder="1"/>
    <xf numFmtId="0" fontId="14" fillId="0" borderId="1" xfId="0" applyFont="1" applyBorder="1"/>
    <xf numFmtId="0" fontId="14" fillId="0" borderId="1" xfId="0" applyFont="1" applyBorder="1" applyAlignment="1">
      <alignment horizontal="right"/>
    </xf>
    <xf numFmtId="0" fontId="13" fillId="0" borderId="3" xfId="0" applyFont="1" applyBorder="1" applyAlignment="1">
      <alignment vertical="center"/>
    </xf>
    <xf numFmtId="9" fontId="13" fillId="0" borderId="1" xfId="0" applyNumberFormat="1" applyFont="1" applyFill="1" applyBorder="1" applyAlignment="1">
      <alignment horizontal="left" vertical="center"/>
    </xf>
    <xf numFmtId="0" fontId="13" fillId="0" borderId="3" xfId="0" applyFont="1" applyFill="1" applyBorder="1"/>
    <xf numFmtId="0" fontId="13" fillId="0" borderId="0" xfId="0" applyFont="1" applyFill="1" applyAlignment="1">
      <alignment horizontal="left" vertical="top"/>
    </xf>
    <xf numFmtId="0" fontId="13" fillId="0" borderId="4" xfId="0" applyFont="1" applyBorder="1" applyAlignment="1">
      <alignment vertical="center" wrapText="1"/>
    </xf>
    <xf numFmtId="0" fontId="13" fillId="0" borderId="4" xfId="0" applyFont="1" applyBorder="1" applyAlignment="1">
      <alignment vertical="center"/>
    </xf>
    <xf numFmtId="0" fontId="13" fillId="0" borderId="4" xfId="0" applyFont="1" applyBorder="1" applyAlignment="1">
      <alignment vertical="top" wrapText="1"/>
    </xf>
    <xf numFmtId="0" fontId="13" fillId="0" borderId="3" xfId="0" applyFont="1" applyFill="1" applyBorder="1" applyAlignment="1">
      <alignment vertical="top" wrapText="1"/>
    </xf>
    <xf numFmtId="0" fontId="17" fillId="0" borderId="3" xfId="3" applyFont="1" applyFill="1" applyBorder="1" applyAlignment="1">
      <alignment vertical="center" wrapText="1"/>
    </xf>
    <xf numFmtId="10" fontId="13" fillId="0" borderId="3" xfId="0" applyNumberFormat="1" applyFont="1" applyFill="1" applyBorder="1" applyAlignment="1">
      <alignment horizontal="left" vertical="center"/>
    </xf>
    <xf numFmtId="0" fontId="13" fillId="0" borderId="1" xfId="0" applyFont="1" applyFill="1" applyBorder="1" applyAlignment="1">
      <alignment vertical="center"/>
    </xf>
    <xf numFmtId="0" fontId="17" fillId="0" borderId="11" xfId="3" applyFont="1" applyBorder="1" applyAlignment="1">
      <alignment horizontal="left" vertical="top" wrapText="1"/>
    </xf>
    <xf numFmtId="0" fontId="15" fillId="0" borderId="3" xfId="3" applyFont="1" applyBorder="1" applyAlignment="1">
      <alignment horizontal="left" vertical="center" wrapText="1"/>
    </xf>
    <xf numFmtId="49" fontId="13" fillId="0" borderId="0" xfId="0" applyNumberFormat="1" applyFont="1" applyAlignment="1">
      <alignment vertical="center"/>
    </xf>
    <xf numFmtId="0" fontId="22" fillId="0" borderId="0" xfId="0" applyFont="1" applyBorder="1" applyAlignment="1">
      <alignment vertical="center"/>
    </xf>
    <xf numFmtId="0" fontId="13" fillId="0" borderId="0" xfId="0" applyFont="1" applyBorder="1" applyAlignment="1">
      <alignment vertical="top"/>
    </xf>
    <xf numFmtId="0" fontId="13" fillId="0" borderId="0" xfId="0" applyFont="1" applyBorder="1" applyAlignment="1">
      <alignment vertical="center"/>
    </xf>
    <xf numFmtId="0" fontId="13" fillId="37" borderId="3" xfId="0" applyFont="1" applyFill="1" applyBorder="1" applyAlignment="1">
      <alignment vertical="center"/>
    </xf>
    <xf numFmtId="0" fontId="13" fillId="37" borderId="3" xfId="0" applyFont="1" applyFill="1" applyBorder="1" applyAlignment="1">
      <alignment vertical="center" wrapText="1"/>
    </xf>
    <xf numFmtId="0" fontId="0" fillId="0" borderId="0" xfId="0" applyBorder="1" applyAlignment="1">
      <alignment vertical="center"/>
    </xf>
    <xf numFmtId="0" fontId="13" fillId="37" borderId="13" xfId="0" applyFont="1" applyFill="1" applyBorder="1" applyAlignment="1">
      <alignment vertical="center" wrapText="1"/>
    </xf>
    <xf numFmtId="0" fontId="13" fillId="37" borderId="3" xfId="0" applyFont="1" applyFill="1" applyBorder="1" applyAlignment="1">
      <alignment horizontal="left" vertical="center"/>
    </xf>
    <xf numFmtId="2" fontId="13" fillId="0" borderId="10" xfId="0" applyNumberFormat="1" applyFont="1" applyBorder="1" applyAlignment="1">
      <alignment horizontal="center" vertical="center"/>
    </xf>
    <xf numFmtId="167" fontId="13" fillId="0" borderId="2" xfId="0" applyNumberFormat="1" applyFont="1" applyBorder="1" applyAlignment="1">
      <alignment horizontal="center" vertical="center"/>
    </xf>
    <xf numFmtId="0" fontId="13" fillId="0" borderId="0" xfId="0" applyFont="1" applyAlignment="1">
      <alignment horizontal="left" vertical="center"/>
    </xf>
    <xf numFmtId="0" fontId="13" fillId="0" borderId="0" xfId="0" applyFont="1" applyAlignment="1"/>
    <xf numFmtId="0" fontId="13" fillId="0" borderId="3" xfId="0" applyFont="1" applyBorder="1" applyAlignment="1">
      <alignment vertical="top"/>
    </xf>
    <xf numFmtId="0" fontId="14" fillId="2" borderId="4" xfId="0" applyFont="1" applyFill="1" applyBorder="1" applyAlignment="1">
      <alignment horizontal="left" vertical="top"/>
    </xf>
    <xf numFmtId="0" fontId="14" fillId="0" borderId="0" xfId="0" applyFont="1" applyBorder="1" applyAlignment="1">
      <alignment vertical="top" wrapText="1"/>
    </xf>
    <xf numFmtId="0" fontId="14" fillId="2" borderId="11" xfId="0" applyFont="1" applyFill="1" applyBorder="1" applyAlignment="1">
      <alignment vertical="top"/>
    </xf>
    <xf numFmtId="0" fontId="48" fillId="0" borderId="14" xfId="0" applyFont="1" applyBorder="1" applyAlignment="1">
      <alignment vertical="top"/>
    </xf>
    <xf numFmtId="167" fontId="13" fillId="0" borderId="0" xfId="0" applyNumberFormat="1" applyFont="1" applyBorder="1" applyAlignment="1">
      <alignment horizontal="center" vertical="top"/>
    </xf>
    <xf numFmtId="0" fontId="13" fillId="0" borderId="13" xfId="0" applyFont="1" applyBorder="1" applyAlignment="1">
      <alignment vertical="top"/>
    </xf>
    <xf numFmtId="0" fontId="13" fillId="0" borderId="0" xfId="0" applyFont="1" applyBorder="1" applyAlignment="1">
      <alignment horizontal="center" vertical="top"/>
    </xf>
    <xf numFmtId="0" fontId="13" fillId="0" borderId="12" xfId="0" applyFont="1" applyBorder="1" applyAlignment="1">
      <alignment vertical="top"/>
    </xf>
    <xf numFmtId="0" fontId="13" fillId="0" borderId="1" xfId="0" applyFont="1" applyBorder="1" applyAlignment="1">
      <alignment vertical="top"/>
    </xf>
    <xf numFmtId="2" fontId="13" fillId="0" borderId="6" xfId="0" applyNumberFormat="1" applyFont="1" applyBorder="1" applyAlignment="1">
      <alignment horizontal="center"/>
    </xf>
    <xf numFmtId="167" fontId="13" fillId="0" borderId="5" xfId="0" applyNumberFormat="1" applyFont="1" applyBorder="1" applyAlignment="1">
      <alignment horizontal="center"/>
    </xf>
    <xf numFmtId="166" fontId="15" fillId="0" borderId="3" xfId="3" applyNumberFormat="1" applyFont="1" applyFill="1" applyBorder="1" applyAlignment="1">
      <alignment horizontal="left" vertical="center" wrapText="1"/>
    </xf>
    <xf numFmtId="0" fontId="13" fillId="0" borderId="4" xfId="0" applyFont="1" applyBorder="1" applyAlignment="1">
      <alignment horizontal="center"/>
    </xf>
    <xf numFmtId="0" fontId="13" fillId="0" borderId="1" xfId="0" applyFont="1" applyFill="1" applyBorder="1"/>
    <xf numFmtId="0" fontId="13" fillId="0" borderId="3" xfId="0" applyFont="1" applyFill="1" applyBorder="1" applyAlignment="1">
      <alignment horizontal="left" vertical="top"/>
    </xf>
    <xf numFmtId="0" fontId="13" fillId="0" borderId="1" xfId="0" applyFont="1" applyFill="1" applyBorder="1" applyAlignment="1">
      <alignment vertical="top" wrapText="1"/>
    </xf>
    <xf numFmtId="0" fontId="13" fillId="0" borderId="3" xfId="0" applyFont="1" applyFill="1" applyBorder="1" applyAlignment="1">
      <alignment horizontal="left" vertical="top" wrapText="1"/>
    </xf>
    <xf numFmtId="9" fontId="15" fillId="0" borderId="3" xfId="3" applyNumberFormat="1" applyFont="1" applyFill="1" applyBorder="1" applyAlignment="1">
      <alignment horizontal="left" vertical="top" wrapText="1"/>
    </xf>
    <xf numFmtId="9" fontId="13" fillId="0" borderId="3" xfId="0" applyNumberFormat="1" applyFont="1" applyFill="1" applyBorder="1" applyAlignment="1">
      <alignment horizontal="left" vertical="top"/>
    </xf>
    <xf numFmtId="0" fontId="0" fillId="0" borderId="0" xfId="0"/>
    <xf numFmtId="0" fontId="13" fillId="0" borderId="3" xfId="0" applyFont="1" applyBorder="1" applyAlignment="1">
      <alignment horizontal="left" vertical="top" wrapText="1"/>
    </xf>
    <xf numFmtId="0" fontId="13" fillId="0" borderId="4" xfId="0" applyFont="1" applyFill="1" applyBorder="1" applyAlignment="1">
      <alignment horizontal="left" vertical="top" wrapText="1"/>
    </xf>
    <xf numFmtId="49" fontId="13" fillId="0" borderId="0" xfId="0" applyNumberFormat="1" applyFont="1" applyFill="1" applyAlignment="1">
      <alignment vertical="center"/>
    </xf>
    <xf numFmtId="0" fontId="13" fillId="0" borderId="7" xfId="0" applyFont="1" applyBorder="1" applyAlignment="1">
      <alignment vertical="center" wrapText="1"/>
    </xf>
    <xf numFmtId="0" fontId="13" fillId="0" borderId="7" xfId="0" applyFont="1" applyBorder="1" applyAlignment="1">
      <alignment vertical="top" wrapText="1"/>
    </xf>
    <xf numFmtId="0" fontId="13" fillId="0" borderId="7" xfId="0" applyFont="1" applyBorder="1" applyAlignment="1">
      <alignment vertical="center"/>
    </xf>
    <xf numFmtId="0" fontId="13" fillId="0" borderId="5" xfId="0" applyFont="1" applyBorder="1" applyAlignment="1">
      <alignment vertical="center" wrapText="1"/>
    </xf>
    <xf numFmtId="0" fontId="13" fillId="0" borderId="5" xfId="0" applyFont="1" applyBorder="1" applyAlignment="1">
      <alignment vertical="top" wrapText="1"/>
    </xf>
    <xf numFmtId="0" fontId="13" fillId="0" borderId="5" xfId="0" applyFont="1" applyBorder="1" applyAlignment="1">
      <alignment vertical="center"/>
    </xf>
    <xf numFmtId="0" fontId="13" fillId="37" borderId="8" xfId="0" applyFont="1" applyFill="1" applyBorder="1" applyAlignment="1">
      <alignment vertical="center" wrapText="1"/>
    </xf>
    <xf numFmtId="0" fontId="31" fillId="37" borderId="8" xfId="38" applyFont="1" applyFill="1" applyBorder="1" applyAlignment="1" applyProtection="1">
      <alignment vertical="center" wrapText="1"/>
    </xf>
    <xf numFmtId="0" fontId="31" fillId="37" borderId="0" xfId="38" applyFont="1" applyFill="1" applyBorder="1" applyAlignment="1" applyProtection="1">
      <alignment vertical="center" wrapText="1"/>
    </xf>
    <xf numFmtId="0" fontId="14" fillId="0" borderId="7" xfId="0" applyFont="1" applyBorder="1" applyAlignment="1">
      <alignment vertical="center"/>
    </xf>
    <xf numFmtId="0" fontId="13" fillId="37" borderId="13" xfId="0" applyFont="1" applyFill="1" applyBorder="1" applyAlignment="1">
      <alignment vertical="center"/>
    </xf>
    <xf numFmtId="0" fontId="0" fillId="40" borderId="0" xfId="0" applyFill="1"/>
    <xf numFmtId="0" fontId="0" fillId="3" borderId="0" xfId="0" applyFill="1"/>
    <xf numFmtId="0" fontId="0" fillId="0" borderId="0" xfId="0"/>
    <xf numFmtId="0" fontId="0" fillId="0" borderId="0" xfId="0" applyFill="1"/>
    <xf numFmtId="0" fontId="0" fillId="4" borderId="0" xfId="0" applyFill="1"/>
    <xf numFmtId="0" fontId="13" fillId="0" borderId="4" xfId="0" applyFont="1" applyFill="1" applyBorder="1" applyAlignment="1">
      <alignment vertical="center"/>
    </xf>
    <xf numFmtId="0" fontId="13" fillId="0" borderId="5" xfId="0" applyFont="1" applyFill="1" applyBorder="1" applyAlignment="1">
      <alignment vertical="center"/>
    </xf>
    <xf numFmtId="0" fontId="15" fillId="0" borderId="11" xfId="3" applyFont="1" applyBorder="1" applyAlignment="1">
      <alignment vertical="center" wrapText="1"/>
    </xf>
    <xf numFmtId="0" fontId="13" fillId="0" borderId="0" xfId="0" applyFont="1" applyBorder="1"/>
    <xf numFmtId="0" fontId="0" fillId="0" borderId="8" xfId="0" applyBorder="1"/>
    <xf numFmtId="0" fontId="0" fillId="0" borderId="10" xfId="0" applyBorder="1" applyAlignment="1">
      <alignment horizontal="right"/>
    </xf>
    <xf numFmtId="0" fontId="13" fillId="0" borderId="10" xfId="0" applyFont="1" applyBorder="1"/>
    <xf numFmtId="0" fontId="0" fillId="0" borderId="2" xfId="0" applyBorder="1"/>
    <xf numFmtId="0" fontId="0" fillId="0" borderId="36" xfId="0" applyBorder="1"/>
    <xf numFmtId="0" fontId="0" fillId="0" borderId="16" xfId="0" applyBorder="1"/>
    <xf numFmtId="0" fontId="30" fillId="0" borderId="0" xfId="38" applyAlignment="1" applyProtection="1"/>
    <xf numFmtId="0" fontId="15" fillId="39" borderId="1" xfId="3" applyFont="1" applyFill="1" applyBorder="1" applyAlignment="1">
      <alignment vertical="top" wrapText="1"/>
    </xf>
    <xf numFmtId="0" fontId="13" fillId="0" borderId="6" xfId="0" applyFont="1" applyBorder="1" applyAlignment="1">
      <alignment horizontal="center"/>
    </xf>
    <xf numFmtId="0" fontId="13" fillId="0" borderId="5" xfId="0" applyFont="1" applyBorder="1" applyAlignment="1">
      <alignment horizontal="center"/>
    </xf>
    <xf numFmtId="167" fontId="13" fillId="0" borderId="6" xfId="0" applyNumberFormat="1" applyFont="1" applyBorder="1" applyAlignment="1">
      <alignment horizontal="center"/>
    </xf>
    <xf numFmtId="0" fontId="13" fillId="0" borderId="4" xfId="0" applyFont="1" applyBorder="1" applyAlignment="1">
      <alignment horizontal="center" vertical="top" wrapText="1"/>
    </xf>
    <xf numFmtId="0" fontId="0" fillId="0" borderId="1" xfId="0" applyBorder="1" applyAlignment="1">
      <alignment horizontal="center"/>
    </xf>
    <xf numFmtId="0" fontId="31" fillId="0" borderId="3" xfId="38" applyFont="1" applyFill="1" applyBorder="1" applyAlignment="1" applyProtection="1">
      <alignment vertical="center"/>
    </xf>
    <xf numFmtId="0" fontId="15" fillId="38" borderId="3" xfId="0" applyFont="1" applyFill="1" applyBorder="1" applyAlignment="1">
      <alignment vertical="center"/>
    </xf>
    <xf numFmtId="0" fontId="67" fillId="38" borderId="4" xfId="0" applyFont="1" applyFill="1" applyBorder="1" applyAlignment="1">
      <alignment vertical="center" wrapText="1"/>
    </xf>
    <xf numFmtId="0" fontId="62" fillId="38" borderId="4" xfId="0" applyFont="1" applyFill="1" applyBorder="1" applyAlignment="1">
      <alignment vertical="center" wrapText="1"/>
    </xf>
    <xf numFmtId="0" fontId="62" fillId="38" borderId="4" xfId="0" applyFont="1" applyFill="1" applyBorder="1" applyAlignment="1">
      <alignment vertical="top" wrapText="1"/>
    </xf>
    <xf numFmtId="0" fontId="62" fillId="38" borderId="4" xfId="0" applyFont="1" applyFill="1" applyBorder="1" applyAlignment="1">
      <alignment vertical="center"/>
    </xf>
    <xf numFmtId="0" fontId="15" fillId="38" borderId="8" xfId="0" applyFont="1" applyFill="1" applyBorder="1" applyAlignment="1">
      <alignment vertical="center"/>
    </xf>
    <xf numFmtId="0" fontId="13" fillId="38" borderId="3" xfId="0" applyFont="1" applyFill="1" applyBorder="1" applyAlignment="1">
      <alignment vertical="center"/>
    </xf>
    <xf numFmtId="0" fontId="13" fillId="38" borderId="13" xfId="0" applyFont="1" applyFill="1" applyBorder="1" applyAlignment="1">
      <alignment horizontal="left" vertical="center"/>
    </xf>
    <xf numFmtId="0" fontId="13" fillId="0" borderId="5" xfId="0" applyFont="1" applyFill="1" applyBorder="1" applyAlignment="1">
      <alignment vertical="top" wrapText="1"/>
    </xf>
    <xf numFmtId="0" fontId="13" fillId="0" borderId="4" xfId="0" applyFont="1" applyFill="1" applyBorder="1" applyAlignment="1">
      <alignment vertical="top" wrapText="1"/>
    </xf>
    <xf numFmtId="0" fontId="13" fillId="0" borderId="7" xfId="0" applyFont="1" applyFill="1" applyBorder="1" applyAlignment="1">
      <alignment vertical="top" wrapText="1"/>
    </xf>
    <xf numFmtId="0" fontId="15" fillId="0" borderId="5" xfId="0" applyFont="1" applyFill="1" applyBorder="1" applyAlignment="1">
      <alignment vertical="top" wrapText="1"/>
    </xf>
    <xf numFmtId="0" fontId="15" fillId="0" borderId="4" xfId="0" applyFont="1" applyFill="1" applyBorder="1" applyAlignment="1">
      <alignment horizontal="left" vertical="top" wrapText="1"/>
    </xf>
    <xf numFmtId="0" fontId="14" fillId="3" borderId="5" xfId="0" applyFont="1" applyFill="1" applyBorder="1" applyAlignment="1">
      <alignment vertical="center" wrapText="1"/>
    </xf>
    <xf numFmtId="0" fontId="14" fillId="3" borderId="4" xfId="0" applyFont="1" applyFill="1" applyBorder="1" applyAlignment="1">
      <alignment vertical="center" wrapText="1"/>
    </xf>
    <xf numFmtId="0" fontId="14" fillId="3" borderId="7" xfId="0" applyFont="1" applyFill="1" applyBorder="1" applyAlignment="1">
      <alignment vertical="center" wrapText="1"/>
    </xf>
    <xf numFmtId="0" fontId="63" fillId="3" borderId="33" xfId="0" applyFont="1" applyFill="1" applyBorder="1" applyAlignment="1">
      <alignment horizontal="center" vertical="center"/>
    </xf>
    <xf numFmtId="0" fontId="14" fillId="3" borderId="34" xfId="0" applyFont="1" applyFill="1" applyBorder="1" applyAlignment="1">
      <alignment vertical="center"/>
    </xf>
    <xf numFmtId="0" fontId="14" fillId="3" borderId="34" xfId="0" applyFont="1" applyFill="1" applyBorder="1" applyAlignment="1">
      <alignment vertical="top"/>
    </xf>
    <xf numFmtId="0" fontId="13" fillId="3" borderId="34" xfId="0" applyFont="1" applyFill="1" applyBorder="1" applyAlignment="1">
      <alignment horizontal="left" vertical="center"/>
    </xf>
    <xf numFmtId="0" fontId="13" fillId="3" borderId="35" xfId="0" applyFont="1" applyFill="1" applyBorder="1" applyAlignment="1">
      <alignment horizontal="left" vertical="center"/>
    </xf>
    <xf numFmtId="0" fontId="15" fillId="3" borderId="18" xfId="3" applyFont="1" applyFill="1" applyBorder="1" applyAlignment="1">
      <alignment horizontal="left" vertical="center"/>
    </xf>
    <xf numFmtId="0" fontId="15" fillId="3" borderId="18" xfId="3" applyFont="1" applyFill="1" applyBorder="1" applyAlignment="1">
      <alignment horizontal="left" vertical="center" wrapText="1"/>
    </xf>
    <xf numFmtId="0" fontId="17" fillId="3" borderId="18" xfId="3" applyFont="1" applyFill="1" applyBorder="1" applyAlignment="1">
      <alignment horizontal="left" vertical="center" wrapText="1"/>
    </xf>
    <xf numFmtId="0" fontId="15" fillId="3" borderId="18" xfId="3" applyFont="1" applyFill="1" applyBorder="1" applyAlignment="1">
      <alignment vertical="center" wrapText="1"/>
    </xf>
    <xf numFmtId="0" fontId="17" fillId="3" borderId="18" xfId="3" applyFont="1" applyFill="1" applyBorder="1" applyAlignment="1">
      <alignment vertical="center" wrapText="1"/>
    </xf>
    <xf numFmtId="0" fontId="15" fillId="3" borderId="18" xfId="3" applyFont="1" applyFill="1" applyBorder="1" applyAlignment="1">
      <alignment vertical="center" shrinkToFit="1"/>
    </xf>
    <xf numFmtId="0" fontId="17" fillId="3" borderId="19" xfId="3" applyFont="1" applyFill="1" applyBorder="1" applyAlignment="1">
      <alignment vertical="center" wrapText="1"/>
    </xf>
    <xf numFmtId="0" fontId="67" fillId="38" borderId="7" xfId="0" applyFont="1" applyFill="1" applyBorder="1" applyAlignment="1">
      <alignment vertical="center" wrapText="1"/>
    </xf>
    <xf numFmtId="0" fontId="62" fillId="38" borderId="7" xfId="0" applyFont="1" applyFill="1" applyBorder="1" applyAlignment="1">
      <alignment vertical="center" wrapText="1"/>
    </xf>
    <xf numFmtId="0" fontId="62" fillId="38" borderId="7" xfId="0" applyFont="1" applyFill="1" applyBorder="1" applyAlignment="1">
      <alignment vertical="top" wrapText="1"/>
    </xf>
    <xf numFmtId="0" fontId="62" fillId="38" borderId="7" xfId="0" applyFont="1" applyFill="1" applyBorder="1" applyAlignment="1">
      <alignment vertical="center"/>
    </xf>
    <xf numFmtId="0" fontId="63" fillId="3" borderId="33" xfId="0" applyFont="1" applyFill="1" applyBorder="1" applyAlignment="1">
      <alignment horizontal="center" vertical="center" wrapText="1"/>
    </xf>
    <xf numFmtId="0" fontId="62" fillId="3" borderId="34" xfId="0" applyFont="1" applyFill="1" applyBorder="1" applyAlignment="1">
      <alignment vertical="center" wrapText="1"/>
    </xf>
    <xf numFmtId="0" fontId="62" fillId="3" borderId="34" xfId="0" applyFont="1" applyFill="1" applyBorder="1" applyAlignment="1">
      <alignment vertical="top" wrapText="1"/>
    </xf>
    <xf numFmtId="0" fontId="62" fillId="3" borderId="34" xfId="0" applyFont="1" applyFill="1" applyBorder="1" applyAlignment="1">
      <alignment vertical="center"/>
    </xf>
    <xf numFmtId="0" fontId="31" fillId="3" borderId="35" xfId="38" applyFont="1" applyFill="1" applyBorder="1" applyAlignment="1" applyProtection="1">
      <alignment horizontal="center" vertical="center" wrapText="1"/>
    </xf>
    <xf numFmtId="0" fontId="31" fillId="3" borderId="18" xfId="38" applyFont="1" applyFill="1" applyBorder="1" applyAlignment="1" applyProtection="1">
      <alignment horizontal="center" vertical="center" wrapText="1"/>
    </xf>
    <xf numFmtId="0" fontId="13" fillId="3" borderId="18" xfId="0" applyFont="1" applyFill="1" applyBorder="1" applyAlignment="1">
      <alignment vertical="center" wrapText="1"/>
    </xf>
    <xf numFmtId="0" fontId="31" fillId="3" borderId="19" xfId="38" applyFont="1" applyFill="1" applyBorder="1" applyAlignment="1" applyProtection="1">
      <alignment horizontal="center" vertical="center" wrapText="1"/>
    </xf>
    <xf numFmtId="0" fontId="64" fillId="3" borderId="33" xfId="0" applyFont="1" applyFill="1" applyBorder="1" applyAlignment="1">
      <alignment horizontal="center" vertical="center" wrapText="1"/>
    </xf>
    <xf numFmtId="0" fontId="13" fillId="3" borderId="34" xfId="0" applyFont="1" applyFill="1" applyBorder="1" applyAlignment="1">
      <alignment vertical="center" wrapText="1"/>
    </xf>
    <xf numFmtId="0" fontId="13" fillId="3" borderId="34" xfId="0" applyFont="1" applyFill="1" applyBorder="1" applyAlignment="1">
      <alignment vertical="top" wrapText="1"/>
    </xf>
    <xf numFmtId="0" fontId="13" fillId="3" borderId="34" xfId="0" applyFont="1" applyFill="1" applyBorder="1" applyAlignment="1">
      <alignment vertical="center"/>
    </xf>
    <xf numFmtId="0" fontId="13" fillId="3" borderId="35" xfId="0" applyFont="1" applyFill="1" applyBorder="1" applyAlignment="1">
      <alignment horizontal="center" vertical="center"/>
    </xf>
    <xf numFmtId="0" fontId="13" fillId="3" borderId="18" xfId="0" applyFont="1" applyFill="1" applyBorder="1" applyAlignment="1">
      <alignment horizontal="center" vertical="center"/>
    </xf>
    <xf numFmtId="0" fontId="13" fillId="3" borderId="19" xfId="0" applyFont="1" applyFill="1" applyBorder="1" applyAlignment="1">
      <alignment horizontal="center" vertical="center"/>
    </xf>
    <xf numFmtId="0" fontId="13" fillId="3" borderId="18" xfId="0" applyFont="1" applyFill="1" applyBorder="1" applyAlignment="1">
      <alignment vertical="center"/>
    </xf>
    <xf numFmtId="0" fontId="0" fillId="0" borderId="8" xfId="0" applyFill="1" applyBorder="1"/>
    <xf numFmtId="0" fontId="13" fillId="0" borderId="9" xfId="0" applyFont="1" applyFill="1" applyBorder="1"/>
    <xf numFmtId="0" fontId="13" fillId="0" borderId="8" xfId="0" applyFont="1" applyFill="1" applyBorder="1"/>
    <xf numFmtId="0" fontId="48" fillId="0" borderId="11" xfId="0" applyFont="1" applyFill="1" applyBorder="1" applyAlignment="1">
      <alignment vertical="top" wrapText="1"/>
    </xf>
    <xf numFmtId="0" fontId="48" fillId="0" borderId="11" xfId="0" applyFont="1" applyBorder="1" applyAlignment="1">
      <alignment wrapText="1"/>
    </xf>
    <xf numFmtId="0" fontId="13" fillId="0" borderId="6" xfId="0" applyFont="1" applyFill="1" applyBorder="1"/>
    <xf numFmtId="0" fontId="0" fillId="0" borderId="6" xfId="0" applyFill="1" applyBorder="1"/>
    <xf numFmtId="0" fontId="0" fillId="0" borderId="5" xfId="0" applyFill="1" applyBorder="1"/>
    <xf numFmtId="0" fontId="13" fillId="0" borderId="4" xfId="0" applyFont="1" applyFill="1" applyBorder="1" applyAlignment="1">
      <alignment horizontal="center" vertical="center"/>
    </xf>
    <xf numFmtId="0" fontId="14" fillId="2" borderId="14" xfId="0" applyFont="1" applyFill="1" applyBorder="1" applyAlignment="1">
      <alignment horizontal="center" vertical="top" wrapText="1"/>
    </xf>
    <xf numFmtId="0" fontId="14" fillId="2" borderId="11" xfId="0" applyFont="1" applyFill="1" applyBorder="1" applyAlignment="1">
      <alignment horizontal="center" vertical="top" wrapText="1"/>
    </xf>
    <xf numFmtId="0" fontId="13" fillId="0" borderId="13" xfId="0" applyFont="1" applyBorder="1" applyAlignment="1">
      <alignment vertical="center"/>
    </xf>
    <xf numFmtId="167" fontId="13" fillId="0" borderId="7" xfId="0" applyNumberFormat="1" applyFont="1" applyFill="1" applyBorder="1"/>
    <xf numFmtId="167" fontId="13" fillId="0" borderId="7" xfId="0" applyNumberFormat="1" applyFont="1" applyBorder="1" applyAlignment="1">
      <alignment horizontal="center" vertical="center"/>
    </xf>
    <xf numFmtId="0" fontId="14" fillId="2" borderId="9" xfId="0" applyFont="1" applyFill="1" applyBorder="1" applyAlignment="1">
      <alignment horizontal="center" vertical="center" wrapText="1"/>
    </xf>
    <xf numFmtId="0" fontId="13" fillId="0" borderId="0" xfId="0" applyFont="1" applyFill="1" applyBorder="1" applyAlignment="1">
      <alignment horizontal="center"/>
    </xf>
    <xf numFmtId="167" fontId="13" fillId="0" borderId="5" xfId="0" applyNumberFormat="1" applyFont="1" applyFill="1" applyBorder="1" applyAlignment="1">
      <alignment horizontal="center"/>
    </xf>
    <xf numFmtId="0" fontId="13" fillId="0" borderId="12" xfId="0" applyFont="1" applyBorder="1" applyAlignment="1">
      <alignment horizontal="center"/>
    </xf>
    <xf numFmtId="0" fontId="14" fillId="2" borderId="5" xfId="0" applyFont="1" applyFill="1" applyBorder="1" applyAlignment="1">
      <alignment horizontal="center" vertical="center" wrapText="1"/>
    </xf>
    <xf numFmtId="0" fontId="0" fillId="0" borderId="3" xfId="0" applyBorder="1" applyAlignment="1">
      <alignment horizontal="center"/>
    </xf>
    <xf numFmtId="0" fontId="14" fillId="2" borderId="4" xfId="0" applyFont="1" applyFill="1" applyBorder="1" applyAlignment="1">
      <alignment vertical="top"/>
    </xf>
    <xf numFmtId="167" fontId="13" fillId="0" borderId="14" xfId="0" applyNumberFormat="1" applyFont="1" applyBorder="1" applyAlignment="1">
      <alignment horizontal="center"/>
    </xf>
    <xf numFmtId="0" fontId="14" fillId="2" borderId="6" xfId="0" applyFont="1" applyFill="1" applyBorder="1" applyAlignment="1">
      <alignment horizontal="center" vertical="center" wrapText="1"/>
    </xf>
    <xf numFmtId="167" fontId="13" fillId="0" borderId="12" xfId="0" applyNumberFormat="1" applyFont="1" applyBorder="1" applyAlignment="1">
      <alignment horizontal="center"/>
    </xf>
    <xf numFmtId="167" fontId="13" fillId="0" borderId="11" xfId="0" applyNumberFormat="1" applyFont="1" applyBorder="1" applyAlignment="1">
      <alignment horizontal="center"/>
    </xf>
    <xf numFmtId="0" fontId="13" fillId="0" borderId="4" xfId="0" applyFont="1" applyFill="1" applyBorder="1" applyAlignment="1">
      <alignment horizontal="center"/>
    </xf>
    <xf numFmtId="0" fontId="14" fillId="2" borderId="7" xfId="0" applyFont="1" applyFill="1" applyBorder="1" applyAlignment="1">
      <alignment horizontal="center" vertical="center" wrapText="1"/>
    </xf>
    <xf numFmtId="167" fontId="13" fillId="0" borderId="7" xfId="0" applyNumberFormat="1" applyFont="1" applyFill="1" applyBorder="1" applyAlignment="1">
      <alignment horizontal="center"/>
    </xf>
    <xf numFmtId="167" fontId="13" fillId="0" borderId="7" xfId="0" applyNumberFormat="1" applyFont="1" applyBorder="1" applyAlignment="1">
      <alignment horizontal="center"/>
    </xf>
    <xf numFmtId="0" fontId="14" fillId="2" borderId="4" xfId="0" applyFont="1" applyFill="1" applyBorder="1"/>
    <xf numFmtId="2" fontId="13" fillId="0" borderId="4" xfId="0" applyNumberFormat="1" applyFont="1" applyFill="1" applyBorder="1" applyAlignment="1">
      <alignment horizontal="center" vertical="center"/>
    </xf>
    <xf numFmtId="0" fontId="13" fillId="0" borderId="13" xfId="0" applyFont="1" applyBorder="1" applyAlignment="1">
      <alignment horizontal="center"/>
    </xf>
    <xf numFmtId="2" fontId="13" fillId="0" borderId="6" xfId="0" applyNumberFormat="1" applyFont="1" applyFill="1" applyBorder="1" applyAlignment="1">
      <alignment horizontal="center"/>
    </xf>
    <xf numFmtId="0" fontId="13" fillId="41" borderId="4" xfId="0" applyFont="1" applyFill="1" applyBorder="1"/>
    <xf numFmtId="0" fontId="13" fillId="0" borderId="0" xfId="0" applyFont="1"/>
    <xf numFmtId="0" fontId="13" fillId="0" borderId="14" xfId="0" applyFont="1" applyBorder="1" applyAlignment="1">
      <alignment horizontal="center"/>
    </xf>
    <xf numFmtId="0" fontId="13" fillId="0" borderId="0" xfId="0" applyFont="1"/>
    <xf numFmtId="0" fontId="16" fillId="0" borderId="11" xfId="3" applyFont="1" applyFill="1" applyBorder="1" applyAlignment="1">
      <alignment vertical="top" wrapText="1"/>
    </xf>
    <xf numFmtId="0" fontId="15" fillId="0" borderId="3" xfId="3" applyFont="1" applyFill="1" applyBorder="1" applyAlignment="1"/>
    <xf numFmtId="9" fontId="15" fillId="0" borderId="3" xfId="3" applyNumberFormat="1" applyFont="1" applyFill="1" applyBorder="1" applyAlignment="1"/>
    <xf numFmtId="9" fontId="15" fillId="0" borderId="3" xfId="3" applyNumberFormat="1" applyFont="1" applyFill="1" applyBorder="1" applyAlignment="1">
      <alignment horizontal="left"/>
    </xf>
    <xf numFmtId="0" fontId="13" fillId="0" borderId="4" xfId="0" applyFont="1" applyBorder="1" applyAlignment="1">
      <alignment horizontal="center" vertical="center"/>
    </xf>
    <xf numFmtId="0" fontId="13" fillId="0" borderId="11" xfId="0" applyFont="1" applyBorder="1"/>
    <xf numFmtId="0" fontId="15" fillId="0" borderId="3" xfId="3" applyFont="1" applyFill="1" applyBorder="1" applyAlignment="1">
      <alignment horizontal="left"/>
    </xf>
    <xf numFmtId="0" fontId="31" fillId="0" borderId="3" xfId="38" applyFont="1" applyBorder="1" applyAlignment="1" applyProtection="1"/>
    <xf numFmtId="2" fontId="15" fillId="0" borderId="3" xfId="3" applyNumberFormat="1" applyFont="1" applyFill="1" applyBorder="1" applyAlignment="1"/>
    <xf numFmtId="0" fontId="13" fillId="0" borderId="3" xfId="0" applyFont="1" applyBorder="1" applyAlignment="1">
      <alignment horizontal="center"/>
    </xf>
    <xf numFmtId="0" fontId="13" fillId="0" borderId="1" xfId="0" applyFont="1" applyBorder="1" applyAlignment="1">
      <alignment horizontal="center"/>
    </xf>
    <xf numFmtId="0" fontId="13" fillId="0" borderId="11" xfId="0" applyFont="1" applyBorder="1" applyAlignment="1">
      <alignment horizontal="center"/>
    </xf>
    <xf numFmtId="0" fontId="13" fillId="0" borderId="11" xfId="0" applyFont="1" applyBorder="1" applyAlignment="1">
      <alignment vertical="top"/>
    </xf>
    <xf numFmtId="0" fontId="31" fillId="0" borderId="3" xfId="38" applyFont="1" applyBorder="1" applyAlignment="1" applyProtection="1">
      <alignment vertical="top"/>
    </xf>
    <xf numFmtId="0" fontId="31" fillId="0" borderId="1" xfId="38" applyFont="1" applyBorder="1" applyAlignment="1" applyProtection="1">
      <alignment vertical="top"/>
    </xf>
    <xf numFmtId="0" fontId="13" fillId="0" borderId="7" xfId="0" applyFont="1" applyBorder="1"/>
    <xf numFmtId="0" fontId="13" fillId="0" borderId="6" xfId="0" applyFont="1" applyBorder="1"/>
    <xf numFmtId="0" fontId="13" fillId="0" borderId="4" xfId="0" applyFont="1" applyBorder="1" applyAlignment="1">
      <alignment horizontal="center"/>
    </xf>
    <xf numFmtId="0" fontId="0" fillId="0" borderId="4" xfId="0" applyBorder="1" applyAlignment="1">
      <alignment horizontal="center"/>
    </xf>
    <xf numFmtId="0" fontId="13" fillId="41" borderId="4" xfId="0" applyFont="1" applyFill="1" applyBorder="1" applyAlignment="1">
      <alignment vertical="top"/>
    </xf>
    <xf numFmtId="0" fontId="49" fillId="41" borderId="4" xfId="38" applyFont="1" applyFill="1" applyBorder="1" applyAlignment="1" applyProtection="1">
      <alignment vertical="top"/>
    </xf>
    <xf numFmtId="0" fontId="13" fillId="41" borderId="1" xfId="0" applyFont="1" applyFill="1" applyBorder="1" applyAlignment="1">
      <alignment vertical="top"/>
    </xf>
    <xf numFmtId="0" fontId="0" fillId="0" borderId="1" xfId="0" applyBorder="1" applyAlignment="1">
      <alignment horizontal="center"/>
    </xf>
    <xf numFmtId="0" fontId="68" fillId="0" borderId="11" xfId="0" applyFont="1" applyBorder="1" applyAlignment="1">
      <alignment horizontal="center"/>
    </xf>
    <xf numFmtId="0" fontId="13" fillId="4" borderId="4" xfId="0" applyFont="1" applyFill="1" applyBorder="1" applyAlignment="1">
      <alignment horizontal="left" vertical="top"/>
    </xf>
    <xf numFmtId="0" fontId="13" fillId="4" borderId="0" xfId="0" applyFont="1" applyFill="1" applyAlignment="1">
      <alignment horizontal="left" vertical="top"/>
    </xf>
    <xf numFmtId="1" fontId="0" fillId="0" borderId="0" xfId="0" applyNumberFormat="1" applyFill="1"/>
    <xf numFmtId="0" fontId="13" fillId="0" borderId="0" xfId="0" applyFont="1" applyAlignment="1">
      <alignment horizontal="right" vertical="center"/>
    </xf>
    <xf numFmtId="0" fontId="0" fillId="0" borderId="0" xfId="0"/>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3" fillId="0" borderId="13" xfId="0" applyFont="1" applyBorder="1" applyAlignment="1">
      <alignment horizontal="center" vertical="center"/>
    </xf>
    <xf numFmtId="0" fontId="13" fillId="0" borderId="8" xfId="0" applyFont="1" applyBorder="1" applyAlignment="1">
      <alignment horizontal="center" vertical="center"/>
    </xf>
    <xf numFmtId="49" fontId="15" fillId="0" borderId="0" xfId="0" applyNumberFormat="1" applyFont="1" applyAlignment="1">
      <alignment vertical="center"/>
    </xf>
    <xf numFmtId="0" fontId="15" fillId="0" borderId="0" xfId="0" applyFont="1"/>
    <xf numFmtId="0" fontId="15" fillId="0" borderId="0" xfId="0" applyFont="1" applyAlignment="1">
      <alignment horizontal="right"/>
    </xf>
    <xf numFmtId="0" fontId="15" fillId="0" borderId="0" xfId="0" applyFont="1" applyAlignment="1">
      <alignment vertical="center"/>
    </xf>
    <xf numFmtId="0" fontId="52" fillId="37" borderId="3" xfId="38" applyFont="1" applyFill="1" applyBorder="1" applyAlignment="1" applyProtection="1">
      <alignment vertical="center" wrapText="1"/>
    </xf>
    <xf numFmtId="0" fontId="15" fillId="37" borderId="3" xfId="0" applyFont="1" applyFill="1" applyBorder="1" applyAlignment="1">
      <alignment vertical="center" wrapText="1"/>
    </xf>
    <xf numFmtId="0" fontId="15" fillId="37" borderId="3" xfId="0" applyFont="1" applyFill="1" applyBorder="1" applyAlignment="1">
      <alignment horizontal="left" vertical="center"/>
    </xf>
    <xf numFmtId="0" fontId="15" fillId="0" borderId="4" xfId="0" applyFont="1" applyFill="1" applyBorder="1" applyAlignment="1">
      <alignment vertical="center" wrapText="1"/>
    </xf>
    <xf numFmtId="0" fontId="15" fillId="0" borderId="4" xfId="0" applyFont="1" applyFill="1" applyBorder="1" applyAlignment="1">
      <alignment vertical="top" wrapText="1"/>
    </xf>
    <xf numFmtId="0" fontId="15" fillId="0" borderId="4" xfId="0" applyFont="1" applyFill="1" applyBorder="1" applyAlignment="1">
      <alignment vertical="center"/>
    </xf>
    <xf numFmtId="167" fontId="13" fillId="0" borderId="8" xfId="0" applyNumberFormat="1" applyFont="1" applyBorder="1" applyAlignment="1">
      <alignment horizontal="center" vertical="center"/>
    </xf>
    <xf numFmtId="1" fontId="13" fillId="0" borderId="13" xfId="0" applyNumberFormat="1" applyFont="1" applyBorder="1" applyAlignment="1">
      <alignment horizontal="center" vertical="center"/>
    </xf>
    <xf numFmtId="0" fontId="13" fillId="0" borderId="5" xfId="0" applyFont="1" applyFill="1" applyBorder="1" applyAlignment="1">
      <alignment horizontal="left" vertical="top"/>
    </xf>
    <xf numFmtId="0" fontId="13" fillId="0" borderId="11" xfId="0" applyFont="1" applyFill="1" applyBorder="1" applyAlignment="1">
      <alignment horizontal="left" vertical="top"/>
    </xf>
    <xf numFmtId="0" fontId="13" fillId="0" borderId="8" xfId="0" applyFont="1" applyFill="1" applyBorder="1" applyAlignment="1">
      <alignment horizontal="left" vertical="top"/>
    </xf>
    <xf numFmtId="0" fontId="13" fillId="0" borderId="1" xfId="0" applyFont="1" applyFill="1" applyBorder="1" applyAlignment="1">
      <alignment horizontal="left" vertical="top"/>
    </xf>
    <xf numFmtId="0" fontId="15" fillId="0" borderId="11" xfId="0" applyFont="1" applyFill="1" applyBorder="1" applyAlignment="1">
      <alignment vertical="top" wrapText="1"/>
    </xf>
    <xf numFmtId="0" fontId="15" fillId="0" borderId="11" xfId="3" applyFont="1" applyFill="1" applyBorder="1" applyAlignment="1">
      <alignment wrapText="1"/>
    </xf>
    <xf numFmtId="0" fontId="16" fillId="3" borderId="4" xfId="0" applyFont="1" applyFill="1" applyBorder="1" applyAlignment="1">
      <alignment vertical="center" wrapText="1"/>
    </xf>
    <xf numFmtId="3" fontId="15" fillId="0" borderId="3" xfId="3" applyNumberFormat="1" applyFont="1" applyFill="1" applyBorder="1" applyAlignment="1">
      <alignment horizontal="left"/>
    </xf>
    <xf numFmtId="0" fontId="48" fillId="0" borderId="4" xfId="0" applyFont="1" applyFill="1" applyBorder="1" applyAlignment="1">
      <alignment vertical="top"/>
    </xf>
    <xf numFmtId="10" fontId="15" fillId="0" borderId="3" xfId="3" applyNumberFormat="1" applyFont="1" applyFill="1" applyBorder="1" applyAlignment="1">
      <alignment horizontal="left" vertical="top" wrapText="1"/>
    </xf>
    <xf numFmtId="0" fontId="68" fillId="0" borderId="11" xfId="0" applyFont="1" applyBorder="1" applyAlignment="1">
      <alignment horizontal="center" vertical="center"/>
    </xf>
    <xf numFmtId="0" fontId="0" fillId="0" borderId="1" xfId="0" applyBorder="1"/>
    <xf numFmtId="0" fontId="48" fillId="0" borderId="11" xfId="0" applyFont="1" applyBorder="1"/>
    <xf numFmtId="0" fontId="0" fillId="0" borderId="3" xfId="0" applyBorder="1"/>
    <xf numFmtId="0" fontId="13" fillId="0" borderId="11" xfId="0" applyFont="1" applyBorder="1" applyAlignment="1">
      <alignment horizontal="center"/>
    </xf>
    <xf numFmtId="0" fontId="13" fillId="0" borderId="3" xfId="0" applyFont="1" applyBorder="1" applyAlignment="1">
      <alignment vertical="top"/>
    </xf>
    <xf numFmtId="0" fontId="13" fillId="0" borderId="1" xfId="0" applyFont="1" applyBorder="1" applyAlignment="1">
      <alignment vertical="top"/>
    </xf>
    <xf numFmtId="0" fontId="13" fillId="0" borderId="6" xfId="0" applyFont="1" applyBorder="1"/>
    <xf numFmtId="0" fontId="0" fillId="0" borderId="6" xfId="0" applyBorder="1"/>
    <xf numFmtId="0" fontId="0" fillId="0" borderId="5" xfId="0" applyBorder="1"/>
    <xf numFmtId="0" fontId="13" fillId="0" borderId="4" xfId="0" applyFont="1" applyBorder="1" applyAlignment="1">
      <alignment horizontal="center"/>
    </xf>
    <xf numFmtId="167" fontId="13" fillId="0" borderId="7" xfId="0" applyNumberFormat="1" applyFont="1" applyBorder="1"/>
    <xf numFmtId="0" fontId="31" fillId="0" borderId="3" xfId="38" applyFont="1" applyBorder="1" applyAlignment="1" applyProtection="1">
      <alignment vertical="top"/>
    </xf>
    <xf numFmtId="0" fontId="13" fillId="41" borderId="4" xfId="0" applyFont="1" applyFill="1" applyBorder="1" applyAlignment="1">
      <alignment vertical="top"/>
    </xf>
    <xf numFmtId="0" fontId="31" fillId="0" borderId="1" xfId="38" applyFont="1" applyBorder="1" applyAlignment="1" applyProtection="1"/>
    <xf numFmtId="0" fontId="15" fillId="0" borderId="3" xfId="3" applyFont="1" applyBorder="1" applyAlignment="1">
      <alignmen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15" fillId="0" borderId="3" xfId="3" applyFont="1" applyFill="1" applyBorder="1" applyAlignment="1">
      <alignment vertical="top" wrapText="1"/>
    </xf>
    <xf numFmtId="0" fontId="15" fillId="0" borderId="3" xfId="3" applyFont="1" applyBorder="1" applyAlignment="1">
      <alignment vertical="top" wrapText="1"/>
    </xf>
    <xf numFmtId="0" fontId="15" fillId="0" borderId="3" xfId="3" applyFont="1" applyFill="1" applyBorder="1" applyAlignment="1">
      <alignment horizontal="left" vertical="top" wrapText="1"/>
    </xf>
    <xf numFmtId="0" fontId="0" fillId="0" borderId="0" xfId="0"/>
    <xf numFmtId="0" fontId="13" fillId="0" borderId="0" xfId="0" applyFont="1"/>
    <xf numFmtId="0" fontId="13" fillId="0" borderId="0" xfId="0" applyFont="1" applyAlignment="1">
      <alignment vertical="center"/>
    </xf>
    <xf numFmtId="0" fontId="15" fillId="0" borderId="3" xfId="3" applyFont="1" applyFill="1" applyBorder="1" applyAlignment="1">
      <alignment vertical="top" wrapText="1"/>
    </xf>
    <xf numFmtId="0" fontId="31" fillId="0" borderId="3" xfId="38" applyFont="1" applyFill="1" applyBorder="1" applyAlignment="1" applyProtection="1">
      <alignment vertical="top" wrapText="1"/>
    </xf>
    <xf numFmtId="0" fontId="15" fillId="0" borderId="11" xfId="3" applyFont="1" applyFill="1" applyBorder="1" applyAlignment="1">
      <alignment vertical="top" wrapText="1"/>
    </xf>
    <xf numFmtId="0" fontId="31" fillId="0" borderId="3" xfId="38" applyFont="1" applyFill="1" applyBorder="1" applyAlignment="1" applyProtection="1">
      <alignment horizontal="left" vertical="top" wrapText="1"/>
    </xf>
    <xf numFmtId="0" fontId="15" fillId="0" borderId="3" xfId="3" applyFont="1" applyBorder="1" applyAlignment="1">
      <alignment vertical="top" wrapText="1"/>
    </xf>
    <xf numFmtId="0" fontId="15" fillId="0" borderId="1" xfId="3" applyFont="1" applyBorder="1" applyAlignment="1">
      <alignment vertical="top" wrapText="1"/>
    </xf>
    <xf numFmtId="0" fontId="15" fillId="0" borderId="3" xfId="3" applyFont="1" applyFill="1" applyBorder="1" applyAlignment="1">
      <alignment horizontal="left" vertical="top" wrapText="1"/>
    </xf>
    <xf numFmtId="0" fontId="15" fillId="0" borderId="11" xfId="3" applyFont="1" applyBorder="1" applyAlignment="1">
      <alignment wrapText="1"/>
    </xf>
    <xf numFmtId="0" fontId="31" fillId="0" borderId="1" xfId="38" applyFont="1" applyFill="1" applyBorder="1" applyAlignment="1" applyProtection="1">
      <alignment horizontal="left" vertical="top" wrapText="1"/>
    </xf>
    <xf numFmtId="0" fontId="15" fillId="0" borderId="3" xfId="3" applyFont="1" applyFill="1" applyBorder="1" applyAlignment="1"/>
    <xf numFmtId="0" fontId="49" fillId="0" borderId="3" xfId="38" applyFont="1" applyFill="1" applyBorder="1" applyAlignment="1" applyProtection="1">
      <alignment vertical="top" wrapText="1"/>
    </xf>
    <xf numFmtId="0" fontId="0" fillId="0" borderId="0" xfId="0" applyAlignment="1">
      <alignment vertical="top"/>
    </xf>
    <xf numFmtId="0" fontId="13" fillId="0" borderId="3" xfId="0" applyFont="1" applyBorder="1" applyAlignment="1">
      <alignment horizontal="center"/>
    </xf>
    <xf numFmtId="0" fontId="48" fillId="0" borderId="11" xfId="0" applyFont="1" applyBorder="1" applyAlignment="1"/>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3" fillId="0" borderId="1" xfId="0" applyFont="1" applyBorder="1" applyAlignment="1">
      <alignment horizontal="center" vertical="center"/>
    </xf>
    <xf numFmtId="0" fontId="14" fillId="0" borderId="37" xfId="0" applyFont="1" applyBorder="1" applyAlignment="1">
      <alignment vertical="center" wrapText="1"/>
    </xf>
    <xf numFmtId="0" fontId="14" fillId="0" borderId="37" xfId="0" applyFont="1" applyBorder="1" applyAlignment="1">
      <alignment vertical="center"/>
    </xf>
    <xf numFmtId="0" fontId="0" fillId="0" borderId="0" xfId="0"/>
    <xf numFmtId="0" fontId="52" fillId="0" borderId="4" xfId="38" applyFont="1" applyFill="1" applyBorder="1" applyAlignment="1" applyProtection="1">
      <alignment vertical="top" wrapText="1"/>
    </xf>
    <xf numFmtId="0" fontId="31" fillId="0" borderId="0" xfId="38" applyFont="1" applyBorder="1" applyAlignment="1" applyProtection="1">
      <alignment horizontal="center" vertical="center" wrapText="1"/>
    </xf>
    <xf numFmtId="9" fontId="13" fillId="0" borderId="3" xfId="0" applyNumberFormat="1" applyFont="1" applyFill="1" applyBorder="1" applyAlignment="1">
      <alignment horizontal="left" vertical="top" wrapText="1"/>
    </xf>
    <xf numFmtId="10" fontId="13" fillId="0" borderId="3" xfId="0" applyNumberFormat="1" applyFont="1" applyFill="1" applyBorder="1" applyAlignment="1">
      <alignment horizontal="left" vertical="center" wrapText="1"/>
    </xf>
    <xf numFmtId="0" fontId="13" fillId="0" borderId="1" xfId="0" applyFont="1" applyFill="1" applyBorder="1" applyAlignment="1">
      <alignment vertical="center" wrapText="1"/>
    </xf>
    <xf numFmtId="0" fontId="0" fillId="0" borderId="11" xfId="0" applyBorder="1" applyAlignment="1">
      <alignment vertical="center"/>
    </xf>
    <xf numFmtId="0" fontId="13" fillId="0" borderId="1" xfId="0" applyFont="1" applyFill="1" applyBorder="1" applyAlignment="1">
      <alignment wrapText="1"/>
    </xf>
    <xf numFmtId="0" fontId="13" fillId="0" borderId="3" xfId="0" applyFont="1" applyBorder="1" applyAlignment="1">
      <alignment vertical="top" wrapText="1"/>
    </xf>
    <xf numFmtId="0" fontId="13" fillId="0" borderId="3" xfId="0" applyFont="1" applyBorder="1" applyAlignment="1">
      <alignment vertical="center" wrapText="1"/>
    </xf>
    <xf numFmtId="0" fontId="13" fillId="0" borderId="0" xfId="0" applyFont="1" applyBorder="1" applyAlignment="1">
      <alignment horizontal="center" vertical="center" wrapText="1"/>
    </xf>
    <xf numFmtId="0" fontId="17" fillId="3" borderId="0" xfId="3" applyFont="1" applyFill="1" applyBorder="1" applyAlignment="1">
      <alignment vertical="center" wrapText="1"/>
    </xf>
    <xf numFmtId="0" fontId="30" fillId="0" borderId="0" xfId="38" applyBorder="1" applyAlignment="1" applyProtection="1">
      <alignment horizontal="center" vertical="center"/>
    </xf>
    <xf numFmtId="0" fontId="13" fillId="0" borderId="0" xfId="0" applyFont="1" applyBorder="1" applyAlignment="1">
      <alignment horizontal="center" vertical="center"/>
    </xf>
    <xf numFmtId="0" fontId="31" fillId="0" borderId="0" xfId="38" applyFont="1" applyBorder="1" applyAlignment="1" applyProtection="1">
      <alignment horizontal="center" vertical="center"/>
    </xf>
    <xf numFmtId="0" fontId="15" fillId="0" borderId="0" xfId="0" applyFont="1" applyBorder="1" applyAlignment="1">
      <alignment horizontal="center" vertical="center"/>
    </xf>
    <xf numFmtId="0" fontId="15" fillId="0" borderId="0" xfId="0" applyFont="1" applyBorder="1" applyAlignment="1">
      <alignment horizontal="center" vertical="center" wrapText="1"/>
    </xf>
    <xf numFmtId="0" fontId="31" fillId="3" borderId="0" xfId="38" applyFont="1" applyFill="1" applyBorder="1" applyAlignment="1" applyProtection="1">
      <alignment horizontal="center" vertical="center" wrapText="1"/>
    </xf>
    <xf numFmtId="0" fontId="13" fillId="3" borderId="0" xfId="0" applyFont="1" applyFill="1" applyBorder="1" applyAlignment="1">
      <alignment horizontal="center" vertical="center"/>
    </xf>
    <xf numFmtId="0" fontId="13" fillId="0" borderId="8" xfId="0" applyFont="1" applyFill="1" applyBorder="1" applyAlignment="1">
      <alignment vertical="top"/>
    </xf>
    <xf numFmtId="0" fontId="13" fillId="0" borderId="8" xfId="0" applyFont="1" applyFill="1" applyBorder="1" applyAlignment="1">
      <alignment vertical="top" wrapText="1"/>
    </xf>
    <xf numFmtId="0" fontId="15" fillId="0" borderId="8" xfId="3" applyFont="1" applyFill="1" applyBorder="1" applyAlignment="1">
      <alignment vertical="center" wrapText="1"/>
    </xf>
    <xf numFmtId="0" fontId="15" fillId="0" borderId="8" xfId="3" applyFont="1" applyFill="1" applyBorder="1" applyAlignment="1">
      <alignment vertical="top" wrapText="1"/>
    </xf>
    <xf numFmtId="9" fontId="13" fillId="0" borderId="8" xfId="0" applyNumberFormat="1" applyFont="1" applyFill="1" applyBorder="1" applyAlignment="1">
      <alignment horizontal="left" vertical="top" wrapText="1"/>
    </xf>
    <xf numFmtId="10" fontId="13" fillId="0" borderId="8" xfId="0" applyNumberFormat="1" applyFont="1" applyFill="1" applyBorder="1" applyAlignment="1">
      <alignment horizontal="left" vertical="center" wrapText="1"/>
    </xf>
    <xf numFmtId="0" fontId="13" fillId="0" borderId="2" xfId="0" applyFont="1" applyFill="1" applyBorder="1" applyAlignment="1">
      <alignment vertical="center" wrapText="1"/>
    </xf>
    <xf numFmtId="0" fontId="0" fillId="0" borderId="9" xfId="0" applyBorder="1" applyAlignment="1">
      <alignment vertical="center"/>
    </xf>
    <xf numFmtId="0" fontId="13" fillId="0" borderId="2" xfId="0" applyFont="1" applyFill="1" applyBorder="1" applyAlignment="1">
      <alignment vertical="top"/>
    </xf>
    <xf numFmtId="0" fontId="13" fillId="0" borderId="8" xfId="0" applyFont="1" applyBorder="1" applyAlignment="1">
      <alignment vertical="center"/>
    </xf>
    <xf numFmtId="0" fontId="15" fillId="0" borderId="2" xfId="3" applyFont="1" applyFill="1" applyBorder="1" applyAlignment="1">
      <alignment vertical="top" wrapText="1"/>
    </xf>
    <xf numFmtId="0" fontId="0" fillId="40" borderId="8" xfId="0" applyFill="1" applyBorder="1"/>
    <xf numFmtId="0" fontId="0" fillId="4" borderId="8" xfId="0" applyFill="1" applyBorder="1"/>
    <xf numFmtId="0" fontId="0" fillId="0" borderId="3" xfId="0" applyFill="1" applyBorder="1" applyAlignment="1">
      <alignment horizontal="center"/>
    </xf>
    <xf numFmtId="0" fontId="0" fillId="40" borderId="3" xfId="0" applyFill="1" applyBorder="1" applyAlignment="1">
      <alignment horizontal="center"/>
    </xf>
    <xf numFmtId="3" fontId="0" fillId="40" borderId="3" xfId="0" applyNumberFormat="1" applyFill="1" applyBorder="1" applyAlignment="1">
      <alignment horizontal="center"/>
    </xf>
    <xf numFmtId="3" fontId="0" fillId="0" borderId="3" xfId="0" applyNumberFormat="1" applyFill="1" applyBorder="1" applyAlignment="1">
      <alignment horizontal="center"/>
    </xf>
    <xf numFmtId="3" fontId="0" fillId="0" borderId="3" xfId="0" applyNumberFormat="1" applyBorder="1" applyAlignment="1">
      <alignment horizontal="center"/>
    </xf>
    <xf numFmtId="1" fontId="0" fillId="0" borderId="3" xfId="0" applyNumberFormat="1" applyFill="1" applyBorder="1" applyAlignment="1">
      <alignment horizontal="center"/>
    </xf>
    <xf numFmtId="0" fontId="13" fillId="0" borderId="3" xfId="0" applyFont="1" applyFill="1" applyBorder="1" applyAlignment="1">
      <alignment wrapText="1"/>
    </xf>
    <xf numFmtId="0" fontId="15" fillId="0" borderId="8" xfId="3" applyFont="1" applyBorder="1" applyAlignment="1">
      <alignment vertical="center"/>
    </xf>
    <xf numFmtId="0" fontId="13" fillId="0" borderId="8" xfId="0" applyFont="1" applyBorder="1" applyAlignment="1">
      <alignment horizontal="left" vertical="top"/>
    </xf>
    <xf numFmtId="2" fontId="13" fillId="0" borderId="8" xfId="0" applyNumberFormat="1" applyFont="1" applyBorder="1" applyAlignment="1">
      <alignment horizontal="left" vertical="top"/>
    </xf>
    <xf numFmtId="0" fontId="15" fillId="0" borderId="8" xfId="3" applyFont="1" applyBorder="1" applyAlignment="1">
      <alignment wrapText="1"/>
    </xf>
    <xf numFmtId="0" fontId="15" fillId="0" borderId="8" xfId="3" applyFont="1" applyBorder="1" applyAlignment="1">
      <alignment vertical="top" wrapText="1"/>
    </xf>
    <xf numFmtId="0" fontId="15" fillId="0" borderId="9" xfId="3" applyFont="1" applyBorder="1" applyAlignment="1">
      <alignment wrapText="1"/>
    </xf>
    <xf numFmtId="9" fontId="15" fillId="0" borderId="2" xfId="3" applyNumberFormat="1" applyFont="1" applyFill="1" applyBorder="1" applyAlignment="1">
      <alignment horizontal="left" vertical="center" wrapText="1"/>
    </xf>
    <xf numFmtId="0" fontId="21" fillId="0" borderId="9" xfId="3" applyFont="1" applyFill="1" applyBorder="1" applyAlignment="1">
      <alignment vertical="top" wrapText="1"/>
    </xf>
    <xf numFmtId="0" fontId="16" fillId="0" borderId="9" xfId="3" applyFont="1" applyFill="1" applyBorder="1" applyAlignment="1">
      <alignment vertical="top" wrapText="1"/>
    </xf>
    <xf numFmtId="166" fontId="15" fillId="0" borderId="8" xfId="3" applyNumberFormat="1" applyFont="1" applyFill="1" applyBorder="1" applyAlignment="1">
      <alignment horizontal="left" vertical="center" wrapText="1"/>
    </xf>
    <xf numFmtId="0" fontId="15" fillId="0" borderId="8" xfId="3" applyFont="1" applyBorder="1" applyAlignment="1">
      <alignment horizontal="left" vertical="center" wrapText="1"/>
    </xf>
    <xf numFmtId="0" fontId="15" fillId="0" borderId="8" xfId="3" applyFont="1" applyFill="1" applyBorder="1" applyAlignment="1">
      <alignment horizontal="left" vertical="top" wrapText="1"/>
    </xf>
    <xf numFmtId="0" fontId="17" fillId="0" borderId="9" xfId="3" applyFont="1" applyBorder="1" applyAlignment="1">
      <alignment horizontal="left" vertical="top" wrapText="1"/>
    </xf>
    <xf numFmtId="0" fontId="15" fillId="0" borderId="9" xfId="3" applyFont="1" applyFill="1" applyBorder="1" applyAlignment="1">
      <alignment wrapText="1"/>
    </xf>
    <xf numFmtId="0" fontId="13" fillId="4" borderId="8" xfId="0" applyFont="1" applyFill="1" applyBorder="1" applyAlignment="1">
      <alignment horizontal="left" vertical="top"/>
    </xf>
    <xf numFmtId="0" fontId="31" fillId="0" borderId="11" xfId="38" applyFont="1" applyBorder="1" applyAlignment="1" applyProtection="1">
      <alignment vertical="center" wrapText="1"/>
    </xf>
    <xf numFmtId="0" fontId="31" fillId="0" borderId="3" xfId="38" applyFont="1" applyBorder="1" applyAlignment="1" applyProtection="1">
      <alignment vertical="center" wrapText="1"/>
    </xf>
    <xf numFmtId="0" fontId="15" fillId="0" borderId="8" xfId="0" applyFont="1" applyFill="1" applyBorder="1" applyAlignment="1">
      <alignment vertical="center"/>
    </xf>
    <xf numFmtId="0" fontId="15" fillId="0" borderId="3" xfId="0" applyFont="1" applyBorder="1" applyAlignment="1">
      <alignment horizontal="center" vertical="center"/>
    </xf>
    <xf numFmtId="0" fontId="52" fillId="37" borderId="8" xfId="38" applyFont="1" applyFill="1" applyBorder="1" applyAlignment="1" applyProtection="1">
      <alignment vertical="center" wrapText="1"/>
    </xf>
    <xf numFmtId="0" fontId="15" fillId="0" borderId="3" xfId="0" applyFont="1" applyBorder="1" applyAlignment="1">
      <alignment vertical="center" wrapText="1"/>
    </xf>
    <xf numFmtId="0" fontId="15" fillId="0" borderId="1" xfId="0" applyFont="1" applyBorder="1" applyAlignment="1">
      <alignment vertical="center" wrapText="1"/>
    </xf>
    <xf numFmtId="0" fontId="0" fillId="0" borderId="0" xfId="0" quotePrefix="1"/>
    <xf numFmtId="2" fontId="15" fillId="0" borderId="3" xfId="3" applyNumberFormat="1" applyFont="1" applyFill="1" applyBorder="1" applyAlignment="1">
      <alignment horizontal="left" vertical="center" wrapText="1"/>
    </xf>
    <xf numFmtId="0" fontId="15" fillId="38" borderId="8" xfId="0" applyFont="1" applyFill="1" applyBorder="1" applyAlignment="1">
      <alignment vertical="center" wrapText="1"/>
    </xf>
    <xf numFmtId="0" fontId="13" fillId="0" borderId="3" xfId="0" applyFont="1" applyBorder="1" applyAlignment="1">
      <alignment horizontal="center" vertical="top"/>
    </xf>
    <xf numFmtId="0" fontId="31" fillId="0" borderId="0" xfId="38" applyFont="1" applyAlignment="1" applyProtection="1">
      <alignment vertical="center"/>
    </xf>
    <xf numFmtId="0" fontId="31" fillId="0" borderId="3" xfId="38" applyFont="1" applyBorder="1" applyAlignment="1" applyProtection="1">
      <alignment vertical="center"/>
    </xf>
    <xf numFmtId="0" fontId="31" fillId="0" borderId="40" xfId="38" applyFont="1" applyBorder="1" applyAlignment="1" applyProtection="1">
      <alignment vertical="center" wrapText="1"/>
    </xf>
    <xf numFmtId="0" fontId="31" fillId="0" borderId="41" xfId="38" applyFont="1" applyBorder="1" applyAlignment="1" applyProtection="1">
      <alignment vertical="center" wrapText="1"/>
    </xf>
    <xf numFmtId="9" fontId="31" fillId="0" borderId="41" xfId="38" applyNumberFormat="1" applyFont="1" applyBorder="1" applyAlignment="1" applyProtection="1">
      <alignment vertical="center" wrapText="1"/>
    </xf>
    <xf numFmtId="9" fontId="31" fillId="0" borderId="3" xfId="38" applyNumberFormat="1" applyFont="1" applyBorder="1" applyAlignment="1" applyProtection="1">
      <alignment vertical="center" wrapText="1"/>
    </xf>
    <xf numFmtId="0" fontId="13" fillId="0" borderId="5" xfId="0" applyFont="1" applyFill="1" applyBorder="1" applyAlignment="1">
      <alignment horizontal="left" vertical="top" wrapText="1"/>
    </xf>
    <xf numFmtId="0" fontId="15" fillId="0" borderId="8" xfId="3" applyFont="1" applyFill="1" applyBorder="1" applyAlignment="1">
      <alignment wrapText="1"/>
    </xf>
    <xf numFmtId="0" fontId="69" fillId="0" borderId="3" xfId="0" applyFont="1" applyBorder="1" applyAlignment="1">
      <alignment horizontal="center"/>
    </xf>
    <xf numFmtId="0" fontId="44" fillId="0" borderId="0" xfId="0" applyFont="1" applyAlignment="1">
      <alignment horizontal="center"/>
    </xf>
    <xf numFmtId="0" fontId="69" fillId="0" borderId="3" xfId="0" applyFont="1" applyFill="1" applyBorder="1" applyAlignment="1">
      <alignment horizontal="center"/>
    </xf>
    <xf numFmtId="0" fontId="44" fillId="40" borderId="0" xfId="0" applyFont="1" applyFill="1" applyAlignment="1">
      <alignment horizontal="center"/>
    </xf>
    <xf numFmtId="0" fontId="44" fillId="3" borderId="0" xfId="0" applyFont="1" applyFill="1" applyAlignment="1">
      <alignment horizontal="center"/>
    </xf>
    <xf numFmtId="0" fontId="44" fillId="0" borderId="0" xfId="0" applyFont="1" applyFill="1" applyAlignment="1">
      <alignment horizontal="center"/>
    </xf>
    <xf numFmtId="0" fontId="14" fillId="5" borderId="4" xfId="0" applyFont="1" applyFill="1" applyBorder="1" applyAlignment="1">
      <alignment horizontal="left" vertical="top" wrapText="1"/>
    </xf>
    <xf numFmtId="0" fontId="14" fillId="4" borderId="4" xfId="0" applyFont="1" applyFill="1" applyBorder="1" applyAlignment="1">
      <alignment horizontal="left" vertical="top"/>
    </xf>
    <xf numFmtId="49" fontId="13" fillId="44" borderId="0" xfId="0" applyNumberFormat="1" applyFont="1" applyFill="1" applyAlignment="1">
      <alignment vertical="center"/>
    </xf>
    <xf numFmtId="0" fontId="0" fillId="0" borderId="0" xfId="0" applyFill="1" applyAlignment="1">
      <alignment vertical="center"/>
    </xf>
    <xf numFmtId="0" fontId="13" fillId="0" borderId="3" xfId="0" applyFont="1" applyFill="1" applyBorder="1" applyAlignment="1">
      <alignment vertical="center" wrapText="1"/>
    </xf>
    <xf numFmtId="49" fontId="13" fillId="37" borderId="0" xfId="0" applyNumberFormat="1" applyFont="1" applyFill="1" applyAlignment="1">
      <alignment vertical="center"/>
    </xf>
    <xf numFmtId="0" fontId="15" fillId="39" borderId="8" xfId="0" applyFont="1" applyFill="1" applyBorder="1" applyAlignment="1">
      <alignment vertical="center"/>
    </xf>
    <xf numFmtId="0" fontId="30" fillId="0" borderId="3" xfId="38" applyFill="1" applyBorder="1" applyAlignment="1" applyProtection="1">
      <alignment horizontal="left" vertical="top" wrapText="1"/>
    </xf>
    <xf numFmtId="0" fontId="30" fillId="0" borderId="1" xfId="38" applyFill="1" applyBorder="1" applyAlignment="1" applyProtection="1">
      <alignment horizontal="left" vertical="top" wrapText="1"/>
    </xf>
    <xf numFmtId="49" fontId="13" fillId="42" borderId="0" xfId="0" applyNumberFormat="1" applyFont="1" applyFill="1" applyAlignment="1">
      <alignment vertical="center"/>
    </xf>
    <xf numFmtId="49" fontId="15" fillId="42" borderId="0" xfId="0" applyNumberFormat="1" applyFont="1" applyFill="1" applyAlignment="1">
      <alignment vertical="center"/>
    </xf>
    <xf numFmtId="9" fontId="31" fillId="0" borderId="8" xfId="38" applyNumberFormat="1" applyFont="1" applyBorder="1" applyAlignment="1" applyProtection="1">
      <alignment vertical="center" wrapText="1"/>
    </xf>
    <xf numFmtId="49" fontId="13" fillId="43" borderId="0" xfId="0" applyNumberFormat="1" applyFont="1" applyFill="1" applyAlignment="1">
      <alignment vertical="center"/>
    </xf>
    <xf numFmtId="49" fontId="15" fillId="43" borderId="0" xfId="0" applyNumberFormat="1" applyFont="1" applyFill="1" applyAlignment="1">
      <alignment vertical="center"/>
    </xf>
    <xf numFmtId="0" fontId="15" fillId="43" borderId="0" xfId="0" applyFont="1" applyFill="1" applyAlignment="1">
      <alignment horizontal="left" vertical="center"/>
    </xf>
    <xf numFmtId="0" fontId="31" fillId="0" borderId="11" xfId="38" applyFont="1" applyFill="1" applyBorder="1" applyAlignment="1" applyProtection="1">
      <alignment vertical="center"/>
    </xf>
    <xf numFmtId="0" fontId="13" fillId="0" borderId="3" xfId="0" applyFont="1" applyFill="1" applyBorder="1" applyAlignment="1">
      <alignment vertical="center"/>
    </xf>
    <xf numFmtId="0" fontId="13" fillId="0" borderId="39" xfId="0" applyFont="1" applyFill="1" applyBorder="1" applyAlignment="1">
      <alignment vertical="center"/>
    </xf>
    <xf numFmtId="9" fontId="13" fillId="0" borderId="3" xfId="0" applyNumberFormat="1" applyFont="1" applyFill="1" applyBorder="1" applyAlignment="1">
      <alignment horizontal="left" vertical="center"/>
    </xf>
    <xf numFmtId="0" fontId="15" fillId="0" borderId="3" xfId="0" applyFont="1" applyFill="1" applyBorder="1" applyAlignment="1">
      <alignment vertical="center"/>
    </xf>
    <xf numFmtId="0" fontId="13" fillId="0" borderId="3" xfId="0" applyFont="1" applyFill="1" applyBorder="1" applyAlignment="1">
      <alignment horizontal="center" vertical="center"/>
    </xf>
    <xf numFmtId="0" fontId="13" fillId="0" borderId="3" xfId="0" applyFont="1" applyFill="1" applyBorder="1" applyAlignment="1">
      <alignment horizontal="left" vertical="center"/>
    </xf>
    <xf numFmtId="0" fontId="13" fillId="0" borderId="20" xfId="0" applyFont="1" applyFill="1" applyBorder="1" applyAlignment="1">
      <alignment vertical="center"/>
    </xf>
    <xf numFmtId="0" fontId="13" fillId="0" borderId="0" xfId="0" applyFont="1" applyFill="1" applyBorder="1" applyAlignment="1">
      <alignment horizontal="center" vertical="center"/>
    </xf>
    <xf numFmtId="0" fontId="13" fillId="0" borderId="0" xfId="0" applyFont="1" applyFill="1" applyAlignment="1">
      <alignment horizontal="right" vertical="center"/>
    </xf>
    <xf numFmtId="0" fontId="0" fillId="0" borderId="3" xfId="0" applyFill="1" applyBorder="1" applyAlignment="1">
      <alignment vertical="center"/>
    </xf>
    <xf numFmtId="0" fontId="13" fillId="0" borderId="17" xfId="0" applyFont="1" applyBorder="1"/>
    <xf numFmtId="0" fontId="31" fillId="0" borderId="11" xfId="38" applyFont="1" applyFill="1" applyBorder="1" applyAlignment="1" applyProtection="1">
      <alignment vertical="center" wrapText="1"/>
    </xf>
    <xf numFmtId="0" fontId="31" fillId="0" borderId="0" xfId="38" applyFont="1" applyFill="1" applyAlignment="1" applyProtection="1">
      <alignment vertical="center"/>
    </xf>
    <xf numFmtId="0" fontId="14" fillId="43" borderId="5" xfId="0" applyFont="1" applyFill="1" applyBorder="1" applyAlignment="1">
      <alignment horizontal="left" vertical="top" wrapText="1"/>
    </xf>
    <xf numFmtId="0" fontId="14" fillId="42" borderId="4" xfId="0" applyFont="1" applyFill="1" applyBorder="1" applyAlignment="1">
      <alignment horizontal="left" vertical="top" wrapText="1"/>
    </xf>
    <xf numFmtId="0" fontId="14" fillId="37" borderId="4" xfId="0" applyFont="1" applyFill="1" applyBorder="1" applyAlignment="1">
      <alignment horizontal="left" vertical="top" wrapText="1"/>
    </xf>
    <xf numFmtId="0" fontId="14" fillId="44" borderId="0" xfId="0" applyFont="1" applyFill="1" applyAlignment="1">
      <alignment horizontal="left" vertical="top" wrapText="1"/>
    </xf>
    <xf numFmtId="0" fontId="14" fillId="44" borderId="4" xfId="0" applyFont="1" applyFill="1" applyBorder="1" applyAlignment="1">
      <alignment vertical="top" wrapText="1"/>
    </xf>
    <xf numFmtId="0" fontId="14" fillId="44" borderId="4" xfId="0" applyFont="1" applyFill="1" applyBorder="1" applyAlignment="1">
      <alignment horizontal="left" vertical="top" wrapText="1"/>
    </xf>
    <xf numFmtId="0" fontId="15" fillId="3" borderId="34" xfId="0" applyFont="1" applyFill="1" applyBorder="1" applyAlignment="1">
      <alignment vertical="center"/>
    </xf>
    <xf numFmtId="0" fontId="101" fillId="3" borderId="3" xfId="0" applyNumberFormat="1" applyFont="1" applyFill="1" applyBorder="1" applyAlignment="1">
      <alignment horizontal="center"/>
    </xf>
    <xf numFmtId="164" fontId="101" fillId="3" borderId="3" xfId="0" applyNumberFormat="1" applyFont="1" applyFill="1" applyBorder="1" applyAlignment="1">
      <alignment horizontal="center"/>
    </xf>
    <xf numFmtId="0" fontId="101" fillId="0" borderId="3" xfId="0" applyFont="1" applyFill="1" applyBorder="1" applyAlignment="1">
      <alignment horizontal="center"/>
    </xf>
    <xf numFmtId="0" fontId="101" fillId="0" borderId="3" xfId="0" applyNumberFormat="1" applyFont="1" applyFill="1" applyBorder="1" applyAlignment="1">
      <alignment horizontal="center"/>
    </xf>
    <xf numFmtId="3" fontId="101" fillId="0" borderId="3" xfId="0" applyNumberFormat="1" applyFont="1" applyFill="1" applyBorder="1" applyAlignment="1">
      <alignment horizontal="center"/>
    </xf>
    <xf numFmtId="3" fontId="101" fillId="40" borderId="3" xfId="0" applyNumberFormat="1" applyFont="1" applyFill="1" applyBorder="1" applyAlignment="1">
      <alignment horizontal="center"/>
    </xf>
    <xf numFmtId="0" fontId="101" fillId="40" borderId="3" xfId="0" applyNumberFormat="1" applyFont="1" applyFill="1" applyBorder="1" applyAlignment="1">
      <alignment horizontal="center"/>
    </xf>
    <xf numFmtId="3" fontId="101" fillId="3" borderId="3" xfId="0" applyNumberFormat="1" applyFont="1" applyFill="1" applyBorder="1" applyAlignment="1">
      <alignment horizontal="center"/>
    </xf>
    <xf numFmtId="167" fontId="101" fillId="3" borderId="3" xfId="0" applyNumberFormat="1" applyFont="1" applyFill="1" applyBorder="1" applyAlignment="1">
      <alignment horizontal="center"/>
    </xf>
    <xf numFmtId="0" fontId="101" fillId="0" borderId="3" xfId="0" applyNumberFormat="1" applyFont="1" applyFill="1" applyBorder="1"/>
    <xf numFmtId="1" fontId="101" fillId="3" borderId="3" xfId="0" applyNumberFormat="1" applyFont="1" applyFill="1" applyBorder="1" applyAlignment="1">
      <alignment horizontal="center"/>
    </xf>
    <xf numFmtId="1" fontId="0" fillId="0" borderId="0" xfId="0" applyNumberFormat="1" applyAlignment="1">
      <alignment horizontal="center"/>
    </xf>
    <xf numFmtId="1" fontId="44" fillId="3" borderId="3" xfId="0" applyNumberFormat="1" applyFont="1" applyFill="1" applyBorder="1" applyAlignment="1">
      <alignment horizontal="center"/>
    </xf>
    <xf numFmtId="0" fontId="85" fillId="0" borderId="0" xfId="38" applyFont="1" applyFill="1" applyAlignment="1" applyProtection="1"/>
    <xf numFmtId="0" fontId="0" fillId="0" borderId="0" xfId="0" applyFill="1" applyAlignment="1">
      <alignment horizontal="center"/>
    </xf>
    <xf numFmtId="0" fontId="0" fillId="0" borderId="8" xfId="0" applyFill="1" applyBorder="1" applyAlignment="1">
      <alignment horizontal="center"/>
    </xf>
    <xf numFmtId="0" fontId="22" fillId="0" borderId="0" xfId="0" applyFont="1" applyAlignment="1">
      <alignment horizontal="center" vertical="center"/>
    </xf>
    <xf numFmtId="0" fontId="15" fillId="0" borderId="3" xfId="3" applyFont="1" applyBorder="1" applyAlignment="1">
      <alignment horizontal="left" vertical="center"/>
    </xf>
    <xf numFmtId="0" fontId="15" fillId="0" borderId="1" xfId="3" applyFont="1" applyBorder="1" applyAlignment="1">
      <alignment horizontal="left" vertical="center"/>
    </xf>
    <xf numFmtId="0" fontId="17" fillId="0" borderId="11" xfId="3" applyFont="1" applyBorder="1" applyAlignment="1">
      <alignment horizontal="left" vertical="top" wrapText="1"/>
    </xf>
    <xf numFmtId="0" fontId="17" fillId="0" borderId="1" xfId="3" applyFont="1" applyBorder="1" applyAlignment="1">
      <alignment horizontal="left" vertical="top" wrapText="1"/>
    </xf>
    <xf numFmtId="0" fontId="15" fillId="0" borderId="11" xfId="3" applyFont="1" applyBorder="1" applyAlignment="1">
      <alignment horizontal="left" vertical="center" wrapText="1"/>
    </xf>
    <xf numFmtId="0" fontId="15" fillId="0" borderId="3" xfId="3" applyFont="1" applyBorder="1" applyAlignment="1">
      <alignment horizontal="left" vertical="center" wrapText="1"/>
    </xf>
    <xf numFmtId="0" fontId="15" fillId="0" borderId="1" xfId="3" applyFont="1" applyBorder="1" applyAlignment="1">
      <alignment horizontal="left" vertical="center" wrapText="1"/>
    </xf>
    <xf numFmtId="0" fontId="15" fillId="0" borderId="11" xfId="3" applyFont="1" applyFill="1" applyBorder="1" applyAlignment="1">
      <alignment horizontal="left" vertical="center" wrapText="1"/>
    </xf>
    <xf numFmtId="0" fontId="15" fillId="0" borderId="3" xfId="3" applyFont="1" applyFill="1" applyBorder="1" applyAlignment="1">
      <alignment horizontal="left" vertical="center" wrapText="1"/>
    </xf>
    <xf numFmtId="0" fontId="15" fillId="0" borderId="1" xfId="3" applyFont="1" applyFill="1" applyBorder="1" applyAlignment="1">
      <alignment horizontal="left" vertical="center" wrapText="1"/>
    </xf>
    <xf numFmtId="0" fontId="15" fillId="0" borderId="3" xfId="3" applyFont="1" applyFill="1" applyBorder="1" applyAlignment="1">
      <alignment horizontal="left" vertical="center"/>
    </xf>
    <xf numFmtId="0" fontId="15" fillId="0" borderId="1" xfId="3" applyFont="1" applyFill="1" applyBorder="1" applyAlignment="1">
      <alignment horizontal="left" vertical="center"/>
    </xf>
    <xf numFmtId="0" fontId="0" fillId="0" borderId="9" xfId="0" applyBorder="1" applyAlignment="1">
      <alignment horizontal="center" vertical="center" wrapText="1"/>
    </xf>
    <xf numFmtId="0" fontId="0" fillId="0" borderId="8" xfId="0" applyBorder="1" applyAlignment="1">
      <alignment horizontal="center" vertical="center" wrapText="1"/>
    </xf>
    <xf numFmtId="0" fontId="13" fillId="0" borderId="9" xfId="0" applyFont="1" applyBorder="1" applyAlignment="1">
      <alignment horizontal="center" vertical="center" wrapText="1"/>
    </xf>
    <xf numFmtId="0" fontId="13" fillId="0" borderId="8"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11"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1" xfId="0" applyFont="1" applyBorder="1" applyAlignment="1">
      <alignment horizontal="center" vertical="center" wrapText="1"/>
    </xf>
    <xf numFmtId="0" fontId="15" fillId="0" borderId="11" xfId="3" applyFont="1" applyFill="1" applyBorder="1" applyAlignment="1">
      <alignment horizontal="center" vertical="center" wrapText="1"/>
    </xf>
    <xf numFmtId="0" fontId="15" fillId="0" borderId="3" xfId="3" applyFont="1" applyFill="1" applyBorder="1" applyAlignment="1">
      <alignment horizontal="center" vertical="center" wrapText="1"/>
    </xf>
    <xf numFmtId="0" fontId="15" fillId="0" borderId="1" xfId="3" applyFont="1" applyFill="1" applyBorder="1" applyAlignment="1">
      <alignment horizontal="center" vertical="center" wrapText="1"/>
    </xf>
    <xf numFmtId="0" fontId="13" fillId="0" borderId="11" xfId="0" applyFont="1" applyBorder="1" applyAlignment="1">
      <alignment horizontal="center" vertical="center"/>
    </xf>
    <xf numFmtId="0" fontId="13" fillId="0" borderId="3" xfId="0" applyFont="1" applyBorder="1" applyAlignment="1">
      <alignment horizontal="center" vertical="center"/>
    </xf>
    <xf numFmtId="0" fontId="15" fillId="0" borderId="11" xfId="3" applyFont="1" applyBorder="1" applyAlignment="1">
      <alignment horizontal="center" vertical="center" wrapText="1"/>
    </xf>
    <xf numFmtId="0" fontId="15" fillId="0" borderId="3" xfId="3" applyFont="1" applyBorder="1" applyAlignment="1">
      <alignment horizontal="center" vertical="center" wrapText="1"/>
    </xf>
    <xf numFmtId="0" fontId="15" fillId="0" borderId="1" xfId="3" applyFont="1" applyBorder="1" applyAlignment="1">
      <alignment horizontal="center" vertical="center" wrapText="1"/>
    </xf>
    <xf numFmtId="0" fontId="13" fillId="0" borderId="1" xfId="0" applyFont="1" applyBorder="1" applyAlignment="1">
      <alignment horizontal="center" vertical="center"/>
    </xf>
    <xf numFmtId="0" fontId="15" fillId="0" borderId="3" xfId="3" applyFont="1" applyFill="1" applyBorder="1" applyAlignment="1">
      <alignment horizontal="center" vertical="center"/>
    </xf>
    <xf numFmtId="0" fontId="15" fillId="0" borderId="1" xfId="3" applyFont="1" applyFill="1" applyBorder="1" applyAlignment="1">
      <alignment horizontal="center" vertical="center"/>
    </xf>
    <xf numFmtId="0" fontId="14" fillId="2" borderId="7" xfId="0" applyFont="1" applyFill="1" applyBorder="1" applyAlignment="1">
      <alignment horizontal="center" wrapText="1"/>
    </xf>
    <xf numFmtId="0" fontId="14" fillId="2" borderId="6" xfId="0" applyFont="1" applyFill="1" applyBorder="1" applyAlignment="1">
      <alignment horizontal="center" wrapText="1"/>
    </xf>
    <xf numFmtId="0" fontId="14" fillId="2" borderId="5" xfId="0" applyFont="1" applyFill="1" applyBorder="1" applyAlignment="1">
      <alignment horizontal="center" wrapText="1"/>
    </xf>
    <xf numFmtId="0" fontId="14" fillId="0" borderId="11"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1" xfId="0" applyFont="1" applyBorder="1" applyAlignment="1">
      <alignment horizontal="center" vertical="center" wrapText="1"/>
    </xf>
    <xf numFmtId="0" fontId="14" fillId="0" borderId="38" xfId="0" applyFont="1" applyBorder="1" applyAlignment="1">
      <alignment horizontal="center" vertical="center" wrapText="1"/>
    </xf>
    <xf numFmtId="0" fontId="31" fillId="0" borderId="9" xfId="38" applyFont="1" applyFill="1" applyBorder="1" applyAlignment="1" applyProtection="1">
      <alignment horizontal="center" vertical="center"/>
    </xf>
    <xf numFmtId="0" fontId="31" fillId="0" borderId="8" xfId="38" applyFont="1" applyFill="1" applyBorder="1" applyAlignment="1" applyProtection="1">
      <alignment horizontal="center" vertical="center"/>
    </xf>
    <xf numFmtId="0" fontId="31" fillId="0" borderId="11" xfId="38" applyFont="1" applyFill="1" applyBorder="1" applyAlignment="1" applyProtection="1">
      <alignment horizontal="center" vertical="center" wrapText="1"/>
    </xf>
    <xf numFmtId="0" fontId="31" fillId="0" borderId="3" xfId="38" applyFont="1" applyFill="1" applyBorder="1" applyAlignment="1" applyProtection="1">
      <alignment horizontal="center" vertical="center" wrapText="1"/>
    </xf>
    <xf numFmtId="0" fontId="30" fillId="0" borderId="3" xfId="38" applyFill="1" applyBorder="1" applyAlignment="1" applyProtection="1">
      <alignment horizontal="center" vertical="center"/>
    </xf>
    <xf numFmtId="0" fontId="30" fillId="0" borderId="1" xfId="38" applyFill="1" applyBorder="1" applyAlignment="1" applyProtection="1">
      <alignment horizontal="center" vertical="center"/>
    </xf>
    <xf numFmtId="0" fontId="31" fillId="0" borderId="3" xfId="38" applyFont="1" applyFill="1" applyBorder="1" applyAlignment="1" applyProtection="1">
      <alignment horizontal="center" vertical="center"/>
    </xf>
    <xf numFmtId="0" fontId="31" fillId="0" borderId="1" xfId="38" applyFont="1" applyFill="1" applyBorder="1" applyAlignment="1" applyProtection="1">
      <alignment horizontal="center" vertical="center"/>
    </xf>
    <xf numFmtId="0" fontId="31" fillId="39" borderId="9" xfId="38" applyFont="1" applyFill="1" applyBorder="1" applyAlignment="1" applyProtection="1">
      <alignment horizontal="center" vertical="center" wrapText="1"/>
    </xf>
    <xf numFmtId="0" fontId="31" fillId="39" borderId="8" xfId="38" applyFont="1" applyFill="1" applyBorder="1" applyAlignment="1" applyProtection="1">
      <alignment horizontal="center" vertical="center" wrapText="1"/>
    </xf>
    <xf numFmtId="0" fontId="31" fillId="39" borderId="2" xfId="38" applyFont="1" applyFill="1" applyBorder="1" applyAlignment="1" applyProtection="1">
      <alignment horizontal="center" vertical="center" wrapText="1"/>
    </xf>
    <xf numFmtId="0" fontId="31" fillId="0" borderId="8" xfId="38" applyFont="1" applyBorder="1" applyAlignment="1" applyProtection="1">
      <alignment horizontal="center" vertical="center" wrapText="1"/>
    </xf>
    <xf numFmtId="0" fontId="31" fillId="0" borderId="2" xfId="38" applyFont="1" applyBorder="1" applyAlignment="1" applyProtection="1">
      <alignment horizontal="center" vertical="center" wrapText="1"/>
    </xf>
    <xf numFmtId="0" fontId="31" fillId="0" borderId="8" xfId="38" applyFont="1" applyFill="1" applyBorder="1" applyAlignment="1" applyProtection="1">
      <alignment horizontal="center" vertical="center" wrapText="1"/>
    </xf>
    <xf numFmtId="0" fontId="31" fillId="0" borderId="2" xfId="38" applyFont="1" applyFill="1" applyBorder="1" applyAlignment="1" applyProtection="1">
      <alignment horizontal="center" vertical="center" wrapText="1"/>
    </xf>
    <xf numFmtId="0" fontId="68" fillId="0" borderId="43" xfId="0" applyFont="1" applyFill="1" applyBorder="1" applyAlignment="1">
      <alignment horizontal="center" vertical="center"/>
    </xf>
    <xf numFmtId="0" fontId="68" fillId="0" borderId="44" xfId="0" applyFont="1" applyFill="1" applyBorder="1" applyAlignment="1">
      <alignment horizontal="center" vertical="center"/>
    </xf>
    <xf numFmtId="0" fontId="68" fillId="0" borderId="11" xfId="0" applyFont="1" applyFill="1" applyBorder="1" applyAlignment="1">
      <alignment horizontal="center" vertical="center"/>
    </xf>
    <xf numFmtId="0" fontId="68" fillId="0" borderId="3" xfId="0" applyFont="1" applyFill="1" applyBorder="1" applyAlignment="1">
      <alignment horizontal="center" vertical="center"/>
    </xf>
    <xf numFmtId="0" fontId="31" fillId="0" borderId="9" xfId="38" applyFont="1" applyBorder="1" applyAlignment="1" applyProtection="1">
      <alignment horizontal="center" vertical="center"/>
    </xf>
    <xf numFmtId="0" fontId="31" fillId="0" borderId="8" xfId="38" applyFont="1" applyBorder="1" applyAlignment="1" applyProtection="1">
      <alignment horizontal="center" vertical="center"/>
    </xf>
    <xf numFmtId="0" fontId="31" fillId="0" borderId="9" xfId="38" applyFont="1" applyBorder="1" applyAlignment="1" applyProtection="1">
      <alignment horizontal="center" vertical="center" wrapText="1"/>
    </xf>
    <xf numFmtId="0" fontId="31" fillId="0" borderId="3" xfId="38" applyFont="1" applyBorder="1" applyAlignment="1" applyProtection="1">
      <alignment horizontal="center" vertical="center"/>
    </xf>
    <xf numFmtId="0" fontId="31" fillId="0" borderId="1" xfId="38" applyFont="1" applyBorder="1" applyAlignment="1" applyProtection="1">
      <alignment horizontal="center" vertical="center"/>
    </xf>
    <xf numFmtId="0" fontId="13" fillId="0" borderId="11"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1" xfId="0" applyFont="1" applyFill="1" applyBorder="1" applyAlignment="1">
      <alignment horizontal="center" vertical="center"/>
    </xf>
    <xf numFmtId="0" fontId="13" fillId="0" borderId="9" xfId="0" applyFont="1" applyBorder="1" applyAlignment="1">
      <alignment horizontal="center" vertical="center"/>
    </xf>
    <xf numFmtId="0" fontId="13" fillId="0" borderId="8" xfId="0" applyFont="1" applyBorder="1" applyAlignment="1">
      <alignment horizontal="center" vertical="center"/>
    </xf>
    <xf numFmtId="0" fontId="13" fillId="0" borderId="3" xfId="0" applyFont="1" applyFill="1" applyBorder="1" applyAlignment="1">
      <alignment horizontal="center" vertical="center" wrapText="1"/>
    </xf>
    <xf numFmtId="0" fontId="13" fillId="0" borderId="1" xfId="0" applyFont="1" applyFill="1" applyBorder="1" applyAlignment="1">
      <alignment horizontal="center" vertical="center" wrapText="1"/>
    </xf>
    <xf numFmtId="0" fontId="31" fillId="0" borderId="11" xfId="38" applyFont="1" applyFill="1" applyBorder="1" applyAlignment="1" applyProtection="1">
      <alignment horizontal="center" vertical="center"/>
    </xf>
    <xf numFmtId="0" fontId="13" fillId="0" borderId="14" xfId="0" applyFont="1" applyFill="1" applyBorder="1" applyAlignment="1">
      <alignment horizontal="center" vertical="center"/>
    </xf>
    <xf numFmtId="0" fontId="13" fillId="0" borderId="13" xfId="0" applyFont="1" applyFill="1" applyBorder="1" applyAlignment="1">
      <alignment horizontal="center" vertical="center"/>
    </xf>
    <xf numFmtId="0" fontId="31" fillId="0" borderId="40" xfId="38" applyFont="1" applyBorder="1" applyAlignment="1" applyProtection="1">
      <alignment horizontal="center" vertical="center"/>
    </xf>
    <xf numFmtId="0" fontId="31" fillId="0" borderId="41" xfId="38" applyFont="1" applyBorder="1" applyAlignment="1" applyProtection="1">
      <alignment horizontal="center" vertical="center"/>
    </xf>
    <xf numFmtId="0" fontId="31" fillId="0" borderId="11" xfId="38" applyFont="1" applyBorder="1" applyAlignment="1" applyProtection="1">
      <alignment horizontal="center" vertical="center" wrapText="1"/>
    </xf>
    <xf numFmtId="0" fontId="31" fillId="0" borderId="3" xfId="38" applyFont="1" applyBorder="1" applyAlignment="1" applyProtection="1">
      <alignment horizontal="center" vertical="center" wrapText="1"/>
    </xf>
    <xf numFmtId="0" fontId="31" fillId="0" borderId="1" xfId="38" applyFont="1" applyBorder="1" applyAlignment="1" applyProtection="1">
      <alignment horizontal="center" vertical="center" wrapText="1"/>
    </xf>
    <xf numFmtId="0" fontId="31" fillId="0" borderId="13" xfId="38" applyFont="1" applyBorder="1" applyAlignment="1" applyProtection="1">
      <alignment horizontal="center" vertical="center" wrapText="1"/>
    </xf>
    <xf numFmtId="0" fontId="31" fillId="0" borderId="12" xfId="38" applyFont="1" applyBorder="1" applyAlignment="1" applyProtection="1">
      <alignment horizontal="center" vertical="center" wrapText="1"/>
    </xf>
    <xf numFmtId="0" fontId="31" fillId="0" borderId="40" xfId="38" applyFont="1" applyBorder="1" applyAlignment="1" applyProtection="1">
      <alignment horizontal="center" vertical="center" wrapText="1"/>
    </xf>
    <xf numFmtId="0" fontId="31" fillId="0" borderId="41" xfId="38" applyFont="1" applyBorder="1" applyAlignment="1" applyProtection="1">
      <alignment horizontal="center" vertical="center" wrapText="1"/>
    </xf>
    <xf numFmtId="0" fontId="31" fillId="0" borderId="42" xfId="38" applyFont="1" applyBorder="1" applyAlignment="1" applyProtection="1">
      <alignment horizontal="center" vertical="center" wrapText="1"/>
    </xf>
    <xf numFmtId="0" fontId="13" fillId="0" borderId="13" xfId="0" applyFont="1" applyBorder="1" applyAlignment="1">
      <alignment horizontal="center" vertical="center"/>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13" fillId="0" borderId="11" xfId="0" applyFont="1" applyFill="1" applyBorder="1" applyAlignment="1">
      <alignment horizontal="center" vertical="center" wrapText="1"/>
    </xf>
    <xf numFmtId="0" fontId="30" fillId="0" borderId="8" xfId="38" applyBorder="1" applyAlignment="1" applyProtection="1">
      <alignment horizontal="center" vertical="center"/>
    </xf>
    <xf numFmtId="0" fontId="30" fillId="0" borderId="2" xfId="38" applyBorder="1" applyAlignment="1" applyProtection="1">
      <alignment horizontal="center" vertical="center"/>
    </xf>
    <xf numFmtId="0" fontId="31" fillId="0" borderId="11" xfId="38" applyFont="1" applyBorder="1" applyAlignment="1" applyProtection="1">
      <alignment horizontal="center" vertical="center"/>
    </xf>
    <xf numFmtId="0" fontId="30" fillId="0" borderId="3" xfId="38" applyBorder="1" applyAlignment="1" applyProtection="1">
      <alignment horizontal="center" vertical="center"/>
    </xf>
    <xf numFmtId="0" fontId="30" fillId="0" borderId="1" xfId="38" applyBorder="1" applyAlignment="1" applyProtection="1">
      <alignment horizontal="center" vertical="center"/>
    </xf>
    <xf numFmtId="0" fontId="31" fillId="0" borderId="13" xfId="38" applyFont="1" applyBorder="1" applyAlignment="1" applyProtection="1">
      <alignment horizontal="center" vertical="center"/>
    </xf>
    <xf numFmtId="0" fontId="31" fillId="0" borderId="14" xfId="38" applyFont="1" applyBorder="1" applyAlignment="1" applyProtection="1">
      <alignment horizontal="center" vertical="center" wrapText="1"/>
    </xf>
    <xf numFmtId="0" fontId="15" fillId="0" borderId="11" xfId="3" applyFont="1" applyFill="1" applyBorder="1" applyAlignment="1">
      <alignment horizontal="center" vertical="center"/>
    </xf>
    <xf numFmtId="0" fontId="0" fillId="0" borderId="11" xfId="0" applyBorder="1"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15" fillId="0" borderId="11" xfId="3" applyFont="1" applyFill="1" applyBorder="1" applyAlignment="1">
      <alignment horizontal="center" vertical="top" wrapText="1"/>
    </xf>
    <xf numFmtId="0" fontId="15" fillId="0" borderId="3" xfId="3" applyFont="1" applyFill="1" applyBorder="1" applyAlignment="1">
      <alignment horizontal="center" vertical="top" wrapText="1"/>
    </xf>
    <xf numFmtId="0" fontId="15" fillId="0" borderId="1" xfId="3" applyFont="1" applyFill="1" applyBorder="1" applyAlignment="1">
      <alignment horizontal="center" vertical="top" wrapText="1"/>
    </xf>
    <xf numFmtId="0" fontId="30" fillId="0" borderId="9" xfId="38" applyBorder="1" applyAlignment="1" applyProtection="1">
      <alignment horizontal="center" vertical="center"/>
    </xf>
    <xf numFmtId="0" fontId="13" fillId="0" borderId="39" xfId="0" applyFont="1" applyFill="1" applyBorder="1" applyAlignment="1">
      <alignment horizontal="center" vertical="center"/>
    </xf>
    <xf numFmtId="0" fontId="13" fillId="0" borderId="20" xfId="0" applyFont="1" applyFill="1" applyBorder="1" applyAlignment="1">
      <alignment horizontal="center" vertical="center"/>
    </xf>
    <xf numFmtId="0" fontId="31" fillId="0" borderId="9" xfId="38" applyFont="1" applyFill="1" applyBorder="1" applyAlignment="1" applyProtection="1">
      <alignment horizontal="center" vertical="center" wrapText="1"/>
    </xf>
    <xf numFmtId="0" fontId="30" fillId="0" borderId="11" xfId="38" applyBorder="1" applyAlignment="1" applyProtection="1">
      <alignment horizontal="center" vertical="center" wrapText="1"/>
    </xf>
    <xf numFmtId="0" fontId="30" fillId="0" borderId="3" xfId="38" applyBorder="1" applyAlignment="1" applyProtection="1">
      <alignment horizontal="center" vertical="center" wrapText="1"/>
    </xf>
    <xf numFmtId="0" fontId="13" fillId="0" borderId="9" xfId="0" applyFont="1" applyFill="1" applyBorder="1" applyAlignment="1">
      <alignment horizontal="center" vertical="center" wrapText="1"/>
    </xf>
    <xf numFmtId="0" fontId="13" fillId="0" borderId="8" xfId="0" applyFont="1" applyFill="1" applyBorder="1" applyAlignment="1">
      <alignment horizontal="center" vertical="center" wrapText="1"/>
    </xf>
    <xf numFmtId="0" fontId="13" fillId="0" borderId="15" xfId="0" applyFont="1" applyBorder="1" applyAlignment="1">
      <alignment horizontal="center" vertical="center"/>
    </xf>
    <xf numFmtId="0" fontId="15" fillId="42" borderId="0" xfId="0" applyFont="1" applyFill="1" applyAlignment="1">
      <alignment horizontal="left" vertical="center"/>
    </xf>
  </cellXfs>
  <cellStyles count="559">
    <cellStyle name="1" xfId="6"/>
    <cellStyle name="2" xfId="7"/>
    <cellStyle name="20% - Accent1" xfId="56" builtinId="30" customBuiltin="1"/>
    <cellStyle name="20% - Accent1 2" xfId="126"/>
    <cellStyle name="20% - Accent1 2 2" xfId="208"/>
    <cellStyle name="20% - Accent1 2 2 2" xfId="391"/>
    <cellStyle name="20% - Accent1 2 3" xfId="446"/>
    <cellStyle name="20% - Accent1 2 4" xfId="320"/>
    <cellStyle name="20% - Accent1 3" xfId="151"/>
    <cellStyle name="20% - Accent1 3 2" xfId="222"/>
    <cellStyle name="20% - Accent1 3 2 2" xfId="405"/>
    <cellStyle name="20% - Accent1 3 3" xfId="447"/>
    <cellStyle name="20% - Accent1 3 4" xfId="334"/>
    <cellStyle name="20% - Accent1 4" xfId="165"/>
    <cellStyle name="20% - Accent1 4 2" xfId="236"/>
    <cellStyle name="20% - Accent1 4 2 2" xfId="419"/>
    <cellStyle name="20% - Accent1 4 3" xfId="448"/>
    <cellStyle name="20% - Accent1 4 4" xfId="348"/>
    <cellStyle name="20% - Accent1 5" xfId="179"/>
    <cellStyle name="20% - Accent1 5 2" xfId="250"/>
    <cellStyle name="20% - Accent1 5 2 2" xfId="433"/>
    <cellStyle name="20% - Accent1 5 3" xfId="449"/>
    <cellStyle name="20% - Accent1 5 4" xfId="362"/>
    <cellStyle name="20% - Accent1 6" xfId="193"/>
    <cellStyle name="20% - Accent1 6 2" xfId="450"/>
    <cellStyle name="20% - Accent1 6 3" xfId="376"/>
    <cellStyle name="20% - Accent1 7" xfId="262"/>
    <cellStyle name="20% - Accent1 8" xfId="305"/>
    <cellStyle name="20% - Accent1 8 2" xfId="452"/>
    <cellStyle name="20% - Accent1 8 3" xfId="451"/>
    <cellStyle name="20% - Accent1 9" xfId="453"/>
    <cellStyle name="20% - Accent2" xfId="60" builtinId="34" customBuiltin="1"/>
    <cellStyle name="20% - Accent2 2" xfId="130"/>
    <cellStyle name="20% - Accent2 2 2" xfId="210"/>
    <cellStyle name="20% - Accent2 2 2 2" xfId="393"/>
    <cellStyle name="20% - Accent2 2 3" xfId="454"/>
    <cellStyle name="20% - Accent2 2 4" xfId="322"/>
    <cellStyle name="20% - Accent2 3" xfId="153"/>
    <cellStyle name="20% - Accent2 3 2" xfId="224"/>
    <cellStyle name="20% - Accent2 3 2 2" xfId="407"/>
    <cellStyle name="20% - Accent2 3 3" xfId="455"/>
    <cellStyle name="20% - Accent2 3 4" xfId="336"/>
    <cellStyle name="20% - Accent2 4" xfId="167"/>
    <cellStyle name="20% - Accent2 4 2" xfId="238"/>
    <cellStyle name="20% - Accent2 4 2 2" xfId="421"/>
    <cellStyle name="20% - Accent2 4 3" xfId="456"/>
    <cellStyle name="20% - Accent2 4 4" xfId="350"/>
    <cellStyle name="20% - Accent2 5" xfId="181"/>
    <cellStyle name="20% - Accent2 5 2" xfId="252"/>
    <cellStyle name="20% - Accent2 5 2 2" xfId="435"/>
    <cellStyle name="20% - Accent2 5 3" xfId="457"/>
    <cellStyle name="20% - Accent2 5 4" xfId="364"/>
    <cellStyle name="20% - Accent2 6" xfId="195"/>
    <cellStyle name="20% - Accent2 6 2" xfId="458"/>
    <cellStyle name="20% - Accent2 6 3" xfId="378"/>
    <cellStyle name="20% - Accent2 7" xfId="263"/>
    <cellStyle name="20% - Accent2 8" xfId="307"/>
    <cellStyle name="20% - Accent2 8 2" xfId="460"/>
    <cellStyle name="20% - Accent2 8 3" xfId="459"/>
    <cellStyle name="20% - Accent2 9" xfId="461"/>
    <cellStyle name="20% - Accent3" xfId="64" builtinId="38" customBuiltin="1"/>
    <cellStyle name="20% - Accent3 2" xfId="134"/>
    <cellStyle name="20% - Accent3 2 2" xfId="212"/>
    <cellStyle name="20% - Accent3 2 2 2" xfId="395"/>
    <cellStyle name="20% - Accent3 2 3" xfId="462"/>
    <cellStyle name="20% - Accent3 2 4" xfId="324"/>
    <cellStyle name="20% - Accent3 3" xfId="155"/>
    <cellStyle name="20% - Accent3 3 2" xfId="226"/>
    <cellStyle name="20% - Accent3 3 2 2" xfId="409"/>
    <cellStyle name="20% - Accent3 3 3" xfId="463"/>
    <cellStyle name="20% - Accent3 3 4" xfId="338"/>
    <cellStyle name="20% - Accent3 4" xfId="169"/>
    <cellStyle name="20% - Accent3 4 2" xfId="240"/>
    <cellStyle name="20% - Accent3 4 2 2" xfId="423"/>
    <cellStyle name="20% - Accent3 4 3" xfId="464"/>
    <cellStyle name="20% - Accent3 4 4" xfId="352"/>
    <cellStyle name="20% - Accent3 5" xfId="183"/>
    <cellStyle name="20% - Accent3 5 2" xfId="254"/>
    <cellStyle name="20% - Accent3 5 2 2" xfId="437"/>
    <cellStyle name="20% - Accent3 5 3" xfId="465"/>
    <cellStyle name="20% - Accent3 5 4" xfId="366"/>
    <cellStyle name="20% - Accent3 6" xfId="197"/>
    <cellStyle name="20% - Accent3 6 2" xfId="466"/>
    <cellStyle name="20% - Accent3 6 3" xfId="380"/>
    <cellStyle name="20% - Accent3 7" xfId="264"/>
    <cellStyle name="20% - Accent3 8" xfId="309"/>
    <cellStyle name="20% - Accent3 8 2" xfId="468"/>
    <cellStyle name="20% - Accent3 8 3" xfId="467"/>
    <cellStyle name="20% - Accent3 9" xfId="469"/>
    <cellStyle name="20% - Accent4" xfId="68" builtinId="42" customBuiltin="1"/>
    <cellStyle name="20% - Accent4 2" xfId="138"/>
    <cellStyle name="20% - Accent4 2 2" xfId="214"/>
    <cellStyle name="20% - Accent4 2 2 2" xfId="397"/>
    <cellStyle name="20% - Accent4 2 3" xfId="470"/>
    <cellStyle name="20% - Accent4 2 4" xfId="326"/>
    <cellStyle name="20% - Accent4 3" xfId="157"/>
    <cellStyle name="20% - Accent4 3 2" xfId="228"/>
    <cellStyle name="20% - Accent4 3 2 2" xfId="411"/>
    <cellStyle name="20% - Accent4 3 3" xfId="471"/>
    <cellStyle name="20% - Accent4 3 4" xfId="340"/>
    <cellStyle name="20% - Accent4 4" xfId="171"/>
    <cellStyle name="20% - Accent4 4 2" xfId="242"/>
    <cellStyle name="20% - Accent4 4 2 2" xfId="425"/>
    <cellStyle name="20% - Accent4 4 3" xfId="472"/>
    <cellStyle name="20% - Accent4 4 4" xfId="354"/>
    <cellStyle name="20% - Accent4 5" xfId="185"/>
    <cellStyle name="20% - Accent4 5 2" xfId="256"/>
    <cellStyle name="20% - Accent4 5 2 2" xfId="439"/>
    <cellStyle name="20% - Accent4 5 3" xfId="473"/>
    <cellStyle name="20% - Accent4 5 4" xfId="368"/>
    <cellStyle name="20% - Accent4 6" xfId="199"/>
    <cellStyle name="20% - Accent4 6 2" xfId="474"/>
    <cellStyle name="20% - Accent4 6 3" xfId="382"/>
    <cellStyle name="20% - Accent4 7" xfId="265"/>
    <cellStyle name="20% - Accent4 8" xfId="311"/>
    <cellStyle name="20% - Accent4 8 2" xfId="476"/>
    <cellStyle name="20% - Accent4 8 3" xfId="475"/>
    <cellStyle name="20% - Accent4 9" xfId="477"/>
    <cellStyle name="20% - Accent5" xfId="72" builtinId="46" customBuiltin="1"/>
    <cellStyle name="20% - Accent5 2" xfId="142"/>
    <cellStyle name="20% - Accent5 2 2" xfId="216"/>
    <cellStyle name="20% - Accent5 2 2 2" xfId="399"/>
    <cellStyle name="20% - Accent5 2 3" xfId="478"/>
    <cellStyle name="20% - Accent5 2 4" xfId="328"/>
    <cellStyle name="20% - Accent5 3" xfId="159"/>
    <cellStyle name="20% - Accent5 3 2" xfId="230"/>
    <cellStyle name="20% - Accent5 3 2 2" xfId="413"/>
    <cellStyle name="20% - Accent5 3 3" xfId="479"/>
    <cellStyle name="20% - Accent5 3 4" xfId="342"/>
    <cellStyle name="20% - Accent5 4" xfId="173"/>
    <cellStyle name="20% - Accent5 4 2" xfId="244"/>
    <cellStyle name="20% - Accent5 4 2 2" xfId="427"/>
    <cellStyle name="20% - Accent5 4 3" xfId="480"/>
    <cellStyle name="20% - Accent5 4 4" xfId="356"/>
    <cellStyle name="20% - Accent5 5" xfId="187"/>
    <cellStyle name="20% - Accent5 5 2" xfId="258"/>
    <cellStyle name="20% - Accent5 5 2 2" xfId="441"/>
    <cellStyle name="20% - Accent5 5 3" xfId="481"/>
    <cellStyle name="20% - Accent5 5 4" xfId="370"/>
    <cellStyle name="20% - Accent5 6" xfId="201"/>
    <cellStyle name="20% - Accent5 6 2" xfId="482"/>
    <cellStyle name="20% - Accent5 6 3" xfId="384"/>
    <cellStyle name="20% - Accent5 7" xfId="266"/>
    <cellStyle name="20% - Accent5 8" xfId="313"/>
    <cellStyle name="20% - Accent5 8 2" xfId="484"/>
    <cellStyle name="20% - Accent5 8 3" xfId="483"/>
    <cellStyle name="20% - Accent5 9" xfId="485"/>
    <cellStyle name="20% - Accent6" xfId="76" builtinId="50" customBuiltin="1"/>
    <cellStyle name="20% - Accent6 2" xfId="146"/>
    <cellStyle name="20% - Accent6 2 2" xfId="218"/>
    <cellStyle name="20% - Accent6 2 2 2" xfId="401"/>
    <cellStyle name="20% - Accent6 2 3" xfId="486"/>
    <cellStyle name="20% - Accent6 2 4" xfId="330"/>
    <cellStyle name="20% - Accent6 3" xfId="161"/>
    <cellStyle name="20% - Accent6 3 2" xfId="232"/>
    <cellStyle name="20% - Accent6 3 2 2" xfId="415"/>
    <cellStyle name="20% - Accent6 3 3" xfId="487"/>
    <cellStyle name="20% - Accent6 3 4" xfId="344"/>
    <cellStyle name="20% - Accent6 4" xfId="175"/>
    <cellStyle name="20% - Accent6 4 2" xfId="246"/>
    <cellStyle name="20% - Accent6 4 2 2" xfId="429"/>
    <cellStyle name="20% - Accent6 4 3" xfId="488"/>
    <cellStyle name="20% - Accent6 4 4" xfId="358"/>
    <cellStyle name="20% - Accent6 5" xfId="189"/>
    <cellStyle name="20% - Accent6 5 2" xfId="260"/>
    <cellStyle name="20% - Accent6 5 2 2" xfId="443"/>
    <cellStyle name="20% - Accent6 5 3" xfId="489"/>
    <cellStyle name="20% - Accent6 5 4" xfId="372"/>
    <cellStyle name="20% - Accent6 6" xfId="203"/>
    <cellStyle name="20% - Accent6 6 2" xfId="490"/>
    <cellStyle name="20% - Accent6 6 3" xfId="386"/>
    <cellStyle name="20% - Accent6 7" xfId="267"/>
    <cellStyle name="20% - Accent6 8" xfId="315"/>
    <cellStyle name="20% - Accent6 8 2" xfId="492"/>
    <cellStyle name="20% - Accent6 8 3" xfId="491"/>
    <cellStyle name="20% - Accent6 9" xfId="493"/>
    <cellStyle name="40% - Accent1" xfId="57" builtinId="31" customBuiltin="1"/>
    <cellStyle name="40% - Accent1 2" xfId="127"/>
    <cellStyle name="40% - Accent1 2 2" xfId="209"/>
    <cellStyle name="40% - Accent1 2 2 2" xfId="392"/>
    <cellStyle name="40% - Accent1 2 3" xfId="494"/>
    <cellStyle name="40% - Accent1 2 4" xfId="321"/>
    <cellStyle name="40% - Accent1 3" xfId="152"/>
    <cellStyle name="40% - Accent1 3 2" xfId="223"/>
    <cellStyle name="40% - Accent1 3 2 2" xfId="406"/>
    <cellStyle name="40% - Accent1 3 3" xfId="495"/>
    <cellStyle name="40% - Accent1 3 4" xfId="335"/>
    <cellStyle name="40% - Accent1 4" xfId="166"/>
    <cellStyle name="40% - Accent1 4 2" xfId="237"/>
    <cellStyle name="40% - Accent1 4 2 2" xfId="420"/>
    <cellStyle name="40% - Accent1 4 3" xfId="496"/>
    <cellStyle name="40% - Accent1 4 4" xfId="349"/>
    <cellStyle name="40% - Accent1 5" xfId="180"/>
    <cellStyle name="40% - Accent1 5 2" xfId="251"/>
    <cellStyle name="40% - Accent1 5 2 2" xfId="434"/>
    <cellStyle name="40% - Accent1 5 3" xfId="497"/>
    <cellStyle name="40% - Accent1 5 4" xfId="363"/>
    <cellStyle name="40% - Accent1 6" xfId="194"/>
    <cellStyle name="40% - Accent1 6 2" xfId="498"/>
    <cellStyle name="40% - Accent1 6 3" xfId="377"/>
    <cellStyle name="40% - Accent1 7" xfId="268"/>
    <cellStyle name="40% - Accent1 8" xfId="306"/>
    <cellStyle name="40% - Accent1 8 2" xfId="500"/>
    <cellStyle name="40% - Accent1 8 3" xfId="499"/>
    <cellStyle name="40% - Accent1 9" xfId="501"/>
    <cellStyle name="40% - Accent2" xfId="61" builtinId="35" customBuiltin="1"/>
    <cellStyle name="40% - Accent2 2" xfId="131"/>
    <cellStyle name="40% - Accent2 2 2" xfId="211"/>
    <cellStyle name="40% - Accent2 2 2 2" xfId="394"/>
    <cellStyle name="40% - Accent2 2 3" xfId="502"/>
    <cellStyle name="40% - Accent2 2 4" xfId="323"/>
    <cellStyle name="40% - Accent2 3" xfId="154"/>
    <cellStyle name="40% - Accent2 3 2" xfId="225"/>
    <cellStyle name="40% - Accent2 3 2 2" xfId="408"/>
    <cellStyle name="40% - Accent2 3 3" xfId="503"/>
    <cellStyle name="40% - Accent2 3 4" xfId="337"/>
    <cellStyle name="40% - Accent2 4" xfId="168"/>
    <cellStyle name="40% - Accent2 4 2" xfId="239"/>
    <cellStyle name="40% - Accent2 4 2 2" xfId="422"/>
    <cellStyle name="40% - Accent2 4 3" xfId="504"/>
    <cellStyle name="40% - Accent2 4 4" xfId="351"/>
    <cellStyle name="40% - Accent2 5" xfId="182"/>
    <cellStyle name="40% - Accent2 5 2" xfId="253"/>
    <cellStyle name="40% - Accent2 5 2 2" xfId="436"/>
    <cellStyle name="40% - Accent2 5 3" xfId="505"/>
    <cellStyle name="40% - Accent2 5 4" xfId="365"/>
    <cellStyle name="40% - Accent2 6" xfId="196"/>
    <cellStyle name="40% - Accent2 6 2" xfId="506"/>
    <cellStyle name="40% - Accent2 6 3" xfId="379"/>
    <cellStyle name="40% - Accent2 7" xfId="269"/>
    <cellStyle name="40% - Accent2 8" xfId="308"/>
    <cellStyle name="40% - Accent2 8 2" xfId="508"/>
    <cellStyle name="40% - Accent2 8 3" xfId="507"/>
    <cellStyle name="40% - Accent2 9" xfId="509"/>
    <cellStyle name="40% - Accent3" xfId="65" builtinId="39" customBuiltin="1"/>
    <cellStyle name="40% - Accent3 2" xfId="135"/>
    <cellStyle name="40% - Accent3 2 2" xfId="213"/>
    <cellStyle name="40% - Accent3 2 2 2" xfId="396"/>
    <cellStyle name="40% - Accent3 2 3" xfId="510"/>
    <cellStyle name="40% - Accent3 2 4" xfId="325"/>
    <cellStyle name="40% - Accent3 3" xfId="156"/>
    <cellStyle name="40% - Accent3 3 2" xfId="227"/>
    <cellStyle name="40% - Accent3 3 2 2" xfId="410"/>
    <cellStyle name="40% - Accent3 3 3" xfId="511"/>
    <cellStyle name="40% - Accent3 3 4" xfId="339"/>
    <cellStyle name="40% - Accent3 4" xfId="170"/>
    <cellStyle name="40% - Accent3 4 2" xfId="241"/>
    <cellStyle name="40% - Accent3 4 2 2" xfId="424"/>
    <cellStyle name="40% - Accent3 4 3" xfId="512"/>
    <cellStyle name="40% - Accent3 4 4" xfId="353"/>
    <cellStyle name="40% - Accent3 5" xfId="184"/>
    <cellStyle name="40% - Accent3 5 2" xfId="255"/>
    <cellStyle name="40% - Accent3 5 2 2" xfId="438"/>
    <cellStyle name="40% - Accent3 5 3" xfId="513"/>
    <cellStyle name="40% - Accent3 5 4" xfId="367"/>
    <cellStyle name="40% - Accent3 6" xfId="198"/>
    <cellStyle name="40% - Accent3 6 2" xfId="514"/>
    <cellStyle name="40% - Accent3 6 3" xfId="381"/>
    <cellStyle name="40% - Accent3 7" xfId="270"/>
    <cellStyle name="40% - Accent3 8" xfId="310"/>
    <cellStyle name="40% - Accent3 8 2" xfId="516"/>
    <cellStyle name="40% - Accent3 8 3" xfId="515"/>
    <cellStyle name="40% - Accent3 9" xfId="517"/>
    <cellStyle name="40% - Accent4" xfId="69" builtinId="43" customBuiltin="1"/>
    <cellStyle name="40% - Accent4 2" xfId="139"/>
    <cellStyle name="40% - Accent4 2 2" xfId="215"/>
    <cellStyle name="40% - Accent4 2 2 2" xfId="398"/>
    <cellStyle name="40% - Accent4 2 3" xfId="518"/>
    <cellStyle name="40% - Accent4 2 4" xfId="327"/>
    <cellStyle name="40% - Accent4 3" xfId="158"/>
    <cellStyle name="40% - Accent4 3 2" xfId="229"/>
    <cellStyle name="40% - Accent4 3 2 2" xfId="412"/>
    <cellStyle name="40% - Accent4 3 3" xfId="519"/>
    <cellStyle name="40% - Accent4 3 4" xfId="341"/>
    <cellStyle name="40% - Accent4 4" xfId="172"/>
    <cellStyle name="40% - Accent4 4 2" xfId="243"/>
    <cellStyle name="40% - Accent4 4 2 2" xfId="426"/>
    <cellStyle name="40% - Accent4 4 3" xfId="520"/>
    <cellStyle name="40% - Accent4 4 4" xfId="355"/>
    <cellStyle name="40% - Accent4 5" xfId="186"/>
    <cellStyle name="40% - Accent4 5 2" xfId="257"/>
    <cellStyle name="40% - Accent4 5 2 2" xfId="440"/>
    <cellStyle name="40% - Accent4 5 3" xfId="521"/>
    <cellStyle name="40% - Accent4 5 4" xfId="369"/>
    <cellStyle name="40% - Accent4 6" xfId="200"/>
    <cellStyle name="40% - Accent4 6 2" xfId="522"/>
    <cellStyle name="40% - Accent4 6 3" xfId="383"/>
    <cellStyle name="40% - Accent4 7" xfId="271"/>
    <cellStyle name="40% - Accent4 8" xfId="312"/>
    <cellStyle name="40% - Accent4 8 2" xfId="524"/>
    <cellStyle name="40% - Accent4 8 3" xfId="523"/>
    <cellStyle name="40% - Accent4 9" xfId="525"/>
    <cellStyle name="40% - Accent5" xfId="73" builtinId="47" customBuiltin="1"/>
    <cellStyle name="40% - Accent5 2" xfId="143"/>
    <cellStyle name="40% - Accent5 2 2" xfId="217"/>
    <cellStyle name="40% - Accent5 2 2 2" xfId="400"/>
    <cellStyle name="40% - Accent5 2 3" xfId="526"/>
    <cellStyle name="40% - Accent5 2 4" xfId="329"/>
    <cellStyle name="40% - Accent5 3" xfId="160"/>
    <cellStyle name="40% - Accent5 3 2" xfId="231"/>
    <cellStyle name="40% - Accent5 3 2 2" xfId="414"/>
    <cellStyle name="40% - Accent5 3 3" xfId="527"/>
    <cellStyle name="40% - Accent5 3 4" xfId="343"/>
    <cellStyle name="40% - Accent5 4" xfId="174"/>
    <cellStyle name="40% - Accent5 4 2" xfId="245"/>
    <cellStyle name="40% - Accent5 4 2 2" xfId="428"/>
    <cellStyle name="40% - Accent5 4 3" xfId="528"/>
    <cellStyle name="40% - Accent5 4 4" xfId="357"/>
    <cellStyle name="40% - Accent5 5" xfId="188"/>
    <cellStyle name="40% - Accent5 5 2" xfId="259"/>
    <cellStyle name="40% - Accent5 5 2 2" xfId="442"/>
    <cellStyle name="40% - Accent5 5 3" xfId="529"/>
    <cellStyle name="40% - Accent5 5 4" xfId="371"/>
    <cellStyle name="40% - Accent5 6" xfId="202"/>
    <cellStyle name="40% - Accent5 6 2" xfId="530"/>
    <cellStyle name="40% - Accent5 6 3" xfId="385"/>
    <cellStyle name="40% - Accent5 7" xfId="272"/>
    <cellStyle name="40% - Accent5 8" xfId="314"/>
    <cellStyle name="40% - Accent5 8 2" xfId="532"/>
    <cellStyle name="40% - Accent5 8 3" xfId="531"/>
    <cellStyle name="40% - Accent5 9" xfId="533"/>
    <cellStyle name="40% - Accent6" xfId="77" builtinId="51" customBuiltin="1"/>
    <cellStyle name="40% - Accent6 2" xfId="147"/>
    <cellStyle name="40% - Accent6 2 2" xfId="219"/>
    <cellStyle name="40% - Accent6 2 2 2" xfId="402"/>
    <cellStyle name="40% - Accent6 2 3" xfId="534"/>
    <cellStyle name="40% - Accent6 2 4" xfId="331"/>
    <cellStyle name="40% - Accent6 3" xfId="162"/>
    <cellStyle name="40% - Accent6 3 2" xfId="233"/>
    <cellStyle name="40% - Accent6 3 2 2" xfId="416"/>
    <cellStyle name="40% - Accent6 3 3" xfId="535"/>
    <cellStyle name="40% - Accent6 3 4" xfId="345"/>
    <cellStyle name="40% - Accent6 4" xfId="176"/>
    <cellStyle name="40% - Accent6 4 2" xfId="247"/>
    <cellStyle name="40% - Accent6 4 2 2" xfId="430"/>
    <cellStyle name="40% - Accent6 4 3" xfId="536"/>
    <cellStyle name="40% - Accent6 4 4" xfId="359"/>
    <cellStyle name="40% - Accent6 5" xfId="190"/>
    <cellStyle name="40% - Accent6 5 2" xfId="261"/>
    <cellStyle name="40% - Accent6 5 2 2" xfId="444"/>
    <cellStyle name="40% - Accent6 5 3" xfId="537"/>
    <cellStyle name="40% - Accent6 5 4" xfId="373"/>
    <cellStyle name="40% - Accent6 6" xfId="204"/>
    <cellStyle name="40% - Accent6 6 2" xfId="538"/>
    <cellStyle name="40% - Accent6 6 3" xfId="387"/>
    <cellStyle name="40% - Accent6 7" xfId="273"/>
    <cellStyle name="40% - Accent6 8" xfId="316"/>
    <cellStyle name="40% - Accent6 8 2" xfId="540"/>
    <cellStyle name="40% - Accent6 8 3" xfId="539"/>
    <cellStyle name="40% - Accent6 9" xfId="541"/>
    <cellStyle name="60% - Accent1" xfId="58" builtinId="32" customBuiltin="1"/>
    <cellStyle name="60% - Accent1 2" xfId="128"/>
    <cellStyle name="60% - Accent1 3" xfId="274"/>
    <cellStyle name="60% - Accent2" xfId="62" builtinId="36" customBuiltin="1"/>
    <cellStyle name="60% - Accent2 2" xfId="132"/>
    <cellStyle name="60% - Accent2 3" xfId="275"/>
    <cellStyle name="60% - Accent3" xfId="66" builtinId="40" customBuiltin="1"/>
    <cellStyle name="60% - Accent3 2" xfId="136"/>
    <cellStyle name="60% - Accent3 3" xfId="276"/>
    <cellStyle name="60% - Accent4" xfId="70" builtinId="44" customBuiltin="1"/>
    <cellStyle name="60% - Accent4 2" xfId="140"/>
    <cellStyle name="60% - Accent4 3" xfId="277"/>
    <cellStyle name="60% - Accent5" xfId="74" builtinId="48" customBuiltin="1"/>
    <cellStyle name="60% - Accent5 2" xfId="144"/>
    <cellStyle name="60% - Accent5 3" xfId="278"/>
    <cellStyle name="60% - Accent6" xfId="78" builtinId="52" customBuiltin="1"/>
    <cellStyle name="60% - Accent6 2" xfId="148"/>
    <cellStyle name="60% - Accent6 3" xfId="279"/>
    <cellStyle name="Accent1" xfId="55" builtinId="29" customBuiltin="1"/>
    <cellStyle name="Accent1 2" xfId="125"/>
    <cellStyle name="Accent1 3" xfId="280"/>
    <cellStyle name="Accent2" xfId="59" builtinId="33" customBuiltin="1"/>
    <cellStyle name="Accent2 2" xfId="129"/>
    <cellStyle name="Accent2 3" xfId="281"/>
    <cellStyle name="Accent3" xfId="63" builtinId="37" customBuiltin="1"/>
    <cellStyle name="Accent3 2" xfId="133"/>
    <cellStyle name="Accent3 3" xfId="282"/>
    <cellStyle name="Accent4" xfId="67" builtinId="41" customBuiltin="1"/>
    <cellStyle name="Accent4 2" xfId="137"/>
    <cellStyle name="Accent4 3" xfId="283"/>
    <cellStyle name="Accent5" xfId="71" builtinId="45" customBuiltin="1"/>
    <cellStyle name="Accent5 2" xfId="141"/>
    <cellStyle name="Accent5 3" xfId="284"/>
    <cellStyle name="Accent6" xfId="75" builtinId="49" customBuiltin="1"/>
    <cellStyle name="Accent6 2" xfId="145"/>
    <cellStyle name="Accent6 3" xfId="285"/>
    <cellStyle name="Bad" xfId="45" builtinId="27" customBuiltin="1"/>
    <cellStyle name="Bad 2" xfId="114"/>
    <cellStyle name="Bad 3" xfId="286"/>
    <cellStyle name="Calculation" xfId="49" builtinId="22" customBuiltin="1"/>
    <cellStyle name="Calculation 2" xfId="118"/>
    <cellStyle name="Calculation 3" xfId="287"/>
    <cellStyle name="Check Cell" xfId="51" builtinId="23" customBuiltin="1"/>
    <cellStyle name="Check Cell 2" xfId="120"/>
    <cellStyle name="Check Cell 3" xfId="288"/>
    <cellStyle name="Comma" xfId="30"/>
    <cellStyle name="Comma 2" xfId="31"/>
    <cellStyle name="Comma 2 2" xfId="33"/>
    <cellStyle name="Comma 2 3" xfId="34"/>
    <cellStyle name="Comma 2 4" xfId="80"/>
    <cellStyle name="Comma 3" xfId="35"/>
    <cellStyle name="Comma 4" xfId="81"/>
    <cellStyle name="Comma 5" xfId="82"/>
    <cellStyle name="Comma 6" xfId="100"/>
    <cellStyle name="CommaSimple" xfId="8"/>
    <cellStyle name="Currency Simple" xfId="9"/>
    <cellStyle name="Explanatory Text" xfId="53" builtinId="53" customBuiltin="1"/>
    <cellStyle name="Explanatory Text 2" xfId="123"/>
    <cellStyle name="Explanatory Text 3" xfId="289"/>
    <cellStyle name="Good" xfId="44" builtinId="26" customBuiltin="1"/>
    <cellStyle name="Good 2" xfId="113"/>
    <cellStyle name="Good 3" xfId="290"/>
    <cellStyle name="Heading 1" xfId="40" builtinId="16" customBuiltin="1"/>
    <cellStyle name="Heading 1 2" xfId="109"/>
    <cellStyle name="Heading 1 3" xfId="291"/>
    <cellStyle name="Heading 2" xfId="41" builtinId="17" customBuiltin="1"/>
    <cellStyle name="Heading 2 2" xfId="110"/>
    <cellStyle name="Heading 2 3" xfId="292"/>
    <cellStyle name="Heading 3" xfId="42" builtinId="18" customBuiltin="1"/>
    <cellStyle name="Heading 3 2" xfId="111"/>
    <cellStyle name="Heading 3 3" xfId="293"/>
    <cellStyle name="Heading 4" xfId="43" builtinId="19" customBuiltin="1"/>
    <cellStyle name="Heading 4 2" xfId="112"/>
    <cellStyle name="Heading 4 3" xfId="294"/>
    <cellStyle name="Hyperlink" xfId="38" builtinId="8"/>
    <cellStyle name="Hyperlink 2" xfId="21"/>
    <cellStyle name="Hyperlink 2 2" xfId="102"/>
    <cellStyle name="Hyperlink 3" xfId="25"/>
    <cellStyle name="Hyperlink 4" xfId="101"/>
    <cellStyle name="Input" xfId="47" builtinId="20" customBuiltin="1"/>
    <cellStyle name="Input 2" xfId="116"/>
    <cellStyle name="Input 3" xfId="295"/>
    <cellStyle name="Linked Cell" xfId="50" builtinId="24" customBuiltin="1"/>
    <cellStyle name="Linked Cell 2" xfId="119"/>
    <cellStyle name="Linked Cell 3" xfId="296"/>
    <cellStyle name="Neutral" xfId="46" builtinId="28" customBuiltin="1"/>
    <cellStyle name="Neutral 2" xfId="115"/>
    <cellStyle name="Neutral 3" xfId="297"/>
    <cellStyle name="Normal" xfId="0" builtinId="0"/>
    <cellStyle name="Normal 10" xfId="83"/>
    <cellStyle name="Normal 11" xfId="108"/>
    <cellStyle name="Normal 11 2" xfId="206"/>
    <cellStyle name="Normal 11 2 2" xfId="389"/>
    <cellStyle name="Normal 11 3" xfId="542"/>
    <cellStyle name="Normal 11 4" xfId="318"/>
    <cellStyle name="Normal 12" xfId="149"/>
    <cellStyle name="Normal 12 2" xfId="220"/>
    <cellStyle name="Normal 12 2 2" xfId="403"/>
    <cellStyle name="Normal 12 3" xfId="543"/>
    <cellStyle name="Normal 12 4" xfId="332"/>
    <cellStyle name="Normal 13" xfId="163"/>
    <cellStyle name="Normal 13 2" xfId="234"/>
    <cellStyle name="Normal 13 2 2" xfId="417"/>
    <cellStyle name="Normal 13 3" xfId="544"/>
    <cellStyle name="Normal 13 4" xfId="346"/>
    <cellStyle name="Normal 14" xfId="177"/>
    <cellStyle name="Normal 14 2" xfId="248"/>
    <cellStyle name="Normal 14 2 2" xfId="431"/>
    <cellStyle name="Normal 14 3" xfId="545"/>
    <cellStyle name="Normal 14 4" xfId="360"/>
    <cellStyle name="Normal 15" xfId="191"/>
    <cellStyle name="Normal 15 2" xfId="546"/>
    <cellStyle name="Normal 15 3" xfId="374"/>
    <cellStyle name="Normal 16" xfId="298"/>
    <cellStyle name="Normal 17" xfId="303"/>
    <cellStyle name="Normal 17 2" xfId="547"/>
    <cellStyle name="Normal 17 3" xfId="445"/>
    <cellStyle name="Normal 18" xfId="548"/>
    <cellStyle name="Normal 19" xfId="549"/>
    <cellStyle name="Normal 2" xfId="4"/>
    <cellStyle name="Normal 2 2" xfId="10"/>
    <cellStyle name="Normal 2 3" xfId="36"/>
    <cellStyle name="Normal 2 4" xfId="84"/>
    <cellStyle name="Normal 2_AEDG50_HotelSmall_Inputs" xfId="37"/>
    <cellStyle name="Normal 265" xfId="1"/>
    <cellStyle name="Normal 265 2" xfId="85"/>
    <cellStyle name="Normal 266" xfId="2"/>
    <cellStyle name="Normal 266 2" xfId="86"/>
    <cellStyle name="Normal 3" xfId="11"/>
    <cellStyle name="Normal 3 2" xfId="27"/>
    <cellStyle name="Normal 3 2 2" xfId="93"/>
    <cellStyle name="Normal 3 3" xfId="87"/>
    <cellStyle name="Normal 3 3 2" xfId="96"/>
    <cellStyle name="Normal 3 3 3" xfId="90"/>
    <cellStyle name="Normal 3 4" xfId="91"/>
    <cellStyle name="Normal 4" xfId="18"/>
    <cellStyle name="Normal 4 2" xfId="20"/>
    <cellStyle name="Normal 4 3" xfId="103"/>
    <cellStyle name="Normal 5" xfId="23"/>
    <cellStyle name="Normal 5 2" xfId="29"/>
    <cellStyle name="Normal 5 2 2" xfId="94"/>
    <cellStyle name="Normal 6" xfId="19"/>
    <cellStyle name="Normal 6 2" xfId="104"/>
    <cellStyle name="Normal 7" xfId="79"/>
    <cellStyle name="Normal 8" xfId="97"/>
    <cellStyle name="Normal 8 2" xfId="105"/>
    <cellStyle name="Normal 9" xfId="107"/>
    <cellStyle name="Normal 9 2" xfId="205"/>
    <cellStyle name="Normal 9 2 2" xfId="388"/>
    <cellStyle name="Normal 9 3" xfId="88"/>
    <cellStyle name="Normal 9 4" xfId="550"/>
    <cellStyle name="Normal 9 5" xfId="317"/>
    <cellStyle name="Normal_Prototype_Scorecard-LgOffice-2008-03-13" xfId="3"/>
    <cellStyle name="Note" xfId="99" builtinId="10" customBuiltin="1"/>
    <cellStyle name="Note 10" xfId="551"/>
    <cellStyle name="Note 2" xfId="32"/>
    <cellStyle name="Note 3" xfId="122"/>
    <cellStyle name="Note 3 2" xfId="207"/>
    <cellStyle name="Note 3 2 2" xfId="390"/>
    <cellStyle name="Note 3 3" xfId="552"/>
    <cellStyle name="Note 3 4" xfId="319"/>
    <cellStyle name="Note 4" xfId="150"/>
    <cellStyle name="Note 4 2" xfId="221"/>
    <cellStyle name="Note 4 2 2" xfId="404"/>
    <cellStyle name="Note 4 3" xfId="553"/>
    <cellStyle name="Note 4 4" xfId="333"/>
    <cellStyle name="Note 5" xfId="164"/>
    <cellStyle name="Note 5 2" xfId="235"/>
    <cellStyle name="Note 5 2 2" xfId="418"/>
    <cellStyle name="Note 5 3" xfId="554"/>
    <cellStyle name="Note 5 4" xfId="347"/>
    <cellStyle name="Note 6" xfId="178"/>
    <cellStyle name="Note 6 2" xfId="249"/>
    <cellStyle name="Note 6 2 2" xfId="432"/>
    <cellStyle name="Note 6 3" xfId="555"/>
    <cellStyle name="Note 6 4" xfId="361"/>
    <cellStyle name="Note 7" xfId="192"/>
    <cellStyle name="Note 7 2" xfId="556"/>
    <cellStyle name="Note 7 3" xfId="375"/>
    <cellStyle name="Note 8" xfId="299"/>
    <cellStyle name="Note 9" xfId="304"/>
    <cellStyle name="Note 9 2" xfId="558"/>
    <cellStyle name="Note 9 3" xfId="557"/>
    <cellStyle name="NumColmHd" xfId="12"/>
    <cellStyle name="Output" xfId="48" builtinId="21" customBuiltin="1"/>
    <cellStyle name="Output 2" xfId="117"/>
    <cellStyle name="Output 3" xfId="300"/>
    <cellStyle name="Percent 2" xfId="5"/>
    <cellStyle name="Percent 2 2" xfId="13"/>
    <cellStyle name="Percent 2 3" xfId="14"/>
    <cellStyle name="Percent 3" xfId="15"/>
    <cellStyle name="Percent 4" xfId="16"/>
    <cellStyle name="Percent 4 2" xfId="28"/>
    <cellStyle name="Percent 5" xfId="26"/>
    <cellStyle name="Percent 6" xfId="24"/>
    <cellStyle name="Percent 6 2" xfId="92"/>
    <cellStyle name="Percent 7" xfId="89"/>
    <cellStyle name="Percent 7 2" xfId="95"/>
    <cellStyle name="Percent 8" xfId="98"/>
    <cellStyle name="Percent 8 2" xfId="106"/>
    <cellStyle name="RowLabel" xfId="17"/>
    <cellStyle name="Style 1" xfId="22"/>
    <cellStyle name="Title" xfId="39" builtinId="15" customBuiltin="1"/>
    <cellStyle name="Total" xfId="54" builtinId="25" customBuiltin="1"/>
    <cellStyle name="Total 2" xfId="124"/>
    <cellStyle name="Total 3" xfId="301"/>
    <cellStyle name="Warning Text" xfId="52" builtinId="11" customBuiltin="1"/>
    <cellStyle name="Warning Text 2" xfId="121"/>
    <cellStyle name="Warning Text 3" xfId="302"/>
  </cellStyles>
  <dxfs count="28">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rgb="FF9C0006"/>
      </font>
      <fill>
        <patternFill>
          <bgColor rgb="FFFFC7CE"/>
        </patternFill>
      </fill>
    </dxf>
    <dxf>
      <fill>
        <patternFill>
          <bgColor rgb="FFFFFF00"/>
        </patternFill>
      </fill>
    </dxf>
    <dxf>
      <fill>
        <patternFill>
          <bgColor rgb="FF92D050"/>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ont>
        <color auto="1"/>
      </font>
      <fill>
        <patternFill>
          <bgColor theme="9" tint="0.39994506668294322"/>
        </patternFill>
      </fill>
    </dxf>
    <dxf>
      <fill>
        <patternFill>
          <bgColor rgb="FFFFFF00"/>
        </patternFill>
      </fill>
    </dxf>
    <dxf>
      <fill>
        <patternFill>
          <bgColor rgb="FF92D05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10" Type="http://schemas.openxmlformats.org/officeDocument/2006/relationships/image" Target="../media/image10.jpeg"/><Relationship Id="rId4" Type="http://schemas.openxmlformats.org/officeDocument/2006/relationships/image" Target="../media/image4.jpeg"/><Relationship Id="rId9" Type="http://schemas.openxmlformats.org/officeDocument/2006/relationships/image" Target="../media/image9.jpeg"/></Relationships>
</file>

<file path=xl/drawings/_rels/drawing2.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png"/><Relationship Id="rId1" Type="http://schemas.openxmlformats.org/officeDocument/2006/relationships/image" Target="../media/image11.jpg"/><Relationship Id="rId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xdr:from>
      <xdr:col>1</xdr:col>
      <xdr:colOff>266700</xdr:colOff>
      <xdr:row>6</xdr:row>
      <xdr:rowOff>66675</xdr:rowOff>
    </xdr:from>
    <xdr:to>
      <xdr:col>1</xdr:col>
      <xdr:colOff>2284744</xdr:colOff>
      <xdr:row>6</xdr:row>
      <xdr:rowOff>1057274</xdr:rowOff>
    </xdr:to>
    <xdr:pic>
      <xdr:nvPicPr>
        <xdr:cNvPr id="2" name="Picture 2" descr="smOfficeRenderedImage.jpg"/>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33650" y="1238250"/>
          <a:ext cx="2018044" cy="99059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638176</xdr:colOff>
      <xdr:row>14</xdr:row>
      <xdr:rowOff>28575</xdr:rowOff>
    </xdr:from>
    <xdr:to>
      <xdr:col>1</xdr:col>
      <xdr:colOff>1819276</xdr:colOff>
      <xdr:row>14</xdr:row>
      <xdr:rowOff>806532</xdr:rowOff>
    </xdr:to>
    <xdr:pic>
      <xdr:nvPicPr>
        <xdr:cNvPr id="3" name="Picture 1"/>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05126" y="5543550"/>
          <a:ext cx="1181100" cy="7779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314325</xdr:colOff>
      <xdr:row>6</xdr:row>
      <xdr:rowOff>47625</xdr:rowOff>
    </xdr:from>
    <xdr:to>
      <xdr:col>2</xdr:col>
      <xdr:colOff>2276475</xdr:colOff>
      <xdr:row>6</xdr:row>
      <xdr:rowOff>1067606</xdr:rowOff>
    </xdr:to>
    <xdr:pic>
      <xdr:nvPicPr>
        <xdr:cNvPr id="4" name="Picture 28"/>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l="9445" t="18146" r="5794" b="11290"/>
        <a:stretch>
          <a:fillRect/>
        </a:stretch>
      </xdr:blipFill>
      <xdr:spPr bwMode="auto">
        <a:xfrm>
          <a:off x="5162550" y="1219200"/>
          <a:ext cx="1962150" cy="10199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2</xdr:col>
      <xdr:colOff>590551</xdr:colOff>
      <xdr:row>14</xdr:row>
      <xdr:rowOff>19052</xdr:rowOff>
    </xdr:from>
    <xdr:to>
      <xdr:col>2</xdr:col>
      <xdr:colOff>1790701</xdr:colOff>
      <xdr:row>15</xdr:row>
      <xdr:rowOff>411</xdr:rowOff>
    </xdr:to>
    <xdr:pic>
      <xdr:nvPicPr>
        <xdr:cNvPr id="5" name="Picture 2" descr="medoffice-plan"/>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438776" y="5534027"/>
          <a:ext cx="1200150" cy="789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514351</xdr:colOff>
      <xdr:row>6</xdr:row>
      <xdr:rowOff>9525</xdr:rowOff>
    </xdr:from>
    <xdr:to>
      <xdr:col>4</xdr:col>
      <xdr:colOff>1911722</xdr:colOff>
      <xdr:row>6</xdr:row>
      <xdr:rowOff>1089099</xdr:rowOff>
    </xdr:to>
    <xdr:pic>
      <xdr:nvPicPr>
        <xdr:cNvPr id="6" name="Picture 5" descr="largeoffice_whole.jpg"/>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l="22961" t="17731" r="16080" b="14087"/>
        <a:stretch>
          <a:fillRect/>
        </a:stretch>
      </xdr:blipFill>
      <xdr:spPr bwMode="auto">
        <a:xfrm>
          <a:off x="7943851" y="1181100"/>
          <a:ext cx="1397371" cy="10795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542925</xdr:colOff>
      <xdr:row>14</xdr:row>
      <xdr:rowOff>19050</xdr:rowOff>
    </xdr:from>
    <xdr:to>
      <xdr:col>4</xdr:col>
      <xdr:colOff>1657350</xdr:colOff>
      <xdr:row>14</xdr:row>
      <xdr:rowOff>791718</xdr:rowOff>
    </xdr:to>
    <xdr:pic>
      <xdr:nvPicPr>
        <xdr:cNvPr id="7" name="Picture 4" descr="largeoffice.jp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l="31897" t="31294" r="31975" b="31177"/>
        <a:stretch>
          <a:fillRect/>
        </a:stretch>
      </xdr:blipFill>
      <xdr:spPr bwMode="auto">
        <a:xfrm>
          <a:off x="7972425" y="5534025"/>
          <a:ext cx="1114425" cy="7726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352426</xdr:colOff>
      <xdr:row>14</xdr:row>
      <xdr:rowOff>9525</xdr:rowOff>
    </xdr:from>
    <xdr:to>
      <xdr:col>6</xdr:col>
      <xdr:colOff>1742088</xdr:colOff>
      <xdr:row>15</xdr:row>
      <xdr:rowOff>9525</xdr:rowOff>
    </xdr:to>
    <xdr:grpSp>
      <xdr:nvGrpSpPr>
        <xdr:cNvPr id="8" name="Group 23"/>
        <xdr:cNvGrpSpPr>
          <a:grpSpLocks/>
        </xdr:cNvGrpSpPr>
      </xdr:nvGrpSpPr>
      <xdr:grpSpPr bwMode="auto">
        <a:xfrm>
          <a:off x="13949364" y="5617369"/>
          <a:ext cx="1389662" cy="809625"/>
          <a:chOff x="9" y="370"/>
          <a:chExt cx="638" cy="512"/>
        </a:xfrm>
      </xdr:grpSpPr>
      <xdr:pic>
        <xdr:nvPicPr>
          <xdr:cNvPr id="9" name="Picture 17"/>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l="10551" t="10016" r="54541" b="17593"/>
          <a:stretch>
            <a:fillRect/>
          </a:stretch>
        </xdr:blipFill>
        <xdr:spPr bwMode="auto">
          <a:xfrm>
            <a:off x="9" y="370"/>
            <a:ext cx="638" cy="49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sp macro="" textlink="">
        <xdr:nvSpPr>
          <xdr:cNvPr id="10" name="Text Box 18"/>
          <xdr:cNvSpPr txBox="1">
            <a:spLocks noChangeArrowheads="1"/>
          </xdr:cNvSpPr>
        </xdr:nvSpPr>
        <xdr:spPr bwMode="auto">
          <a:xfrm>
            <a:off x="188" y="376"/>
            <a:ext cx="240"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Back_Space</a:t>
            </a:r>
          </a:p>
        </xdr:txBody>
      </xdr:sp>
      <xdr:sp macro="" textlink="">
        <xdr:nvSpPr>
          <xdr:cNvPr id="11" name="Text Box 19"/>
          <xdr:cNvSpPr txBox="1">
            <a:spLocks noChangeArrowheads="1"/>
          </xdr:cNvSpPr>
        </xdr:nvSpPr>
        <xdr:spPr bwMode="auto">
          <a:xfrm>
            <a:off x="185" y="579"/>
            <a:ext cx="22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Core_Retail</a:t>
            </a:r>
          </a:p>
        </xdr:txBody>
      </xdr:sp>
      <xdr:sp macro="" textlink="">
        <xdr:nvSpPr>
          <xdr:cNvPr id="12" name="Text Box 20"/>
          <xdr:cNvSpPr txBox="1">
            <a:spLocks noChangeArrowheads="1"/>
          </xdr:cNvSpPr>
        </xdr:nvSpPr>
        <xdr:spPr bwMode="auto">
          <a:xfrm>
            <a:off x="190" y="802"/>
            <a:ext cx="232"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Front_Entry</a:t>
            </a:r>
          </a:p>
        </xdr:txBody>
      </xdr:sp>
      <xdr:sp macro="" textlink="">
        <xdr:nvSpPr>
          <xdr:cNvPr id="13" name="Text Box 21"/>
          <xdr:cNvSpPr txBox="1">
            <a:spLocks noChangeArrowheads="1"/>
          </xdr:cNvSpPr>
        </xdr:nvSpPr>
        <xdr:spPr bwMode="auto">
          <a:xfrm>
            <a:off x="26" y="744"/>
            <a:ext cx="26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Point_of_Sale</a:t>
            </a:r>
          </a:p>
        </xdr:txBody>
      </xdr:sp>
      <xdr:sp macro="" textlink="">
        <xdr:nvSpPr>
          <xdr:cNvPr id="14" name="Text Box 22"/>
          <xdr:cNvSpPr txBox="1">
            <a:spLocks noChangeArrowheads="1"/>
          </xdr:cNvSpPr>
        </xdr:nvSpPr>
        <xdr:spPr bwMode="auto">
          <a:xfrm>
            <a:off x="353" y="744"/>
            <a:ext cx="238" cy="80"/>
          </a:xfrm>
          <a:prstGeom prst="rect">
            <a:avLst/>
          </a:prstGeom>
          <a:noFill/>
          <a:ln w="9525">
            <a:noFill/>
            <a:miter lim="800000"/>
            <a:headEnd/>
            <a:tailEnd/>
          </a:ln>
        </xdr:spPr>
        <xdr:txBody>
          <a:bodyPr wrap="none" lIns="27432" tIns="27432" rIns="0" bIns="0" anchor="t" upright="1">
            <a:spAutoFit/>
          </a:bodyPr>
          <a:lstStyle/>
          <a:p>
            <a:pPr algn="l" rtl="0">
              <a:defRPr sz="1000"/>
            </a:pPr>
            <a:r>
              <a:rPr lang="en-US" sz="600" b="1" i="0" strike="noStrike">
                <a:solidFill>
                  <a:srgbClr val="000000"/>
                </a:solidFill>
                <a:latin typeface="MS Sans Serif"/>
              </a:rPr>
              <a:t>Front_Retail</a:t>
            </a:r>
          </a:p>
        </xdr:txBody>
      </xdr:sp>
    </xdr:grpSp>
    <xdr:clientData/>
  </xdr:twoCellAnchor>
  <xdr:twoCellAnchor editAs="oneCell">
    <xdr:from>
      <xdr:col>6</xdr:col>
      <xdr:colOff>38100</xdr:colOff>
      <xdr:row>6</xdr:row>
      <xdr:rowOff>85725</xdr:rowOff>
    </xdr:from>
    <xdr:to>
      <xdr:col>6</xdr:col>
      <xdr:colOff>2555658</xdr:colOff>
      <xdr:row>6</xdr:row>
      <xdr:rowOff>1030818</xdr:rowOff>
    </xdr:to>
    <xdr:pic>
      <xdr:nvPicPr>
        <xdr:cNvPr id="15" name="Picture 2"/>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t="10638" b="31480"/>
        <a:stretch>
          <a:fillRect/>
        </a:stretch>
      </xdr:blipFill>
      <xdr:spPr bwMode="auto">
        <a:xfrm>
          <a:off x="10048875" y="1257300"/>
          <a:ext cx="2517558" cy="94509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19050</xdr:colOff>
      <xdr:row>6</xdr:row>
      <xdr:rowOff>104775</xdr:rowOff>
    </xdr:from>
    <xdr:to>
      <xdr:col>8</xdr:col>
      <xdr:colOff>2562225</xdr:colOff>
      <xdr:row>6</xdr:row>
      <xdr:rowOff>1010438</xdr:rowOff>
    </xdr:to>
    <xdr:pic>
      <xdr:nvPicPr>
        <xdr:cNvPr id="22" name="Picture 2"/>
        <xdr:cNvPicPr>
          <a:picLocks noChangeAspect="1"/>
        </xdr:cNvPicPr>
      </xdr:nvPicPr>
      <xdr:blipFill>
        <a:blip xmlns:r="http://schemas.openxmlformats.org/officeDocument/2006/relationships" r:embed="rId9" cstate="print"/>
        <a:srcRect l="670" t="7301" r="1886" b="27826"/>
        <a:stretch>
          <a:fillRect/>
        </a:stretch>
      </xdr:blipFill>
      <xdr:spPr bwMode="auto">
        <a:xfrm>
          <a:off x="10020300" y="1083252"/>
          <a:ext cx="2543175" cy="905663"/>
        </a:xfrm>
        <a:prstGeom prst="rect">
          <a:avLst/>
        </a:prstGeom>
        <a:noFill/>
        <a:ln w="9525">
          <a:noFill/>
          <a:miter lim="800000"/>
          <a:headEnd/>
          <a:tailEnd/>
        </a:ln>
      </xdr:spPr>
    </xdr:pic>
    <xdr:clientData/>
  </xdr:twoCellAnchor>
  <xdr:twoCellAnchor editAs="oneCell">
    <xdr:from>
      <xdr:col>8</xdr:col>
      <xdr:colOff>114300</xdr:colOff>
      <xdr:row>14</xdr:row>
      <xdr:rowOff>174145</xdr:rowOff>
    </xdr:from>
    <xdr:to>
      <xdr:col>8</xdr:col>
      <xdr:colOff>2490534</xdr:colOff>
      <xdr:row>14</xdr:row>
      <xdr:rowOff>618645</xdr:rowOff>
    </xdr:to>
    <xdr:pic>
      <xdr:nvPicPr>
        <xdr:cNvPr id="23" name="Picture 3"/>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l="1451" t="25658" r="1328" b="25323"/>
        <a:stretch>
          <a:fillRect/>
        </a:stretch>
      </xdr:blipFill>
      <xdr:spPr bwMode="auto">
        <a:xfrm>
          <a:off x="10115550" y="5715963"/>
          <a:ext cx="2376234" cy="44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95</xdr:row>
      <xdr:rowOff>0</xdr:rowOff>
    </xdr:from>
    <xdr:to>
      <xdr:col>8</xdr:col>
      <xdr:colOff>57150</xdr:colOff>
      <xdr:row>111</xdr:row>
      <xdr:rowOff>187619</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564225"/>
          <a:ext cx="10058400" cy="3235619"/>
        </a:xfrm>
        <a:prstGeom prst="rect">
          <a:avLst/>
        </a:prstGeom>
      </xdr:spPr>
    </xdr:pic>
    <xdr:clientData/>
  </xdr:twoCellAnchor>
  <xdr:twoCellAnchor editAs="oneCell">
    <xdr:from>
      <xdr:col>27</xdr:col>
      <xdr:colOff>15875</xdr:colOff>
      <xdr:row>39</xdr:row>
      <xdr:rowOff>142874</xdr:rowOff>
    </xdr:from>
    <xdr:to>
      <xdr:col>44</xdr:col>
      <xdr:colOff>238125</xdr:colOff>
      <xdr:row>82</xdr:row>
      <xdr:rowOff>63500</xdr:rowOff>
    </xdr:to>
    <xdr:pic>
      <xdr:nvPicPr>
        <xdr:cNvPr id="2" name="Picture 1"/>
        <xdr:cNvPicPr>
          <a:picLocks noChangeAspect="1"/>
        </xdr:cNvPicPr>
      </xdr:nvPicPr>
      <xdr:blipFill rotWithShape="1">
        <a:blip xmlns:r="http://schemas.openxmlformats.org/officeDocument/2006/relationships" r:embed="rId2"/>
        <a:srcRect l="15315" t="11372" r="18618" b="3580"/>
        <a:stretch/>
      </xdr:blipFill>
      <xdr:spPr>
        <a:xfrm>
          <a:off x="27432000" y="7985124"/>
          <a:ext cx="10477500" cy="8191501"/>
        </a:xfrm>
        <a:prstGeom prst="rect">
          <a:avLst/>
        </a:prstGeom>
      </xdr:spPr>
    </xdr:pic>
    <xdr:clientData/>
  </xdr:twoCellAnchor>
  <xdr:twoCellAnchor editAs="oneCell">
    <xdr:from>
      <xdr:col>13</xdr:col>
      <xdr:colOff>0</xdr:colOff>
      <xdr:row>36</xdr:row>
      <xdr:rowOff>190499</xdr:rowOff>
    </xdr:from>
    <xdr:to>
      <xdr:col>21</xdr:col>
      <xdr:colOff>95250</xdr:colOff>
      <xdr:row>76</xdr:row>
      <xdr:rowOff>129020</xdr:rowOff>
    </xdr:to>
    <xdr:pic>
      <xdr:nvPicPr>
        <xdr:cNvPr id="3" name="Picture 2"/>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4001750" y="7461249"/>
          <a:ext cx="9667875" cy="7558521"/>
        </a:xfrm>
        <a:prstGeom prst="rect">
          <a:avLst/>
        </a:prstGeom>
      </xdr:spPr>
    </xdr:pic>
    <xdr:clientData/>
  </xdr:twoCellAnchor>
  <xdr:twoCellAnchor editAs="oneCell">
    <xdr:from>
      <xdr:col>1</xdr:col>
      <xdr:colOff>0</xdr:colOff>
      <xdr:row>36</xdr:row>
      <xdr:rowOff>0</xdr:rowOff>
    </xdr:from>
    <xdr:to>
      <xdr:col>9</xdr:col>
      <xdr:colOff>371593</xdr:colOff>
      <xdr:row>76</xdr:row>
      <xdr:rowOff>31750</xdr:rowOff>
    </xdr:to>
    <xdr:pic>
      <xdr:nvPicPr>
        <xdr:cNvPr id="5" name="Picture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143000" y="7270750"/>
          <a:ext cx="9944218" cy="765175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Users\chitran\Desktop\Ref.%20Method\WorkBook_13022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Z:\Projects\2009\009-137%20Title%2024%202011%20Nonresidential\WA4\ReferenceTest\Analysis\T-24%20ReferenceTest%20E%20Parametrics%2012040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Large Office"/>
      <sheetName val="Medium Office"/>
      <sheetName val="Small Office"/>
      <sheetName val="QSRestaurant"/>
      <sheetName val="StandAloneRetail"/>
      <sheetName val="Warehouse"/>
      <sheetName val="Strip Mall"/>
    </sheetNames>
    <sheetDataSet>
      <sheetData sheetId="0">
        <row r="3">
          <cell r="B3">
            <v>9.2903040000000006E-2</v>
          </cell>
        </row>
      </sheetData>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amp; Assumptions"/>
      <sheetName val="OtherLookups"/>
      <sheetName val="Stack Effect"/>
      <sheetName val="Constructions"/>
      <sheetName val="EnveLookups"/>
      <sheetName val="EnvelopeMass"/>
      <sheetName val="Daylight Area Calculations"/>
      <sheetName val="Runs by Row"/>
      <sheetName val="Runs by Col"/>
      <sheetName val="I-O Specs"/>
      <sheetName val="Summary"/>
      <sheetName val="old summary"/>
    </sheetNames>
    <sheetDataSet>
      <sheetData sheetId="0"/>
      <sheetData sheetId="1"/>
      <sheetData sheetId="2"/>
      <sheetData sheetId="3">
        <row r="9">
          <cell r="H9">
            <v>0.17611016575841157</v>
          </cell>
        </row>
        <row r="10">
          <cell r="H10">
            <v>5.6782639190278372</v>
          </cell>
        </row>
        <row r="13">
          <cell r="H13">
            <v>10.763910416709722</v>
          </cell>
        </row>
      </sheetData>
      <sheetData sheetId="4">
        <row r="3">
          <cell r="Y3" t="str">
            <v>Unit</v>
          </cell>
          <cell r="Z3">
            <v>1</v>
          </cell>
          <cell r="AA3">
            <v>2</v>
          </cell>
          <cell r="AB3">
            <v>3</v>
          </cell>
          <cell r="AC3">
            <v>4</v>
          </cell>
          <cell r="AD3">
            <v>5</v>
          </cell>
          <cell r="AE3">
            <v>6</v>
          </cell>
          <cell r="AF3">
            <v>7</v>
          </cell>
          <cell r="AG3">
            <v>8</v>
          </cell>
          <cell r="AH3">
            <v>9</v>
          </cell>
          <cell r="AI3">
            <v>10</v>
          </cell>
          <cell r="AJ3">
            <v>11</v>
          </cell>
          <cell r="AK3">
            <v>12</v>
          </cell>
          <cell r="AL3">
            <v>13</v>
          </cell>
          <cell r="AM3">
            <v>14</v>
          </cell>
          <cell r="AN3">
            <v>15</v>
          </cell>
          <cell r="AO3">
            <v>16</v>
          </cell>
        </row>
        <row r="4">
          <cell r="X4" t="str">
            <v>RoofInsMetal</v>
          </cell>
          <cell r="Y4" t="str">
            <v>m² K/W</v>
          </cell>
          <cell r="Z4">
            <v>2.196906583157046</v>
          </cell>
          <cell r="AA4">
            <v>2.196906583157046</v>
          </cell>
          <cell r="AB4">
            <v>2.196906583157046</v>
          </cell>
          <cell r="AC4">
            <v>2.196906583157046</v>
          </cell>
          <cell r="AD4">
            <v>2.196906583157046</v>
          </cell>
          <cell r="AE4">
            <v>2.196906583157046</v>
          </cell>
          <cell r="AF4">
            <v>2.196906583157046</v>
          </cell>
          <cell r="AG4">
            <v>2.196906583157046</v>
          </cell>
          <cell r="AH4">
            <v>2.196906583157046</v>
          </cell>
          <cell r="AI4">
            <v>2.196906583157046</v>
          </cell>
          <cell r="AJ4">
            <v>2.196906583157046</v>
          </cell>
          <cell r="AK4">
            <v>2.196906583157046</v>
          </cell>
          <cell r="AL4">
            <v>2.196906583157046</v>
          </cell>
          <cell r="AM4">
            <v>2.196906583157046</v>
          </cell>
          <cell r="AN4">
            <v>2.196906583157046</v>
          </cell>
          <cell r="AO4">
            <v>2.196906583157046</v>
          </cell>
        </row>
        <row r="5">
          <cell r="X5" t="str">
            <v>RoofInsAboveDeck</v>
          </cell>
          <cell r="Y5" t="str">
            <v>m² K/W</v>
          </cell>
          <cell r="Z5">
            <v>3.0234880784205331</v>
          </cell>
          <cell r="AA5">
            <v>3.9450483387994533</v>
          </cell>
          <cell r="AB5">
            <v>3.9450483387994533</v>
          </cell>
          <cell r="AC5">
            <v>3.9450483387994533</v>
          </cell>
          <cell r="AD5">
            <v>3.0234880784205331</v>
          </cell>
          <cell r="AE5">
            <v>1.7775386063882341</v>
          </cell>
          <cell r="AF5">
            <v>2.0579129996354562</v>
          </cell>
          <cell r="AG5">
            <v>2.0579129996354562</v>
          </cell>
          <cell r="AH5">
            <v>3.9450483387994533</v>
          </cell>
          <cell r="AI5">
            <v>3.9450483387994533</v>
          </cell>
          <cell r="AJ5">
            <v>3.9450483387994533</v>
          </cell>
          <cell r="AK5">
            <v>3.9450483387994533</v>
          </cell>
          <cell r="AL5">
            <v>3.9450483387994533</v>
          </cell>
          <cell r="AM5">
            <v>3.9450483387994533</v>
          </cell>
          <cell r="AN5">
            <v>3.9450483387994533</v>
          </cell>
          <cell r="AO5">
            <v>3.9450483387994533</v>
          </cell>
        </row>
        <row r="6">
          <cell r="X6" t="str">
            <v>RoofInsWoodOther</v>
          </cell>
          <cell r="Y6" t="str">
            <v>m² K/W</v>
          </cell>
          <cell r="Z6">
            <v>2.8906049533482774</v>
          </cell>
          <cell r="AA6">
            <v>3.8121652137271975</v>
          </cell>
          <cell r="AB6">
            <v>3.8121652137271975</v>
          </cell>
          <cell r="AC6">
            <v>3.8121652137271975</v>
          </cell>
          <cell r="AD6">
            <v>2.8906049533482774</v>
          </cell>
          <cell r="AE6">
            <v>1.6446554813159782</v>
          </cell>
          <cell r="AF6">
            <v>1.9250298745632004</v>
          </cell>
          <cell r="AG6">
            <v>1.9250298745632004</v>
          </cell>
          <cell r="AH6">
            <v>3.8121652137271975</v>
          </cell>
          <cell r="AI6">
            <v>3.8121652137271975</v>
          </cell>
          <cell r="AJ6">
            <v>3.8121652137271975</v>
          </cell>
          <cell r="AK6">
            <v>3.8121652137271975</v>
          </cell>
          <cell r="AL6">
            <v>3.8121652137271975</v>
          </cell>
          <cell r="AM6">
            <v>3.8121652137271975</v>
          </cell>
          <cell r="AN6">
            <v>3.8121652137271975</v>
          </cell>
          <cell r="AO6">
            <v>3.8121652137271975</v>
          </cell>
        </row>
        <row r="7">
          <cell r="X7" t="str">
            <v>RoofAbsSLow</v>
          </cell>
          <cell r="Y7">
            <v>0</v>
          </cell>
          <cell r="Z7">
            <v>0.75</v>
          </cell>
          <cell r="AA7">
            <v>0.44999999999999996</v>
          </cell>
          <cell r="AB7">
            <v>0.44999999999999996</v>
          </cell>
          <cell r="AC7">
            <v>0.44999999999999996</v>
          </cell>
          <cell r="AD7">
            <v>0.44999999999999996</v>
          </cell>
          <cell r="AE7">
            <v>0.44999999999999996</v>
          </cell>
          <cell r="AF7">
            <v>0.44999999999999996</v>
          </cell>
          <cell r="AG7">
            <v>0.44999999999999996</v>
          </cell>
          <cell r="AH7">
            <v>0.44999999999999996</v>
          </cell>
          <cell r="AI7">
            <v>0.44999999999999996</v>
          </cell>
          <cell r="AJ7">
            <v>0.44999999999999996</v>
          </cell>
          <cell r="AK7">
            <v>0.44999999999999996</v>
          </cell>
          <cell r="AL7">
            <v>0.44999999999999996</v>
          </cell>
          <cell r="AM7">
            <v>0.44999999999999996</v>
          </cell>
          <cell r="AN7">
            <v>0.44999999999999996</v>
          </cell>
          <cell r="AO7">
            <v>0.75</v>
          </cell>
        </row>
        <row r="8">
          <cell r="X8" t="str">
            <v>RoofAbsTLow</v>
          </cell>
          <cell r="Y8">
            <v>0</v>
          </cell>
          <cell r="Z8">
            <v>0.19999999999999996</v>
          </cell>
          <cell r="AA8">
            <v>0.25</v>
          </cell>
          <cell r="AB8">
            <v>0.25</v>
          </cell>
          <cell r="AC8">
            <v>0.25</v>
          </cell>
          <cell r="AD8">
            <v>0.25</v>
          </cell>
          <cell r="AE8">
            <v>0.25</v>
          </cell>
          <cell r="AF8">
            <v>0.25</v>
          </cell>
          <cell r="AG8">
            <v>0.25</v>
          </cell>
          <cell r="AH8">
            <v>0.25</v>
          </cell>
          <cell r="AI8">
            <v>0.25</v>
          </cell>
          <cell r="AJ8">
            <v>0.25</v>
          </cell>
          <cell r="AK8">
            <v>0.25</v>
          </cell>
          <cell r="AL8">
            <v>0.25</v>
          </cell>
          <cell r="AM8">
            <v>0.25</v>
          </cell>
          <cell r="AN8">
            <v>0.25</v>
          </cell>
          <cell r="AO8">
            <v>0.19999999999999996</v>
          </cell>
        </row>
        <row r="9">
          <cell r="X9" t="str">
            <v>RoofAbsSSteepLight</v>
          </cell>
          <cell r="Y9">
            <v>0</v>
          </cell>
          <cell r="Z9">
            <v>0.75</v>
          </cell>
          <cell r="AA9">
            <v>0.8</v>
          </cell>
          <cell r="AB9">
            <v>0.8</v>
          </cell>
          <cell r="AC9">
            <v>0.8</v>
          </cell>
          <cell r="AD9">
            <v>0.8</v>
          </cell>
          <cell r="AE9">
            <v>0.8</v>
          </cell>
          <cell r="AF9">
            <v>0.8</v>
          </cell>
          <cell r="AG9">
            <v>0.8</v>
          </cell>
          <cell r="AH9">
            <v>0.8</v>
          </cell>
          <cell r="AI9">
            <v>0.8</v>
          </cell>
          <cell r="AJ9">
            <v>0.8</v>
          </cell>
          <cell r="AK9">
            <v>0.8</v>
          </cell>
          <cell r="AL9">
            <v>0.8</v>
          </cell>
          <cell r="AM9">
            <v>0.8</v>
          </cell>
          <cell r="AN9">
            <v>0.8</v>
          </cell>
          <cell r="AO9">
            <v>0.8</v>
          </cell>
        </row>
        <row r="10">
          <cell r="X10" t="str">
            <v>RoofAbsTSteepLight</v>
          </cell>
          <cell r="Y10">
            <v>0</v>
          </cell>
          <cell r="Z10">
            <v>0.19999999999999996</v>
          </cell>
          <cell r="AA10">
            <v>0.25</v>
          </cell>
          <cell r="AB10">
            <v>0.25</v>
          </cell>
          <cell r="AC10">
            <v>0.25</v>
          </cell>
          <cell r="AD10">
            <v>0.25</v>
          </cell>
          <cell r="AE10">
            <v>0.25</v>
          </cell>
          <cell r="AF10">
            <v>0.25</v>
          </cell>
          <cell r="AG10">
            <v>0.25</v>
          </cell>
          <cell r="AH10">
            <v>0.25</v>
          </cell>
          <cell r="AI10">
            <v>0.25</v>
          </cell>
          <cell r="AJ10">
            <v>0.25</v>
          </cell>
          <cell r="AK10">
            <v>0.25</v>
          </cell>
          <cell r="AL10">
            <v>0.25</v>
          </cell>
          <cell r="AM10">
            <v>0.25</v>
          </cell>
          <cell r="AN10">
            <v>0.25</v>
          </cell>
          <cell r="AO10">
            <v>0.25</v>
          </cell>
        </row>
        <row r="11">
          <cell r="X11" t="str">
            <v>RoofAbsSSteepHeavy</v>
          </cell>
          <cell r="Y11">
            <v>0</v>
          </cell>
          <cell r="Z11">
            <v>0.85</v>
          </cell>
          <cell r="AA11">
            <v>0.85</v>
          </cell>
          <cell r="AB11">
            <v>0.85</v>
          </cell>
          <cell r="AC11">
            <v>0.85</v>
          </cell>
          <cell r="AD11">
            <v>0.85</v>
          </cell>
          <cell r="AE11">
            <v>0.85</v>
          </cell>
          <cell r="AF11">
            <v>0.85</v>
          </cell>
          <cell r="AG11">
            <v>0.85</v>
          </cell>
          <cell r="AH11">
            <v>0.85</v>
          </cell>
          <cell r="AI11">
            <v>0.85</v>
          </cell>
          <cell r="AJ11">
            <v>0.85</v>
          </cell>
          <cell r="AK11">
            <v>0.85</v>
          </cell>
          <cell r="AL11">
            <v>0.85</v>
          </cell>
          <cell r="AM11">
            <v>0.85</v>
          </cell>
          <cell r="AN11">
            <v>0.85</v>
          </cell>
          <cell r="AO11">
            <v>0.85</v>
          </cell>
        </row>
        <row r="12">
          <cell r="X12" t="str">
            <v>RoofAbsTSteepHeavy</v>
          </cell>
          <cell r="Y12">
            <v>0</v>
          </cell>
          <cell r="Z12">
            <v>0.25</v>
          </cell>
          <cell r="AA12">
            <v>0.25</v>
          </cell>
          <cell r="AB12">
            <v>0.25</v>
          </cell>
          <cell r="AC12">
            <v>0.25</v>
          </cell>
          <cell r="AD12">
            <v>0.25</v>
          </cell>
          <cell r="AE12">
            <v>0.25</v>
          </cell>
          <cell r="AF12">
            <v>0.25</v>
          </cell>
          <cell r="AG12">
            <v>0.25</v>
          </cell>
          <cell r="AH12">
            <v>0.25</v>
          </cell>
          <cell r="AI12">
            <v>0.25</v>
          </cell>
          <cell r="AJ12">
            <v>0.25</v>
          </cell>
          <cell r="AK12">
            <v>0.25</v>
          </cell>
          <cell r="AL12">
            <v>0.25</v>
          </cell>
          <cell r="AM12">
            <v>0.25</v>
          </cell>
          <cell r="AN12">
            <v>0.25</v>
          </cell>
          <cell r="AO12">
            <v>0.25</v>
          </cell>
        </row>
        <row r="13">
          <cell r="X13" t="str">
            <v>WallInsMetal</v>
          </cell>
          <cell r="Y13" t="str">
            <v>m² K/W</v>
          </cell>
          <cell r="Z13">
            <v>1.0082328241901453</v>
          </cell>
          <cell r="AA13">
            <v>2.3367876797591864</v>
          </cell>
          <cell r="AB13">
            <v>1.0082328241901453</v>
          </cell>
          <cell r="AC13">
            <v>2.3367876797591864</v>
          </cell>
          <cell r="AD13">
            <v>2.3367876797591864</v>
          </cell>
          <cell r="AE13">
            <v>1.0082328241901453</v>
          </cell>
          <cell r="AF13">
            <v>1.0082328241901453</v>
          </cell>
          <cell r="AG13">
            <v>2.3367876797591864</v>
          </cell>
          <cell r="AH13">
            <v>2.3367876797591864</v>
          </cell>
          <cell r="AI13">
            <v>2.3367876797591864</v>
          </cell>
          <cell r="AJ13">
            <v>2.3367876797591864</v>
          </cell>
          <cell r="AK13">
            <v>2.3367876797591864</v>
          </cell>
          <cell r="AL13">
            <v>2.3367876797591864</v>
          </cell>
          <cell r="AM13">
            <v>2.3367876797591864</v>
          </cell>
          <cell r="AN13">
            <v>2.5393878129296339</v>
          </cell>
          <cell r="AO13">
            <v>2.3367876797591864</v>
          </cell>
        </row>
        <row r="14">
          <cell r="X14" t="str">
            <v>WallInsMetalFramed</v>
          </cell>
          <cell r="Y14" t="str">
            <v>m² K/W</v>
          </cell>
          <cell r="Z14">
            <v>1.4609636167878515</v>
          </cell>
          <cell r="AA14">
            <v>2.504407653539467</v>
          </cell>
          <cell r="AB14">
            <v>1.8116060573222699</v>
          </cell>
          <cell r="AC14">
            <v>2.504407653539467</v>
          </cell>
          <cell r="AD14">
            <v>2.504407653539467</v>
          </cell>
          <cell r="AE14">
            <v>1.4609636167878515</v>
          </cell>
          <cell r="AF14">
            <v>1.4609636167878515</v>
          </cell>
          <cell r="AG14">
            <v>2.504407653539467</v>
          </cell>
          <cell r="AH14">
            <v>2.504407653539467</v>
          </cell>
          <cell r="AI14">
            <v>2.504407653539467</v>
          </cell>
          <cell r="AJ14">
            <v>2.504407653539467</v>
          </cell>
          <cell r="AK14">
            <v>2.504407653539467</v>
          </cell>
          <cell r="AL14">
            <v>2.504407653539467</v>
          </cell>
          <cell r="AM14">
            <v>2.504407653539467</v>
          </cell>
          <cell r="AN14">
            <v>2.504407653539467</v>
          </cell>
          <cell r="AO14">
            <v>2.504407653539467</v>
          </cell>
        </row>
        <row r="15">
          <cell r="X15" t="str">
            <v>WallInsMassLt</v>
          </cell>
          <cell r="Y15" t="str">
            <v>m² K/W</v>
          </cell>
          <cell r="Z15">
            <v>0.59552972739422749</v>
          </cell>
          <cell r="AA15">
            <v>0.73295062504484876</v>
          </cell>
          <cell r="AB15">
            <v>0.33049827841115331</v>
          </cell>
          <cell r="AC15">
            <v>0.47282418171161583</v>
          </cell>
          <cell r="AD15">
            <v>9.7258850248443468E-2</v>
          </cell>
          <cell r="AE15">
            <v>9.7258850248443468E-2</v>
          </cell>
          <cell r="AF15">
            <v>9.7258850248443468E-2</v>
          </cell>
          <cell r="AG15">
            <v>9.7258850248443468E-2</v>
          </cell>
          <cell r="AH15">
            <v>9.7258850248443468E-2</v>
          </cell>
          <cell r="AI15">
            <v>0.73295062504484876</v>
          </cell>
          <cell r="AJ15">
            <v>0.73295062504484876</v>
          </cell>
          <cell r="AK15">
            <v>0.73295062504484876</v>
          </cell>
          <cell r="AL15">
            <v>0.73295062504484876</v>
          </cell>
          <cell r="AM15">
            <v>0.73295062504484876</v>
          </cell>
          <cell r="AN15">
            <v>0.73295062504484876</v>
          </cell>
          <cell r="AO15">
            <v>0.73295062504484876</v>
          </cell>
        </row>
        <row r="16">
          <cell r="X16" t="str">
            <v>WallInsMassHvy</v>
          </cell>
          <cell r="Y16" t="str">
            <v>m² K/W</v>
          </cell>
          <cell r="Z16">
            <v>0.34613337434919739</v>
          </cell>
          <cell r="AA16">
            <v>1.5E-3</v>
          </cell>
          <cell r="AB16">
            <v>1.5E-3</v>
          </cell>
          <cell r="AC16">
            <v>1.5E-3</v>
          </cell>
          <cell r="AD16">
            <v>1.5E-3</v>
          </cell>
          <cell r="AE16">
            <v>1.5E-3</v>
          </cell>
          <cell r="AF16">
            <v>1.5E-3</v>
          </cell>
          <cell r="AG16">
            <v>1.5E-3</v>
          </cell>
          <cell r="AH16">
            <v>1.5E-3</v>
          </cell>
          <cell r="AI16">
            <v>1.5E-3</v>
          </cell>
          <cell r="AJ16">
            <v>0.60716622873419479</v>
          </cell>
          <cell r="AK16">
            <v>0.34613337434919739</v>
          </cell>
          <cell r="AL16">
            <v>0.48469109800379317</v>
          </cell>
          <cell r="AM16">
            <v>0.60716622873419479</v>
          </cell>
          <cell r="AN16">
            <v>0.60716622873419479</v>
          </cell>
          <cell r="AO16">
            <v>0.75073429864594332</v>
          </cell>
        </row>
        <row r="17">
          <cell r="X17" t="str">
            <v>WallInsWoodOther</v>
          </cell>
          <cell r="Y17" t="str">
            <v>m² K/W</v>
          </cell>
          <cell r="Z17">
            <v>1.3119108622477325</v>
          </cell>
          <cell r="AA17">
            <v>2.5702586734161765</v>
          </cell>
          <cell r="AB17">
            <v>1.1863421166089363</v>
          </cell>
          <cell r="AC17">
            <v>2.5702586734161765</v>
          </cell>
          <cell r="AD17">
            <v>1.3119108622477325</v>
          </cell>
          <cell r="AE17">
            <v>1.1863421166089363</v>
          </cell>
          <cell r="AF17">
            <v>1.1863421166089363</v>
          </cell>
          <cell r="AG17">
            <v>1.3119108622477325</v>
          </cell>
          <cell r="AH17">
            <v>2.5702586734161765</v>
          </cell>
          <cell r="AI17">
            <v>2.5702586734161765</v>
          </cell>
          <cell r="AJ17">
            <v>2.5702586734161765</v>
          </cell>
          <cell r="AK17">
            <v>2.5702586734161765</v>
          </cell>
          <cell r="AL17">
            <v>2.5702586734161765</v>
          </cell>
          <cell r="AM17">
            <v>2.5702586734161765</v>
          </cell>
          <cell r="AN17">
            <v>3.7784397944383699</v>
          </cell>
          <cell r="AO17">
            <v>2.5702586734161765</v>
          </cell>
        </row>
        <row r="18">
          <cell r="X18" t="str">
            <v>FloorInsExpMass</v>
          </cell>
          <cell r="Y18" t="str">
            <v>m² K/W</v>
          </cell>
          <cell r="Z18">
            <v>1.6283554297421594</v>
          </cell>
          <cell r="AA18">
            <v>1.6283554297421594</v>
          </cell>
          <cell r="AB18">
            <v>0.36879912865767384</v>
          </cell>
          <cell r="AC18">
            <v>0.36879912865767384</v>
          </cell>
          <cell r="AD18">
            <v>0.36879912865767384</v>
          </cell>
          <cell r="AE18">
            <v>0.36879912865767384</v>
          </cell>
          <cell r="AF18">
            <v>0.36879912865767384</v>
          </cell>
          <cell r="AG18">
            <v>0.36879912865767384</v>
          </cell>
          <cell r="AH18">
            <v>0.36879912865767384</v>
          </cell>
          <cell r="AI18">
            <v>0.36879912865767384</v>
          </cell>
          <cell r="AJ18">
            <v>1.6283554297421594</v>
          </cell>
          <cell r="AK18">
            <v>1.6283554297421594</v>
          </cell>
          <cell r="AL18">
            <v>1.6283554297421594</v>
          </cell>
          <cell r="AM18">
            <v>1.6283554297421594</v>
          </cell>
          <cell r="AN18">
            <v>1.6283554297421594</v>
          </cell>
          <cell r="AO18">
            <v>2.7504966658339871</v>
          </cell>
        </row>
        <row r="19">
          <cell r="X19" t="str">
            <v>FloorInsExpWood</v>
          </cell>
          <cell r="Y19" t="str">
            <v>m² K/W</v>
          </cell>
          <cell r="Z19">
            <v>2.9204935821603248</v>
          </cell>
          <cell r="AA19">
            <v>3.767177071383458</v>
          </cell>
          <cell r="AB19">
            <v>1.7319566653635337</v>
          </cell>
          <cell r="AC19">
            <v>1.7319566653635337</v>
          </cell>
          <cell r="AD19">
            <v>1.7319566653635337</v>
          </cell>
          <cell r="AE19">
            <v>1.7319566653635337</v>
          </cell>
          <cell r="AF19">
            <v>1.7319566653635337</v>
          </cell>
          <cell r="AG19">
            <v>1.7319566653635337</v>
          </cell>
          <cell r="AH19">
            <v>1.7319566653635337</v>
          </cell>
          <cell r="AI19">
            <v>1.7319566653635337</v>
          </cell>
          <cell r="AJ19">
            <v>3.767177071383458</v>
          </cell>
          <cell r="AK19">
            <v>1.7319566653635337</v>
          </cell>
          <cell r="AL19">
            <v>1.7319566653635337</v>
          </cell>
          <cell r="AM19">
            <v>3.767177071383458</v>
          </cell>
          <cell r="AN19">
            <v>3.767177071383458</v>
          </cell>
          <cell r="AO19">
            <v>3.767177071383458</v>
          </cell>
        </row>
        <row r="20">
          <cell r="X20" t="str">
            <v>GlassU</v>
          </cell>
          <cell r="Y20" t="str">
            <v>W/m² K</v>
          </cell>
          <cell r="Z20">
            <v>2.6687840419430833</v>
          </cell>
          <cell r="AA20">
            <v>2.6687840419430833</v>
          </cell>
          <cell r="AB20">
            <v>4.3722632176514349</v>
          </cell>
          <cell r="AC20">
            <v>4.3722632176514349</v>
          </cell>
          <cell r="AD20">
            <v>4.3722632176514349</v>
          </cell>
          <cell r="AE20">
            <v>4.3722632176514349</v>
          </cell>
          <cell r="AF20">
            <v>4.3722632176514349</v>
          </cell>
          <cell r="AG20">
            <v>4.3722632176514349</v>
          </cell>
          <cell r="AH20">
            <v>4.3722632176514349</v>
          </cell>
          <cell r="AI20">
            <v>2.6687840419430833</v>
          </cell>
          <cell r="AJ20">
            <v>2.6687840419430833</v>
          </cell>
          <cell r="AK20">
            <v>2.6687840419430833</v>
          </cell>
          <cell r="AL20">
            <v>2.6687840419430833</v>
          </cell>
          <cell r="AM20">
            <v>2.6687840419430833</v>
          </cell>
          <cell r="AN20">
            <v>2.6687840419430833</v>
          </cell>
          <cell r="AO20">
            <v>2.6687840419430833</v>
          </cell>
        </row>
        <row r="21">
          <cell r="X21" t="str">
            <v>SHGCNorth10</v>
          </cell>
          <cell r="Y21">
            <v>0</v>
          </cell>
          <cell r="Z21">
            <v>0.72</v>
          </cell>
          <cell r="AA21">
            <v>0.61</v>
          </cell>
          <cell r="AB21">
            <v>0.61</v>
          </cell>
          <cell r="AC21">
            <v>0.61</v>
          </cell>
          <cell r="AD21">
            <v>0.61</v>
          </cell>
          <cell r="AE21">
            <v>0.61</v>
          </cell>
          <cell r="AF21">
            <v>0.61</v>
          </cell>
          <cell r="AG21">
            <v>0.61</v>
          </cell>
          <cell r="AH21">
            <v>0.61</v>
          </cell>
          <cell r="AI21">
            <v>0.61</v>
          </cell>
          <cell r="AJ21">
            <v>0.61</v>
          </cell>
          <cell r="AK21">
            <v>0.61</v>
          </cell>
          <cell r="AL21">
            <v>0.61</v>
          </cell>
          <cell r="AM21">
            <v>0.61</v>
          </cell>
          <cell r="AN21">
            <v>0.61</v>
          </cell>
          <cell r="AO21">
            <v>0.72</v>
          </cell>
        </row>
        <row r="22">
          <cell r="X22" t="str">
            <v>SHGCNorth20</v>
          </cell>
          <cell r="Y22">
            <v>0</v>
          </cell>
          <cell r="Z22">
            <v>0.49</v>
          </cell>
          <cell r="AA22">
            <v>0.51</v>
          </cell>
          <cell r="AB22">
            <v>0.61</v>
          </cell>
          <cell r="AC22">
            <v>0.61</v>
          </cell>
          <cell r="AD22">
            <v>0.61</v>
          </cell>
          <cell r="AE22">
            <v>0.61</v>
          </cell>
          <cell r="AF22">
            <v>0.61</v>
          </cell>
          <cell r="AG22">
            <v>0.61</v>
          </cell>
          <cell r="AH22">
            <v>0.61</v>
          </cell>
          <cell r="AI22">
            <v>0.51</v>
          </cell>
          <cell r="AJ22">
            <v>0.51</v>
          </cell>
          <cell r="AK22">
            <v>0.51</v>
          </cell>
          <cell r="AL22">
            <v>0.51</v>
          </cell>
          <cell r="AM22">
            <v>0.51</v>
          </cell>
          <cell r="AN22">
            <v>0.51</v>
          </cell>
          <cell r="AO22">
            <v>0.49</v>
          </cell>
        </row>
        <row r="23">
          <cell r="X23" t="str">
            <v>SHGCNorth30</v>
          </cell>
          <cell r="Y23">
            <v>0</v>
          </cell>
          <cell r="Z23">
            <v>0.47</v>
          </cell>
          <cell r="AA23">
            <v>0.47</v>
          </cell>
          <cell r="AB23">
            <v>0.61</v>
          </cell>
          <cell r="AC23">
            <v>0.61</v>
          </cell>
          <cell r="AD23">
            <v>0.61</v>
          </cell>
          <cell r="AE23">
            <v>0.61</v>
          </cell>
          <cell r="AF23">
            <v>0.61</v>
          </cell>
          <cell r="AG23">
            <v>0.61</v>
          </cell>
          <cell r="AH23">
            <v>0.61</v>
          </cell>
          <cell r="AI23">
            <v>0.47</v>
          </cell>
          <cell r="AJ23">
            <v>0.47</v>
          </cell>
          <cell r="AK23">
            <v>0.47</v>
          </cell>
          <cell r="AL23">
            <v>0.47</v>
          </cell>
          <cell r="AM23">
            <v>0.47</v>
          </cell>
          <cell r="AN23">
            <v>0.47</v>
          </cell>
          <cell r="AO23">
            <v>0.47</v>
          </cell>
        </row>
        <row r="24">
          <cell r="X24" t="str">
            <v>SHGCNorth40</v>
          </cell>
          <cell r="Y24">
            <v>0</v>
          </cell>
          <cell r="Z24">
            <v>0.47</v>
          </cell>
          <cell r="AA24">
            <v>0.47</v>
          </cell>
          <cell r="AB24">
            <v>0.61</v>
          </cell>
          <cell r="AC24">
            <v>0.61</v>
          </cell>
          <cell r="AD24">
            <v>0.61</v>
          </cell>
          <cell r="AE24">
            <v>0.61</v>
          </cell>
          <cell r="AF24">
            <v>0.61</v>
          </cell>
          <cell r="AG24">
            <v>0.61</v>
          </cell>
          <cell r="AH24">
            <v>0.61</v>
          </cell>
          <cell r="AI24">
            <v>0.47</v>
          </cell>
          <cell r="AJ24">
            <v>0.47</v>
          </cell>
          <cell r="AK24">
            <v>0.47</v>
          </cell>
          <cell r="AL24">
            <v>0.47</v>
          </cell>
          <cell r="AM24">
            <v>0.4</v>
          </cell>
          <cell r="AN24">
            <v>0.4</v>
          </cell>
          <cell r="AO24">
            <v>0.47</v>
          </cell>
        </row>
        <row r="25">
          <cell r="X25" t="str">
            <v>SHGCESW10</v>
          </cell>
          <cell r="Y25">
            <v>0</v>
          </cell>
          <cell r="Z25">
            <v>0.49</v>
          </cell>
          <cell r="AA25">
            <v>0.47</v>
          </cell>
          <cell r="AB25">
            <v>0.61</v>
          </cell>
          <cell r="AC25">
            <v>0.61</v>
          </cell>
          <cell r="AD25">
            <v>0.61</v>
          </cell>
          <cell r="AE25">
            <v>0.61</v>
          </cell>
          <cell r="AF25">
            <v>0.61</v>
          </cell>
          <cell r="AG25">
            <v>0.61</v>
          </cell>
          <cell r="AH25">
            <v>0.61</v>
          </cell>
          <cell r="AI25">
            <v>0.47</v>
          </cell>
          <cell r="AJ25">
            <v>0.47</v>
          </cell>
          <cell r="AK25">
            <v>0.47</v>
          </cell>
          <cell r="AL25">
            <v>0.47</v>
          </cell>
          <cell r="AM25">
            <v>0.46</v>
          </cell>
          <cell r="AN25">
            <v>0.46</v>
          </cell>
          <cell r="AO25">
            <v>0.49</v>
          </cell>
        </row>
        <row r="26">
          <cell r="X26" t="str">
            <v>SHGCESW20</v>
          </cell>
          <cell r="Y26">
            <v>0</v>
          </cell>
          <cell r="Z26">
            <v>0.43</v>
          </cell>
          <cell r="AA26">
            <v>0.36</v>
          </cell>
          <cell r="AB26">
            <v>0.55000000000000004</v>
          </cell>
          <cell r="AC26">
            <v>0.55000000000000004</v>
          </cell>
          <cell r="AD26">
            <v>0.55000000000000004</v>
          </cell>
          <cell r="AE26">
            <v>0.61</v>
          </cell>
          <cell r="AF26">
            <v>0.61</v>
          </cell>
          <cell r="AG26">
            <v>0.61</v>
          </cell>
          <cell r="AH26">
            <v>0.61</v>
          </cell>
          <cell r="AI26">
            <v>0.36</v>
          </cell>
          <cell r="AJ26">
            <v>0.36</v>
          </cell>
          <cell r="AK26">
            <v>0.36</v>
          </cell>
          <cell r="AL26">
            <v>0.36</v>
          </cell>
          <cell r="AM26">
            <v>0.36</v>
          </cell>
          <cell r="AN26">
            <v>0.36</v>
          </cell>
          <cell r="AO26">
            <v>0.43</v>
          </cell>
        </row>
        <row r="27">
          <cell r="X27" t="str">
            <v>SHGCESW30</v>
          </cell>
          <cell r="Y27">
            <v>0</v>
          </cell>
          <cell r="Z27">
            <v>0.43</v>
          </cell>
          <cell r="AA27">
            <v>0.36</v>
          </cell>
          <cell r="AB27">
            <v>0.41</v>
          </cell>
          <cell r="AC27">
            <v>0.41</v>
          </cell>
          <cell r="AD27">
            <v>0.41</v>
          </cell>
          <cell r="AE27">
            <v>0.39</v>
          </cell>
          <cell r="AF27">
            <v>0.39</v>
          </cell>
          <cell r="AG27">
            <v>0.39</v>
          </cell>
          <cell r="AH27">
            <v>0.39</v>
          </cell>
          <cell r="AI27">
            <v>0.36</v>
          </cell>
          <cell r="AJ27">
            <v>0.36</v>
          </cell>
          <cell r="AK27">
            <v>0.36</v>
          </cell>
          <cell r="AL27">
            <v>0.36</v>
          </cell>
          <cell r="AM27">
            <v>0.36</v>
          </cell>
          <cell r="AN27">
            <v>0.36</v>
          </cell>
          <cell r="AO27">
            <v>0.43</v>
          </cell>
        </row>
        <row r="28">
          <cell r="X28" t="str">
            <v>SHGCESW40</v>
          </cell>
          <cell r="Y28">
            <v>0</v>
          </cell>
          <cell r="Z28">
            <v>0.43</v>
          </cell>
          <cell r="AA28">
            <v>0.31</v>
          </cell>
          <cell r="AB28">
            <v>0.41</v>
          </cell>
          <cell r="AC28">
            <v>0.41</v>
          </cell>
          <cell r="AD28">
            <v>0.41</v>
          </cell>
          <cell r="AE28">
            <v>0.34</v>
          </cell>
          <cell r="AF28">
            <v>0.34</v>
          </cell>
          <cell r="AG28">
            <v>0.34</v>
          </cell>
          <cell r="AH28">
            <v>0.34</v>
          </cell>
          <cell r="AI28">
            <v>0.31</v>
          </cell>
          <cell r="AJ28">
            <v>0.31</v>
          </cell>
          <cell r="AK28">
            <v>0.31</v>
          </cell>
          <cell r="AL28">
            <v>0.31</v>
          </cell>
          <cell r="AM28">
            <v>0.31</v>
          </cell>
          <cell r="AN28">
            <v>0.31</v>
          </cell>
          <cell r="AO28">
            <v>0.43</v>
          </cell>
        </row>
        <row r="29">
          <cell r="X29" t="str">
            <v>DoorInsNonSwing</v>
          </cell>
          <cell r="Y29" t="str">
            <v>m² K/W</v>
          </cell>
          <cell r="Z29">
            <v>1.5E-3</v>
          </cell>
          <cell r="AA29">
            <v>1.5E-3</v>
          </cell>
          <cell r="AB29">
            <v>1.5E-3</v>
          </cell>
          <cell r="AC29">
            <v>1.5E-3</v>
          </cell>
          <cell r="AD29">
            <v>1.5E-3</v>
          </cell>
          <cell r="AE29">
            <v>1.5E-3</v>
          </cell>
          <cell r="AF29">
            <v>1.5E-3</v>
          </cell>
          <cell r="AG29">
            <v>1.5E-3</v>
          </cell>
          <cell r="AH29">
            <v>1.5E-3</v>
          </cell>
          <cell r="AI29">
            <v>1.5E-3</v>
          </cell>
          <cell r="AJ29">
            <v>1.5E-3</v>
          </cell>
          <cell r="AK29">
            <v>1.5E-3</v>
          </cell>
          <cell r="AL29">
            <v>1.5E-3</v>
          </cell>
          <cell r="AM29">
            <v>1.5E-3</v>
          </cell>
          <cell r="AN29">
            <v>1.5E-3</v>
          </cell>
          <cell r="AO29">
            <v>1.5E-3</v>
          </cell>
        </row>
        <row r="30">
          <cell r="X30" t="str">
            <v>DoorInsSwing</v>
          </cell>
          <cell r="Y30" t="str">
            <v>m² K/W</v>
          </cell>
          <cell r="Z30">
            <v>1.5E-3</v>
          </cell>
          <cell r="AA30">
            <v>1.5E-3</v>
          </cell>
          <cell r="AB30">
            <v>1.5E-3</v>
          </cell>
          <cell r="AC30">
            <v>1.5E-3</v>
          </cell>
          <cell r="AD30">
            <v>1.5E-3</v>
          </cell>
          <cell r="AE30">
            <v>1.5E-3</v>
          </cell>
          <cell r="AF30">
            <v>1.5E-3</v>
          </cell>
          <cell r="AG30">
            <v>1.5E-3</v>
          </cell>
          <cell r="AH30">
            <v>1.5E-3</v>
          </cell>
          <cell r="AI30">
            <v>1.5E-3</v>
          </cell>
          <cell r="AJ30">
            <v>1.5E-3</v>
          </cell>
          <cell r="AK30">
            <v>1.5E-3</v>
          </cell>
          <cell r="AL30">
            <v>1.5E-3</v>
          </cell>
          <cell r="AM30">
            <v>1.5E-3</v>
          </cell>
          <cell r="AN30">
            <v>1.5E-3</v>
          </cell>
          <cell r="AO30">
            <v>1.5E-3</v>
          </cell>
        </row>
        <row r="31">
          <cell r="X31" t="str">
            <v>SkyLtUGlassCurb</v>
          </cell>
          <cell r="Y31" t="str">
            <v>W/m² K</v>
          </cell>
          <cell r="Z31">
            <v>6.3028729501209</v>
          </cell>
          <cell r="AA31">
            <v>6.3028729501209</v>
          </cell>
          <cell r="AB31">
            <v>6.3028729501209</v>
          </cell>
          <cell r="AC31">
            <v>6.3028729501209</v>
          </cell>
          <cell r="AD31">
            <v>6.3028729501209</v>
          </cell>
          <cell r="AE31">
            <v>6.3028729501209</v>
          </cell>
          <cell r="AF31">
            <v>6.3028729501209</v>
          </cell>
          <cell r="AG31">
            <v>6.3028729501209</v>
          </cell>
          <cell r="AH31">
            <v>6.3028729501209</v>
          </cell>
          <cell r="AI31">
            <v>6.3028729501209</v>
          </cell>
          <cell r="AJ31">
            <v>6.3028729501209</v>
          </cell>
          <cell r="AK31">
            <v>6.3028729501209</v>
          </cell>
          <cell r="AL31">
            <v>6.3028729501209</v>
          </cell>
          <cell r="AM31">
            <v>6.3028729501209</v>
          </cell>
          <cell r="AN31">
            <v>6.3028729501209</v>
          </cell>
          <cell r="AO31">
            <v>6.3028729501209</v>
          </cell>
        </row>
        <row r="32">
          <cell r="X32" t="str">
            <v>SkyLtUGlassNoCurb</v>
          </cell>
          <cell r="Y32" t="str">
            <v>W/m² K</v>
          </cell>
          <cell r="Z32">
            <v>3.8612194649389298</v>
          </cell>
          <cell r="AA32">
            <v>3.8612194649389298</v>
          </cell>
          <cell r="AB32">
            <v>4.6561764136028261</v>
          </cell>
          <cell r="AC32">
            <v>4.6561764136028261</v>
          </cell>
          <cell r="AD32">
            <v>4.6561764136028261</v>
          </cell>
          <cell r="AE32">
            <v>4.6561764136028261</v>
          </cell>
          <cell r="AF32">
            <v>4.6561764136028261</v>
          </cell>
          <cell r="AG32">
            <v>4.6561764136028261</v>
          </cell>
          <cell r="AH32">
            <v>4.6561764136028261</v>
          </cell>
          <cell r="AI32">
            <v>3.8612194649389298</v>
          </cell>
          <cell r="AJ32">
            <v>3.8612194649389298</v>
          </cell>
          <cell r="AK32">
            <v>3.8612194649389298</v>
          </cell>
          <cell r="AL32">
            <v>3.8612194649389298</v>
          </cell>
          <cell r="AM32">
            <v>3.8612194649389298</v>
          </cell>
          <cell r="AN32">
            <v>3.8612194649389298</v>
          </cell>
          <cell r="AO32">
            <v>3.8612194649389298</v>
          </cell>
        </row>
        <row r="33">
          <cell r="X33" t="str">
            <v>SkyLtUPlastic</v>
          </cell>
          <cell r="Y33" t="str">
            <v>W/m² K</v>
          </cell>
          <cell r="Z33">
            <v>5.9053944757889507</v>
          </cell>
          <cell r="AA33">
            <v>6.3028729501209</v>
          </cell>
          <cell r="AB33">
            <v>6.3028729501209</v>
          </cell>
          <cell r="AC33">
            <v>6.3028729501209</v>
          </cell>
          <cell r="AD33">
            <v>6.3028729501209</v>
          </cell>
          <cell r="AE33">
            <v>6.3028729501209</v>
          </cell>
          <cell r="AF33">
            <v>6.3028729501209</v>
          </cell>
          <cell r="AG33">
            <v>6.3028729501209</v>
          </cell>
          <cell r="AH33">
            <v>6.3028729501209</v>
          </cell>
          <cell r="AI33">
            <v>6.3028729501209</v>
          </cell>
          <cell r="AJ33">
            <v>6.3028729501209</v>
          </cell>
          <cell r="AK33">
            <v>6.3028729501209</v>
          </cell>
          <cell r="AL33">
            <v>6.3028729501209</v>
          </cell>
          <cell r="AM33">
            <v>6.3028729501209</v>
          </cell>
          <cell r="AN33">
            <v>6.3028729501209</v>
          </cell>
          <cell r="AO33">
            <v>5.9053944757889507</v>
          </cell>
        </row>
        <row r="34">
          <cell r="X34" t="str">
            <v>SkyLtSHGCGlass2</v>
          </cell>
          <cell r="Y34">
            <v>0</v>
          </cell>
          <cell r="Z34">
            <v>0.7</v>
          </cell>
          <cell r="AA34">
            <v>0.46</v>
          </cell>
          <cell r="AB34">
            <v>0.56999999999999995</v>
          </cell>
          <cell r="AC34">
            <v>0.56999999999999995</v>
          </cell>
          <cell r="AD34">
            <v>0.56999999999999995</v>
          </cell>
          <cell r="AE34">
            <v>0.56999999999999995</v>
          </cell>
          <cell r="AF34">
            <v>0.56999999999999995</v>
          </cell>
          <cell r="AG34">
            <v>0.56999999999999995</v>
          </cell>
          <cell r="AH34">
            <v>0.56999999999999995</v>
          </cell>
          <cell r="AI34">
            <v>0.46</v>
          </cell>
          <cell r="AJ34">
            <v>0.46</v>
          </cell>
          <cell r="AK34">
            <v>0.46</v>
          </cell>
          <cell r="AL34">
            <v>0.46</v>
          </cell>
          <cell r="AM34">
            <v>0.46</v>
          </cell>
          <cell r="AN34">
            <v>0.46</v>
          </cell>
          <cell r="AO34">
            <v>0.7</v>
          </cell>
        </row>
        <row r="35">
          <cell r="X35" t="str">
            <v>SkyLtSHGCGlass5</v>
          </cell>
          <cell r="Y35">
            <v>0</v>
          </cell>
          <cell r="Z35">
            <v>0.7</v>
          </cell>
          <cell r="AA35">
            <v>0.36</v>
          </cell>
          <cell r="AB35">
            <v>0.4</v>
          </cell>
          <cell r="AC35">
            <v>0.4</v>
          </cell>
          <cell r="AD35">
            <v>0.4</v>
          </cell>
          <cell r="AE35">
            <v>0.4</v>
          </cell>
          <cell r="AF35">
            <v>0.4</v>
          </cell>
          <cell r="AG35">
            <v>0.4</v>
          </cell>
          <cell r="AH35">
            <v>0.4</v>
          </cell>
          <cell r="AI35">
            <v>0.36</v>
          </cell>
          <cell r="AJ35">
            <v>0.36</v>
          </cell>
          <cell r="AK35">
            <v>0.36</v>
          </cell>
          <cell r="AL35">
            <v>0.36</v>
          </cell>
          <cell r="AM35">
            <v>0.36</v>
          </cell>
          <cell r="AN35">
            <v>0.36</v>
          </cell>
          <cell r="AO35">
            <v>0.7</v>
          </cell>
        </row>
        <row r="36">
          <cell r="X36" t="str">
            <v>SkyLtSHGCPlastic2</v>
          </cell>
          <cell r="Y36">
            <v>0</v>
          </cell>
          <cell r="Z36">
            <v>0.69</v>
          </cell>
          <cell r="AA36">
            <v>0.69</v>
          </cell>
          <cell r="AB36">
            <v>0.69</v>
          </cell>
          <cell r="AC36">
            <v>0.69</v>
          </cell>
          <cell r="AD36">
            <v>0.69</v>
          </cell>
          <cell r="AE36">
            <v>0.69</v>
          </cell>
          <cell r="AF36">
            <v>0.69</v>
          </cell>
          <cell r="AG36">
            <v>0.69</v>
          </cell>
          <cell r="AH36">
            <v>0.69</v>
          </cell>
          <cell r="AI36">
            <v>0.69</v>
          </cell>
          <cell r="AJ36">
            <v>0.69</v>
          </cell>
          <cell r="AK36">
            <v>0.69</v>
          </cell>
          <cell r="AL36">
            <v>0.69</v>
          </cell>
          <cell r="AM36">
            <v>0.69</v>
          </cell>
          <cell r="AN36">
            <v>0.69</v>
          </cell>
          <cell r="AO36">
            <v>0.69</v>
          </cell>
        </row>
        <row r="37">
          <cell r="X37" t="str">
            <v>SkyLtSHGCPlastic5</v>
          </cell>
          <cell r="Y37">
            <v>0</v>
          </cell>
          <cell r="Z37">
            <v>0.56999999999999995</v>
          </cell>
          <cell r="AA37">
            <v>0.56999999999999995</v>
          </cell>
          <cell r="AB37">
            <v>0.56999999999999995</v>
          </cell>
          <cell r="AC37">
            <v>0.56999999999999995</v>
          </cell>
          <cell r="AD37">
            <v>0.56999999999999995</v>
          </cell>
          <cell r="AE37">
            <v>0.56999999999999995</v>
          </cell>
          <cell r="AF37">
            <v>0.56999999999999995</v>
          </cell>
          <cell r="AG37">
            <v>0.56999999999999995</v>
          </cell>
          <cell r="AH37">
            <v>0.56999999999999995</v>
          </cell>
          <cell r="AI37">
            <v>0.56999999999999995</v>
          </cell>
          <cell r="AJ37">
            <v>0.56999999999999995</v>
          </cell>
          <cell r="AK37">
            <v>0.56999999999999995</v>
          </cell>
          <cell r="AL37">
            <v>0.56999999999999995</v>
          </cell>
          <cell r="AM37">
            <v>0.56999999999999995</v>
          </cell>
          <cell r="AN37">
            <v>0.56999999999999995</v>
          </cell>
          <cell r="AO37">
            <v>0.56999999999999995</v>
          </cell>
        </row>
        <row r="38">
          <cell r="X38" t="str">
            <v>VLTNorth10</v>
          </cell>
          <cell r="Y38">
            <v>0</v>
          </cell>
          <cell r="Z38">
            <v>0.81359999999999988</v>
          </cell>
          <cell r="AA38">
            <v>0.68929999999999991</v>
          </cell>
          <cell r="AB38">
            <v>0.68929999999999991</v>
          </cell>
          <cell r="AC38">
            <v>0.68929999999999991</v>
          </cell>
          <cell r="AD38">
            <v>0.68929999999999991</v>
          </cell>
          <cell r="AE38">
            <v>0.68929999999999991</v>
          </cell>
          <cell r="AF38">
            <v>0.68929999999999991</v>
          </cell>
          <cell r="AG38">
            <v>0.68929999999999991</v>
          </cell>
          <cell r="AH38">
            <v>0.68929999999999991</v>
          </cell>
          <cell r="AI38">
            <v>0.68929999999999991</v>
          </cell>
          <cell r="AJ38">
            <v>0.68929999999999991</v>
          </cell>
          <cell r="AK38">
            <v>0.68929999999999991</v>
          </cell>
          <cell r="AL38">
            <v>0.68929999999999991</v>
          </cell>
          <cell r="AM38">
            <v>0.68929999999999991</v>
          </cell>
          <cell r="AN38">
            <v>0.68929999999999991</v>
          </cell>
          <cell r="AO38">
            <v>0.81359999999999988</v>
          </cell>
        </row>
        <row r="39">
          <cell r="X39" t="str">
            <v>VLTNorth20</v>
          </cell>
          <cell r="Y39">
            <v>0</v>
          </cell>
          <cell r="Z39">
            <v>0.55369999999999997</v>
          </cell>
          <cell r="AA39">
            <v>0.57629999999999992</v>
          </cell>
          <cell r="AB39">
            <v>0.68929999999999991</v>
          </cell>
          <cell r="AC39">
            <v>0.68929999999999991</v>
          </cell>
          <cell r="AD39">
            <v>0.68929999999999991</v>
          </cell>
          <cell r="AE39">
            <v>0.68929999999999991</v>
          </cell>
          <cell r="AF39">
            <v>0.68929999999999991</v>
          </cell>
          <cell r="AG39">
            <v>0.68929999999999991</v>
          </cell>
          <cell r="AH39">
            <v>0.68929999999999991</v>
          </cell>
          <cell r="AI39">
            <v>0.57629999999999992</v>
          </cell>
          <cell r="AJ39">
            <v>0.57629999999999992</v>
          </cell>
          <cell r="AK39">
            <v>0.57629999999999992</v>
          </cell>
          <cell r="AL39">
            <v>0.57629999999999992</v>
          </cell>
          <cell r="AM39">
            <v>0.57629999999999992</v>
          </cell>
          <cell r="AN39">
            <v>0.57629999999999992</v>
          </cell>
          <cell r="AO39">
            <v>0.55369999999999997</v>
          </cell>
        </row>
        <row r="40">
          <cell r="X40" t="str">
            <v>VLTNorth30</v>
          </cell>
          <cell r="Y40">
            <v>0</v>
          </cell>
          <cell r="Z40">
            <v>0.53109999999999991</v>
          </cell>
          <cell r="AA40">
            <v>0.53109999999999991</v>
          </cell>
          <cell r="AB40">
            <v>0.68929999999999991</v>
          </cell>
          <cell r="AC40">
            <v>0.68929999999999991</v>
          </cell>
          <cell r="AD40">
            <v>0.68929999999999991</v>
          </cell>
          <cell r="AE40">
            <v>0.68929999999999991</v>
          </cell>
          <cell r="AF40">
            <v>0.68929999999999991</v>
          </cell>
          <cell r="AG40">
            <v>0.68929999999999991</v>
          </cell>
          <cell r="AH40">
            <v>0.68929999999999991</v>
          </cell>
          <cell r="AI40">
            <v>0.53109999999999991</v>
          </cell>
          <cell r="AJ40">
            <v>0.53109999999999991</v>
          </cell>
          <cell r="AK40">
            <v>0.53109999999999991</v>
          </cell>
          <cell r="AL40">
            <v>0.53109999999999991</v>
          </cell>
          <cell r="AM40">
            <v>0.53109999999999991</v>
          </cell>
          <cell r="AN40">
            <v>0.53109999999999991</v>
          </cell>
          <cell r="AO40">
            <v>0.53109999999999991</v>
          </cell>
        </row>
        <row r="41">
          <cell r="X41" t="str">
            <v>VLTNorth40</v>
          </cell>
          <cell r="Y41">
            <v>0</v>
          </cell>
          <cell r="Z41">
            <v>0.53109999999999991</v>
          </cell>
          <cell r="AA41">
            <v>0.53109999999999991</v>
          </cell>
          <cell r="AB41">
            <v>0.68929999999999991</v>
          </cell>
          <cell r="AC41">
            <v>0.68929999999999991</v>
          </cell>
          <cell r="AD41">
            <v>0.68929999999999991</v>
          </cell>
          <cell r="AE41">
            <v>0.68929999999999991</v>
          </cell>
          <cell r="AF41">
            <v>0.68929999999999991</v>
          </cell>
          <cell r="AG41">
            <v>0.68929999999999991</v>
          </cell>
          <cell r="AH41">
            <v>0.68929999999999991</v>
          </cell>
          <cell r="AI41">
            <v>0.53109999999999991</v>
          </cell>
          <cell r="AJ41">
            <v>0.53109999999999991</v>
          </cell>
          <cell r="AK41">
            <v>0.53109999999999991</v>
          </cell>
          <cell r="AL41">
            <v>0.53109999999999991</v>
          </cell>
          <cell r="AM41">
            <v>0.45199999999999996</v>
          </cell>
          <cell r="AN41">
            <v>0.45199999999999996</v>
          </cell>
          <cell r="AO41">
            <v>0.53109999999999991</v>
          </cell>
        </row>
        <row r="42">
          <cell r="X42" t="str">
            <v>VLTESW10</v>
          </cell>
          <cell r="Y42">
            <v>0</v>
          </cell>
          <cell r="Z42">
            <v>0.55369999999999997</v>
          </cell>
          <cell r="AA42">
            <v>0.53109999999999991</v>
          </cell>
          <cell r="AB42">
            <v>0.68929999999999991</v>
          </cell>
          <cell r="AC42">
            <v>0.68929999999999991</v>
          </cell>
          <cell r="AD42">
            <v>0.68929999999999991</v>
          </cell>
          <cell r="AE42">
            <v>0.68929999999999991</v>
          </cell>
          <cell r="AF42">
            <v>0.68929999999999991</v>
          </cell>
          <cell r="AG42">
            <v>0.68929999999999991</v>
          </cell>
          <cell r="AH42">
            <v>0.68929999999999991</v>
          </cell>
          <cell r="AI42">
            <v>0.53109999999999991</v>
          </cell>
          <cell r="AJ42">
            <v>0.53109999999999991</v>
          </cell>
          <cell r="AK42">
            <v>0.53109999999999991</v>
          </cell>
          <cell r="AL42">
            <v>0.53109999999999991</v>
          </cell>
          <cell r="AM42">
            <v>0.51979999999999993</v>
          </cell>
          <cell r="AN42">
            <v>0.51979999999999993</v>
          </cell>
          <cell r="AO42">
            <v>0.55369999999999997</v>
          </cell>
        </row>
        <row r="43">
          <cell r="X43" t="str">
            <v>VLTESW20</v>
          </cell>
          <cell r="Y43">
            <v>0</v>
          </cell>
          <cell r="Z43">
            <v>0.48589999999999994</v>
          </cell>
          <cell r="AA43">
            <v>0.40679999999999994</v>
          </cell>
          <cell r="AB43">
            <v>0.62149999999999994</v>
          </cell>
          <cell r="AC43">
            <v>0.62149999999999994</v>
          </cell>
          <cell r="AD43">
            <v>0.62149999999999994</v>
          </cell>
          <cell r="AE43">
            <v>0.68929999999999991</v>
          </cell>
          <cell r="AF43">
            <v>0.68929999999999991</v>
          </cell>
          <cell r="AG43">
            <v>0.68929999999999991</v>
          </cell>
          <cell r="AH43">
            <v>0.68929999999999991</v>
          </cell>
          <cell r="AI43">
            <v>0.40679999999999994</v>
          </cell>
          <cell r="AJ43">
            <v>0.40679999999999994</v>
          </cell>
          <cell r="AK43">
            <v>0.40679999999999994</v>
          </cell>
          <cell r="AL43">
            <v>0.40679999999999994</v>
          </cell>
          <cell r="AM43">
            <v>0.40679999999999994</v>
          </cell>
          <cell r="AN43">
            <v>0.40679999999999994</v>
          </cell>
          <cell r="AO43">
            <v>0.48589999999999994</v>
          </cell>
        </row>
        <row r="44">
          <cell r="X44" t="str">
            <v>VLTESW30</v>
          </cell>
          <cell r="Y44">
            <v>0</v>
          </cell>
          <cell r="Z44">
            <v>0.48589999999999994</v>
          </cell>
          <cell r="AA44">
            <v>0.40679999999999994</v>
          </cell>
          <cell r="AB44">
            <v>0.46329999999999993</v>
          </cell>
          <cell r="AC44">
            <v>0.46329999999999993</v>
          </cell>
          <cell r="AD44">
            <v>0.46329999999999993</v>
          </cell>
          <cell r="AE44">
            <v>0.44069999999999998</v>
          </cell>
          <cell r="AF44">
            <v>0.44069999999999998</v>
          </cell>
          <cell r="AG44">
            <v>0.44069999999999998</v>
          </cell>
          <cell r="AH44">
            <v>0.44069999999999998</v>
          </cell>
          <cell r="AI44">
            <v>0.40679999999999994</v>
          </cell>
          <cell r="AJ44">
            <v>0.40679999999999994</v>
          </cell>
          <cell r="AK44">
            <v>0.40679999999999994</v>
          </cell>
          <cell r="AL44">
            <v>0.40679999999999994</v>
          </cell>
          <cell r="AM44">
            <v>0.40679999999999994</v>
          </cell>
          <cell r="AN44">
            <v>0.40679999999999994</v>
          </cell>
          <cell r="AO44">
            <v>0.48589999999999994</v>
          </cell>
        </row>
        <row r="45">
          <cell r="X45" t="str">
            <v>VLTESW40</v>
          </cell>
          <cell r="Y45">
            <v>0</v>
          </cell>
          <cell r="Z45">
            <v>0.48589999999999994</v>
          </cell>
          <cell r="AA45">
            <v>0.35029999999999994</v>
          </cell>
          <cell r="AB45">
            <v>0.46329999999999993</v>
          </cell>
          <cell r="AC45">
            <v>0.46329999999999993</v>
          </cell>
          <cell r="AD45">
            <v>0.46329999999999993</v>
          </cell>
          <cell r="AE45">
            <v>0.38419999999999999</v>
          </cell>
          <cell r="AF45">
            <v>0.38419999999999999</v>
          </cell>
          <cell r="AG45">
            <v>0.38419999999999999</v>
          </cell>
          <cell r="AH45">
            <v>0.38419999999999999</v>
          </cell>
          <cell r="AI45">
            <v>0.35029999999999994</v>
          </cell>
          <cell r="AJ45">
            <v>0.35029999999999994</v>
          </cell>
          <cell r="AK45">
            <v>0.35029999999999994</v>
          </cell>
          <cell r="AL45">
            <v>0.35029999999999994</v>
          </cell>
          <cell r="AM45">
            <v>0.35029999999999994</v>
          </cell>
          <cell r="AN45">
            <v>0.35029999999999994</v>
          </cell>
          <cell r="AO45">
            <v>0.48589999999999994</v>
          </cell>
        </row>
        <row r="46">
          <cell r="X46" t="str">
            <v>SkyLtVLTGlass2</v>
          </cell>
          <cell r="Y46">
            <v>0</v>
          </cell>
          <cell r="Z46">
            <v>0.79099999999999993</v>
          </cell>
          <cell r="AA46">
            <v>0.51979999999999993</v>
          </cell>
          <cell r="AB46">
            <v>0.64409999999999989</v>
          </cell>
          <cell r="AC46">
            <v>0.64409999999999989</v>
          </cell>
          <cell r="AD46">
            <v>0.64409999999999989</v>
          </cell>
          <cell r="AE46">
            <v>0.64409999999999989</v>
          </cell>
          <cell r="AF46">
            <v>0.64409999999999989</v>
          </cell>
          <cell r="AG46">
            <v>0.64409999999999989</v>
          </cell>
          <cell r="AH46">
            <v>0.64409999999999989</v>
          </cell>
          <cell r="AI46">
            <v>0.51979999999999993</v>
          </cell>
          <cell r="AJ46">
            <v>0.51979999999999993</v>
          </cell>
          <cell r="AK46">
            <v>0.51979999999999993</v>
          </cell>
          <cell r="AL46">
            <v>0.51979999999999993</v>
          </cell>
          <cell r="AM46">
            <v>0.51979999999999993</v>
          </cell>
          <cell r="AN46">
            <v>0.51979999999999993</v>
          </cell>
          <cell r="AO46">
            <v>0.79099999999999993</v>
          </cell>
        </row>
        <row r="47">
          <cell r="X47" t="str">
            <v>SkyLtVLTGlass5</v>
          </cell>
          <cell r="Y47">
            <v>0</v>
          </cell>
          <cell r="Z47">
            <v>0.79099999999999993</v>
          </cell>
          <cell r="AA47">
            <v>0.40679999999999994</v>
          </cell>
          <cell r="AB47">
            <v>0.45199999999999996</v>
          </cell>
          <cell r="AC47">
            <v>0.45199999999999996</v>
          </cell>
          <cell r="AD47">
            <v>0.45199999999999996</v>
          </cell>
          <cell r="AE47">
            <v>0.45199999999999996</v>
          </cell>
          <cell r="AF47">
            <v>0.45199999999999996</v>
          </cell>
          <cell r="AG47">
            <v>0.45199999999999996</v>
          </cell>
          <cell r="AH47">
            <v>0.45199999999999996</v>
          </cell>
          <cell r="AI47">
            <v>0.40679999999999994</v>
          </cell>
          <cell r="AJ47">
            <v>0.40679999999999994</v>
          </cell>
          <cell r="AK47">
            <v>0.40679999999999994</v>
          </cell>
          <cell r="AL47">
            <v>0.40679999999999994</v>
          </cell>
          <cell r="AM47">
            <v>0.40679999999999994</v>
          </cell>
          <cell r="AN47">
            <v>0.40679999999999994</v>
          </cell>
          <cell r="AO47">
            <v>0.79099999999999993</v>
          </cell>
        </row>
        <row r="48">
          <cell r="X48" t="str">
            <v>SkyLtVLTPlastic2</v>
          </cell>
          <cell r="Y48">
            <v>0</v>
          </cell>
          <cell r="Z48">
            <v>0.77969999999999984</v>
          </cell>
          <cell r="AA48">
            <v>0.77969999999999984</v>
          </cell>
          <cell r="AB48">
            <v>0.77969999999999984</v>
          </cell>
          <cell r="AC48">
            <v>0.77969999999999984</v>
          </cell>
          <cell r="AD48">
            <v>0.77969999999999984</v>
          </cell>
          <cell r="AE48">
            <v>0.77969999999999984</v>
          </cell>
          <cell r="AF48">
            <v>0.77969999999999984</v>
          </cell>
          <cell r="AG48">
            <v>0.77969999999999984</v>
          </cell>
          <cell r="AH48">
            <v>0.77969999999999984</v>
          </cell>
          <cell r="AI48">
            <v>0.77969999999999984</v>
          </cell>
          <cell r="AJ48">
            <v>0.77969999999999984</v>
          </cell>
          <cell r="AK48">
            <v>0.77969999999999984</v>
          </cell>
          <cell r="AL48">
            <v>0.77969999999999984</v>
          </cell>
          <cell r="AM48">
            <v>0.77969999999999984</v>
          </cell>
          <cell r="AN48">
            <v>0.77969999999999984</v>
          </cell>
          <cell r="AO48">
            <v>0.77969999999999984</v>
          </cell>
        </row>
        <row r="49">
          <cell r="X49" t="str">
            <v>SkyLtVLTPlastic5</v>
          </cell>
          <cell r="Y49">
            <v>0</v>
          </cell>
          <cell r="Z49">
            <v>0.64409999999999989</v>
          </cell>
          <cell r="AA49">
            <v>0.64409999999999989</v>
          </cell>
          <cell r="AB49">
            <v>0.64409999999999989</v>
          </cell>
          <cell r="AC49">
            <v>0.64409999999999989</v>
          </cell>
          <cell r="AD49">
            <v>0.64409999999999989</v>
          </cell>
          <cell r="AE49">
            <v>0.64409999999999989</v>
          </cell>
          <cell r="AF49">
            <v>0.64409999999999989</v>
          </cell>
          <cell r="AG49">
            <v>0.64409999999999989</v>
          </cell>
          <cell r="AH49">
            <v>0.64409999999999989</v>
          </cell>
          <cell r="AI49">
            <v>0.64409999999999989</v>
          </cell>
          <cell r="AJ49">
            <v>0.64409999999999989</v>
          </cell>
          <cell r="AK49">
            <v>0.64409999999999989</v>
          </cell>
          <cell r="AL49">
            <v>0.64409999999999989</v>
          </cell>
          <cell r="AM49">
            <v>0.64409999999999989</v>
          </cell>
          <cell r="AN49">
            <v>0.64409999999999989</v>
          </cell>
          <cell r="AO49">
            <v>0.64409999999999989</v>
          </cell>
        </row>
      </sheetData>
      <sheetData sheetId="5"/>
      <sheetData sheetId="6"/>
      <sheetData sheetId="7">
        <row r="2">
          <cell r="B2" t="str">
            <v>0001 CZ15 MediumOffice Base</v>
          </cell>
          <cell r="C2">
            <v>0</v>
          </cell>
          <cell r="D2" t="b">
            <v>0</v>
          </cell>
          <cell r="E2" t="str">
            <v>CZ15RV2.epw</v>
          </cell>
          <cell r="F2">
            <v>15</v>
          </cell>
          <cell r="G2">
            <v>0</v>
          </cell>
          <cell r="H2">
            <v>1.024128E-3</v>
          </cell>
          <cell r="I2">
            <v>8.5837477233149301E-2</v>
          </cell>
          <cell r="J2">
            <v>0</v>
          </cell>
          <cell r="K2">
            <v>3.9450483387994533</v>
          </cell>
          <cell r="L2">
            <v>2.504407653539467</v>
          </cell>
          <cell r="M2">
            <v>0.73</v>
          </cell>
          <cell r="N2">
            <v>0.44999999999999996</v>
          </cell>
          <cell r="O2">
            <v>0.8</v>
          </cell>
          <cell r="P2">
            <v>3.8121652137271975</v>
          </cell>
          <cell r="Q2">
            <v>0.60716622873419479</v>
          </cell>
          <cell r="R2">
            <v>2.6687840419430833</v>
          </cell>
          <cell r="S2">
            <v>0.4</v>
          </cell>
          <cell r="T2">
            <v>0.31</v>
          </cell>
          <cell r="U2">
            <v>0.45199999999999996</v>
          </cell>
          <cell r="V2">
            <v>0.35029999999999994</v>
          </cell>
          <cell r="W2">
            <v>0.51979999999999993</v>
          </cell>
          <cell r="X2">
            <v>9.9999999999999995E-7</v>
          </cell>
          <cell r="Y2">
            <v>0</v>
          </cell>
          <cell r="Z2">
            <v>0</v>
          </cell>
          <cell r="AA2">
            <v>9.6875193750387503</v>
          </cell>
          <cell r="AB2">
            <v>10.763910416709722</v>
          </cell>
          <cell r="AC2">
            <v>31468.723000000002</v>
          </cell>
          <cell r="AD2">
            <v>100000</v>
          </cell>
          <cell r="AE2">
            <v>100000</v>
          </cell>
          <cell r="AF2">
            <v>450</v>
          </cell>
          <cell r="AG2">
            <v>2</v>
          </cell>
          <cell r="AH2">
            <v>0.3</v>
          </cell>
          <cell r="AI2">
            <v>0.2</v>
          </cell>
          <cell r="AJ2">
            <v>3</v>
          </cell>
          <cell r="AK2">
            <v>3</v>
          </cell>
          <cell r="AL2">
            <v>0</v>
          </cell>
          <cell r="AM2" t="str">
            <v>CZ15MediumOffice.idf</v>
          </cell>
          <cell r="AN2" t="str">
            <v>CTZ15SiteDesign.idf</v>
          </cell>
          <cell r="AO2">
            <v>0</v>
          </cell>
          <cell r="AP2">
            <v>1</v>
          </cell>
          <cell r="AQ2" t="str">
            <v>MediumOffice</v>
          </cell>
          <cell r="AR2" t="str">
            <v>Base</v>
          </cell>
          <cell r="AS2">
            <v>0</v>
          </cell>
          <cell r="AT2" t="str">
            <v>No</v>
          </cell>
          <cell r="AU2" t="str">
            <v>No</v>
          </cell>
          <cell r="AV2" t="str">
            <v>No</v>
          </cell>
          <cell r="AW2" t="str">
            <v>No</v>
          </cell>
          <cell r="AX2" t="str">
            <v>No</v>
          </cell>
          <cell r="AY2" t="str">
            <v>No</v>
          </cell>
          <cell r="AZ2" t="str">
            <v>No</v>
          </cell>
          <cell r="BA2" t="str">
            <v>No</v>
          </cell>
          <cell r="BB2" t="str">
            <v>No</v>
          </cell>
          <cell r="BC2" t="str">
            <v>No</v>
          </cell>
          <cell r="BD2" t="str">
            <v>No</v>
          </cell>
          <cell r="BE2" t="str">
            <v>No</v>
          </cell>
          <cell r="BF2" t="str">
            <v>No</v>
          </cell>
          <cell r="BG2" t="str">
            <v>No</v>
          </cell>
          <cell r="BH2" t="str">
            <v>No</v>
          </cell>
          <cell r="BI2" t="str">
            <v>No</v>
          </cell>
          <cell r="BJ2" t="str">
            <v>No</v>
          </cell>
          <cell r="BK2" t="str">
            <v>No</v>
          </cell>
          <cell r="BL2" t="str">
            <v>No</v>
          </cell>
          <cell r="BM2" t="str">
            <v>No</v>
          </cell>
          <cell r="BN2" t="str">
            <v>No</v>
          </cell>
          <cell r="BO2" t="str">
            <v>No</v>
          </cell>
          <cell r="BP2" t="str">
            <v>No</v>
          </cell>
        </row>
        <row r="3">
          <cell r="B3" t="str">
            <v>0002 CZ15 MediumOffice RoofLtR+20</v>
          </cell>
          <cell r="C3" t="str">
            <v>0001 CZ15 MediumOffice Base</v>
          </cell>
          <cell r="D3" t="b">
            <v>0</v>
          </cell>
          <cell r="E3" t="str">
            <v>CZ15RV2.epw</v>
          </cell>
          <cell r="F3">
            <v>15</v>
          </cell>
          <cell r="G3">
            <v>0</v>
          </cell>
          <cell r="H3">
            <v>1.024128E-3</v>
          </cell>
          <cell r="I3">
            <v>8.5837477233149301E-2</v>
          </cell>
          <cell r="J3">
            <v>0</v>
          </cell>
          <cell r="K3">
            <v>5.741310423499316</v>
          </cell>
          <cell r="L3">
            <v>2.504407653539467</v>
          </cell>
          <cell r="M3">
            <v>0.73</v>
          </cell>
          <cell r="N3">
            <v>0.44999999999999996</v>
          </cell>
          <cell r="O3">
            <v>0.8</v>
          </cell>
          <cell r="P3">
            <v>3.8121652137271975</v>
          </cell>
          <cell r="Q3">
            <v>0.60716622873419479</v>
          </cell>
          <cell r="R3">
            <v>2.6687840419430833</v>
          </cell>
          <cell r="S3">
            <v>0.4</v>
          </cell>
          <cell r="T3">
            <v>0.31</v>
          </cell>
          <cell r="U3">
            <v>0.45199999999999996</v>
          </cell>
          <cell r="V3">
            <v>0.35029999999999994</v>
          </cell>
          <cell r="W3">
            <v>0.51979999999999993</v>
          </cell>
          <cell r="X3">
            <v>9.9999999999999995E-7</v>
          </cell>
          <cell r="Y3">
            <v>0</v>
          </cell>
          <cell r="Z3">
            <v>0</v>
          </cell>
          <cell r="AA3">
            <v>9.6875193750387503</v>
          </cell>
          <cell r="AB3">
            <v>10.763910416709722</v>
          </cell>
          <cell r="AC3">
            <v>31468.723000000002</v>
          </cell>
          <cell r="AD3">
            <v>100000</v>
          </cell>
          <cell r="AE3">
            <v>100000</v>
          </cell>
          <cell r="AF3">
            <v>450</v>
          </cell>
          <cell r="AG3">
            <v>2</v>
          </cell>
          <cell r="AH3">
            <v>0.3</v>
          </cell>
          <cell r="AI3">
            <v>0.2</v>
          </cell>
          <cell r="AJ3">
            <v>3</v>
          </cell>
          <cell r="AK3">
            <v>3</v>
          </cell>
          <cell r="AL3">
            <v>0</v>
          </cell>
          <cell r="AM3" t="str">
            <v>CZ15MediumOffice.idf</v>
          </cell>
          <cell r="AN3" t="str">
            <v>CTZ15SiteDesign.idf</v>
          </cell>
          <cell r="AO3">
            <v>0</v>
          </cell>
          <cell r="AP3">
            <v>2</v>
          </cell>
          <cell r="AQ3" t="str">
            <v>MediumOffice</v>
          </cell>
          <cell r="AR3" t="str">
            <v>RoofLt</v>
          </cell>
          <cell r="AS3" t="str">
            <v>R+20</v>
          </cell>
          <cell r="AT3" t="str">
            <v>Yes</v>
          </cell>
          <cell r="AU3" t="str">
            <v>No</v>
          </cell>
          <cell r="AV3" t="str">
            <v>No</v>
          </cell>
          <cell r="AW3" t="str">
            <v>No</v>
          </cell>
          <cell r="AX3" t="str">
            <v>No</v>
          </cell>
          <cell r="AY3" t="str">
            <v>No</v>
          </cell>
          <cell r="AZ3" t="str">
            <v>No</v>
          </cell>
          <cell r="BA3" t="str">
            <v>No</v>
          </cell>
          <cell r="BB3" t="str">
            <v>No</v>
          </cell>
          <cell r="BC3" t="str">
            <v>No</v>
          </cell>
          <cell r="BD3" t="str">
            <v>No</v>
          </cell>
          <cell r="BE3" t="str">
            <v>No</v>
          </cell>
          <cell r="BF3" t="str">
            <v>No</v>
          </cell>
          <cell r="BG3" t="str">
            <v>No</v>
          </cell>
          <cell r="BH3" t="str">
            <v>No</v>
          </cell>
          <cell r="BI3" t="str">
            <v>No</v>
          </cell>
          <cell r="BJ3" t="str">
            <v>No</v>
          </cell>
          <cell r="BK3" t="str">
            <v>No</v>
          </cell>
          <cell r="BL3" t="str">
            <v>No</v>
          </cell>
          <cell r="BM3" t="str">
            <v>No</v>
          </cell>
          <cell r="BN3" t="str">
            <v>No</v>
          </cell>
          <cell r="BO3" t="str">
            <v>No</v>
          </cell>
          <cell r="BP3" t="str">
            <v>No</v>
          </cell>
        </row>
        <row r="4">
          <cell r="B4" t="str">
            <v>0003 CZ15 MediumOffice WallLtR+20</v>
          </cell>
          <cell r="C4" t="str">
            <v>0001 CZ15 MediumOffice Base</v>
          </cell>
          <cell r="D4" t="b">
            <v>0</v>
          </cell>
          <cell r="E4" t="str">
            <v>CZ15RV2.epw</v>
          </cell>
          <cell r="F4">
            <v>15</v>
          </cell>
          <cell r="G4">
            <v>0</v>
          </cell>
          <cell r="H4">
            <v>1.024128E-3</v>
          </cell>
          <cell r="I4">
            <v>8.5837477233149301E-2</v>
          </cell>
          <cell r="J4">
            <v>0</v>
          </cell>
          <cell r="K4">
            <v>3.9450483387994533</v>
          </cell>
          <cell r="L4">
            <v>5.3459403674670751</v>
          </cell>
          <cell r="M4">
            <v>0.73</v>
          </cell>
          <cell r="N4">
            <v>0.44999999999999996</v>
          </cell>
          <cell r="O4">
            <v>0.8</v>
          </cell>
          <cell r="P4">
            <v>3.8121652137271975</v>
          </cell>
          <cell r="Q4">
            <v>0.60716622873419479</v>
          </cell>
          <cell r="R4">
            <v>2.6687840419430833</v>
          </cell>
          <cell r="S4">
            <v>0.4</v>
          </cell>
          <cell r="T4">
            <v>0.31</v>
          </cell>
          <cell r="U4">
            <v>0.45199999999999996</v>
          </cell>
          <cell r="V4">
            <v>0.35029999999999994</v>
          </cell>
          <cell r="W4">
            <v>0.51979999999999993</v>
          </cell>
          <cell r="X4">
            <v>9.9999999999999995E-7</v>
          </cell>
          <cell r="Y4">
            <v>0</v>
          </cell>
          <cell r="Z4">
            <v>0</v>
          </cell>
          <cell r="AA4">
            <v>9.6875193750387503</v>
          </cell>
          <cell r="AB4">
            <v>10.763910416709722</v>
          </cell>
          <cell r="AC4">
            <v>31468.723000000002</v>
          </cell>
          <cell r="AD4">
            <v>100000</v>
          </cell>
          <cell r="AE4">
            <v>100000</v>
          </cell>
          <cell r="AF4">
            <v>450</v>
          </cell>
          <cell r="AG4">
            <v>2</v>
          </cell>
          <cell r="AH4">
            <v>0.3</v>
          </cell>
          <cell r="AI4">
            <v>0.2</v>
          </cell>
          <cell r="AJ4">
            <v>3</v>
          </cell>
          <cell r="AK4">
            <v>3</v>
          </cell>
          <cell r="AL4">
            <v>0</v>
          </cell>
          <cell r="AM4" t="str">
            <v>CZ15MediumOffice.idf</v>
          </cell>
          <cell r="AN4" t="str">
            <v>CTZ15SiteDesign.idf</v>
          </cell>
          <cell r="AO4">
            <v>0</v>
          </cell>
          <cell r="AP4">
            <v>3</v>
          </cell>
          <cell r="AQ4" t="str">
            <v>MediumOffice</v>
          </cell>
          <cell r="AR4" t="str">
            <v>WallLt</v>
          </cell>
          <cell r="AS4" t="str">
            <v>R+20</v>
          </cell>
          <cell r="AT4" t="str">
            <v>No</v>
          </cell>
          <cell r="AU4" t="str">
            <v>Yes</v>
          </cell>
          <cell r="AV4" t="str">
            <v>No</v>
          </cell>
          <cell r="AW4" t="str">
            <v>No</v>
          </cell>
          <cell r="AX4" t="str">
            <v>No</v>
          </cell>
          <cell r="AY4" t="str">
            <v>No</v>
          </cell>
          <cell r="AZ4" t="str">
            <v>No</v>
          </cell>
          <cell r="BA4" t="str">
            <v>No</v>
          </cell>
          <cell r="BB4" t="str">
            <v>No</v>
          </cell>
          <cell r="BC4" t="str">
            <v>No</v>
          </cell>
          <cell r="BD4" t="str">
            <v>No</v>
          </cell>
          <cell r="BE4" t="str">
            <v>No</v>
          </cell>
          <cell r="BF4" t="str">
            <v>No</v>
          </cell>
          <cell r="BG4" t="str">
            <v>No</v>
          </cell>
          <cell r="BH4" t="str">
            <v>No</v>
          </cell>
          <cell r="BI4" t="str">
            <v>No</v>
          </cell>
          <cell r="BJ4" t="str">
            <v>No</v>
          </cell>
          <cell r="BK4" t="str">
            <v>No</v>
          </cell>
          <cell r="BL4" t="str">
            <v>No</v>
          </cell>
          <cell r="BM4" t="str">
            <v>No</v>
          </cell>
          <cell r="BN4" t="str">
            <v>No</v>
          </cell>
          <cell r="BO4" t="str">
            <v>No</v>
          </cell>
          <cell r="BP4" t="str">
            <v>No</v>
          </cell>
        </row>
        <row r="5">
          <cell r="B5" t="str">
            <v>0004 CZ15 MediumOffice UnhtSlabF24vR-5</v>
          </cell>
          <cell r="C5" t="str">
            <v>0001 CZ15 MediumOffice Base</v>
          </cell>
          <cell r="D5" t="b">
            <v>0</v>
          </cell>
          <cell r="E5" t="str">
            <v>CZ15RV2.epw</v>
          </cell>
          <cell r="F5">
            <v>15</v>
          </cell>
          <cell r="G5">
            <v>0</v>
          </cell>
          <cell r="H5">
            <v>1.024128E-3</v>
          </cell>
          <cell r="I5">
            <v>8.5837477233149301E-2</v>
          </cell>
          <cell r="J5">
            <v>0</v>
          </cell>
          <cell r="K5">
            <v>3.9450483387994533</v>
          </cell>
          <cell r="L5">
            <v>2.504407653539467</v>
          </cell>
          <cell r="M5">
            <v>0.57999999999999996</v>
          </cell>
          <cell r="N5">
            <v>0.44999999999999996</v>
          </cell>
          <cell r="O5">
            <v>0.8</v>
          </cell>
          <cell r="P5">
            <v>3.8121652137271975</v>
          </cell>
          <cell r="Q5">
            <v>0.60716622873419479</v>
          </cell>
          <cell r="R5">
            <v>2.6687840419430833</v>
          </cell>
          <cell r="S5">
            <v>0.4</v>
          </cell>
          <cell r="T5">
            <v>0.31</v>
          </cell>
          <cell r="U5">
            <v>0.45199999999999996</v>
          </cell>
          <cell r="V5">
            <v>0.35029999999999994</v>
          </cell>
          <cell r="W5">
            <v>0.51979999999999993</v>
          </cell>
          <cell r="X5">
            <v>9.9999999999999995E-7</v>
          </cell>
          <cell r="Y5">
            <v>0</v>
          </cell>
          <cell r="Z5">
            <v>0</v>
          </cell>
          <cell r="AA5">
            <v>9.6875193750387503</v>
          </cell>
          <cell r="AB5">
            <v>10.763910416709722</v>
          </cell>
          <cell r="AC5">
            <v>31468.723000000002</v>
          </cell>
          <cell r="AD5">
            <v>100000</v>
          </cell>
          <cell r="AE5">
            <v>100000</v>
          </cell>
          <cell r="AF5">
            <v>450</v>
          </cell>
          <cell r="AG5">
            <v>2</v>
          </cell>
          <cell r="AH5">
            <v>0.3</v>
          </cell>
          <cell r="AI5">
            <v>0.2</v>
          </cell>
          <cell r="AJ5">
            <v>3</v>
          </cell>
          <cell r="AK5">
            <v>3</v>
          </cell>
          <cell r="AL5">
            <v>0</v>
          </cell>
          <cell r="AM5" t="str">
            <v>CZ15MediumOffice.idf</v>
          </cell>
          <cell r="AN5" t="str">
            <v>CTZ15SiteDesign.idf</v>
          </cell>
          <cell r="AO5">
            <v>0</v>
          </cell>
          <cell r="AP5">
            <v>4</v>
          </cell>
          <cell r="AQ5" t="str">
            <v>MediumOffice</v>
          </cell>
          <cell r="AR5" t="str">
            <v>UnhtSlabF</v>
          </cell>
          <cell r="AS5" t="str">
            <v>24vR-5</v>
          </cell>
          <cell r="AT5" t="str">
            <v>No</v>
          </cell>
          <cell r="AU5" t="str">
            <v>No</v>
          </cell>
          <cell r="AV5" t="str">
            <v>No</v>
          </cell>
          <cell r="AW5" t="str">
            <v>No</v>
          </cell>
          <cell r="AX5" t="str">
            <v>No</v>
          </cell>
          <cell r="AY5" t="str">
            <v>No</v>
          </cell>
          <cell r="AZ5" t="str">
            <v>No</v>
          </cell>
          <cell r="BA5" t="str">
            <v>No</v>
          </cell>
          <cell r="BB5" t="str">
            <v>No</v>
          </cell>
          <cell r="BC5" t="str">
            <v>No</v>
          </cell>
          <cell r="BD5" t="str">
            <v>No</v>
          </cell>
          <cell r="BE5" t="str">
            <v>No</v>
          </cell>
          <cell r="BF5" t="str">
            <v>No</v>
          </cell>
          <cell r="BG5" t="str">
            <v>No</v>
          </cell>
          <cell r="BH5" t="str">
            <v>No</v>
          </cell>
          <cell r="BI5" t="str">
            <v>No</v>
          </cell>
          <cell r="BJ5" t="str">
            <v>No</v>
          </cell>
          <cell r="BK5" t="str">
            <v>No</v>
          </cell>
          <cell r="BL5" t="str">
            <v>No</v>
          </cell>
          <cell r="BM5" t="str">
            <v>No</v>
          </cell>
          <cell r="BN5" t="str">
            <v>No</v>
          </cell>
          <cell r="BO5" t="str">
            <v>No</v>
          </cell>
          <cell r="BP5" t="str">
            <v>No</v>
          </cell>
        </row>
        <row r="6">
          <cell r="B6" t="str">
            <v>0005 CZ15 MediumOffice BaseInfil+5</v>
          </cell>
          <cell r="C6" t="str">
            <v>0001 CZ15 MediumOffice Base</v>
          </cell>
          <cell r="D6" t="b">
            <v>0</v>
          </cell>
          <cell r="E6" t="str">
            <v>CZ15RV2.epw</v>
          </cell>
          <cell r="F6">
            <v>15</v>
          </cell>
          <cell r="G6">
            <v>0</v>
          </cell>
          <cell r="H6">
            <v>1.0753344E-3</v>
          </cell>
          <cell r="I6">
            <v>8.5837477233149301E-2</v>
          </cell>
          <cell r="J6">
            <v>0</v>
          </cell>
          <cell r="K6">
            <v>3.9450483387994533</v>
          </cell>
          <cell r="L6">
            <v>2.504407653539467</v>
          </cell>
          <cell r="M6">
            <v>0.73</v>
          </cell>
          <cell r="N6">
            <v>0.44999999999999996</v>
          </cell>
          <cell r="O6">
            <v>0.8</v>
          </cell>
          <cell r="P6">
            <v>3.8121652137271975</v>
          </cell>
          <cell r="Q6">
            <v>0.60716622873419479</v>
          </cell>
          <cell r="R6">
            <v>2.6687840419430833</v>
          </cell>
          <cell r="S6">
            <v>0.4</v>
          </cell>
          <cell r="T6">
            <v>0.31</v>
          </cell>
          <cell r="U6">
            <v>0.45199999999999996</v>
          </cell>
          <cell r="V6">
            <v>0.35029999999999994</v>
          </cell>
          <cell r="W6">
            <v>0.51979999999999993</v>
          </cell>
          <cell r="X6">
            <v>9.9999999999999995E-7</v>
          </cell>
          <cell r="Y6">
            <v>0</v>
          </cell>
          <cell r="Z6">
            <v>0</v>
          </cell>
          <cell r="AA6">
            <v>9.6875193750387503</v>
          </cell>
          <cell r="AB6">
            <v>10.763910416709722</v>
          </cell>
          <cell r="AC6">
            <v>31468.723000000002</v>
          </cell>
          <cell r="AD6">
            <v>100000</v>
          </cell>
          <cell r="AE6">
            <v>100000</v>
          </cell>
          <cell r="AF6">
            <v>450</v>
          </cell>
          <cell r="AG6">
            <v>2</v>
          </cell>
          <cell r="AH6">
            <v>0.3</v>
          </cell>
          <cell r="AI6">
            <v>0.2</v>
          </cell>
          <cell r="AJ6">
            <v>3</v>
          </cell>
          <cell r="AK6">
            <v>3</v>
          </cell>
          <cell r="AL6">
            <v>0</v>
          </cell>
          <cell r="AM6" t="str">
            <v>CZ15MediumOffice.idf</v>
          </cell>
          <cell r="AN6" t="str">
            <v>CTZ15SiteDesign.idf</v>
          </cell>
          <cell r="AO6">
            <v>0</v>
          </cell>
          <cell r="AP6">
            <v>5</v>
          </cell>
          <cell r="AQ6" t="str">
            <v>MediumOffice</v>
          </cell>
          <cell r="AR6" t="str">
            <v>Base</v>
          </cell>
          <cell r="AS6" t="str">
            <v>Infil+5</v>
          </cell>
          <cell r="AT6" t="str">
            <v>No</v>
          </cell>
          <cell r="AU6" t="str">
            <v>No</v>
          </cell>
          <cell r="AV6" t="str">
            <v>No</v>
          </cell>
          <cell r="AW6" t="str">
            <v>No</v>
          </cell>
          <cell r="AX6" t="str">
            <v>No</v>
          </cell>
          <cell r="AY6" t="str">
            <v>No</v>
          </cell>
          <cell r="AZ6" t="str">
            <v>No</v>
          </cell>
          <cell r="BA6" t="str">
            <v>No</v>
          </cell>
          <cell r="BB6" t="str">
            <v>No</v>
          </cell>
          <cell r="BC6" t="str">
            <v>No</v>
          </cell>
          <cell r="BD6" t="str">
            <v>No</v>
          </cell>
          <cell r="BE6" t="str">
            <v>No</v>
          </cell>
          <cell r="BF6" t="str">
            <v>No</v>
          </cell>
          <cell r="BG6" t="str">
            <v>No</v>
          </cell>
          <cell r="BH6" t="str">
            <v>No</v>
          </cell>
          <cell r="BI6" t="str">
            <v>No</v>
          </cell>
          <cell r="BJ6" t="str">
            <v>No</v>
          </cell>
          <cell r="BK6" t="str">
            <v>No</v>
          </cell>
          <cell r="BL6" t="str">
            <v>No</v>
          </cell>
          <cell r="BM6" t="str">
            <v>No</v>
          </cell>
          <cell r="BN6" t="str">
            <v>No</v>
          </cell>
          <cell r="BO6" t="str">
            <v>No</v>
          </cell>
          <cell r="BP6" t="str">
            <v>No</v>
          </cell>
        </row>
        <row r="7">
          <cell r="B7" t="str">
            <v>0006 CZ15 MediumOffice WinU-20</v>
          </cell>
          <cell r="C7" t="str">
            <v>0001 CZ15 MediumOffice Base</v>
          </cell>
          <cell r="D7" t="b">
            <v>0</v>
          </cell>
          <cell r="E7" t="str">
            <v>CZ15RV2.epw</v>
          </cell>
          <cell r="F7">
            <v>15</v>
          </cell>
          <cell r="G7">
            <v>0</v>
          </cell>
          <cell r="H7">
            <v>1.024128E-3</v>
          </cell>
          <cell r="I7">
            <v>8.5837477233149301E-2</v>
          </cell>
          <cell r="J7">
            <v>0</v>
          </cell>
          <cell r="K7">
            <v>3.9450483387994533</v>
          </cell>
          <cell r="L7">
            <v>2.504407653539467</v>
          </cell>
          <cell r="M7">
            <v>0.73</v>
          </cell>
          <cell r="N7">
            <v>0.44999999999999996</v>
          </cell>
          <cell r="O7">
            <v>0.8</v>
          </cell>
          <cell r="P7">
            <v>3.8121652137271975</v>
          </cell>
          <cell r="Q7">
            <v>0.60716622873419479</v>
          </cell>
          <cell r="R7">
            <v>2.1350272335544669</v>
          </cell>
          <cell r="S7">
            <v>0.4</v>
          </cell>
          <cell r="T7">
            <v>0.31</v>
          </cell>
          <cell r="U7">
            <v>0.45199999999999996</v>
          </cell>
          <cell r="V7">
            <v>0.35029999999999994</v>
          </cell>
          <cell r="W7">
            <v>0.51979999999999993</v>
          </cell>
          <cell r="X7">
            <v>9.9999999999999995E-7</v>
          </cell>
          <cell r="Y7">
            <v>0</v>
          </cell>
          <cell r="Z7">
            <v>0</v>
          </cell>
          <cell r="AA7">
            <v>9.6875193750387503</v>
          </cell>
          <cell r="AB7">
            <v>10.763910416709722</v>
          </cell>
          <cell r="AC7">
            <v>31468.723000000002</v>
          </cell>
          <cell r="AD7">
            <v>100000</v>
          </cell>
          <cell r="AE7">
            <v>100000</v>
          </cell>
          <cell r="AF7">
            <v>450</v>
          </cell>
          <cell r="AG7">
            <v>2</v>
          </cell>
          <cell r="AH7">
            <v>0.3</v>
          </cell>
          <cell r="AI7">
            <v>0.2</v>
          </cell>
          <cell r="AJ7">
            <v>3</v>
          </cell>
          <cell r="AK7">
            <v>3</v>
          </cell>
          <cell r="AL7">
            <v>0</v>
          </cell>
          <cell r="AM7" t="str">
            <v>CZ15MediumOffice.idf</v>
          </cell>
          <cell r="AN7" t="str">
            <v>CTZ15SiteDesign.idf</v>
          </cell>
          <cell r="AO7">
            <v>0</v>
          </cell>
          <cell r="AP7">
            <v>6</v>
          </cell>
          <cell r="AQ7" t="str">
            <v>MediumOffice</v>
          </cell>
          <cell r="AR7" t="str">
            <v>WinU</v>
          </cell>
          <cell r="AS7">
            <v>-20</v>
          </cell>
          <cell r="AT7" t="str">
            <v>No</v>
          </cell>
          <cell r="AU7" t="str">
            <v>No</v>
          </cell>
          <cell r="AV7" t="str">
            <v>No</v>
          </cell>
          <cell r="AW7" t="str">
            <v>No</v>
          </cell>
          <cell r="AX7" t="str">
            <v>No</v>
          </cell>
          <cell r="AY7" t="str">
            <v>No</v>
          </cell>
          <cell r="AZ7" t="str">
            <v>Yes</v>
          </cell>
          <cell r="BA7" t="str">
            <v>No</v>
          </cell>
          <cell r="BB7" t="str">
            <v>No</v>
          </cell>
          <cell r="BC7" t="str">
            <v>No</v>
          </cell>
          <cell r="BD7" t="str">
            <v>No</v>
          </cell>
          <cell r="BE7" t="str">
            <v>No</v>
          </cell>
          <cell r="BF7" t="str">
            <v>No</v>
          </cell>
          <cell r="BG7" t="str">
            <v>No</v>
          </cell>
          <cell r="BH7" t="str">
            <v>No</v>
          </cell>
          <cell r="BI7" t="str">
            <v>No</v>
          </cell>
          <cell r="BJ7" t="str">
            <v>No</v>
          </cell>
          <cell r="BK7" t="str">
            <v>No</v>
          </cell>
          <cell r="BL7" t="str">
            <v>No</v>
          </cell>
          <cell r="BM7" t="str">
            <v>No</v>
          </cell>
          <cell r="BN7" t="str">
            <v>No</v>
          </cell>
          <cell r="BO7" t="str">
            <v>No</v>
          </cell>
          <cell r="BP7" t="str">
            <v>No</v>
          </cell>
        </row>
        <row r="8">
          <cell r="B8" t="str">
            <v>0007 CZ15 MediumOffice WinSHGC-20</v>
          </cell>
          <cell r="C8" t="str">
            <v>0001 CZ15 MediumOffice Base</v>
          </cell>
          <cell r="D8" t="b">
            <v>1</v>
          </cell>
          <cell r="E8" t="str">
            <v>CZ15RV2.epw</v>
          </cell>
          <cell r="F8">
            <v>15</v>
          </cell>
          <cell r="G8">
            <v>0</v>
          </cell>
          <cell r="H8">
            <v>1.024128E-3</v>
          </cell>
          <cell r="I8">
            <v>8.5837477233149301E-2</v>
          </cell>
          <cell r="J8">
            <v>0</v>
          </cell>
          <cell r="K8">
            <v>3.9450483387994533</v>
          </cell>
          <cell r="L8">
            <v>2.504407653539467</v>
          </cell>
          <cell r="M8">
            <v>0.73</v>
          </cell>
          <cell r="N8">
            <v>0.44999999999999996</v>
          </cell>
          <cell r="O8">
            <v>0.8</v>
          </cell>
          <cell r="P8">
            <v>3.8121652137271975</v>
          </cell>
          <cell r="Q8">
            <v>0.60716622873419479</v>
          </cell>
          <cell r="R8">
            <v>2.6687840419430833</v>
          </cell>
          <cell r="S8">
            <v>0.32000000000000006</v>
          </cell>
          <cell r="T8">
            <v>0.248</v>
          </cell>
          <cell r="U8">
            <v>0.45199999999999996</v>
          </cell>
          <cell r="V8">
            <v>0.35029999999999994</v>
          </cell>
          <cell r="W8">
            <v>0.51979999999999993</v>
          </cell>
          <cell r="X8">
            <v>9.9999999999999995E-7</v>
          </cell>
          <cell r="Y8">
            <v>0</v>
          </cell>
          <cell r="Z8">
            <v>0</v>
          </cell>
          <cell r="AA8">
            <v>9.6875193750387503</v>
          </cell>
          <cell r="AB8">
            <v>10.763910416709722</v>
          </cell>
          <cell r="AC8">
            <v>31468.723000000002</v>
          </cell>
          <cell r="AD8">
            <v>100000</v>
          </cell>
          <cell r="AE8">
            <v>100000</v>
          </cell>
          <cell r="AF8">
            <v>450</v>
          </cell>
          <cell r="AG8">
            <v>2</v>
          </cell>
          <cell r="AH8">
            <v>0.3</v>
          </cell>
          <cell r="AI8">
            <v>0.2</v>
          </cell>
          <cell r="AJ8">
            <v>3</v>
          </cell>
          <cell r="AK8">
            <v>3</v>
          </cell>
          <cell r="AL8">
            <v>0</v>
          </cell>
          <cell r="AM8" t="str">
            <v>CZ15MediumOffice.idf</v>
          </cell>
          <cell r="AN8" t="str">
            <v>CTZ15SiteDesign.idf</v>
          </cell>
          <cell r="AO8">
            <v>0</v>
          </cell>
          <cell r="AP8">
            <v>7</v>
          </cell>
          <cell r="AQ8" t="str">
            <v>MediumOffice</v>
          </cell>
          <cell r="AR8" t="str">
            <v>WinSHGC</v>
          </cell>
          <cell r="AS8">
            <v>-20</v>
          </cell>
          <cell r="AT8" t="str">
            <v>No</v>
          </cell>
          <cell r="AU8" t="str">
            <v>No</v>
          </cell>
          <cell r="AV8" t="str">
            <v>No</v>
          </cell>
          <cell r="AW8" t="str">
            <v>No</v>
          </cell>
          <cell r="AX8" t="str">
            <v>No</v>
          </cell>
          <cell r="AY8" t="str">
            <v>No</v>
          </cell>
          <cell r="AZ8" t="str">
            <v>No</v>
          </cell>
          <cell r="BA8" t="str">
            <v>Yes</v>
          </cell>
          <cell r="BB8" t="str">
            <v>No</v>
          </cell>
          <cell r="BC8" t="str">
            <v>No</v>
          </cell>
          <cell r="BD8" t="str">
            <v>No</v>
          </cell>
          <cell r="BE8" t="str">
            <v>No</v>
          </cell>
          <cell r="BF8" t="str">
            <v>No</v>
          </cell>
          <cell r="BG8" t="str">
            <v>No</v>
          </cell>
          <cell r="BH8" t="str">
            <v>No</v>
          </cell>
          <cell r="BI8" t="str">
            <v>No</v>
          </cell>
          <cell r="BJ8" t="str">
            <v>No</v>
          </cell>
          <cell r="BK8" t="str">
            <v>No</v>
          </cell>
          <cell r="BL8" t="str">
            <v>No</v>
          </cell>
          <cell r="BM8" t="str">
            <v>No</v>
          </cell>
          <cell r="BN8" t="str">
            <v>No</v>
          </cell>
          <cell r="BO8" t="str">
            <v>No</v>
          </cell>
          <cell r="BP8" t="str">
            <v>No</v>
          </cell>
        </row>
        <row r="9">
          <cell r="B9" t="str">
            <v>0008 CZ15 MediumOffice WinU_SHGC-20</v>
          </cell>
          <cell r="C9" t="str">
            <v>0001 CZ15 MediumOffice Base</v>
          </cell>
          <cell r="D9" t="b">
            <v>1</v>
          </cell>
          <cell r="E9" t="str">
            <v>CZ15RV2.epw</v>
          </cell>
          <cell r="F9">
            <v>15</v>
          </cell>
          <cell r="G9">
            <v>0</v>
          </cell>
          <cell r="H9">
            <v>1.024128E-3</v>
          </cell>
          <cell r="I9">
            <v>8.5837477233149301E-2</v>
          </cell>
          <cell r="J9">
            <v>0</v>
          </cell>
          <cell r="K9">
            <v>3.9450483387994533</v>
          </cell>
          <cell r="L9">
            <v>2.504407653539467</v>
          </cell>
          <cell r="M9">
            <v>0.73</v>
          </cell>
          <cell r="N9">
            <v>0.44999999999999996</v>
          </cell>
          <cell r="O9">
            <v>0.8</v>
          </cell>
          <cell r="P9">
            <v>3.8121652137271975</v>
          </cell>
          <cell r="Q9">
            <v>0.60716622873419479</v>
          </cell>
          <cell r="R9">
            <v>2.1350272335544669</v>
          </cell>
          <cell r="S9">
            <v>0.32000000000000006</v>
          </cell>
          <cell r="T9">
            <v>0.248</v>
          </cell>
          <cell r="U9">
            <v>0.45199999999999996</v>
          </cell>
          <cell r="V9">
            <v>0.35029999999999994</v>
          </cell>
          <cell r="W9">
            <v>0.51979999999999993</v>
          </cell>
          <cell r="X9">
            <v>9.9999999999999995E-7</v>
          </cell>
          <cell r="Y9">
            <v>0</v>
          </cell>
          <cell r="Z9">
            <v>0</v>
          </cell>
          <cell r="AA9">
            <v>9.6875193750387503</v>
          </cell>
          <cell r="AB9">
            <v>10.763910416709722</v>
          </cell>
          <cell r="AC9">
            <v>31468.723000000002</v>
          </cell>
          <cell r="AD9">
            <v>100000</v>
          </cell>
          <cell r="AE9">
            <v>100000</v>
          </cell>
          <cell r="AF9">
            <v>450</v>
          </cell>
          <cell r="AG9">
            <v>2</v>
          </cell>
          <cell r="AH9">
            <v>0.3</v>
          </cell>
          <cell r="AI9">
            <v>0.2</v>
          </cell>
          <cell r="AJ9">
            <v>3</v>
          </cell>
          <cell r="AK9">
            <v>3</v>
          </cell>
          <cell r="AL9">
            <v>0</v>
          </cell>
          <cell r="AM9" t="str">
            <v>CZ15MediumOffice.idf</v>
          </cell>
          <cell r="AN9" t="str">
            <v>CTZ15SiteDesign.idf</v>
          </cell>
          <cell r="AO9">
            <v>0</v>
          </cell>
          <cell r="AP9">
            <v>8</v>
          </cell>
          <cell r="AQ9" t="str">
            <v>MediumOffice</v>
          </cell>
          <cell r="AR9" t="str">
            <v>WinU_SHGC</v>
          </cell>
          <cell r="AS9">
            <v>-20</v>
          </cell>
          <cell r="AT9" t="str">
            <v>No</v>
          </cell>
          <cell r="AU9" t="str">
            <v>No</v>
          </cell>
          <cell r="AV9" t="str">
            <v>No</v>
          </cell>
          <cell r="AW9" t="str">
            <v>No</v>
          </cell>
          <cell r="AX9" t="str">
            <v>No</v>
          </cell>
          <cell r="AY9" t="str">
            <v>No</v>
          </cell>
          <cell r="AZ9" t="str">
            <v>Yes</v>
          </cell>
          <cell r="BA9" t="str">
            <v>Yes</v>
          </cell>
          <cell r="BB9" t="str">
            <v>No</v>
          </cell>
          <cell r="BC9" t="str">
            <v>No</v>
          </cell>
          <cell r="BD9" t="str">
            <v>No</v>
          </cell>
          <cell r="BE9" t="str">
            <v>No</v>
          </cell>
          <cell r="BF9" t="str">
            <v>No</v>
          </cell>
          <cell r="BG9" t="str">
            <v>No</v>
          </cell>
          <cell r="BH9" t="str">
            <v>No</v>
          </cell>
          <cell r="BI9" t="str">
            <v>No</v>
          </cell>
          <cell r="BJ9" t="str">
            <v>No</v>
          </cell>
          <cell r="BK9" t="str">
            <v>No</v>
          </cell>
          <cell r="BL9" t="str">
            <v>No</v>
          </cell>
          <cell r="BM9" t="str">
            <v>No</v>
          </cell>
          <cell r="BN9" t="str">
            <v>No</v>
          </cell>
          <cell r="BO9" t="str">
            <v>No</v>
          </cell>
          <cell r="BP9" t="str">
            <v>No</v>
          </cell>
        </row>
        <row r="10">
          <cell r="B10" t="str">
            <v>0009 CZ15 MediumOffice LPD-20</v>
          </cell>
          <cell r="C10" t="str">
            <v>0001 CZ15 MediumOffice Base</v>
          </cell>
          <cell r="D10" t="b">
            <v>1</v>
          </cell>
          <cell r="E10" t="str">
            <v>CZ15RV2.epw</v>
          </cell>
          <cell r="F10">
            <v>15</v>
          </cell>
          <cell r="G10">
            <v>0</v>
          </cell>
          <cell r="H10">
            <v>1.024128E-3</v>
          </cell>
          <cell r="I10">
            <v>8.5837477233149301E-2</v>
          </cell>
          <cell r="J10">
            <v>0</v>
          </cell>
          <cell r="K10">
            <v>3.9450483387994533</v>
          </cell>
          <cell r="L10">
            <v>2.504407653539467</v>
          </cell>
          <cell r="M10">
            <v>0.73</v>
          </cell>
          <cell r="N10">
            <v>0.44999999999999996</v>
          </cell>
          <cell r="O10">
            <v>0.8</v>
          </cell>
          <cell r="P10">
            <v>3.8121652137271975</v>
          </cell>
          <cell r="Q10">
            <v>0.60716622873419479</v>
          </cell>
          <cell r="R10">
            <v>2.6687840419430833</v>
          </cell>
          <cell r="S10">
            <v>0.4</v>
          </cell>
          <cell r="T10">
            <v>0.31</v>
          </cell>
          <cell r="U10">
            <v>0.45199999999999996</v>
          </cell>
          <cell r="V10">
            <v>0.35029999999999994</v>
          </cell>
          <cell r="W10">
            <v>0.51979999999999993</v>
          </cell>
          <cell r="X10">
            <v>9.9999999999999995E-7</v>
          </cell>
          <cell r="Y10">
            <v>0</v>
          </cell>
          <cell r="Z10">
            <v>0</v>
          </cell>
          <cell r="AA10">
            <v>7.7500155000310009</v>
          </cell>
          <cell r="AB10">
            <v>10.763910416709722</v>
          </cell>
          <cell r="AC10">
            <v>31468.723000000002</v>
          </cell>
          <cell r="AD10">
            <v>100000</v>
          </cell>
          <cell r="AE10">
            <v>100000</v>
          </cell>
          <cell r="AF10">
            <v>450</v>
          </cell>
          <cell r="AG10">
            <v>2</v>
          </cell>
          <cell r="AH10">
            <v>0.3</v>
          </cell>
          <cell r="AI10">
            <v>0.2</v>
          </cell>
          <cell r="AJ10">
            <v>3</v>
          </cell>
          <cell r="AK10">
            <v>3</v>
          </cell>
          <cell r="AL10">
            <v>0</v>
          </cell>
          <cell r="AM10" t="str">
            <v>CZ15MediumOffice.idf</v>
          </cell>
          <cell r="AN10" t="str">
            <v>CTZ15SiteDesign.idf</v>
          </cell>
          <cell r="AO10">
            <v>0</v>
          </cell>
          <cell r="AP10">
            <v>9</v>
          </cell>
          <cell r="AQ10" t="str">
            <v>MediumOffice</v>
          </cell>
          <cell r="AR10" t="str">
            <v>LPD</v>
          </cell>
          <cell r="AS10">
            <v>-20</v>
          </cell>
          <cell r="AT10" t="str">
            <v>No</v>
          </cell>
          <cell r="AU10" t="str">
            <v>No</v>
          </cell>
          <cell r="AV10" t="str">
            <v>No</v>
          </cell>
          <cell r="AW10" t="str">
            <v>No</v>
          </cell>
          <cell r="AX10" t="str">
            <v>No</v>
          </cell>
          <cell r="AY10" t="str">
            <v>No</v>
          </cell>
          <cell r="AZ10" t="str">
            <v>No</v>
          </cell>
          <cell r="BA10" t="str">
            <v>No</v>
          </cell>
          <cell r="BB10" t="str">
            <v>No</v>
          </cell>
          <cell r="BC10" t="str">
            <v>No</v>
          </cell>
          <cell r="BD10" t="str">
            <v>No</v>
          </cell>
          <cell r="BE10" t="str">
            <v>No</v>
          </cell>
          <cell r="BF10" t="str">
            <v>No</v>
          </cell>
          <cell r="BG10" t="str">
            <v>No</v>
          </cell>
          <cell r="BH10" t="str">
            <v>No</v>
          </cell>
          <cell r="BI10" t="str">
            <v>No</v>
          </cell>
          <cell r="BJ10" t="str">
            <v>No</v>
          </cell>
          <cell r="BK10" t="str">
            <v>No</v>
          </cell>
          <cell r="BL10" t="str">
            <v>No</v>
          </cell>
          <cell r="BM10" t="str">
            <v>No</v>
          </cell>
          <cell r="BN10" t="str">
            <v>No</v>
          </cell>
          <cell r="BO10" t="str">
            <v>No</v>
          </cell>
          <cell r="BP10" t="str">
            <v>No</v>
          </cell>
        </row>
        <row r="11">
          <cell r="B11" t="str">
            <v>0010 CZ15 MediumOffice LPD+20</v>
          </cell>
          <cell r="C11" t="str">
            <v>0001 CZ15 MediumOffice Base</v>
          </cell>
          <cell r="D11" t="b">
            <v>1</v>
          </cell>
          <cell r="E11" t="str">
            <v>CZ15RV2.epw</v>
          </cell>
          <cell r="F11">
            <v>15</v>
          </cell>
          <cell r="G11">
            <v>0</v>
          </cell>
          <cell r="H11">
            <v>1.024128E-3</v>
          </cell>
          <cell r="I11">
            <v>8.5837477233149301E-2</v>
          </cell>
          <cell r="J11">
            <v>0</v>
          </cell>
          <cell r="K11">
            <v>3.9450483387994533</v>
          </cell>
          <cell r="L11">
            <v>2.504407653539467</v>
          </cell>
          <cell r="M11">
            <v>0.73</v>
          </cell>
          <cell r="N11">
            <v>0.44999999999999996</v>
          </cell>
          <cell r="O11">
            <v>0.8</v>
          </cell>
          <cell r="P11">
            <v>3.8121652137271975</v>
          </cell>
          <cell r="Q11">
            <v>0.60716622873419479</v>
          </cell>
          <cell r="R11">
            <v>2.6687840419430833</v>
          </cell>
          <cell r="S11">
            <v>0.4</v>
          </cell>
          <cell r="T11">
            <v>0.31</v>
          </cell>
          <cell r="U11">
            <v>0.45199999999999996</v>
          </cell>
          <cell r="V11">
            <v>0.35029999999999994</v>
          </cell>
          <cell r="W11">
            <v>0.51979999999999993</v>
          </cell>
          <cell r="X11">
            <v>9.9999999999999995E-7</v>
          </cell>
          <cell r="Y11">
            <v>0</v>
          </cell>
          <cell r="Z11">
            <v>0</v>
          </cell>
          <cell r="AA11">
            <v>11.6250232500465</v>
          </cell>
          <cell r="AB11">
            <v>10.763910416709722</v>
          </cell>
          <cell r="AC11">
            <v>31468.723000000002</v>
          </cell>
          <cell r="AD11">
            <v>100000</v>
          </cell>
          <cell r="AE11">
            <v>100000</v>
          </cell>
          <cell r="AF11">
            <v>450</v>
          </cell>
          <cell r="AG11">
            <v>2</v>
          </cell>
          <cell r="AH11">
            <v>0.3</v>
          </cell>
          <cell r="AI11">
            <v>0.2</v>
          </cell>
          <cell r="AJ11">
            <v>3</v>
          </cell>
          <cell r="AK11">
            <v>3</v>
          </cell>
          <cell r="AL11">
            <v>0</v>
          </cell>
          <cell r="AM11" t="str">
            <v>CZ15MediumOffice.idf</v>
          </cell>
          <cell r="AN11" t="str">
            <v>CTZ15SiteDesign.idf</v>
          </cell>
          <cell r="AO11">
            <v>0</v>
          </cell>
          <cell r="AP11">
            <v>10</v>
          </cell>
          <cell r="AQ11" t="str">
            <v>MediumOffice</v>
          </cell>
          <cell r="AR11" t="str">
            <v>LPD</v>
          </cell>
          <cell r="AS11" t="str">
            <v>+20</v>
          </cell>
          <cell r="AT11" t="str">
            <v>No</v>
          </cell>
          <cell r="AU11" t="str">
            <v>No</v>
          </cell>
          <cell r="AV11" t="str">
            <v>No</v>
          </cell>
          <cell r="AW11" t="str">
            <v>No</v>
          </cell>
          <cell r="AX11" t="str">
            <v>No</v>
          </cell>
          <cell r="AY11" t="str">
            <v>No</v>
          </cell>
          <cell r="AZ11" t="str">
            <v>No</v>
          </cell>
          <cell r="BA11" t="str">
            <v>No</v>
          </cell>
          <cell r="BB11" t="str">
            <v>No</v>
          </cell>
          <cell r="BC11" t="str">
            <v>No</v>
          </cell>
          <cell r="BD11" t="str">
            <v>No</v>
          </cell>
          <cell r="BE11" t="str">
            <v>No</v>
          </cell>
          <cell r="BF11" t="str">
            <v>No</v>
          </cell>
          <cell r="BG11" t="str">
            <v>No</v>
          </cell>
          <cell r="BH11" t="str">
            <v>No</v>
          </cell>
          <cell r="BI11" t="str">
            <v>No</v>
          </cell>
          <cell r="BJ11" t="str">
            <v>No</v>
          </cell>
          <cell r="BK11" t="str">
            <v>No</v>
          </cell>
          <cell r="BL11" t="str">
            <v>No</v>
          </cell>
          <cell r="BM11" t="str">
            <v>No</v>
          </cell>
          <cell r="BN11" t="str">
            <v>No</v>
          </cell>
          <cell r="BO11" t="str">
            <v>No</v>
          </cell>
          <cell r="BP11" t="str">
            <v>No</v>
          </cell>
        </row>
        <row r="12">
          <cell r="B12" t="str">
            <v>0011 CZ15 MediumOffice EPD-20</v>
          </cell>
          <cell r="C12" t="str">
            <v>0001 CZ15 MediumOffice Base</v>
          </cell>
          <cell r="D12" t="b">
            <v>1</v>
          </cell>
          <cell r="E12" t="str">
            <v>CZ15RV2.epw</v>
          </cell>
          <cell r="F12">
            <v>15</v>
          </cell>
          <cell r="G12">
            <v>0</v>
          </cell>
          <cell r="H12">
            <v>1.024128E-3</v>
          </cell>
          <cell r="I12">
            <v>8.5837477233149301E-2</v>
          </cell>
          <cell r="J12">
            <v>0</v>
          </cell>
          <cell r="K12">
            <v>3.9450483387994533</v>
          </cell>
          <cell r="L12">
            <v>2.504407653539467</v>
          </cell>
          <cell r="M12">
            <v>0.73</v>
          </cell>
          <cell r="N12">
            <v>0.44999999999999996</v>
          </cell>
          <cell r="O12">
            <v>0.8</v>
          </cell>
          <cell r="P12">
            <v>3.8121652137271975</v>
          </cell>
          <cell r="Q12">
            <v>0.60716622873419479</v>
          </cell>
          <cell r="R12">
            <v>2.6687840419430833</v>
          </cell>
          <cell r="S12">
            <v>0.4</v>
          </cell>
          <cell r="T12">
            <v>0.31</v>
          </cell>
          <cell r="U12">
            <v>0.45199999999999996</v>
          </cell>
          <cell r="V12">
            <v>0.35029999999999994</v>
          </cell>
          <cell r="W12">
            <v>0.51979999999999993</v>
          </cell>
          <cell r="X12">
            <v>9.9999999999999995E-7</v>
          </cell>
          <cell r="Y12">
            <v>0</v>
          </cell>
          <cell r="Z12">
            <v>0</v>
          </cell>
          <cell r="AA12">
            <v>9.6875193750387503</v>
          </cell>
          <cell r="AB12">
            <v>8.6111283333677786</v>
          </cell>
          <cell r="AC12">
            <v>31468.723000000002</v>
          </cell>
          <cell r="AD12">
            <v>100000</v>
          </cell>
          <cell r="AE12">
            <v>100000</v>
          </cell>
          <cell r="AF12">
            <v>450</v>
          </cell>
          <cell r="AG12">
            <v>2</v>
          </cell>
          <cell r="AH12">
            <v>0.3</v>
          </cell>
          <cell r="AI12">
            <v>0.2</v>
          </cell>
          <cell r="AJ12">
            <v>3</v>
          </cell>
          <cell r="AK12">
            <v>3</v>
          </cell>
          <cell r="AL12">
            <v>0</v>
          </cell>
          <cell r="AM12" t="str">
            <v>CZ15MediumOffice.idf</v>
          </cell>
          <cell r="AN12" t="str">
            <v>CTZ15SiteDesign.idf</v>
          </cell>
          <cell r="AO12">
            <v>0</v>
          </cell>
          <cell r="AP12">
            <v>11</v>
          </cell>
          <cell r="AQ12" t="str">
            <v>MediumOffice</v>
          </cell>
          <cell r="AR12" t="str">
            <v>EPD</v>
          </cell>
          <cell r="AS12">
            <v>-20</v>
          </cell>
          <cell r="AT12" t="str">
            <v>No</v>
          </cell>
          <cell r="AU12" t="str">
            <v>No</v>
          </cell>
          <cell r="AV12" t="str">
            <v>No</v>
          </cell>
          <cell r="AW12" t="str">
            <v>No</v>
          </cell>
          <cell r="AX12" t="str">
            <v>No</v>
          </cell>
          <cell r="AY12" t="str">
            <v>No</v>
          </cell>
          <cell r="AZ12" t="str">
            <v>No</v>
          </cell>
          <cell r="BA12" t="str">
            <v>No</v>
          </cell>
          <cell r="BB12" t="str">
            <v>No</v>
          </cell>
          <cell r="BC12" t="str">
            <v>No</v>
          </cell>
          <cell r="BD12" t="str">
            <v>No</v>
          </cell>
          <cell r="BE12" t="str">
            <v>No</v>
          </cell>
          <cell r="BF12" t="str">
            <v>No</v>
          </cell>
          <cell r="BG12" t="str">
            <v>No</v>
          </cell>
          <cell r="BH12" t="str">
            <v>No</v>
          </cell>
          <cell r="BI12" t="str">
            <v>No</v>
          </cell>
          <cell r="BJ12" t="str">
            <v>No</v>
          </cell>
          <cell r="BK12" t="str">
            <v>No</v>
          </cell>
          <cell r="BL12" t="str">
            <v>No</v>
          </cell>
          <cell r="BM12" t="str">
            <v>No</v>
          </cell>
          <cell r="BN12" t="str">
            <v>No</v>
          </cell>
          <cell r="BO12" t="str">
            <v>No</v>
          </cell>
          <cell r="BP12" t="str">
            <v>No</v>
          </cell>
        </row>
        <row r="13">
          <cell r="B13" t="str">
            <v>0012 CZ15 MediumOffice EPD+20</v>
          </cell>
          <cell r="C13" t="str">
            <v>0001 CZ15 MediumOffice Base</v>
          </cell>
          <cell r="D13" t="b">
            <v>1</v>
          </cell>
          <cell r="E13" t="str">
            <v>CZ15RV2.epw</v>
          </cell>
          <cell r="F13">
            <v>15</v>
          </cell>
          <cell r="G13">
            <v>0</v>
          </cell>
          <cell r="H13">
            <v>1.024128E-3</v>
          </cell>
          <cell r="I13">
            <v>8.5837477233149301E-2</v>
          </cell>
          <cell r="J13">
            <v>0</v>
          </cell>
          <cell r="K13">
            <v>3.9450483387994533</v>
          </cell>
          <cell r="L13">
            <v>2.504407653539467</v>
          </cell>
          <cell r="M13">
            <v>0.73</v>
          </cell>
          <cell r="N13">
            <v>0.44999999999999996</v>
          </cell>
          <cell r="O13">
            <v>0.8</v>
          </cell>
          <cell r="P13">
            <v>3.8121652137271975</v>
          </cell>
          <cell r="Q13">
            <v>0.60716622873419479</v>
          </cell>
          <cell r="R13">
            <v>2.6687840419430833</v>
          </cell>
          <cell r="S13">
            <v>0.4</v>
          </cell>
          <cell r="T13">
            <v>0.31</v>
          </cell>
          <cell r="U13">
            <v>0.45199999999999996</v>
          </cell>
          <cell r="V13">
            <v>0.35029999999999994</v>
          </cell>
          <cell r="W13">
            <v>0.51979999999999993</v>
          </cell>
          <cell r="X13">
            <v>9.9999999999999995E-7</v>
          </cell>
          <cell r="Y13">
            <v>0</v>
          </cell>
          <cell r="Z13">
            <v>0</v>
          </cell>
          <cell r="AA13">
            <v>9.6875193750387503</v>
          </cell>
          <cell r="AB13">
            <v>12.916692500051665</v>
          </cell>
          <cell r="AC13">
            <v>31468.723000000002</v>
          </cell>
          <cell r="AD13">
            <v>100000</v>
          </cell>
          <cell r="AE13">
            <v>100000</v>
          </cell>
          <cell r="AF13">
            <v>450</v>
          </cell>
          <cell r="AG13">
            <v>2</v>
          </cell>
          <cell r="AH13">
            <v>0.3</v>
          </cell>
          <cell r="AI13">
            <v>0.2</v>
          </cell>
          <cell r="AJ13">
            <v>3</v>
          </cell>
          <cell r="AK13">
            <v>3</v>
          </cell>
          <cell r="AL13">
            <v>0</v>
          </cell>
          <cell r="AM13" t="str">
            <v>CZ15MediumOffice.idf</v>
          </cell>
          <cell r="AN13" t="str">
            <v>CTZ15SiteDesign.idf</v>
          </cell>
          <cell r="AO13">
            <v>0</v>
          </cell>
          <cell r="AP13">
            <v>12</v>
          </cell>
          <cell r="AQ13" t="str">
            <v>MediumOffice</v>
          </cell>
          <cell r="AR13" t="str">
            <v>EPD</v>
          </cell>
          <cell r="AS13" t="str">
            <v>+20</v>
          </cell>
          <cell r="AT13" t="str">
            <v>No</v>
          </cell>
          <cell r="AU13" t="str">
            <v>No</v>
          </cell>
          <cell r="AV13" t="str">
            <v>No</v>
          </cell>
          <cell r="AW13" t="str">
            <v>No</v>
          </cell>
          <cell r="AX13" t="str">
            <v>No</v>
          </cell>
          <cell r="AY13" t="str">
            <v>No</v>
          </cell>
          <cell r="AZ13" t="str">
            <v>No</v>
          </cell>
          <cell r="BA13" t="str">
            <v>No</v>
          </cell>
          <cell r="BB13" t="str">
            <v>No</v>
          </cell>
          <cell r="BC13" t="str">
            <v>No</v>
          </cell>
          <cell r="BD13" t="str">
            <v>No</v>
          </cell>
          <cell r="BE13" t="str">
            <v>No</v>
          </cell>
          <cell r="BF13" t="str">
            <v>No</v>
          </cell>
          <cell r="BG13" t="str">
            <v>No</v>
          </cell>
          <cell r="BH13" t="str">
            <v>No</v>
          </cell>
          <cell r="BI13" t="str">
            <v>No</v>
          </cell>
          <cell r="BJ13" t="str">
            <v>No</v>
          </cell>
          <cell r="BK13" t="str">
            <v>No</v>
          </cell>
          <cell r="BL13" t="str">
            <v>No</v>
          </cell>
          <cell r="BM13" t="str">
            <v>No</v>
          </cell>
          <cell r="BN13" t="str">
            <v>No</v>
          </cell>
          <cell r="BO13" t="str">
            <v>No</v>
          </cell>
          <cell r="BP13" t="str">
            <v>No</v>
          </cell>
        </row>
        <row r="14">
          <cell r="B14" t="str">
            <v>0013 CZ16 MediumOffice Base</v>
          </cell>
          <cell r="C14">
            <v>0</v>
          </cell>
          <cell r="D14" t="b">
            <v>1</v>
          </cell>
          <cell r="E14" t="str">
            <v>CZ16RV2.epw</v>
          </cell>
          <cell r="F14">
            <v>16</v>
          </cell>
          <cell r="G14">
            <v>0</v>
          </cell>
          <cell r="H14">
            <v>1.024128E-3</v>
          </cell>
          <cell r="I14">
            <v>8.5837477233149301E-2</v>
          </cell>
          <cell r="J14">
            <v>0</v>
          </cell>
          <cell r="K14">
            <v>3.9450483387994533</v>
          </cell>
          <cell r="L14">
            <v>2.504407653539467</v>
          </cell>
          <cell r="M14">
            <v>0.73</v>
          </cell>
          <cell r="N14">
            <v>0.75</v>
          </cell>
          <cell r="O14">
            <v>0.8</v>
          </cell>
          <cell r="P14">
            <v>3.8121652137271975</v>
          </cell>
          <cell r="Q14">
            <v>0.75073429864594332</v>
          </cell>
          <cell r="R14">
            <v>2.6687840419430833</v>
          </cell>
          <cell r="S14">
            <v>0.47</v>
          </cell>
          <cell r="T14">
            <v>0.43</v>
          </cell>
          <cell r="U14">
            <v>0.53109999999999991</v>
          </cell>
          <cell r="V14">
            <v>0.48589999999999994</v>
          </cell>
          <cell r="W14">
            <v>0.79099999999999993</v>
          </cell>
          <cell r="X14">
            <v>9.9999999999999995E-7</v>
          </cell>
          <cell r="Y14">
            <v>0</v>
          </cell>
          <cell r="Z14">
            <v>0</v>
          </cell>
          <cell r="AA14">
            <v>9.6875193750387503</v>
          </cell>
          <cell r="AB14">
            <v>10.763910416709722</v>
          </cell>
          <cell r="AC14">
            <v>31468.723000000002</v>
          </cell>
          <cell r="AD14">
            <v>100000</v>
          </cell>
          <cell r="AE14">
            <v>100000</v>
          </cell>
          <cell r="AF14">
            <v>450</v>
          </cell>
          <cell r="AG14">
            <v>2</v>
          </cell>
          <cell r="AH14">
            <v>0.3</v>
          </cell>
          <cell r="AI14">
            <v>0.2</v>
          </cell>
          <cell r="AJ14">
            <v>3</v>
          </cell>
          <cell r="AK14">
            <v>3</v>
          </cell>
          <cell r="AL14">
            <v>0</v>
          </cell>
          <cell r="AM14" t="str">
            <v>CZ16MediumOffice.idf</v>
          </cell>
          <cell r="AN14" t="str">
            <v>CTZ16SiteDesign.idf</v>
          </cell>
          <cell r="AO14">
            <v>0</v>
          </cell>
          <cell r="AP14">
            <v>13</v>
          </cell>
          <cell r="AQ14" t="str">
            <v>MediumOffice</v>
          </cell>
          <cell r="AR14" t="str">
            <v>Base</v>
          </cell>
          <cell r="AS14">
            <v>0</v>
          </cell>
          <cell r="AT14" t="str">
            <v>No</v>
          </cell>
          <cell r="AU14" t="str">
            <v>No</v>
          </cell>
          <cell r="AV14" t="str">
            <v>No</v>
          </cell>
          <cell r="AW14" t="str">
            <v>No</v>
          </cell>
          <cell r="AX14" t="str">
            <v>No</v>
          </cell>
          <cell r="AY14" t="str">
            <v>No</v>
          </cell>
          <cell r="AZ14" t="str">
            <v>No</v>
          </cell>
          <cell r="BA14" t="str">
            <v>No</v>
          </cell>
          <cell r="BB14" t="str">
            <v>No</v>
          </cell>
          <cell r="BC14" t="str">
            <v>No</v>
          </cell>
          <cell r="BD14" t="str">
            <v>No</v>
          </cell>
          <cell r="BE14" t="str">
            <v>No</v>
          </cell>
          <cell r="BF14" t="str">
            <v>No</v>
          </cell>
          <cell r="BG14" t="str">
            <v>No</v>
          </cell>
          <cell r="BH14" t="str">
            <v>No</v>
          </cell>
          <cell r="BI14" t="str">
            <v>No</v>
          </cell>
          <cell r="BJ14" t="str">
            <v>No</v>
          </cell>
          <cell r="BK14" t="str">
            <v>No</v>
          </cell>
          <cell r="BL14" t="str">
            <v>No</v>
          </cell>
          <cell r="BM14" t="str">
            <v>No</v>
          </cell>
          <cell r="BN14" t="str">
            <v>No</v>
          </cell>
          <cell r="BO14" t="str">
            <v>No</v>
          </cell>
          <cell r="BP14" t="str">
            <v>No</v>
          </cell>
        </row>
        <row r="15">
          <cell r="B15" t="str">
            <v>0014 CZ16 MediumOffice RoofLtR+20</v>
          </cell>
          <cell r="C15" t="str">
            <v>0013 CZ16 MediumOffice Base</v>
          </cell>
          <cell r="D15" t="b">
            <v>1</v>
          </cell>
          <cell r="E15" t="str">
            <v>CZ16RV2.epw</v>
          </cell>
          <cell r="F15">
            <v>16</v>
          </cell>
          <cell r="G15">
            <v>0</v>
          </cell>
          <cell r="H15">
            <v>1.024128E-3</v>
          </cell>
          <cell r="I15">
            <v>8.5837477233149301E-2</v>
          </cell>
          <cell r="J15">
            <v>0</v>
          </cell>
          <cell r="K15">
            <v>5.741310423499316</v>
          </cell>
          <cell r="L15">
            <v>2.504407653539467</v>
          </cell>
          <cell r="M15">
            <v>0.73</v>
          </cell>
          <cell r="N15">
            <v>0.75</v>
          </cell>
          <cell r="O15">
            <v>0.8</v>
          </cell>
          <cell r="P15">
            <v>3.8121652137271975</v>
          </cell>
          <cell r="Q15">
            <v>0.75073429864594332</v>
          </cell>
          <cell r="R15">
            <v>2.6687840419430833</v>
          </cell>
          <cell r="S15">
            <v>0.47</v>
          </cell>
          <cell r="T15">
            <v>0.43</v>
          </cell>
          <cell r="U15">
            <v>0.53109999999999991</v>
          </cell>
          <cell r="V15">
            <v>0.48589999999999994</v>
          </cell>
          <cell r="W15">
            <v>0.79099999999999993</v>
          </cell>
          <cell r="X15">
            <v>9.9999999999999995E-7</v>
          </cell>
          <cell r="Y15">
            <v>0</v>
          </cell>
          <cell r="Z15">
            <v>0</v>
          </cell>
          <cell r="AA15">
            <v>9.6875193750387503</v>
          </cell>
          <cell r="AB15">
            <v>10.763910416709722</v>
          </cell>
          <cell r="AC15">
            <v>31468.723000000002</v>
          </cell>
          <cell r="AD15">
            <v>100000</v>
          </cell>
          <cell r="AE15">
            <v>100000</v>
          </cell>
          <cell r="AF15">
            <v>450</v>
          </cell>
          <cell r="AG15">
            <v>2</v>
          </cell>
          <cell r="AH15">
            <v>0.3</v>
          </cell>
          <cell r="AI15">
            <v>0.2</v>
          </cell>
          <cell r="AJ15">
            <v>3</v>
          </cell>
          <cell r="AK15">
            <v>3</v>
          </cell>
          <cell r="AL15">
            <v>0</v>
          </cell>
          <cell r="AM15" t="str">
            <v>CZ16MediumOffice.idf</v>
          </cell>
          <cell r="AN15" t="str">
            <v>CTZ16SiteDesign.idf</v>
          </cell>
          <cell r="AO15">
            <v>0</v>
          </cell>
          <cell r="AP15">
            <v>14</v>
          </cell>
          <cell r="AQ15" t="str">
            <v>MediumOffice</v>
          </cell>
          <cell r="AR15" t="str">
            <v>RoofLt</v>
          </cell>
          <cell r="AS15" t="str">
            <v>R+20</v>
          </cell>
          <cell r="AT15" t="str">
            <v>Yes</v>
          </cell>
          <cell r="AU15" t="str">
            <v>No</v>
          </cell>
          <cell r="AV15" t="str">
            <v>No</v>
          </cell>
          <cell r="AW15" t="str">
            <v>No</v>
          </cell>
          <cell r="AX15" t="str">
            <v>No</v>
          </cell>
          <cell r="AY15" t="str">
            <v>No</v>
          </cell>
          <cell r="AZ15" t="str">
            <v>No</v>
          </cell>
          <cell r="BA15" t="str">
            <v>No</v>
          </cell>
          <cell r="BB15" t="str">
            <v>No</v>
          </cell>
          <cell r="BC15" t="str">
            <v>No</v>
          </cell>
          <cell r="BD15" t="str">
            <v>No</v>
          </cell>
          <cell r="BE15" t="str">
            <v>No</v>
          </cell>
          <cell r="BF15" t="str">
            <v>No</v>
          </cell>
          <cell r="BG15" t="str">
            <v>No</v>
          </cell>
          <cell r="BH15" t="str">
            <v>No</v>
          </cell>
          <cell r="BI15" t="str">
            <v>No</v>
          </cell>
          <cell r="BJ15" t="str">
            <v>No</v>
          </cell>
          <cell r="BK15" t="str">
            <v>No</v>
          </cell>
          <cell r="BL15" t="str">
            <v>No</v>
          </cell>
          <cell r="BM15" t="str">
            <v>No</v>
          </cell>
          <cell r="BN15" t="str">
            <v>No</v>
          </cell>
          <cell r="BO15" t="str">
            <v>No</v>
          </cell>
          <cell r="BP15" t="str">
            <v>No</v>
          </cell>
        </row>
        <row r="16">
          <cell r="B16" t="str">
            <v>0015 CZ16 MediumOffice WallLtR+20</v>
          </cell>
          <cell r="C16" t="str">
            <v>0013 CZ16 MediumOffice Base</v>
          </cell>
          <cell r="D16" t="b">
            <v>1</v>
          </cell>
          <cell r="E16" t="str">
            <v>CZ16RV2.epw</v>
          </cell>
          <cell r="F16">
            <v>16</v>
          </cell>
          <cell r="G16">
            <v>0</v>
          </cell>
          <cell r="H16">
            <v>1.024128E-3</v>
          </cell>
          <cell r="I16">
            <v>8.5837477233149301E-2</v>
          </cell>
          <cell r="J16">
            <v>0</v>
          </cell>
          <cell r="K16">
            <v>3.9450483387994533</v>
          </cell>
          <cell r="L16">
            <v>5.3459403674670751</v>
          </cell>
          <cell r="M16">
            <v>0.73</v>
          </cell>
          <cell r="N16">
            <v>0.75</v>
          </cell>
          <cell r="O16">
            <v>0.8</v>
          </cell>
          <cell r="P16">
            <v>3.8121652137271975</v>
          </cell>
          <cell r="Q16">
            <v>0.75073429864594332</v>
          </cell>
          <cell r="R16">
            <v>2.6687840419430833</v>
          </cell>
          <cell r="S16">
            <v>0.47</v>
          </cell>
          <cell r="T16">
            <v>0.43</v>
          </cell>
          <cell r="U16">
            <v>0.53109999999999991</v>
          </cell>
          <cell r="V16">
            <v>0.48589999999999994</v>
          </cell>
          <cell r="W16">
            <v>0.79099999999999993</v>
          </cell>
          <cell r="X16">
            <v>9.9999999999999995E-7</v>
          </cell>
          <cell r="Y16">
            <v>0</v>
          </cell>
          <cell r="Z16">
            <v>0</v>
          </cell>
          <cell r="AA16">
            <v>9.6875193750387503</v>
          </cell>
          <cell r="AB16">
            <v>10.763910416709722</v>
          </cell>
          <cell r="AC16">
            <v>31468.723000000002</v>
          </cell>
          <cell r="AD16">
            <v>100000</v>
          </cell>
          <cell r="AE16">
            <v>100000</v>
          </cell>
          <cell r="AF16">
            <v>450</v>
          </cell>
          <cell r="AG16">
            <v>2</v>
          </cell>
          <cell r="AH16">
            <v>0.3</v>
          </cell>
          <cell r="AI16">
            <v>0.2</v>
          </cell>
          <cell r="AJ16">
            <v>3</v>
          </cell>
          <cell r="AK16">
            <v>3</v>
          </cell>
          <cell r="AL16">
            <v>0</v>
          </cell>
          <cell r="AM16" t="str">
            <v>CZ16MediumOffice.idf</v>
          </cell>
          <cell r="AN16" t="str">
            <v>CTZ16SiteDesign.idf</v>
          </cell>
          <cell r="AO16">
            <v>0</v>
          </cell>
          <cell r="AP16">
            <v>15</v>
          </cell>
          <cell r="AQ16" t="str">
            <v>MediumOffice</v>
          </cell>
          <cell r="AR16" t="str">
            <v>WallLt</v>
          </cell>
          <cell r="AS16" t="str">
            <v>R+20</v>
          </cell>
          <cell r="AT16" t="str">
            <v>No</v>
          </cell>
          <cell r="AU16" t="str">
            <v>Yes</v>
          </cell>
          <cell r="AV16" t="str">
            <v>No</v>
          </cell>
          <cell r="AW16" t="str">
            <v>No</v>
          </cell>
          <cell r="AX16" t="str">
            <v>No</v>
          </cell>
          <cell r="AY16" t="str">
            <v>No</v>
          </cell>
          <cell r="AZ16" t="str">
            <v>No</v>
          </cell>
          <cell r="BA16" t="str">
            <v>No</v>
          </cell>
          <cell r="BB16" t="str">
            <v>No</v>
          </cell>
          <cell r="BC16" t="str">
            <v>No</v>
          </cell>
          <cell r="BD16" t="str">
            <v>No</v>
          </cell>
          <cell r="BE16" t="str">
            <v>No</v>
          </cell>
          <cell r="BF16" t="str">
            <v>No</v>
          </cell>
          <cell r="BG16" t="str">
            <v>No</v>
          </cell>
          <cell r="BH16" t="str">
            <v>No</v>
          </cell>
          <cell r="BI16" t="str">
            <v>No</v>
          </cell>
          <cell r="BJ16" t="str">
            <v>No</v>
          </cell>
          <cell r="BK16" t="str">
            <v>No</v>
          </cell>
          <cell r="BL16" t="str">
            <v>No</v>
          </cell>
          <cell r="BM16" t="str">
            <v>No</v>
          </cell>
          <cell r="BN16" t="str">
            <v>No</v>
          </cell>
          <cell r="BO16" t="str">
            <v>No</v>
          </cell>
          <cell r="BP16" t="str">
            <v>No</v>
          </cell>
        </row>
        <row r="17">
          <cell r="B17" t="str">
            <v>0016 CZ16 MediumOffice UnhtSlabF24vR-5</v>
          </cell>
          <cell r="C17" t="str">
            <v>0013 CZ16 MediumOffice Base</v>
          </cell>
          <cell r="D17" t="b">
            <v>1</v>
          </cell>
          <cell r="E17" t="str">
            <v>CZ16RV2.epw</v>
          </cell>
          <cell r="F17">
            <v>16</v>
          </cell>
          <cell r="G17">
            <v>0</v>
          </cell>
          <cell r="H17">
            <v>1.024128E-3</v>
          </cell>
          <cell r="I17">
            <v>8.5837477233149301E-2</v>
          </cell>
          <cell r="J17">
            <v>0</v>
          </cell>
          <cell r="K17">
            <v>3.9450483387994533</v>
          </cell>
          <cell r="L17">
            <v>2.504407653539467</v>
          </cell>
          <cell r="M17">
            <v>0.57999999999999996</v>
          </cell>
          <cell r="N17">
            <v>0.75</v>
          </cell>
          <cell r="O17">
            <v>0.8</v>
          </cell>
          <cell r="P17">
            <v>3.8121652137271975</v>
          </cell>
          <cell r="Q17">
            <v>0.75073429864594332</v>
          </cell>
          <cell r="R17">
            <v>2.6687840419430833</v>
          </cell>
          <cell r="S17">
            <v>0.47</v>
          </cell>
          <cell r="T17">
            <v>0.43</v>
          </cell>
          <cell r="U17">
            <v>0.53109999999999991</v>
          </cell>
          <cell r="V17">
            <v>0.48589999999999994</v>
          </cell>
          <cell r="W17">
            <v>0.79099999999999993</v>
          </cell>
          <cell r="X17">
            <v>9.9999999999999995E-7</v>
          </cell>
          <cell r="Y17">
            <v>0</v>
          </cell>
          <cell r="Z17">
            <v>0</v>
          </cell>
          <cell r="AA17">
            <v>9.6875193750387503</v>
          </cell>
          <cell r="AB17">
            <v>10.763910416709722</v>
          </cell>
          <cell r="AC17">
            <v>31468.723000000002</v>
          </cell>
          <cell r="AD17">
            <v>100000</v>
          </cell>
          <cell r="AE17">
            <v>100000</v>
          </cell>
          <cell r="AF17">
            <v>450</v>
          </cell>
          <cell r="AG17">
            <v>2</v>
          </cell>
          <cell r="AH17">
            <v>0.3</v>
          </cell>
          <cell r="AI17">
            <v>0.2</v>
          </cell>
          <cell r="AJ17">
            <v>3</v>
          </cell>
          <cell r="AK17">
            <v>3</v>
          </cell>
          <cell r="AL17">
            <v>0</v>
          </cell>
          <cell r="AM17" t="str">
            <v>CZ16MediumOffice.idf</v>
          </cell>
          <cell r="AN17" t="str">
            <v>CTZ16SiteDesign.idf</v>
          </cell>
          <cell r="AO17">
            <v>0</v>
          </cell>
          <cell r="AP17">
            <v>16</v>
          </cell>
          <cell r="AQ17" t="str">
            <v>MediumOffice</v>
          </cell>
          <cell r="AR17" t="str">
            <v>UnhtSlabF</v>
          </cell>
          <cell r="AS17" t="str">
            <v>24vR-5</v>
          </cell>
          <cell r="AT17" t="str">
            <v>No</v>
          </cell>
          <cell r="AU17" t="str">
            <v>No</v>
          </cell>
          <cell r="AV17" t="str">
            <v>No</v>
          </cell>
          <cell r="AW17" t="str">
            <v>No</v>
          </cell>
          <cell r="AX17" t="str">
            <v>No</v>
          </cell>
          <cell r="AY17" t="str">
            <v>No</v>
          </cell>
          <cell r="AZ17" t="str">
            <v>No</v>
          </cell>
          <cell r="BA17" t="str">
            <v>No</v>
          </cell>
          <cell r="BB17" t="str">
            <v>No</v>
          </cell>
          <cell r="BC17" t="str">
            <v>No</v>
          </cell>
          <cell r="BD17" t="str">
            <v>No</v>
          </cell>
          <cell r="BE17" t="str">
            <v>No</v>
          </cell>
          <cell r="BF17" t="str">
            <v>No</v>
          </cell>
          <cell r="BG17" t="str">
            <v>No</v>
          </cell>
          <cell r="BH17" t="str">
            <v>No</v>
          </cell>
          <cell r="BI17" t="str">
            <v>No</v>
          </cell>
          <cell r="BJ17" t="str">
            <v>No</v>
          </cell>
          <cell r="BK17" t="str">
            <v>No</v>
          </cell>
          <cell r="BL17" t="str">
            <v>No</v>
          </cell>
          <cell r="BM17" t="str">
            <v>No</v>
          </cell>
          <cell r="BN17" t="str">
            <v>No</v>
          </cell>
          <cell r="BO17" t="str">
            <v>No</v>
          </cell>
          <cell r="BP17" t="str">
            <v>No</v>
          </cell>
        </row>
        <row r="18">
          <cell r="B18" t="str">
            <v>0017 CZ16 MediumOffice BaseInfil+5</v>
          </cell>
          <cell r="C18" t="str">
            <v>0013 CZ16 MediumOffice Base</v>
          </cell>
          <cell r="D18" t="b">
            <v>1</v>
          </cell>
          <cell r="E18" t="str">
            <v>CZ16RV2.epw</v>
          </cell>
          <cell r="F18">
            <v>16</v>
          </cell>
          <cell r="G18">
            <v>0</v>
          </cell>
          <cell r="H18">
            <v>1.0753344E-3</v>
          </cell>
          <cell r="I18">
            <v>8.5837477233149301E-2</v>
          </cell>
          <cell r="J18">
            <v>0</v>
          </cell>
          <cell r="K18">
            <v>3.9450483387994533</v>
          </cell>
          <cell r="L18">
            <v>2.504407653539467</v>
          </cell>
          <cell r="M18">
            <v>0.73</v>
          </cell>
          <cell r="N18">
            <v>0.75</v>
          </cell>
          <cell r="O18">
            <v>0.8</v>
          </cell>
          <cell r="P18">
            <v>3.8121652137271975</v>
          </cell>
          <cell r="Q18">
            <v>0.75073429864594332</v>
          </cell>
          <cell r="R18">
            <v>2.6687840419430833</v>
          </cell>
          <cell r="S18">
            <v>0.47</v>
          </cell>
          <cell r="T18">
            <v>0.43</v>
          </cell>
          <cell r="U18">
            <v>0.53109999999999991</v>
          </cell>
          <cell r="V18">
            <v>0.48589999999999994</v>
          </cell>
          <cell r="W18">
            <v>0.79099999999999993</v>
          </cell>
          <cell r="X18">
            <v>9.9999999999999995E-7</v>
          </cell>
          <cell r="Y18">
            <v>0</v>
          </cell>
          <cell r="Z18">
            <v>0</v>
          </cell>
          <cell r="AA18">
            <v>9.6875193750387503</v>
          </cell>
          <cell r="AB18">
            <v>10.763910416709722</v>
          </cell>
          <cell r="AC18">
            <v>31468.723000000002</v>
          </cell>
          <cell r="AD18">
            <v>100000</v>
          </cell>
          <cell r="AE18">
            <v>100000</v>
          </cell>
          <cell r="AF18">
            <v>450</v>
          </cell>
          <cell r="AG18">
            <v>2</v>
          </cell>
          <cell r="AH18">
            <v>0.3</v>
          </cell>
          <cell r="AI18">
            <v>0.2</v>
          </cell>
          <cell r="AJ18">
            <v>3</v>
          </cell>
          <cell r="AK18">
            <v>3</v>
          </cell>
          <cell r="AL18">
            <v>0</v>
          </cell>
          <cell r="AM18" t="str">
            <v>CZ16MediumOffice.idf</v>
          </cell>
          <cell r="AN18" t="str">
            <v>CTZ16SiteDesign.idf</v>
          </cell>
          <cell r="AO18">
            <v>0</v>
          </cell>
          <cell r="AP18">
            <v>17</v>
          </cell>
          <cell r="AQ18" t="str">
            <v>MediumOffice</v>
          </cell>
          <cell r="AR18" t="str">
            <v>Base</v>
          </cell>
          <cell r="AS18" t="str">
            <v>Infil+5</v>
          </cell>
          <cell r="AT18" t="str">
            <v>No</v>
          </cell>
          <cell r="AU18" t="str">
            <v>No</v>
          </cell>
          <cell r="AV18" t="str">
            <v>No</v>
          </cell>
          <cell r="AW18" t="str">
            <v>No</v>
          </cell>
          <cell r="AX18" t="str">
            <v>No</v>
          </cell>
          <cell r="AY18" t="str">
            <v>No</v>
          </cell>
          <cell r="AZ18" t="str">
            <v>No</v>
          </cell>
          <cell r="BA18" t="str">
            <v>No</v>
          </cell>
          <cell r="BB18" t="str">
            <v>No</v>
          </cell>
          <cell r="BC18" t="str">
            <v>No</v>
          </cell>
          <cell r="BD18" t="str">
            <v>No</v>
          </cell>
          <cell r="BE18" t="str">
            <v>No</v>
          </cell>
          <cell r="BF18" t="str">
            <v>No</v>
          </cell>
          <cell r="BG18" t="str">
            <v>No</v>
          </cell>
          <cell r="BH18" t="str">
            <v>No</v>
          </cell>
          <cell r="BI18" t="str">
            <v>No</v>
          </cell>
          <cell r="BJ18" t="str">
            <v>No</v>
          </cell>
          <cell r="BK18" t="str">
            <v>No</v>
          </cell>
          <cell r="BL18" t="str">
            <v>No</v>
          </cell>
          <cell r="BM18" t="str">
            <v>No</v>
          </cell>
          <cell r="BN18" t="str">
            <v>No</v>
          </cell>
          <cell r="BO18" t="str">
            <v>No</v>
          </cell>
          <cell r="BP18" t="str">
            <v>No</v>
          </cell>
        </row>
        <row r="19">
          <cell r="B19" t="str">
            <v>0018 CZ16 MediumOffice WinU-20</v>
          </cell>
          <cell r="C19" t="str">
            <v>0013 CZ16 MediumOffice Base</v>
          </cell>
          <cell r="D19" t="b">
            <v>1</v>
          </cell>
          <cell r="E19" t="str">
            <v>CZ16RV2.epw</v>
          </cell>
          <cell r="F19">
            <v>16</v>
          </cell>
          <cell r="G19">
            <v>0</v>
          </cell>
          <cell r="H19">
            <v>1.024128E-3</v>
          </cell>
          <cell r="I19">
            <v>8.5837477233149301E-2</v>
          </cell>
          <cell r="J19">
            <v>0</v>
          </cell>
          <cell r="K19">
            <v>3.9450483387994533</v>
          </cell>
          <cell r="L19">
            <v>2.504407653539467</v>
          </cell>
          <cell r="M19">
            <v>0.73</v>
          </cell>
          <cell r="N19">
            <v>0.75</v>
          </cell>
          <cell r="O19">
            <v>0.8</v>
          </cell>
          <cell r="P19">
            <v>3.8121652137271975</v>
          </cell>
          <cell r="Q19">
            <v>0.75073429864594332</v>
          </cell>
          <cell r="R19">
            <v>2.1350272335544669</v>
          </cell>
          <cell r="S19">
            <v>0.47</v>
          </cell>
          <cell r="T19">
            <v>0.43</v>
          </cell>
          <cell r="U19">
            <v>0.53109999999999991</v>
          </cell>
          <cell r="V19">
            <v>0.48589999999999994</v>
          </cell>
          <cell r="W19">
            <v>0.79099999999999993</v>
          </cell>
          <cell r="X19">
            <v>9.9999999999999995E-7</v>
          </cell>
          <cell r="Y19">
            <v>0</v>
          </cell>
          <cell r="Z19">
            <v>0</v>
          </cell>
          <cell r="AA19">
            <v>9.6875193750387503</v>
          </cell>
          <cell r="AB19">
            <v>10.763910416709722</v>
          </cell>
          <cell r="AC19">
            <v>31468.723000000002</v>
          </cell>
          <cell r="AD19">
            <v>100000</v>
          </cell>
          <cell r="AE19">
            <v>100000</v>
          </cell>
          <cell r="AF19">
            <v>450</v>
          </cell>
          <cell r="AG19">
            <v>2</v>
          </cell>
          <cell r="AH19">
            <v>0.3</v>
          </cell>
          <cell r="AI19">
            <v>0.2</v>
          </cell>
          <cell r="AJ19">
            <v>3</v>
          </cell>
          <cell r="AK19">
            <v>3</v>
          </cell>
          <cell r="AL19">
            <v>0</v>
          </cell>
          <cell r="AM19" t="str">
            <v>CZ16MediumOffice.idf</v>
          </cell>
          <cell r="AN19" t="str">
            <v>CTZ16SiteDesign.idf</v>
          </cell>
          <cell r="AO19">
            <v>0</v>
          </cell>
          <cell r="AP19">
            <v>18</v>
          </cell>
          <cell r="AQ19" t="str">
            <v>MediumOffice</v>
          </cell>
          <cell r="AR19" t="str">
            <v>WinU</v>
          </cell>
          <cell r="AS19">
            <v>-20</v>
          </cell>
          <cell r="AT19" t="str">
            <v>No</v>
          </cell>
          <cell r="AU19" t="str">
            <v>No</v>
          </cell>
          <cell r="AV19" t="str">
            <v>No</v>
          </cell>
          <cell r="AW19" t="str">
            <v>No</v>
          </cell>
          <cell r="AX19" t="str">
            <v>No</v>
          </cell>
          <cell r="AY19" t="str">
            <v>No</v>
          </cell>
          <cell r="AZ19" t="str">
            <v>Yes</v>
          </cell>
          <cell r="BA19" t="str">
            <v>No</v>
          </cell>
          <cell r="BB19" t="str">
            <v>No</v>
          </cell>
          <cell r="BC19" t="str">
            <v>No</v>
          </cell>
          <cell r="BD19" t="str">
            <v>No</v>
          </cell>
          <cell r="BE19" t="str">
            <v>No</v>
          </cell>
          <cell r="BF19" t="str">
            <v>No</v>
          </cell>
          <cell r="BG19" t="str">
            <v>No</v>
          </cell>
          <cell r="BH19" t="str">
            <v>No</v>
          </cell>
          <cell r="BI19" t="str">
            <v>No</v>
          </cell>
          <cell r="BJ19" t="str">
            <v>No</v>
          </cell>
          <cell r="BK19" t="str">
            <v>No</v>
          </cell>
          <cell r="BL19" t="str">
            <v>No</v>
          </cell>
          <cell r="BM19" t="str">
            <v>No</v>
          </cell>
          <cell r="BN19" t="str">
            <v>No</v>
          </cell>
          <cell r="BO19" t="str">
            <v>No</v>
          </cell>
          <cell r="BP19" t="str">
            <v>No</v>
          </cell>
        </row>
        <row r="20">
          <cell r="B20" t="str">
            <v>0019 CZ16 MediumOffice WinSHGC-20</v>
          </cell>
          <cell r="C20" t="str">
            <v>0013 CZ16 MediumOffice Base</v>
          </cell>
          <cell r="D20" t="b">
            <v>1</v>
          </cell>
          <cell r="E20" t="str">
            <v>CZ16RV2.epw</v>
          </cell>
          <cell r="F20">
            <v>16</v>
          </cell>
          <cell r="G20">
            <v>0</v>
          </cell>
          <cell r="H20">
            <v>1.024128E-3</v>
          </cell>
          <cell r="I20">
            <v>8.5837477233149301E-2</v>
          </cell>
          <cell r="J20">
            <v>0</v>
          </cell>
          <cell r="K20">
            <v>3.9450483387994533</v>
          </cell>
          <cell r="L20">
            <v>2.504407653539467</v>
          </cell>
          <cell r="M20">
            <v>0.73</v>
          </cell>
          <cell r="N20">
            <v>0.75</v>
          </cell>
          <cell r="O20">
            <v>0.8</v>
          </cell>
          <cell r="P20">
            <v>3.8121652137271975</v>
          </cell>
          <cell r="Q20">
            <v>0.75073429864594332</v>
          </cell>
          <cell r="R20">
            <v>2.6687840419430833</v>
          </cell>
          <cell r="S20">
            <v>0.376</v>
          </cell>
          <cell r="T20">
            <v>0.34400000000000003</v>
          </cell>
          <cell r="U20">
            <v>0.53109999999999991</v>
          </cell>
          <cell r="V20">
            <v>0.48589999999999994</v>
          </cell>
          <cell r="W20">
            <v>0.79099999999999993</v>
          </cell>
          <cell r="X20">
            <v>9.9999999999999995E-7</v>
          </cell>
          <cell r="Y20">
            <v>0</v>
          </cell>
          <cell r="Z20">
            <v>0</v>
          </cell>
          <cell r="AA20">
            <v>9.6875193750387503</v>
          </cell>
          <cell r="AB20">
            <v>10.763910416709722</v>
          </cell>
          <cell r="AC20">
            <v>31468.723000000002</v>
          </cell>
          <cell r="AD20">
            <v>100000</v>
          </cell>
          <cell r="AE20">
            <v>100000</v>
          </cell>
          <cell r="AF20">
            <v>450</v>
          </cell>
          <cell r="AG20">
            <v>2</v>
          </cell>
          <cell r="AH20">
            <v>0.3</v>
          </cell>
          <cell r="AI20">
            <v>0.2</v>
          </cell>
          <cell r="AJ20">
            <v>3</v>
          </cell>
          <cell r="AK20">
            <v>3</v>
          </cell>
          <cell r="AL20">
            <v>0</v>
          </cell>
          <cell r="AM20" t="str">
            <v>CZ16MediumOffice.idf</v>
          </cell>
          <cell r="AN20" t="str">
            <v>CTZ16SiteDesign.idf</v>
          </cell>
          <cell r="AO20">
            <v>0</v>
          </cell>
          <cell r="AP20">
            <v>19</v>
          </cell>
          <cell r="AQ20" t="str">
            <v>MediumOffice</v>
          </cell>
          <cell r="AR20" t="str">
            <v>WinSHGC</v>
          </cell>
          <cell r="AS20">
            <v>-20</v>
          </cell>
          <cell r="AT20" t="str">
            <v>No</v>
          </cell>
          <cell r="AU20" t="str">
            <v>No</v>
          </cell>
          <cell r="AV20" t="str">
            <v>No</v>
          </cell>
          <cell r="AW20" t="str">
            <v>No</v>
          </cell>
          <cell r="AX20" t="str">
            <v>No</v>
          </cell>
          <cell r="AY20" t="str">
            <v>No</v>
          </cell>
          <cell r="AZ20" t="str">
            <v>No</v>
          </cell>
          <cell r="BA20" t="str">
            <v>Yes</v>
          </cell>
          <cell r="BB20" t="str">
            <v>No</v>
          </cell>
          <cell r="BC20" t="str">
            <v>No</v>
          </cell>
          <cell r="BD20" t="str">
            <v>No</v>
          </cell>
          <cell r="BE20" t="str">
            <v>No</v>
          </cell>
          <cell r="BF20" t="str">
            <v>No</v>
          </cell>
          <cell r="BG20" t="str">
            <v>No</v>
          </cell>
          <cell r="BH20" t="str">
            <v>No</v>
          </cell>
          <cell r="BI20" t="str">
            <v>No</v>
          </cell>
          <cell r="BJ20" t="str">
            <v>No</v>
          </cell>
          <cell r="BK20" t="str">
            <v>No</v>
          </cell>
          <cell r="BL20" t="str">
            <v>No</v>
          </cell>
          <cell r="BM20" t="str">
            <v>No</v>
          </cell>
          <cell r="BN20" t="str">
            <v>No</v>
          </cell>
          <cell r="BO20" t="str">
            <v>No</v>
          </cell>
          <cell r="BP20" t="str">
            <v>No</v>
          </cell>
        </row>
        <row r="21">
          <cell r="B21" t="str">
            <v>0020 CZ16 MediumOffice WinU_SHGC-20</v>
          </cell>
          <cell r="C21" t="str">
            <v>0013 CZ16 MediumOffice Base</v>
          </cell>
          <cell r="D21" t="b">
            <v>1</v>
          </cell>
          <cell r="E21" t="str">
            <v>CZ16RV2.epw</v>
          </cell>
          <cell r="F21">
            <v>16</v>
          </cell>
          <cell r="G21">
            <v>0</v>
          </cell>
          <cell r="H21">
            <v>1.024128E-3</v>
          </cell>
          <cell r="I21">
            <v>8.5837477233149301E-2</v>
          </cell>
          <cell r="J21">
            <v>0</v>
          </cell>
          <cell r="K21">
            <v>3.9450483387994533</v>
          </cell>
          <cell r="L21">
            <v>2.504407653539467</v>
          </cell>
          <cell r="M21">
            <v>0.73</v>
          </cell>
          <cell r="N21">
            <v>0.75</v>
          </cell>
          <cell r="O21">
            <v>0.8</v>
          </cell>
          <cell r="P21">
            <v>3.8121652137271975</v>
          </cell>
          <cell r="Q21">
            <v>0.75073429864594332</v>
          </cell>
          <cell r="R21">
            <v>2.1350272335544669</v>
          </cell>
          <cell r="S21">
            <v>0.376</v>
          </cell>
          <cell r="T21">
            <v>0.34400000000000003</v>
          </cell>
          <cell r="U21">
            <v>0.53109999999999991</v>
          </cell>
          <cell r="V21">
            <v>0.48589999999999994</v>
          </cell>
          <cell r="W21">
            <v>0.79099999999999993</v>
          </cell>
          <cell r="X21">
            <v>9.9999999999999995E-7</v>
          </cell>
          <cell r="Y21">
            <v>0</v>
          </cell>
          <cell r="Z21">
            <v>0</v>
          </cell>
          <cell r="AA21">
            <v>9.6875193750387503</v>
          </cell>
          <cell r="AB21">
            <v>10.763910416709722</v>
          </cell>
          <cell r="AC21">
            <v>31468.723000000002</v>
          </cell>
          <cell r="AD21">
            <v>100000</v>
          </cell>
          <cell r="AE21">
            <v>100000</v>
          </cell>
          <cell r="AF21">
            <v>450</v>
          </cell>
          <cell r="AG21">
            <v>2</v>
          </cell>
          <cell r="AH21">
            <v>0.3</v>
          </cell>
          <cell r="AI21">
            <v>0.2</v>
          </cell>
          <cell r="AJ21">
            <v>3</v>
          </cell>
          <cell r="AK21">
            <v>3</v>
          </cell>
          <cell r="AL21">
            <v>0</v>
          </cell>
          <cell r="AM21" t="str">
            <v>CZ16MediumOffice.idf</v>
          </cell>
          <cell r="AN21" t="str">
            <v>CTZ16SiteDesign.idf</v>
          </cell>
          <cell r="AO21">
            <v>0</v>
          </cell>
          <cell r="AP21">
            <v>20</v>
          </cell>
          <cell r="AQ21" t="str">
            <v>MediumOffice</v>
          </cell>
          <cell r="AR21" t="str">
            <v>WinU_SHGC</v>
          </cell>
          <cell r="AS21">
            <v>-20</v>
          </cell>
          <cell r="AT21" t="str">
            <v>No</v>
          </cell>
          <cell r="AU21" t="str">
            <v>No</v>
          </cell>
          <cell r="AV21" t="str">
            <v>No</v>
          </cell>
          <cell r="AW21" t="str">
            <v>No</v>
          </cell>
          <cell r="AX21" t="str">
            <v>No</v>
          </cell>
          <cell r="AY21" t="str">
            <v>No</v>
          </cell>
          <cell r="AZ21" t="str">
            <v>Yes</v>
          </cell>
          <cell r="BA21" t="str">
            <v>Yes</v>
          </cell>
          <cell r="BB21" t="str">
            <v>No</v>
          </cell>
          <cell r="BC21" t="str">
            <v>No</v>
          </cell>
          <cell r="BD21" t="str">
            <v>No</v>
          </cell>
          <cell r="BE21" t="str">
            <v>No</v>
          </cell>
          <cell r="BF21" t="str">
            <v>No</v>
          </cell>
          <cell r="BG21" t="str">
            <v>No</v>
          </cell>
          <cell r="BH21" t="str">
            <v>No</v>
          </cell>
          <cell r="BI21" t="str">
            <v>No</v>
          </cell>
          <cell r="BJ21" t="str">
            <v>No</v>
          </cell>
          <cell r="BK21" t="str">
            <v>No</v>
          </cell>
          <cell r="BL21" t="str">
            <v>No</v>
          </cell>
          <cell r="BM21" t="str">
            <v>No</v>
          </cell>
          <cell r="BN21" t="str">
            <v>No</v>
          </cell>
          <cell r="BO21" t="str">
            <v>No</v>
          </cell>
          <cell r="BP21" t="str">
            <v>No</v>
          </cell>
        </row>
        <row r="22">
          <cell r="B22" t="str">
            <v>0021 CZ16 MediumOffice LPD-20</v>
          </cell>
          <cell r="C22" t="str">
            <v>0013 CZ16 MediumOffice Base</v>
          </cell>
          <cell r="D22" t="b">
            <v>1</v>
          </cell>
          <cell r="E22" t="str">
            <v>CZ16RV2.epw</v>
          </cell>
          <cell r="F22">
            <v>16</v>
          </cell>
          <cell r="G22">
            <v>0</v>
          </cell>
          <cell r="H22">
            <v>1.024128E-3</v>
          </cell>
          <cell r="I22">
            <v>8.5837477233149301E-2</v>
          </cell>
          <cell r="J22">
            <v>0</v>
          </cell>
          <cell r="K22">
            <v>3.9450483387994533</v>
          </cell>
          <cell r="L22">
            <v>2.504407653539467</v>
          </cell>
          <cell r="M22">
            <v>0.73</v>
          </cell>
          <cell r="N22">
            <v>0.75</v>
          </cell>
          <cell r="O22">
            <v>0.8</v>
          </cell>
          <cell r="P22">
            <v>3.8121652137271975</v>
          </cell>
          <cell r="Q22">
            <v>0.75073429864594332</v>
          </cell>
          <cell r="R22">
            <v>2.6687840419430833</v>
          </cell>
          <cell r="S22">
            <v>0.47</v>
          </cell>
          <cell r="T22">
            <v>0.43</v>
          </cell>
          <cell r="U22">
            <v>0.53109999999999991</v>
          </cell>
          <cell r="V22">
            <v>0.48589999999999994</v>
          </cell>
          <cell r="W22">
            <v>0.79099999999999993</v>
          </cell>
          <cell r="X22">
            <v>9.9999999999999995E-7</v>
          </cell>
          <cell r="Y22">
            <v>0</v>
          </cell>
          <cell r="Z22">
            <v>0</v>
          </cell>
          <cell r="AA22">
            <v>7.7500155000310009</v>
          </cell>
          <cell r="AB22">
            <v>10.763910416709722</v>
          </cell>
          <cell r="AC22">
            <v>31468.723000000002</v>
          </cell>
          <cell r="AD22">
            <v>100000</v>
          </cell>
          <cell r="AE22">
            <v>100000</v>
          </cell>
          <cell r="AF22">
            <v>450</v>
          </cell>
          <cell r="AG22">
            <v>2</v>
          </cell>
          <cell r="AH22">
            <v>0.3</v>
          </cell>
          <cell r="AI22">
            <v>0.2</v>
          </cell>
          <cell r="AJ22">
            <v>3</v>
          </cell>
          <cell r="AK22">
            <v>3</v>
          </cell>
          <cell r="AL22">
            <v>0</v>
          </cell>
          <cell r="AM22" t="str">
            <v>CZ16MediumOffice.idf</v>
          </cell>
          <cell r="AN22" t="str">
            <v>CTZ16SiteDesign.idf</v>
          </cell>
          <cell r="AO22">
            <v>0</v>
          </cell>
          <cell r="AP22">
            <v>21</v>
          </cell>
          <cell r="AQ22" t="str">
            <v>MediumOffice</v>
          </cell>
          <cell r="AR22" t="str">
            <v>LPD</v>
          </cell>
          <cell r="AS22">
            <v>-20</v>
          </cell>
          <cell r="AT22" t="str">
            <v>No</v>
          </cell>
          <cell r="AU22" t="str">
            <v>No</v>
          </cell>
          <cell r="AV22" t="str">
            <v>No</v>
          </cell>
          <cell r="AW22" t="str">
            <v>No</v>
          </cell>
          <cell r="AX22" t="str">
            <v>No</v>
          </cell>
          <cell r="AY22" t="str">
            <v>No</v>
          </cell>
          <cell r="AZ22" t="str">
            <v>No</v>
          </cell>
          <cell r="BA22" t="str">
            <v>No</v>
          </cell>
          <cell r="BB22" t="str">
            <v>No</v>
          </cell>
          <cell r="BC22" t="str">
            <v>No</v>
          </cell>
          <cell r="BD22" t="str">
            <v>No</v>
          </cell>
          <cell r="BE22" t="str">
            <v>No</v>
          </cell>
          <cell r="BF22" t="str">
            <v>No</v>
          </cell>
          <cell r="BG22" t="str">
            <v>No</v>
          </cell>
          <cell r="BH22" t="str">
            <v>No</v>
          </cell>
          <cell r="BI22" t="str">
            <v>No</v>
          </cell>
          <cell r="BJ22" t="str">
            <v>No</v>
          </cell>
          <cell r="BK22" t="str">
            <v>No</v>
          </cell>
          <cell r="BL22" t="str">
            <v>No</v>
          </cell>
          <cell r="BM22" t="str">
            <v>No</v>
          </cell>
          <cell r="BN22" t="str">
            <v>No</v>
          </cell>
          <cell r="BO22" t="str">
            <v>No</v>
          </cell>
          <cell r="BP22" t="str">
            <v>No</v>
          </cell>
        </row>
        <row r="23">
          <cell r="B23" t="str">
            <v>0022 CZ16 MediumOffice LPD+20</v>
          </cell>
          <cell r="C23" t="str">
            <v>0013 CZ16 MediumOffice Base</v>
          </cell>
          <cell r="D23" t="b">
            <v>1</v>
          </cell>
          <cell r="E23" t="str">
            <v>CZ16RV2.epw</v>
          </cell>
          <cell r="F23">
            <v>16</v>
          </cell>
          <cell r="G23">
            <v>0</v>
          </cell>
          <cell r="H23">
            <v>1.024128E-3</v>
          </cell>
          <cell r="I23">
            <v>8.5837477233149301E-2</v>
          </cell>
          <cell r="J23">
            <v>0</v>
          </cell>
          <cell r="K23">
            <v>3.9450483387994533</v>
          </cell>
          <cell r="L23">
            <v>2.504407653539467</v>
          </cell>
          <cell r="M23">
            <v>0.73</v>
          </cell>
          <cell r="N23">
            <v>0.75</v>
          </cell>
          <cell r="O23">
            <v>0.8</v>
          </cell>
          <cell r="P23">
            <v>3.8121652137271975</v>
          </cell>
          <cell r="Q23">
            <v>0.75073429864594332</v>
          </cell>
          <cell r="R23">
            <v>2.6687840419430833</v>
          </cell>
          <cell r="S23">
            <v>0.47</v>
          </cell>
          <cell r="T23">
            <v>0.43</v>
          </cell>
          <cell r="U23">
            <v>0.53109999999999991</v>
          </cell>
          <cell r="V23">
            <v>0.48589999999999994</v>
          </cell>
          <cell r="W23">
            <v>0.79099999999999993</v>
          </cell>
          <cell r="X23">
            <v>9.9999999999999995E-7</v>
          </cell>
          <cell r="Y23">
            <v>0</v>
          </cell>
          <cell r="Z23">
            <v>0</v>
          </cell>
          <cell r="AA23">
            <v>11.6250232500465</v>
          </cell>
          <cell r="AB23">
            <v>10.763910416709722</v>
          </cell>
          <cell r="AC23">
            <v>31468.723000000002</v>
          </cell>
          <cell r="AD23">
            <v>100000</v>
          </cell>
          <cell r="AE23">
            <v>100000</v>
          </cell>
          <cell r="AF23">
            <v>450</v>
          </cell>
          <cell r="AG23">
            <v>2</v>
          </cell>
          <cell r="AH23">
            <v>0.3</v>
          </cell>
          <cell r="AI23">
            <v>0.2</v>
          </cell>
          <cell r="AJ23">
            <v>3</v>
          </cell>
          <cell r="AK23">
            <v>3</v>
          </cell>
          <cell r="AL23">
            <v>0</v>
          </cell>
          <cell r="AM23" t="str">
            <v>CZ16MediumOffice.idf</v>
          </cell>
          <cell r="AN23" t="str">
            <v>CTZ16SiteDesign.idf</v>
          </cell>
          <cell r="AO23">
            <v>0</v>
          </cell>
          <cell r="AP23">
            <v>22</v>
          </cell>
          <cell r="AQ23" t="str">
            <v>MediumOffice</v>
          </cell>
          <cell r="AR23" t="str">
            <v>LPD</v>
          </cell>
          <cell r="AS23" t="str">
            <v>+20</v>
          </cell>
          <cell r="AT23" t="str">
            <v>No</v>
          </cell>
          <cell r="AU23" t="str">
            <v>No</v>
          </cell>
          <cell r="AV23" t="str">
            <v>No</v>
          </cell>
          <cell r="AW23" t="str">
            <v>No</v>
          </cell>
          <cell r="AX23" t="str">
            <v>No</v>
          </cell>
          <cell r="AY23" t="str">
            <v>No</v>
          </cell>
          <cell r="AZ23" t="str">
            <v>No</v>
          </cell>
          <cell r="BA23" t="str">
            <v>No</v>
          </cell>
          <cell r="BB23" t="str">
            <v>No</v>
          </cell>
          <cell r="BC23" t="str">
            <v>No</v>
          </cell>
          <cell r="BD23" t="str">
            <v>No</v>
          </cell>
          <cell r="BE23" t="str">
            <v>No</v>
          </cell>
          <cell r="BF23" t="str">
            <v>No</v>
          </cell>
          <cell r="BG23" t="str">
            <v>No</v>
          </cell>
          <cell r="BH23" t="str">
            <v>No</v>
          </cell>
          <cell r="BI23" t="str">
            <v>No</v>
          </cell>
          <cell r="BJ23" t="str">
            <v>No</v>
          </cell>
          <cell r="BK23" t="str">
            <v>No</v>
          </cell>
          <cell r="BL23" t="str">
            <v>No</v>
          </cell>
          <cell r="BM23" t="str">
            <v>No</v>
          </cell>
          <cell r="BN23" t="str">
            <v>No</v>
          </cell>
          <cell r="BO23" t="str">
            <v>No</v>
          </cell>
          <cell r="BP23" t="str">
            <v>No</v>
          </cell>
        </row>
        <row r="24">
          <cell r="B24" t="str">
            <v>0023 CZ16 MediumOffice EPD-20</v>
          </cell>
          <cell r="C24" t="str">
            <v>0013 CZ16 MediumOffice Base</v>
          </cell>
          <cell r="D24" t="b">
            <v>1</v>
          </cell>
          <cell r="E24" t="str">
            <v>CZ16RV2.epw</v>
          </cell>
          <cell r="F24">
            <v>16</v>
          </cell>
          <cell r="G24">
            <v>0</v>
          </cell>
          <cell r="H24">
            <v>1.024128E-3</v>
          </cell>
          <cell r="I24">
            <v>8.5837477233149301E-2</v>
          </cell>
          <cell r="J24">
            <v>0</v>
          </cell>
          <cell r="K24">
            <v>3.9450483387994533</v>
          </cell>
          <cell r="L24">
            <v>2.504407653539467</v>
          </cell>
          <cell r="M24">
            <v>0.73</v>
          </cell>
          <cell r="N24">
            <v>0.75</v>
          </cell>
          <cell r="O24">
            <v>0.8</v>
          </cell>
          <cell r="P24">
            <v>3.8121652137271975</v>
          </cell>
          <cell r="Q24">
            <v>0.75073429864594332</v>
          </cell>
          <cell r="R24">
            <v>2.6687840419430833</v>
          </cell>
          <cell r="S24">
            <v>0.47</v>
          </cell>
          <cell r="T24">
            <v>0.43</v>
          </cell>
          <cell r="U24">
            <v>0.53109999999999991</v>
          </cell>
          <cell r="V24">
            <v>0.48589999999999994</v>
          </cell>
          <cell r="W24">
            <v>0.79099999999999993</v>
          </cell>
          <cell r="X24">
            <v>9.9999999999999995E-7</v>
          </cell>
          <cell r="Y24">
            <v>0</v>
          </cell>
          <cell r="Z24">
            <v>0</v>
          </cell>
          <cell r="AA24">
            <v>9.6875193750387503</v>
          </cell>
          <cell r="AB24">
            <v>8.6111283333677786</v>
          </cell>
          <cell r="AC24">
            <v>31468.723000000002</v>
          </cell>
          <cell r="AD24">
            <v>100000</v>
          </cell>
          <cell r="AE24">
            <v>100000</v>
          </cell>
          <cell r="AF24">
            <v>450</v>
          </cell>
          <cell r="AG24">
            <v>2</v>
          </cell>
          <cell r="AH24">
            <v>0.3</v>
          </cell>
          <cell r="AI24">
            <v>0.2</v>
          </cell>
          <cell r="AJ24">
            <v>3</v>
          </cell>
          <cell r="AK24">
            <v>3</v>
          </cell>
          <cell r="AL24">
            <v>0</v>
          </cell>
          <cell r="AM24" t="str">
            <v>CZ16MediumOffice.idf</v>
          </cell>
          <cell r="AN24" t="str">
            <v>CTZ16SiteDesign.idf</v>
          </cell>
          <cell r="AO24">
            <v>0</v>
          </cell>
          <cell r="AP24">
            <v>23</v>
          </cell>
          <cell r="AQ24" t="str">
            <v>MediumOffice</v>
          </cell>
          <cell r="AR24" t="str">
            <v>EPD</v>
          </cell>
          <cell r="AS24">
            <v>-20</v>
          </cell>
          <cell r="AT24" t="str">
            <v>No</v>
          </cell>
          <cell r="AU24" t="str">
            <v>No</v>
          </cell>
          <cell r="AV24" t="str">
            <v>No</v>
          </cell>
          <cell r="AW24" t="str">
            <v>No</v>
          </cell>
          <cell r="AX24" t="str">
            <v>No</v>
          </cell>
          <cell r="AY24" t="str">
            <v>No</v>
          </cell>
          <cell r="AZ24" t="str">
            <v>No</v>
          </cell>
          <cell r="BA24" t="str">
            <v>No</v>
          </cell>
          <cell r="BB24" t="str">
            <v>No</v>
          </cell>
          <cell r="BC24" t="str">
            <v>No</v>
          </cell>
          <cell r="BD24" t="str">
            <v>No</v>
          </cell>
          <cell r="BE24" t="str">
            <v>No</v>
          </cell>
          <cell r="BF24" t="str">
            <v>No</v>
          </cell>
          <cell r="BG24" t="str">
            <v>No</v>
          </cell>
          <cell r="BH24" t="str">
            <v>No</v>
          </cell>
          <cell r="BI24" t="str">
            <v>No</v>
          </cell>
          <cell r="BJ24" t="str">
            <v>No</v>
          </cell>
          <cell r="BK24" t="str">
            <v>No</v>
          </cell>
          <cell r="BL24" t="str">
            <v>No</v>
          </cell>
          <cell r="BM24" t="str">
            <v>No</v>
          </cell>
          <cell r="BN24" t="str">
            <v>No</v>
          </cell>
          <cell r="BO24" t="str">
            <v>No</v>
          </cell>
          <cell r="BP24" t="str">
            <v>No</v>
          </cell>
        </row>
        <row r="25">
          <cell r="B25" t="str">
            <v>0024 CZ16 MediumOffice EPD+20</v>
          </cell>
          <cell r="C25" t="str">
            <v>0013 CZ16 MediumOffice Base</v>
          </cell>
          <cell r="D25" t="b">
            <v>1</v>
          </cell>
          <cell r="E25" t="str">
            <v>CZ16RV2.epw</v>
          </cell>
          <cell r="F25">
            <v>16</v>
          </cell>
          <cell r="G25">
            <v>0</v>
          </cell>
          <cell r="H25">
            <v>1.024128E-3</v>
          </cell>
          <cell r="I25">
            <v>8.5837477233149301E-2</v>
          </cell>
          <cell r="J25">
            <v>0</v>
          </cell>
          <cell r="K25">
            <v>3.9450483387994533</v>
          </cell>
          <cell r="L25">
            <v>2.504407653539467</v>
          </cell>
          <cell r="M25">
            <v>0.73</v>
          </cell>
          <cell r="N25">
            <v>0.75</v>
          </cell>
          <cell r="O25">
            <v>0.8</v>
          </cell>
          <cell r="P25">
            <v>3.8121652137271975</v>
          </cell>
          <cell r="Q25">
            <v>0.75073429864594332</v>
          </cell>
          <cell r="R25">
            <v>2.6687840419430833</v>
          </cell>
          <cell r="S25">
            <v>0.47</v>
          </cell>
          <cell r="T25">
            <v>0.43</v>
          </cell>
          <cell r="U25">
            <v>0.53109999999999991</v>
          </cell>
          <cell r="V25">
            <v>0.48589999999999994</v>
          </cell>
          <cell r="W25">
            <v>0.79099999999999993</v>
          </cell>
          <cell r="X25">
            <v>9.9999999999999995E-7</v>
          </cell>
          <cell r="Y25">
            <v>0</v>
          </cell>
          <cell r="Z25">
            <v>0</v>
          </cell>
          <cell r="AA25">
            <v>9.6875193750387503</v>
          </cell>
          <cell r="AB25">
            <v>12.916692500051665</v>
          </cell>
          <cell r="AC25">
            <v>31468.723000000002</v>
          </cell>
          <cell r="AD25">
            <v>100000</v>
          </cell>
          <cell r="AE25">
            <v>100000</v>
          </cell>
          <cell r="AF25">
            <v>450</v>
          </cell>
          <cell r="AG25">
            <v>2</v>
          </cell>
          <cell r="AH25">
            <v>0.3</v>
          </cell>
          <cell r="AI25">
            <v>0.2</v>
          </cell>
          <cell r="AJ25">
            <v>3</v>
          </cell>
          <cell r="AK25">
            <v>3</v>
          </cell>
          <cell r="AL25">
            <v>0</v>
          </cell>
          <cell r="AM25" t="str">
            <v>CZ16MediumOffice.idf</v>
          </cell>
          <cell r="AN25" t="str">
            <v>CTZ16SiteDesign.idf</v>
          </cell>
          <cell r="AO25">
            <v>0</v>
          </cell>
          <cell r="AP25">
            <v>24</v>
          </cell>
          <cell r="AQ25" t="str">
            <v>MediumOffice</v>
          </cell>
          <cell r="AR25" t="str">
            <v>EPD</v>
          </cell>
          <cell r="AS25" t="str">
            <v>+20</v>
          </cell>
          <cell r="AT25" t="str">
            <v>No</v>
          </cell>
          <cell r="AU25" t="str">
            <v>No</v>
          </cell>
          <cell r="AV25" t="str">
            <v>No</v>
          </cell>
          <cell r="AW25" t="str">
            <v>No</v>
          </cell>
          <cell r="AX25" t="str">
            <v>No</v>
          </cell>
          <cell r="AY25" t="str">
            <v>No</v>
          </cell>
          <cell r="AZ25" t="str">
            <v>No</v>
          </cell>
          <cell r="BA25" t="str">
            <v>No</v>
          </cell>
          <cell r="BB25" t="str">
            <v>No</v>
          </cell>
          <cell r="BC25" t="str">
            <v>No</v>
          </cell>
          <cell r="BD25" t="str">
            <v>No</v>
          </cell>
          <cell r="BE25" t="str">
            <v>No</v>
          </cell>
          <cell r="BF25" t="str">
            <v>No</v>
          </cell>
          <cell r="BG25" t="str">
            <v>No</v>
          </cell>
          <cell r="BH25" t="str">
            <v>No</v>
          </cell>
          <cell r="BI25" t="str">
            <v>No</v>
          </cell>
          <cell r="BJ25" t="str">
            <v>No</v>
          </cell>
          <cell r="BK25" t="str">
            <v>No</v>
          </cell>
          <cell r="BL25" t="str">
            <v>No</v>
          </cell>
          <cell r="BM25" t="str">
            <v>No</v>
          </cell>
          <cell r="BN25" t="str">
            <v>No</v>
          </cell>
          <cell r="BO25" t="str">
            <v>No</v>
          </cell>
          <cell r="BP25" t="str">
            <v>No</v>
          </cell>
        </row>
        <row r="26">
          <cell r="B26" t="str">
            <v>0025 CZ06 MediumOffice Base</v>
          </cell>
          <cell r="C26">
            <v>0</v>
          </cell>
          <cell r="D26" t="b">
            <v>1</v>
          </cell>
          <cell r="E26" t="str">
            <v>CZ06RV2.epw</v>
          </cell>
          <cell r="F26">
            <v>6</v>
          </cell>
          <cell r="G26">
            <v>0</v>
          </cell>
          <cell r="H26">
            <v>1.024128E-3</v>
          </cell>
          <cell r="I26">
            <v>8.5837477233149301E-2</v>
          </cell>
          <cell r="J26">
            <v>0</v>
          </cell>
          <cell r="K26">
            <v>1.7775386063882341</v>
          </cell>
          <cell r="L26">
            <v>1.4609636167878515</v>
          </cell>
          <cell r="M26">
            <v>0.73</v>
          </cell>
          <cell r="N26">
            <v>0.44999999999999996</v>
          </cell>
          <cell r="O26">
            <v>0.8</v>
          </cell>
          <cell r="P26">
            <v>1.6446554813159782</v>
          </cell>
          <cell r="Q26">
            <v>1.5E-3</v>
          </cell>
          <cell r="R26">
            <v>4.3722632176514349</v>
          </cell>
          <cell r="S26">
            <v>0.61</v>
          </cell>
          <cell r="T26">
            <v>0.34</v>
          </cell>
          <cell r="U26">
            <v>0.68929999999999991</v>
          </cell>
          <cell r="V26">
            <v>0.38419999999999999</v>
          </cell>
          <cell r="W26">
            <v>0.64409999999999989</v>
          </cell>
          <cell r="X26">
            <v>9.9999999999999995E-7</v>
          </cell>
          <cell r="Y26">
            <v>0</v>
          </cell>
          <cell r="Z26">
            <v>0</v>
          </cell>
          <cell r="AA26">
            <v>9.6875193750387503</v>
          </cell>
          <cell r="AB26">
            <v>10.763910416709722</v>
          </cell>
          <cell r="AC26">
            <v>31468.723000000002</v>
          </cell>
          <cell r="AD26">
            <v>100000</v>
          </cell>
          <cell r="AE26">
            <v>100000</v>
          </cell>
          <cell r="AF26">
            <v>450</v>
          </cell>
          <cell r="AG26">
            <v>2</v>
          </cell>
          <cell r="AH26">
            <v>0.3</v>
          </cell>
          <cell r="AI26">
            <v>0.2</v>
          </cell>
          <cell r="AJ26">
            <v>3</v>
          </cell>
          <cell r="AK26">
            <v>3</v>
          </cell>
          <cell r="AL26">
            <v>0</v>
          </cell>
          <cell r="AM26" t="str">
            <v>CZ06MediumOffice.idf</v>
          </cell>
          <cell r="AN26" t="str">
            <v>CTZ06SiteDesign.idf</v>
          </cell>
          <cell r="AO26">
            <v>0</v>
          </cell>
          <cell r="AP26">
            <v>25</v>
          </cell>
          <cell r="AQ26" t="str">
            <v>MediumOffice</v>
          </cell>
          <cell r="AR26" t="str">
            <v>Base</v>
          </cell>
          <cell r="AS26">
            <v>0</v>
          </cell>
          <cell r="AT26" t="str">
            <v>No</v>
          </cell>
          <cell r="AU26" t="str">
            <v>No</v>
          </cell>
          <cell r="AV26" t="str">
            <v>No</v>
          </cell>
          <cell r="AW26" t="str">
            <v>No</v>
          </cell>
          <cell r="AX26" t="str">
            <v>No</v>
          </cell>
          <cell r="AY26" t="str">
            <v>No</v>
          </cell>
          <cell r="AZ26" t="str">
            <v>No</v>
          </cell>
          <cell r="BA26" t="str">
            <v>No</v>
          </cell>
          <cell r="BB26" t="str">
            <v>No</v>
          </cell>
          <cell r="BC26" t="str">
            <v>No</v>
          </cell>
          <cell r="BD26" t="str">
            <v>No</v>
          </cell>
          <cell r="BE26" t="str">
            <v>No</v>
          </cell>
          <cell r="BF26" t="str">
            <v>No</v>
          </cell>
          <cell r="BG26" t="str">
            <v>No</v>
          </cell>
          <cell r="BH26" t="str">
            <v>No</v>
          </cell>
          <cell r="BI26" t="str">
            <v>No</v>
          </cell>
          <cell r="BJ26" t="str">
            <v>No</v>
          </cell>
          <cell r="BK26" t="str">
            <v>No</v>
          </cell>
          <cell r="BL26" t="str">
            <v>No</v>
          </cell>
          <cell r="BM26" t="str">
            <v>No</v>
          </cell>
          <cell r="BN26" t="str">
            <v>No</v>
          </cell>
          <cell r="BO26" t="str">
            <v>No</v>
          </cell>
          <cell r="BP26" t="str">
            <v>No</v>
          </cell>
        </row>
        <row r="27">
          <cell r="B27" t="str">
            <v>0026 CZ06 MediumOffice RoofLtR+20</v>
          </cell>
          <cell r="C27" t="str">
            <v>0025 CZ06 MediumOffice Base</v>
          </cell>
          <cell r="D27" t="b">
            <v>1</v>
          </cell>
          <cell r="E27" t="str">
            <v>CZ06RV2.epw</v>
          </cell>
          <cell r="F27">
            <v>6</v>
          </cell>
          <cell r="G27">
            <v>0</v>
          </cell>
          <cell r="H27">
            <v>1.024128E-3</v>
          </cell>
          <cell r="I27">
            <v>8.5837477233149301E-2</v>
          </cell>
          <cell r="J27">
            <v>0</v>
          </cell>
          <cell r="K27">
            <v>3.0319232579852926</v>
          </cell>
          <cell r="L27">
            <v>1.4609636167878515</v>
          </cell>
          <cell r="M27">
            <v>0.73</v>
          </cell>
          <cell r="N27">
            <v>0.44999999999999996</v>
          </cell>
          <cell r="O27">
            <v>0.8</v>
          </cell>
          <cell r="P27">
            <v>1.6446554813159782</v>
          </cell>
          <cell r="Q27">
            <v>1.5E-3</v>
          </cell>
          <cell r="R27">
            <v>4.3722632176514349</v>
          </cell>
          <cell r="S27">
            <v>0.61</v>
          </cell>
          <cell r="T27">
            <v>0.34</v>
          </cell>
          <cell r="U27">
            <v>0.68929999999999991</v>
          </cell>
          <cell r="V27">
            <v>0.38419999999999999</v>
          </cell>
          <cell r="W27">
            <v>0.64409999999999989</v>
          </cell>
          <cell r="X27">
            <v>9.9999999999999995E-7</v>
          </cell>
          <cell r="Y27">
            <v>0</v>
          </cell>
          <cell r="Z27">
            <v>0</v>
          </cell>
          <cell r="AA27">
            <v>9.6875193750387503</v>
          </cell>
          <cell r="AB27">
            <v>10.763910416709722</v>
          </cell>
          <cell r="AC27">
            <v>31468.723000000002</v>
          </cell>
          <cell r="AD27">
            <v>100000</v>
          </cell>
          <cell r="AE27">
            <v>100000</v>
          </cell>
          <cell r="AF27">
            <v>450</v>
          </cell>
          <cell r="AG27">
            <v>2</v>
          </cell>
          <cell r="AH27">
            <v>0.3</v>
          </cell>
          <cell r="AI27">
            <v>0.2</v>
          </cell>
          <cell r="AJ27">
            <v>3</v>
          </cell>
          <cell r="AK27">
            <v>3</v>
          </cell>
          <cell r="AL27">
            <v>0</v>
          </cell>
          <cell r="AM27" t="str">
            <v>CZ06MediumOffice.idf</v>
          </cell>
          <cell r="AN27" t="str">
            <v>CTZ06SiteDesign.idf</v>
          </cell>
          <cell r="AO27">
            <v>0</v>
          </cell>
          <cell r="AP27">
            <v>26</v>
          </cell>
          <cell r="AQ27" t="str">
            <v>MediumOffice</v>
          </cell>
          <cell r="AR27" t="str">
            <v>RoofLt</v>
          </cell>
          <cell r="AS27" t="str">
            <v>R+20</v>
          </cell>
          <cell r="AT27" t="str">
            <v>Yes</v>
          </cell>
          <cell r="AU27" t="str">
            <v>No</v>
          </cell>
          <cell r="AV27" t="str">
            <v>No</v>
          </cell>
          <cell r="AW27" t="str">
            <v>No</v>
          </cell>
          <cell r="AX27" t="str">
            <v>No</v>
          </cell>
          <cell r="AY27" t="str">
            <v>No</v>
          </cell>
          <cell r="AZ27" t="str">
            <v>No</v>
          </cell>
          <cell r="BA27" t="str">
            <v>No</v>
          </cell>
          <cell r="BB27" t="str">
            <v>No</v>
          </cell>
          <cell r="BC27" t="str">
            <v>No</v>
          </cell>
          <cell r="BD27" t="str">
            <v>No</v>
          </cell>
          <cell r="BE27" t="str">
            <v>No</v>
          </cell>
          <cell r="BF27" t="str">
            <v>No</v>
          </cell>
          <cell r="BG27" t="str">
            <v>No</v>
          </cell>
          <cell r="BH27" t="str">
            <v>No</v>
          </cell>
          <cell r="BI27" t="str">
            <v>No</v>
          </cell>
          <cell r="BJ27" t="str">
            <v>No</v>
          </cell>
          <cell r="BK27" t="str">
            <v>No</v>
          </cell>
          <cell r="BL27" t="str">
            <v>No</v>
          </cell>
          <cell r="BM27" t="str">
            <v>No</v>
          </cell>
          <cell r="BN27" t="str">
            <v>No</v>
          </cell>
          <cell r="BO27" t="str">
            <v>No</v>
          </cell>
          <cell r="BP27" t="str">
            <v>No</v>
          </cell>
        </row>
        <row r="28">
          <cell r="B28" t="str">
            <v>0027 CZ06 MediumOffice WallLtR+20</v>
          </cell>
          <cell r="C28" t="str">
            <v>0025 CZ06 MediumOffice Base</v>
          </cell>
          <cell r="D28" t="b">
            <v>1</v>
          </cell>
          <cell r="E28" t="str">
            <v>CZ06RV2.epw</v>
          </cell>
          <cell r="F28">
            <v>6</v>
          </cell>
          <cell r="G28">
            <v>0</v>
          </cell>
          <cell r="H28">
            <v>1.024128E-3</v>
          </cell>
          <cell r="I28">
            <v>8.5837477233149301E-2</v>
          </cell>
          <cell r="J28">
            <v>0</v>
          </cell>
          <cell r="K28">
            <v>1.7775386063882341</v>
          </cell>
          <cell r="L28">
            <v>4.0416353215275551</v>
          </cell>
          <cell r="M28">
            <v>0.73</v>
          </cell>
          <cell r="N28">
            <v>0.44999999999999996</v>
          </cell>
          <cell r="O28">
            <v>0.8</v>
          </cell>
          <cell r="P28">
            <v>1.6446554813159782</v>
          </cell>
          <cell r="Q28">
            <v>1.5E-3</v>
          </cell>
          <cell r="R28">
            <v>4.3722632176514349</v>
          </cell>
          <cell r="S28">
            <v>0.61</v>
          </cell>
          <cell r="T28">
            <v>0.34</v>
          </cell>
          <cell r="U28">
            <v>0.68929999999999991</v>
          </cell>
          <cell r="V28">
            <v>0.38419999999999999</v>
          </cell>
          <cell r="W28">
            <v>0.64409999999999989</v>
          </cell>
          <cell r="X28">
            <v>9.9999999999999995E-7</v>
          </cell>
          <cell r="Y28">
            <v>0</v>
          </cell>
          <cell r="Z28">
            <v>0</v>
          </cell>
          <cell r="AA28">
            <v>9.6875193750387503</v>
          </cell>
          <cell r="AB28">
            <v>10.763910416709722</v>
          </cell>
          <cell r="AC28">
            <v>31468.723000000002</v>
          </cell>
          <cell r="AD28">
            <v>100000</v>
          </cell>
          <cell r="AE28">
            <v>100000</v>
          </cell>
          <cell r="AF28">
            <v>450</v>
          </cell>
          <cell r="AG28">
            <v>2</v>
          </cell>
          <cell r="AH28">
            <v>0.3</v>
          </cell>
          <cell r="AI28">
            <v>0.2</v>
          </cell>
          <cell r="AJ28">
            <v>3</v>
          </cell>
          <cell r="AK28">
            <v>3</v>
          </cell>
          <cell r="AL28">
            <v>0</v>
          </cell>
          <cell r="AM28" t="str">
            <v>CZ06MediumOffice.idf</v>
          </cell>
          <cell r="AN28" t="str">
            <v>CTZ06SiteDesign.idf</v>
          </cell>
          <cell r="AO28">
            <v>0</v>
          </cell>
          <cell r="AP28">
            <v>27</v>
          </cell>
          <cell r="AQ28" t="str">
            <v>MediumOffice</v>
          </cell>
          <cell r="AR28" t="str">
            <v>WallLt</v>
          </cell>
          <cell r="AS28" t="str">
            <v>R+20</v>
          </cell>
          <cell r="AT28" t="str">
            <v>No</v>
          </cell>
          <cell r="AU28" t="str">
            <v>Yes</v>
          </cell>
          <cell r="AV28" t="str">
            <v>No</v>
          </cell>
          <cell r="AW28" t="str">
            <v>No</v>
          </cell>
          <cell r="AX28" t="str">
            <v>No</v>
          </cell>
          <cell r="AY28" t="str">
            <v>No</v>
          </cell>
          <cell r="AZ28" t="str">
            <v>No</v>
          </cell>
          <cell r="BA28" t="str">
            <v>No</v>
          </cell>
          <cell r="BB28" t="str">
            <v>No</v>
          </cell>
          <cell r="BC28" t="str">
            <v>No</v>
          </cell>
          <cell r="BD28" t="str">
            <v>No</v>
          </cell>
          <cell r="BE28" t="str">
            <v>No</v>
          </cell>
          <cell r="BF28" t="str">
            <v>No</v>
          </cell>
          <cell r="BG28" t="str">
            <v>No</v>
          </cell>
          <cell r="BH28" t="str">
            <v>No</v>
          </cell>
          <cell r="BI28" t="str">
            <v>No</v>
          </cell>
          <cell r="BJ28" t="str">
            <v>No</v>
          </cell>
          <cell r="BK28" t="str">
            <v>No</v>
          </cell>
          <cell r="BL28" t="str">
            <v>No</v>
          </cell>
          <cell r="BM28" t="str">
            <v>No</v>
          </cell>
          <cell r="BN28" t="str">
            <v>No</v>
          </cell>
          <cell r="BO28" t="str">
            <v>No</v>
          </cell>
          <cell r="BP28" t="str">
            <v>No</v>
          </cell>
        </row>
        <row r="29">
          <cell r="B29" t="str">
            <v>0028 CZ06 MediumOffice UnhtSlabF24vR-5</v>
          </cell>
          <cell r="C29" t="str">
            <v>0025 CZ06 MediumOffice Base</v>
          </cell>
          <cell r="D29" t="b">
            <v>1</v>
          </cell>
          <cell r="E29" t="str">
            <v>CZ06RV2.epw</v>
          </cell>
          <cell r="F29">
            <v>6</v>
          </cell>
          <cell r="G29">
            <v>0</v>
          </cell>
          <cell r="H29">
            <v>1.024128E-3</v>
          </cell>
          <cell r="I29">
            <v>8.5837477233149301E-2</v>
          </cell>
          <cell r="J29">
            <v>0</v>
          </cell>
          <cell r="K29">
            <v>1.7775386063882341</v>
          </cell>
          <cell r="L29">
            <v>1.4609636167878515</v>
          </cell>
          <cell r="M29">
            <v>0.57999999999999996</v>
          </cell>
          <cell r="N29">
            <v>0.44999999999999996</v>
          </cell>
          <cell r="O29">
            <v>0.8</v>
          </cell>
          <cell r="P29">
            <v>1.6446554813159782</v>
          </cell>
          <cell r="Q29">
            <v>1.5E-3</v>
          </cell>
          <cell r="R29">
            <v>4.3722632176514349</v>
          </cell>
          <cell r="S29">
            <v>0.61</v>
          </cell>
          <cell r="T29">
            <v>0.34</v>
          </cell>
          <cell r="U29">
            <v>0.68929999999999991</v>
          </cell>
          <cell r="V29">
            <v>0.38419999999999999</v>
          </cell>
          <cell r="W29">
            <v>0.64409999999999989</v>
          </cell>
          <cell r="X29">
            <v>9.9999999999999995E-7</v>
          </cell>
          <cell r="Y29">
            <v>0</v>
          </cell>
          <cell r="Z29">
            <v>0</v>
          </cell>
          <cell r="AA29">
            <v>9.6875193750387503</v>
          </cell>
          <cell r="AB29">
            <v>10.763910416709722</v>
          </cell>
          <cell r="AC29">
            <v>31468.723000000002</v>
          </cell>
          <cell r="AD29">
            <v>100000</v>
          </cell>
          <cell r="AE29">
            <v>100000</v>
          </cell>
          <cell r="AF29">
            <v>450</v>
          </cell>
          <cell r="AG29">
            <v>2</v>
          </cell>
          <cell r="AH29">
            <v>0.3</v>
          </cell>
          <cell r="AI29">
            <v>0.2</v>
          </cell>
          <cell r="AJ29">
            <v>3</v>
          </cell>
          <cell r="AK29">
            <v>3</v>
          </cell>
          <cell r="AL29">
            <v>0</v>
          </cell>
          <cell r="AM29" t="str">
            <v>CZ06MediumOffice.idf</v>
          </cell>
          <cell r="AN29" t="str">
            <v>CTZ06SiteDesign.idf</v>
          </cell>
          <cell r="AO29">
            <v>0</v>
          </cell>
          <cell r="AP29">
            <v>28</v>
          </cell>
          <cell r="AQ29" t="str">
            <v>MediumOffice</v>
          </cell>
          <cell r="AR29" t="str">
            <v>UnhtSlabF</v>
          </cell>
          <cell r="AS29" t="str">
            <v>24vR-5</v>
          </cell>
          <cell r="AT29" t="str">
            <v>No</v>
          </cell>
          <cell r="AU29" t="str">
            <v>No</v>
          </cell>
          <cell r="AV29" t="str">
            <v>No</v>
          </cell>
          <cell r="AW29" t="str">
            <v>No</v>
          </cell>
          <cell r="AX29" t="str">
            <v>No</v>
          </cell>
          <cell r="AY29" t="str">
            <v>No</v>
          </cell>
          <cell r="AZ29" t="str">
            <v>No</v>
          </cell>
          <cell r="BA29" t="str">
            <v>No</v>
          </cell>
          <cell r="BB29" t="str">
            <v>No</v>
          </cell>
          <cell r="BC29" t="str">
            <v>No</v>
          </cell>
          <cell r="BD29" t="str">
            <v>No</v>
          </cell>
          <cell r="BE29" t="str">
            <v>No</v>
          </cell>
          <cell r="BF29" t="str">
            <v>No</v>
          </cell>
          <cell r="BG29" t="str">
            <v>No</v>
          </cell>
          <cell r="BH29" t="str">
            <v>No</v>
          </cell>
          <cell r="BI29" t="str">
            <v>No</v>
          </cell>
          <cell r="BJ29" t="str">
            <v>No</v>
          </cell>
          <cell r="BK29" t="str">
            <v>No</v>
          </cell>
          <cell r="BL29" t="str">
            <v>No</v>
          </cell>
          <cell r="BM29" t="str">
            <v>No</v>
          </cell>
          <cell r="BN29" t="str">
            <v>No</v>
          </cell>
          <cell r="BO29" t="str">
            <v>No</v>
          </cell>
          <cell r="BP29" t="str">
            <v>No</v>
          </cell>
        </row>
        <row r="30">
          <cell r="B30" t="str">
            <v>0029 CZ06 MediumOffice BaseInfil+5</v>
          </cell>
          <cell r="C30" t="str">
            <v>0025 CZ06 MediumOffice Base</v>
          </cell>
          <cell r="D30" t="b">
            <v>1</v>
          </cell>
          <cell r="E30" t="str">
            <v>CZ06RV2.epw</v>
          </cell>
          <cell r="F30">
            <v>6</v>
          </cell>
          <cell r="G30">
            <v>0</v>
          </cell>
          <cell r="H30">
            <v>1.0753344E-3</v>
          </cell>
          <cell r="I30">
            <v>8.5837477233149301E-2</v>
          </cell>
          <cell r="J30">
            <v>0</v>
          </cell>
          <cell r="K30">
            <v>1.7775386063882341</v>
          </cell>
          <cell r="L30">
            <v>1.4609636167878515</v>
          </cell>
          <cell r="M30">
            <v>0.73</v>
          </cell>
          <cell r="N30">
            <v>0.44999999999999996</v>
          </cell>
          <cell r="O30">
            <v>0.8</v>
          </cell>
          <cell r="P30">
            <v>1.6446554813159782</v>
          </cell>
          <cell r="Q30">
            <v>1.5E-3</v>
          </cell>
          <cell r="R30">
            <v>4.3722632176514349</v>
          </cell>
          <cell r="S30">
            <v>0.61</v>
          </cell>
          <cell r="T30">
            <v>0.34</v>
          </cell>
          <cell r="U30">
            <v>0.68929999999999991</v>
          </cell>
          <cell r="V30">
            <v>0.38419999999999999</v>
          </cell>
          <cell r="W30">
            <v>0.64409999999999989</v>
          </cell>
          <cell r="X30">
            <v>9.9999999999999995E-7</v>
          </cell>
          <cell r="Y30">
            <v>0</v>
          </cell>
          <cell r="Z30">
            <v>0</v>
          </cell>
          <cell r="AA30">
            <v>9.6875193750387503</v>
          </cell>
          <cell r="AB30">
            <v>10.763910416709722</v>
          </cell>
          <cell r="AC30">
            <v>31468.723000000002</v>
          </cell>
          <cell r="AD30">
            <v>100000</v>
          </cell>
          <cell r="AE30">
            <v>100000</v>
          </cell>
          <cell r="AF30">
            <v>450</v>
          </cell>
          <cell r="AG30">
            <v>2</v>
          </cell>
          <cell r="AH30">
            <v>0.3</v>
          </cell>
          <cell r="AI30">
            <v>0.2</v>
          </cell>
          <cell r="AJ30">
            <v>3</v>
          </cell>
          <cell r="AK30">
            <v>3</v>
          </cell>
          <cell r="AL30">
            <v>0</v>
          </cell>
          <cell r="AM30" t="str">
            <v>CZ06MediumOffice.idf</v>
          </cell>
          <cell r="AN30" t="str">
            <v>CTZ06SiteDesign.idf</v>
          </cell>
          <cell r="AO30">
            <v>0</v>
          </cell>
          <cell r="AP30">
            <v>29</v>
          </cell>
          <cell r="AQ30" t="str">
            <v>MediumOffice</v>
          </cell>
          <cell r="AR30" t="str">
            <v>Base</v>
          </cell>
          <cell r="AS30" t="str">
            <v>Infil+5</v>
          </cell>
          <cell r="AT30" t="str">
            <v>No</v>
          </cell>
          <cell r="AU30" t="str">
            <v>No</v>
          </cell>
          <cell r="AV30" t="str">
            <v>No</v>
          </cell>
          <cell r="AW30" t="str">
            <v>No</v>
          </cell>
          <cell r="AX30" t="str">
            <v>No</v>
          </cell>
          <cell r="AY30" t="str">
            <v>No</v>
          </cell>
          <cell r="AZ30" t="str">
            <v>No</v>
          </cell>
          <cell r="BA30" t="str">
            <v>No</v>
          </cell>
          <cell r="BB30" t="str">
            <v>No</v>
          </cell>
          <cell r="BC30" t="str">
            <v>No</v>
          </cell>
          <cell r="BD30" t="str">
            <v>No</v>
          </cell>
          <cell r="BE30" t="str">
            <v>No</v>
          </cell>
          <cell r="BF30" t="str">
            <v>No</v>
          </cell>
          <cell r="BG30" t="str">
            <v>No</v>
          </cell>
          <cell r="BH30" t="str">
            <v>No</v>
          </cell>
          <cell r="BI30" t="str">
            <v>No</v>
          </cell>
          <cell r="BJ30" t="str">
            <v>No</v>
          </cell>
          <cell r="BK30" t="str">
            <v>No</v>
          </cell>
          <cell r="BL30" t="str">
            <v>No</v>
          </cell>
          <cell r="BM30" t="str">
            <v>No</v>
          </cell>
          <cell r="BN30" t="str">
            <v>No</v>
          </cell>
          <cell r="BO30" t="str">
            <v>No</v>
          </cell>
          <cell r="BP30" t="str">
            <v>No</v>
          </cell>
        </row>
        <row r="31">
          <cell r="B31" t="str">
            <v>0030 CZ06 MediumOffice WinU-20</v>
          </cell>
          <cell r="C31" t="str">
            <v>0025 CZ06 MediumOffice Base</v>
          </cell>
          <cell r="D31" t="b">
            <v>1</v>
          </cell>
          <cell r="E31" t="str">
            <v>CZ06RV2.epw</v>
          </cell>
          <cell r="F31">
            <v>6</v>
          </cell>
          <cell r="G31">
            <v>0</v>
          </cell>
          <cell r="H31">
            <v>1.024128E-3</v>
          </cell>
          <cell r="I31">
            <v>8.5837477233149301E-2</v>
          </cell>
          <cell r="J31">
            <v>0</v>
          </cell>
          <cell r="K31">
            <v>1.7775386063882341</v>
          </cell>
          <cell r="L31">
            <v>1.4609636167878515</v>
          </cell>
          <cell r="M31">
            <v>0.73</v>
          </cell>
          <cell r="N31">
            <v>0.44999999999999996</v>
          </cell>
          <cell r="O31">
            <v>0.8</v>
          </cell>
          <cell r="P31">
            <v>1.6446554813159782</v>
          </cell>
          <cell r="Q31">
            <v>1.5E-3</v>
          </cell>
          <cell r="R31">
            <v>3.4978105741211483</v>
          </cell>
          <cell r="S31">
            <v>0.61</v>
          </cell>
          <cell r="T31">
            <v>0.34</v>
          </cell>
          <cell r="U31">
            <v>0.68929999999999991</v>
          </cell>
          <cell r="V31">
            <v>0.38419999999999999</v>
          </cell>
          <cell r="W31">
            <v>0.64409999999999989</v>
          </cell>
          <cell r="X31">
            <v>9.9999999999999995E-7</v>
          </cell>
          <cell r="Y31">
            <v>0</v>
          </cell>
          <cell r="Z31">
            <v>0</v>
          </cell>
          <cell r="AA31">
            <v>9.6875193750387503</v>
          </cell>
          <cell r="AB31">
            <v>10.763910416709722</v>
          </cell>
          <cell r="AC31">
            <v>31468.723000000002</v>
          </cell>
          <cell r="AD31">
            <v>100000</v>
          </cell>
          <cell r="AE31">
            <v>100000</v>
          </cell>
          <cell r="AF31">
            <v>450</v>
          </cell>
          <cell r="AG31">
            <v>2</v>
          </cell>
          <cell r="AH31">
            <v>0.3</v>
          </cell>
          <cell r="AI31">
            <v>0.2</v>
          </cell>
          <cell r="AJ31">
            <v>3</v>
          </cell>
          <cell r="AK31">
            <v>3</v>
          </cell>
          <cell r="AL31">
            <v>0</v>
          </cell>
          <cell r="AM31" t="str">
            <v>CZ06MediumOffice.idf</v>
          </cell>
          <cell r="AN31" t="str">
            <v>CTZ06SiteDesign.idf</v>
          </cell>
          <cell r="AO31">
            <v>0</v>
          </cell>
          <cell r="AP31">
            <v>30</v>
          </cell>
          <cell r="AQ31" t="str">
            <v>MediumOffice</v>
          </cell>
          <cell r="AR31" t="str">
            <v>WinU</v>
          </cell>
          <cell r="AS31">
            <v>-20</v>
          </cell>
          <cell r="AT31" t="str">
            <v>No</v>
          </cell>
          <cell r="AU31" t="str">
            <v>No</v>
          </cell>
          <cell r="AV31" t="str">
            <v>No</v>
          </cell>
          <cell r="AW31" t="str">
            <v>No</v>
          </cell>
          <cell r="AX31" t="str">
            <v>No</v>
          </cell>
          <cell r="AY31" t="str">
            <v>No</v>
          </cell>
          <cell r="AZ31" t="str">
            <v>Yes</v>
          </cell>
          <cell r="BA31" t="str">
            <v>No</v>
          </cell>
          <cell r="BB31" t="str">
            <v>No</v>
          </cell>
          <cell r="BC31" t="str">
            <v>No</v>
          </cell>
          <cell r="BD31" t="str">
            <v>No</v>
          </cell>
          <cell r="BE31" t="str">
            <v>No</v>
          </cell>
          <cell r="BF31" t="str">
            <v>No</v>
          </cell>
          <cell r="BG31" t="str">
            <v>No</v>
          </cell>
          <cell r="BH31" t="str">
            <v>No</v>
          </cell>
          <cell r="BI31" t="str">
            <v>No</v>
          </cell>
          <cell r="BJ31" t="str">
            <v>No</v>
          </cell>
          <cell r="BK31" t="str">
            <v>No</v>
          </cell>
          <cell r="BL31" t="str">
            <v>No</v>
          </cell>
          <cell r="BM31" t="str">
            <v>No</v>
          </cell>
          <cell r="BN31" t="str">
            <v>No</v>
          </cell>
          <cell r="BO31" t="str">
            <v>No</v>
          </cell>
          <cell r="BP31" t="str">
            <v>No</v>
          </cell>
        </row>
        <row r="32">
          <cell r="B32" t="str">
            <v>0031 CZ06 MediumOffice WinSHGC-20</v>
          </cell>
          <cell r="C32" t="str">
            <v>0025 CZ06 MediumOffice Base</v>
          </cell>
          <cell r="D32" t="b">
            <v>1</v>
          </cell>
          <cell r="E32" t="str">
            <v>CZ06RV2.epw</v>
          </cell>
          <cell r="F32">
            <v>6</v>
          </cell>
          <cell r="G32">
            <v>0</v>
          </cell>
          <cell r="H32">
            <v>1.024128E-3</v>
          </cell>
          <cell r="I32">
            <v>8.5837477233149301E-2</v>
          </cell>
          <cell r="J32">
            <v>0</v>
          </cell>
          <cell r="K32">
            <v>1.7775386063882341</v>
          </cell>
          <cell r="L32">
            <v>1.4609636167878515</v>
          </cell>
          <cell r="M32">
            <v>0.73</v>
          </cell>
          <cell r="N32">
            <v>0.44999999999999996</v>
          </cell>
          <cell r="O32">
            <v>0.8</v>
          </cell>
          <cell r="P32">
            <v>1.6446554813159782</v>
          </cell>
          <cell r="Q32">
            <v>1.5E-3</v>
          </cell>
          <cell r="R32">
            <v>4.3722632176514349</v>
          </cell>
          <cell r="S32">
            <v>0.48799999999999999</v>
          </cell>
          <cell r="T32">
            <v>0.27200000000000002</v>
          </cell>
          <cell r="U32">
            <v>0.68929999999999991</v>
          </cell>
          <cell r="V32">
            <v>0.38419999999999999</v>
          </cell>
          <cell r="W32">
            <v>0.64409999999999989</v>
          </cell>
          <cell r="X32">
            <v>9.9999999999999995E-7</v>
          </cell>
          <cell r="Y32">
            <v>0</v>
          </cell>
          <cell r="Z32">
            <v>0</v>
          </cell>
          <cell r="AA32">
            <v>9.6875193750387503</v>
          </cell>
          <cell r="AB32">
            <v>10.763910416709722</v>
          </cell>
          <cell r="AC32">
            <v>31468.723000000002</v>
          </cell>
          <cell r="AD32">
            <v>100000</v>
          </cell>
          <cell r="AE32">
            <v>100000</v>
          </cell>
          <cell r="AF32">
            <v>450</v>
          </cell>
          <cell r="AG32">
            <v>2</v>
          </cell>
          <cell r="AH32">
            <v>0.3</v>
          </cell>
          <cell r="AI32">
            <v>0.2</v>
          </cell>
          <cell r="AJ32">
            <v>3</v>
          </cell>
          <cell r="AK32">
            <v>3</v>
          </cell>
          <cell r="AL32">
            <v>0</v>
          </cell>
          <cell r="AM32" t="str">
            <v>CZ06MediumOffice.idf</v>
          </cell>
          <cell r="AN32" t="str">
            <v>CTZ06SiteDesign.idf</v>
          </cell>
          <cell r="AO32">
            <v>0</v>
          </cell>
          <cell r="AP32">
            <v>31</v>
          </cell>
          <cell r="AQ32" t="str">
            <v>MediumOffice</v>
          </cell>
          <cell r="AR32" t="str">
            <v>WinSHGC</v>
          </cell>
          <cell r="AS32">
            <v>-20</v>
          </cell>
          <cell r="AT32" t="str">
            <v>No</v>
          </cell>
          <cell r="AU32" t="str">
            <v>No</v>
          </cell>
          <cell r="AV32" t="str">
            <v>No</v>
          </cell>
          <cell r="AW32" t="str">
            <v>No</v>
          </cell>
          <cell r="AX32" t="str">
            <v>No</v>
          </cell>
          <cell r="AY32" t="str">
            <v>No</v>
          </cell>
          <cell r="AZ32" t="str">
            <v>No</v>
          </cell>
          <cell r="BA32" t="str">
            <v>Yes</v>
          </cell>
          <cell r="BB32" t="str">
            <v>No</v>
          </cell>
          <cell r="BC32" t="str">
            <v>No</v>
          </cell>
          <cell r="BD32" t="str">
            <v>No</v>
          </cell>
          <cell r="BE32" t="str">
            <v>No</v>
          </cell>
          <cell r="BF32" t="str">
            <v>No</v>
          </cell>
          <cell r="BG32" t="str">
            <v>No</v>
          </cell>
          <cell r="BH32" t="str">
            <v>No</v>
          </cell>
          <cell r="BI32" t="str">
            <v>No</v>
          </cell>
          <cell r="BJ32" t="str">
            <v>No</v>
          </cell>
          <cell r="BK32" t="str">
            <v>No</v>
          </cell>
          <cell r="BL32" t="str">
            <v>No</v>
          </cell>
          <cell r="BM32" t="str">
            <v>No</v>
          </cell>
          <cell r="BN32" t="str">
            <v>No</v>
          </cell>
          <cell r="BO32" t="str">
            <v>No</v>
          </cell>
          <cell r="BP32" t="str">
            <v>No</v>
          </cell>
        </row>
        <row r="33">
          <cell r="B33" t="str">
            <v>0032 CZ06 MediumOffice WinU_SHGC-20</v>
          </cell>
          <cell r="C33" t="str">
            <v>0025 CZ06 MediumOffice Base</v>
          </cell>
          <cell r="D33" t="b">
            <v>1</v>
          </cell>
          <cell r="E33" t="str">
            <v>CZ06RV2.epw</v>
          </cell>
          <cell r="F33">
            <v>6</v>
          </cell>
          <cell r="G33">
            <v>0</v>
          </cell>
          <cell r="H33">
            <v>1.024128E-3</v>
          </cell>
          <cell r="I33">
            <v>8.5837477233149301E-2</v>
          </cell>
          <cell r="J33">
            <v>0</v>
          </cell>
          <cell r="K33">
            <v>1.7775386063882341</v>
          </cell>
          <cell r="L33">
            <v>1.4609636167878515</v>
          </cell>
          <cell r="M33">
            <v>0.73</v>
          </cell>
          <cell r="N33">
            <v>0.44999999999999996</v>
          </cell>
          <cell r="O33">
            <v>0.8</v>
          </cell>
          <cell r="P33">
            <v>1.6446554813159782</v>
          </cell>
          <cell r="Q33">
            <v>1.5E-3</v>
          </cell>
          <cell r="R33">
            <v>3.4978105741211483</v>
          </cell>
          <cell r="S33">
            <v>0.48799999999999999</v>
          </cell>
          <cell r="T33">
            <v>0.27200000000000002</v>
          </cell>
          <cell r="U33">
            <v>0.68929999999999991</v>
          </cell>
          <cell r="V33">
            <v>0.38419999999999999</v>
          </cell>
          <cell r="W33">
            <v>0.64409999999999989</v>
          </cell>
          <cell r="X33">
            <v>9.9999999999999995E-7</v>
          </cell>
          <cell r="Y33">
            <v>0</v>
          </cell>
          <cell r="Z33">
            <v>0</v>
          </cell>
          <cell r="AA33">
            <v>9.6875193750387503</v>
          </cell>
          <cell r="AB33">
            <v>10.763910416709722</v>
          </cell>
          <cell r="AC33">
            <v>31468.723000000002</v>
          </cell>
          <cell r="AD33">
            <v>100000</v>
          </cell>
          <cell r="AE33">
            <v>100000</v>
          </cell>
          <cell r="AF33">
            <v>450</v>
          </cell>
          <cell r="AG33">
            <v>2</v>
          </cell>
          <cell r="AH33">
            <v>0.3</v>
          </cell>
          <cell r="AI33">
            <v>0.2</v>
          </cell>
          <cell r="AJ33">
            <v>3</v>
          </cell>
          <cell r="AK33">
            <v>3</v>
          </cell>
          <cell r="AL33">
            <v>0</v>
          </cell>
          <cell r="AM33" t="str">
            <v>CZ06MediumOffice.idf</v>
          </cell>
          <cell r="AN33" t="str">
            <v>CTZ06SiteDesign.idf</v>
          </cell>
          <cell r="AO33">
            <v>0</v>
          </cell>
          <cell r="AP33">
            <v>32</v>
          </cell>
          <cell r="AQ33" t="str">
            <v>MediumOffice</v>
          </cell>
          <cell r="AR33" t="str">
            <v>WinU_SHGC</v>
          </cell>
          <cell r="AS33">
            <v>-20</v>
          </cell>
          <cell r="AT33" t="str">
            <v>No</v>
          </cell>
          <cell r="AU33" t="str">
            <v>No</v>
          </cell>
          <cell r="AV33" t="str">
            <v>No</v>
          </cell>
          <cell r="AW33" t="str">
            <v>No</v>
          </cell>
          <cell r="AX33" t="str">
            <v>No</v>
          </cell>
          <cell r="AY33" t="str">
            <v>No</v>
          </cell>
          <cell r="AZ33" t="str">
            <v>Yes</v>
          </cell>
          <cell r="BA33" t="str">
            <v>Yes</v>
          </cell>
          <cell r="BB33" t="str">
            <v>No</v>
          </cell>
          <cell r="BC33" t="str">
            <v>No</v>
          </cell>
          <cell r="BD33" t="str">
            <v>No</v>
          </cell>
          <cell r="BE33" t="str">
            <v>No</v>
          </cell>
          <cell r="BF33" t="str">
            <v>No</v>
          </cell>
          <cell r="BG33" t="str">
            <v>No</v>
          </cell>
          <cell r="BH33" t="str">
            <v>No</v>
          </cell>
          <cell r="BI33" t="str">
            <v>No</v>
          </cell>
          <cell r="BJ33" t="str">
            <v>No</v>
          </cell>
          <cell r="BK33" t="str">
            <v>No</v>
          </cell>
          <cell r="BL33" t="str">
            <v>No</v>
          </cell>
          <cell r="BM33" t="str">
            <v>No</v>
          </cell>
          <cell r="BN33" t="str">
            <v>No</v>
          </cell>
          <cell r="BO33" t="str">
            <v>No</v>
          </cell>
          <cell r="BP33" t="str">
            <v>No</v>
          </cell>
        </row>
        <row r="34">
          <cell r="B34" t="str">
            <v>0033 CZ06 MediumOffice LPD-20</v>
          </cell>
          <cell r="C34" t="str">
            <v>0025 CZ06 MediumOffice Base</v>
          </cell>
          <cell r="D34" t="b">
            <v>1</v>
          </cell>
          <cell r="E34" t="str">
            <v>CZ06RV2.epw</v>
          </cell>
          <cell r="F34">
            <v>6</v>
          </cell>
          <cell r="G34">
            <v>0</v>
          </cell>
          <cell r="H34">
            <v>1.024128E-3</v>
          </cell>
          <cell r="I34">
            <v>8.5837477233149301E-2</v>
          </cell>
          <cell r="J34">
            <v>0</v>
          </cell>
          <cell r="K34">
            <v>1.7775386063882341</v>
          </cell>
          <cell r="L34">
            <v>1.4609636167878515</v>
          </cell>
          <cell r="M34">
            <v>0.73</v>
          </cell>
          <cell r="N34">
            <v>0.44999999999999996</v>
          </cell>
          <cell r="O34">
            <v>0.8</v>
          </cell>
          <cell r="P34">
            <v>1.6446554813159782</v>
          </cell>
          <cell r="Q34">
            <v>1.5E-3</v>
          </cell>
          <cell r="R34">
            <v>4.3722632176514349</v>
          </cell>
          <cell r="S34">
            <v>0.61</v>
          </cell>
          <cell r="T34">
            <v>0.34</v>
          </cell>
          <cell r="U34">
            <v>0.68929999999999991</v>
          </cell>
          <cell r="V34">
            <v>0.38419999999999999</v>
          </cell>
          <cell r="W34">
            <v>0.64409999999999989</v>
          </cell>
          <cell r="X34">
            <v>9.9999999999999995E-7</v>
          </cell>
          <cell r="Y34">
            <v>0</v>
          </cell>
          <cell r="Z34">
            <v>0</v>
          </cell>
          <cell r="AA34">
            <v>7.7500155000310009</v>
          </cell>
          <cell r="AB34">
            <v>10.763910416709722</v>
          </cell>
          <cell r="AC34">
            <v>31468.723000000002</v>
          </cell>
          <cell r="AD34">
            <v>100000</v>
          </cell>
          <cell r="AE34">
            <v>100000</v>
          </cell>
          <cell r="AF34">
            <v>450</v>
          </cell>
          <cell r="AG34">
            <v>2</v>
          </cell>
          <cell r="AH34">
            <v>0.3</v>
          </cell>
          <cell r="AI34">
            <v>0.2</v>
          </cell>
          <cell r="AJ34">
            <v>3</v>
          </cell>
          <cell r="AK34">
            <v>3</v>
          </cell>
          <cell r="AL34">
            <v>0</v>
          </cell>
          <cell r="AM34" t="str">
            <v>CZ06MediumOffice.idf</v>
          </cell>
          <cell r="AN34" t="str">
            <v>CTZ06SiteDesign.idf</v>
          </cell>
          <cell r="AO34">
            <v>0</v>
          </cell>
          <cell r="AP34">
            <v>33</v>
          </cell>
          <cell r="AQ34" t="str">
            <v>MediumOffice</v>
          </cell>
          <cell r="AR34" t="str">
            <v>LPD</v>
          </cell>
          <cell r="AS34">
            <v>-20</v>
          </cell>
          <cell r="AT34" t="str">
            <v>No</v>
          </cell>
          <cell r="AU34" t="str">
            <v>No</v>
          </cell>
          <cell r="AV34" t="str">
            <v>No</v>
          </cell>
          <cell r="AW34" t="str">
            <v>No</v>
          </cell>
          <cell r="AX34" t="str">
            <v>No</v>
          </cell>
          <cell r="AY34" t="str">
            <v>No</v>
          </cell>
          <cell r="AZ34" t="str">
            <v>No</v>
          </cell>
          <cell r="BA34" t="str">
            <v>No</v>
          </cell>
          <cell r="BB34" t="str">
            <v>No</v>
          </cell>
          <cell r="BC34" t="str">
            <v>No</v>
          </cell>
          <cell r="BD34" t="str">
            <v>No</v>
          </cell>
          <cell r="BE34" t="str">
            <v>No</v>
          </cell>
          <cell r="BF34" t="str">
            <v>No</v>
          </cell>
          <cell r="BG34" t="str">
            <v>No</v>
          </cell>
          <cell r="BH34" t="str">
            <v>No</v>
          </cell>
          <cell r="BI34" t="str">
            <v>No</v>
          </cell>
          <cell r="BJ34" t="str">
            <v>No</v>
          </cell>
          <cell r="BK34" t="str">
            <v>No</v>
          </cell>
          <cell r="BL34" t="str">
            <v>No</v>
          </cell>
          <cell r="BM34" t="str">
            <v>No</v>
          </cell>
          <cell r="BN34" t="str">
            <v>No</v>
          </cell>
          <cell r="BO34" t="str">
            <v>No</v>
          </cell>
          <cell r="BP34" t="str">
            <v>No</v>
          </cell>
        </row>
        <row r="35">
          <cell r="B35" t="str">
            <v>0034 CZ06 MediumOffice LPD+20</v>
          </cell>
          <cell r="C35" t="str">
            <v>0025 CZ06 MediumOffice Base</v>
          </cell>
          <cell r="D35" t="b">
            <v>1</v>
          </cell>
          <cell r="E35" t="str">
            <v>CZ06RV2.epw</v>
          </cell>
          <cell r="F35">
            <v>6</v>
          </cell>
          <cell r="G35">
            <v>0</v>
          </cell>
          <cell r="H35">
            <v>1.024128E-3</v>
          </cell>
          <cell r="I35">
            <v>8.5837477233149301E-2</v>
          </cell>
          <cell r="J35">
            <v>0</v>
          </cell>
          <cell r="K35">
            <v>1.7775386063882341</v>
          </cell>
          <cell r="L35">
            <v>1.4609636167878515</v>
          </cell>
          <cell r="M35">
            <v>0.73</v>
          </cell>
          <cell r="N35">
            <v>0.44999999999999996</v>
          </cell>
          <cell r="O35">
            <v>0.8</v>
          </cell>
          <cell r="P35">
            <v>1.6446554813159782</v>
          </cell>
          <cell r="Q35">
            <v>1.5E-3</v>
          </cell>
          <cell r="R35">
            <v>4.3722632176514349</v>
          </cell>
          <cell r="S35">
            <v>0.61</v>
          </cell>
          <cell r="T35">
            <v>0.34</v>
          </cell>
          <cell r="U35">
            <v>0.68929999999999991</v>
          </cell>
          <cell r="V35">
            <v>0.38419999999999999</v>
          </cell>
          <cell r="W35">
            <v>0.64409999999999989</v>
          </cell>
          <cell r="X35">
            <v>9.9999999999999995E-7</v>
          </cell>
          <cell r="Y35">
            <v>0</v>
          </cell>
          <cell r="Z35">
            <v>0</v>
          </cell>
          <cell r="AA35">
            <v>11.6250232500465</v>
          </cell>
          <cell r="AB35">
            <v>10.763910416709722</v>
          </cell>
          <cell r="AC35">
            <v>31468.723000000002</v>
          </cell>
          <cell r="AD35">
            <v>100000</v>
          </cell>
          <cell r="AE35">
            <v>100000</v>
          </cell>
          <cell r="AF35">
            <v>450</v>
          </cell>
          <cell r="AG35">
            <v>2</v>
          </cell>
          <cell r="AH35">
            <v>0.3</v>
          </cell>
          <cell r="AI35">
            <v>0.2</v>
          </cell>
          <cell r="AJ35">
            <v>3</v>
          </cell>
          <cell r="AK35">
            <v>3</v>
          </cell>
          <cell r="AL35">
            <v>0</v>
          </cell>
          <cell r="AM35" t="str">
            <v>CZ06MediumOffice.idf</v>
          </cell>
          <cell r="AN35" t="str">
            <v>CTZ06SiteDesign.idf</v>
          </cell>
          <cell r="AO35">
            <v>0</v>
          </cell>
          <cell r="AP35">
            <v>34</v>
          </cell>
          <cell r="AQ35" t="str">
            <v>MediumOffice</v>
          </cell>
          <cell r="AR35" t="str">
            <v>LPD</v>
          </cell>
          <cell r="AS35" t="str">
            <v>+20</v>
          </cell>
          <cell r="AT35" t="str">
            <v>No</v>
          </cell>
          <cell r="AU35" t="str">
            <v>No</v>
          </cell>
          <cell r="AV35" t="str">
            <v>No</v>
          </cell>
          <cell r="AW35" t="str">
            <v>No</v>
          </cell>
          <cell r="AX35" t="str">
            <v>No</v>
          </cell>
          <cell r="AY35" t="str">
            <v>No</v>
          </cell>
          <cell r="AZ35" t="str">
            <v>No</v>
          </cell>
          <cell r="BA35" t="str">
            <v>No</v>
          </cell>
          <cell r="BB35" t="str">
            <v>No</v>
          </cell>
          <cell r="BC35" t="str">
            <v>No</v>
          </cell>
          <cell r="BD35" t="str">
            <v>No</v>
          </cell>
          <cell r="BE35" t="str">
            <v>No</v>
          </cell>
          <cell r="BF35" t="str">
            <v>No</v>
          </cell>
          <cell r="BG35" t="str">
            <v>No</v>
          </cell>
          <cell r="BH35" t="str">
            <v>No</v>
          </cell>
          <cell r="BI35" t="str">
            <v>No</v>
          </cell>
          <cell r="BJ35" t="str">
            <v>No</v>
          </cell>
          <cell r="BK35" t="str">
            <v>No</v>
          </cell>
          <cell r="BL35" t="str">
            <v>No</v>
          </cell>
          <cell r="BM35" t="str">
            <v>No</v>
          </cell>
          <cell r="BN35" t="str">
            <v>No</v>
          </cell>
          <cell r="BO35" t="str">
            <v>No</v>
          </cell>
          <cell r="BP35" t="str">
            <v>No</v>
          </cell>
        </row>
        <row r="36">
          <cell r="B36" t="str">
            <v>0035 CZ06 MediumOffice EPD-20</v>
          </cell>
          <cell r="C36" t="str">
            <v>0025 CZ06 MediumOffice Base</v>
          </cell>
          <cell r="D36" t="b">
            <v>1</v>
          </cell>
          <cell r="E36" t="str">
            <v>CZ06RV2.epw</v>
          </cell>
          <cell r="F36">
            <v>6</v>
          </cell>
          <cell r="G36">
            <v>0</v>
          </cell>
          <cell r="H36">
            <v>1.024128E-3</v>
          </cell>
          <cell r="I36">
            <v>8.5837477233149301E-2</v>
          </cell>
          <cell r="J36">
            <v>0</v>
          </cell>
          <cell r="K36">
            <v>1.7775386063882341</v>
          </cell>
          <cell r="L36">
            <v>1.4609636167878515</v>
          </cell>
          <cell r="M36">
            <v>0.73</v>
          </cell>
          <cell r="N36">
            <v>0.44999999999999996</v>
          </cell>
          <cell r="O36">
            <v>0.8</v>
          </cell>
          <cell r="P36">
            <v>1.6446554813159782</v>
          </cell>
          <cell r="Q36">
            <v>1.5E-3</v>
          </cell>
          <cell r="R36">
            <v>4.3722632176514349</v>
          </cell>
          <cell r="S36">
            <v>0.61</v>
          </cell>
          <cell r="T36">
            <v>0.34</v>
          </cell>
          <cell r="U36">
            <v>0.68929999999999991</v>
          </cell>
          <cell r="V36">
            <v>0.38419999999999999</v>
          </cell>
          <cell r="W36">
            <v>0.64409999999999989</v>
          </cell>
          <cell r="X36">
            <v>9.9999999999999995E-7</v>
          </cell>
          <cell r="Y36">
            <v>0</v>
          </cell>
          <cell r="Z36">
            <v>0</v>
          </cell>
          <cell r="AA36">
            <v>9.6875193750387503</v>
          </cell>
          <cell r="AB36">
            <v>8.6111283333677786</v>
          </cell>
          <cell r="AC36">
            <v>31468.723000000002</v>
          </cell>
          <cell r="AD36">
            <v>100000</v>
          </cell>
          <cell r="AE36">
            <v>100000</v>
          </cell>
          <cell r="AF36">
            <v>450</v>
          </cell>
          <cell r="AG36">
            <v>2</v>
          </cell>
          <cell r="AH36">
            <v>0.3</v>
          </cell>
          <cell r="AI36">
            <v>0.2</v>
          </cell>
          <cell r="AJ36">
            <v>3</v>
          </cell>
          <cell r="AK36">
            <v>3</v>
          </cell>
          <cell r="AL36">
            <v>0</v>
          </cell>
          <cell r="AM36" t="str">
            <v>CZ06MediumOffice.idf</v>
          </cell>
          <cell r="AN36" t="str">
            <v>CTZ06SiteDesign.idf</v>
          </cell>
          <cell r="AO36">
            <v>0</v>
          </cell>
          <cell r="AP36">
            <v>35</v>
          </cell>
          <cell r="AQ36" t="str">
            <v>MediumOffice</v>
          </cell>
          <cell r="AR36" t="str">
            <v>EPD</v>
          </cell>
          <cell r="AS36">
            <v>-20</v>
          </cell>
          <cell r="AT36" t="str">
            <v>No</v>
          </cell>
          <cell r="AU36" t="str">
            <v>No</v>
          </cell>
          <cell r="AV36" t="str">
            <v>No</v>
          </cell>
          <cell r="AW36" t="str">
            <v>No</v>
          </cell>
          <cell r="AX36" t="str">
            <v>No</v>
          </cell>
          <cell r="AY36" t="str">
            <v>No</v>
          </cell>
          <cell r="AZ36" t="str">
            <v>No</v>
          </cell>
          <cell r="BA36" t="str">
            <v>No</v>
          </cell>
          <cell r="BB36" t="str">
            <v>No</v>
          </cell>
          <cell r="BC36" t="str">
            <v>No</v>
          </cell>
          <cell r="BD36" t="str">
            <v>No</v>
          </cell>
          <cell r="BE36" t="str">
            <v>No</v>
          </cell>
          <cell r="BF36" t="str">
            <v>No</v>
          </cell>
          <cell r="BG36" t="str">
            <v>No</v>
          </cell>
          <cell r="BH36" t="str">
            <v>No</v>
          </cell>
          <cell r="BI36" t="str">
            <v>No</v>
          </cell>
          <cell r="BJ36" t="str">
            <v>No</v>
          </cell>
          <cell r="BK36" t="str">
            <v>No</v>
          </cell>
          <cell r="BL36" t="str">
            <v>No</v>
          </cell>
          <cell r="BM36" t="str">
            <v>No</v>
          </cell>
          <cell r="BN36" t="str">
            <v>No</v>
          </cell>
          <cell r="BO36" t="str">
            <v>No</v>
          </cell>
          <cell r="BP36" t="str">
            <v>No</v>
          </cell>
        </row>
        <row r="37">
          <cell r="B37" t="str">
            <v>0036 CZ06 MediumOffice EPD+20</v>
          </cell>
          <cell r="C37" t="str">
            <v>0025 CZ06 MediumOffice Base</v>
          </cell>
          <cell r="D37" t="b">
            <v>1</v>
          </cell>
          <cell r="E37" t="str">
            <v>CZ06RV2.epw</v>
          </cell>
          <cell r="F37">
            <v>6</v>
          </cell>
          <cell r="G37">
            <v>0</v>
          </cell>
          <cell r="H37">
            <v>1.024128E-3</v>
          </cell>
          <cell r="I37">
            <v>8.5837477233149301E-2</v>
          </cell>
          <cell r="J37">
            <v>0</v>
          </cell>
          <cell r="K37">
            <v>1.7775386063882341</v>
          </cell>
          <cell r="L37">
            <v>1.4609636167878515</v>
          </cell>
          <cell r="M37">
            <v>0.73</v>
          </cell>
          <cell r="N37">
            <v>0.44999999999999996</v>
          </cell>
          <cell r="O37">
            <v>0.8</v>
          </cell>
          <cell r="P37">
            <v>1.6446554813159782</v>
          </cell>
          <cell r="Q37">
            <v>1.5E-3</v>
          </cell>
          <cell r="R37">
            <v>4.3722632176514349</v>
          </cell>
          <cell r="S37">
            <v>0.61</v>
          </cell>
          <cell r="T37">
            <v>0.34</v>
          </cell>
          <cell r="U37">
            <v>0.68929999999999991</v>
          </cell>
          <cell r="V37">
            <v>0.38419999999999999</v>
          </cell>
          <cell r="W37">
            <v>0.64409999999999989</v>
          </cell>
          <cell r="X37">
            <v>9.9999999999999995E-7</v>
          </cell>
          <cell r="Y37">
            <v>0</v>
          </cell>
          <cell r="Z37">
            <v>0</v>
          </cell>
          <cell r="AA37">
            <v>9.6875193750387503</v>
          </cell>
          <cell r="AB37">
            <v>12.916692500051665</v>
          </cell>
          <cell r="AC37">
            <v>31468.723000000002</v>
          </cell>
          <cell r="AD37">
            <v>100000</v>
          </cell>
          <cell r="AE37">
            <v>100000</v>
          </cell>
          <cell r="AF37">
            <v>450</v>
          </cell>
          <cell r="AG37">
            <v>2</v>
          </cell>
          <cell r="AH37">
            <v>0.3</v>
          </cell>
          <cell r="AI37">
            <v>0.2</v>
          </cell>
          <cell r="AJ37">
            <v>3</v>
          </cell>
          <cell r="AK37">
            <v>3</v>
          </cell>
          <cell r="AL37">
            <v>0</v>
          </cell>
          <cell r="AM37" t="str">
            <v>CZ06MediumOffice.idf</v>
          </cell>
          <cell r="AN37" t="str">
            <v>CTZ06SiteDesign.idf</v>
          </cell>
          <cell r="AO37">
            <v>0</v>
          </cell>
          <cell r="AP37">
            <v>36</v>
          </cell>
          <cell r="AQ37" t="str">
            <v>MediumOffice</v>
          </cell>
          <cell r="AR37" t="str">
            <v>EPD</v>
          </cell>
          <cell r="AS37" t="str">
            <v>+20</v>
          </cell>
          <cell r="AT37" t="str">
            <v>No</v>
          </cell>
          <cell r="AU37" t="str">
            <v>No</v>
          </cell>
          <cell r="AV37" t="str">
            <v>No</v>
          </cell>
          <cell r="AW37" t="str">
            <v>No</v>
          </cell>
          <cell r="AX37" t="str">
            <v>No</v>
          </cell>
          <cell r="AY37" t="str">
            <v>No</v>
          </cell>
          <cell r="AZ37" t="str">
            <v>No</v>
          </cell>
          <cell r="BA37" t="str">
            <v>No</v>
          </cell>
          <cell r="BB37" t="str">
            <v>No</v>
          </cell>
          <cell r="BC37" t="str">
            <v>No</v>
          </cell>
          <cell r="BD37" t="str">
            <v>No</v>
          </cell>
          <cell r="BE37" t="str">
            <v>No</v>
          </cell>
          <cell r="BF37" t="str">
            <v>No</v>
          </cell>
          <cell r="BG37" t="str">
            <v>No</v>
          </cell>
          <cell r="BH37" t="str">
            <v>No</v>
          </cell>
          <cell r="BI37" t="str">
            <v>No</v>
          </cell>
          <cell r="BJ37" t="str">
            <v>No</v>
          </cell>
          <cell r="BK37" t="str">
            <v>No</v>
          </cell>
          <cell r="BL37" t="str">
            <v>No</v>
          </cell>
          <cell r="BM37" t="str">
            <v>No</v>
          </cell>
          <cell r="BN37" t="str">
            <v>No</v>
          </cell>
          <cell r="BO37" t="str">
            <v>No</v>
          </cell>
          <cell r="BP37" t="str">
            <v>No</v>
          </cell>
        </row>
        <row r="38">
          <cell r="B38" t="str">
            <v>0037 CZ15 SmallOffice BaseLslope</v>
          </cell>
          <cell r="C38">
            <v>0</v>
          </cell>
          <cell r="D38" t="b">
            <v>1</v>
          </cell>
          <cell r="E38" t="str">
            <v>CZ15RV2.epw</v>
          </cell>
          <cell r="F38">
            <v>15</v>
          </cell>
          <cell r="G38">
            <v>0</v>
          </cell>
          <cell r="H38">
            <v>1.024128E-3</v>
          </cell>
          <cell r="I38">
            <v>4.9558290587117117E-2</v>
          </cell>
          <cell r="J38">
            <v>0</v>
          </cell>
          <cell r="K38">
            <v>3.9450483387994533</v>
          </cell>
          <cell r="L38">
            <v>2.504407653539467</v>
          </cell>
          <cell r="M38">
            <v>0.73</v>
          </cell>
          <cell r="N38">
            <v>0.44999999999999996</v>
          </cell>
          <cell r="O38">
            <v>0.8</v>
          </cell>
          <cell r="P38">
            <v>3.8121652137271975</v>
          </cell>
          <cell r="Q38">
            <v>0.60716622873419479</v>
          </cell>
          <cell r="R38">
            <v>2.6687840419430833</v>
          </cell>
          <cell r="S38">
            <v>0.4</v>
          </cell>
          <cell r="T38">
            <v>0.31</v>
          </cell>
          <cell r="U38">
            <v>0.45199999999999996</v>
          </cell>
          <cell r="V38">
            <v>0.35029999999999994</v>
          </cell>
          <cell r="W38">
            <v>0.51979999999999993</v>
          </cell>
          <cell r="X38">
            <v>9.9999999999999995E-7</v>
          </cell>
          <cell r="Y38">
            <v>0</v>
          </cell>
          <cell r="Z38">
            <v>0</v>
          </cell>
          <cell r="AA38">
            <v>9.6875193750387503</v>
          </cell>
          <cell r="AB38">
            <v>10.763910416709722</v>
          </cell>
          <cell r="AC38">
            <v>31468.723000000002</v>
          </cell>
          <cell r="AD38">
            <v>100000</v>
          </cell>
          <cell r="AE38">
            <v>100000</v>
          </cell>
          <cell r="AF38">
            <v>450</v>
          </cell>
          <cell r="AG38">
            <v>2</v>
          </cell>
          <cell r="AH38">
            <v>0.3</v>
          </cell>
          <cell r="AI38">
            <v>0.2</v>
          </cell>
          <cell r="AJ38">
            <v>3</v>
          </cell>
          <cell r="AK38">
            <v>3</v>
          </cell>
          <cell r="AL38">
            <v>0</v>
          </cell>
          <cell r="AM38" t="str">
            <v>CZ15SmallOfficeLSl.idf</v>
          </cell>
          <cell r="AN38" t="str">
            <v>CTZ15SiteDesign.idf</v>
          </cell>
          <cell r="AO38">
            <v>0</v>
          </cell>
          <cell r="AP38">
            <v>37</v>
          </cell>
          <cell r="AQ38" t="str">
            <v>SmallOffice</v>
          </cell>
          <cell r="AR38" t="str">
            <v>Base</v>
          </cell>
          <cell r="AS38" t="str">
            <v>Lslope</v>
          </cell>
          <cell r="AT38" t="str">
            <v>No</v>
          </cell>
          <cell r="AU38" t="str">
            <v>No</v>
          </cell>
          <cell r="AV38" t="str">
            <v>No</v>
          </cell>
          <cell r="AW38" t="str">
            <v>No</v>
          </cell>
          <cell r="AX38" t="str">
            <v>No</v>
          </cell>
          <cell r="AY38" t="str">
            <v>No</v>
          </cell>
          <cell r="AZ38" t="str">
            <v>No</v>
          </cell>
          <cell r="BA38" t="str">
            <v>No</v>
          </cell>
          <cell r="BB38" t="str">
            <v>No</v>
          </cell>
          <cell r="BC38" t="str">
            <v>No</v>
          </cell>
          <cell r="BD38" t="str">
            <v>No</v>
          </cell>
          <cell r="BE38" t="str">
            <v>No</v>
          </cell>
          <cell r="BF38" t="str">
            <v>No</v>
          </cell>
          <cell r="BG38" t="str">
            <v>No</v>
          </cell>
          <cell r="BH38" t="str">
            <v>No</v>
          </cell>
          <cell r="BI38" t="str">
            <v>No</v>
          </cell>
          <cell r="BJ38" t="str">
            <v>No</v>
          </cell>
          <cell r="BK38" t="str">
            <v>No</v>
          </cell>
          <cell r="BL38" t="str">
            <v>No</v>
          </cell>
          <cell r="BM38" t="str">
            <v>No</v>
          </cell>
          <cell r="BN38" t="str">
            <v>No</v>
          </cell>
          <cell r="BO38" t="str">
            <v>No</v>
          </cell>
          <cell r="BP38" t="str">
            <v>No</v>
          </cell>
        </row>
        <row r="39">
          <cell r="B39" t="str">
            <v>0038 CZ15 SmallOffice SRefLSlope+20</v>
          </cell>
          <cell r="C39" t="str">
            <v>0037 CZ15 SmallOffice BaseLslope</v>
          </cell>
          <cell r="D39" t="b">
            <v>1</v>
          </cell>
          <cell r="E39" t="str">
            <v>CZ15RV2.epw</v>
          </cell>
          <cell r="F39">
            <v>15</v>
          </cell>
          <cell r="G39">
            <v>0</v>
          </cell>
          <cell r="H39">
            <v>1.024128E-3</v>
          </cell>
          <cell r="I39">
            <v>4.9558290587117117E-2</v>
          </cell>
          <cell r="J39">
            <v>0</v>
          </cell>
          <cell r="K39">
            <v>3.9450483387994533</v>
          </cell>
          <cell r="L39">
            <v>2.504407653539467</v>
          </cell>
          <cell r="M39">
            <v>0.73</v>
          </cell>
          <cell r="N39">
            <v>0.36</v>
          </cell>
          <cell r="O39">
            <v>0.8</v>
          </cell>
          <cell r="P39">
            <v>3.8121652137271975</v>
          </cell>
          <cell r="Q39">
            <v>0.60716622873419479</v>
          </cell>
          <cell r="R39">
            <v>2.6687840419430833</v>
          </cell>
          <cell r="S39">
            <v>0.4</v>
          </cell>
          <cell r="T39">
            <v>0.31</v>
          </cell>
          <cell r="U39">
            <v>0.45199999999999996</v>
          </cell>
          <cell r="V39">
            <v>0.35029999999999994</v>
          </cell>
          <cell r="W39">
            <v>0.51979999999999993</v>
          </cell>
          <cell r="X39">
            <v>9.9999999999999995E-7</v>
          </cell>
          <cell r="Y39">
            <v>0</v>
          </cell>
          <cell r="Z39">
            <v>0</v>
          </cell>
          <cell r="AA39">
            <v>9.6875193750387503</v>
          </cell>
          <cell r="AB39">
            <v>10.763910416709722</v>
          </cell>
          <cell r="AC39">
            <v>31468.723000000002</v>
          </cell>
          <cell r="AD39">
            <v>100000</v>
          </cell>
          <cell r="AE39">
            <v>100000</v>
          </cell>
          <cell r="AF39">
            <v>450</v>
          </cell>
          <cell r="AG39">
            <v>2</v>
          </cell>
          <cell r="AH39">
            <v>0.3</v>
          </cell>
          <cell r="AI39">
            <v>0.2</v>
          </cell>
          <cell r="AJ39">
            <v>3</v>
          </cell>
          <cell r="AK39">
            <v>3</v>
          </cell>
          <cell r="AL39">
            <v>0</v>
          </cell>
          <cell r="AM39" t="str">
            <v>CZ15SmallOfficeLSl.idf</v>
          </cell>
          <cell r="AN39" t="str">
            <v>CTZ15SiteDesign.idf</v>
          </cell>
          <cell r="AO39">
            <v>0</v>
          </cell>
          <cell r="AP39">
            <v>38</v>
          </cell>
          <cell r="AQ39" t="str">
            <v>SmallOffice</v>
          </cell>
          <cell r="AR39" t="str">
            <v>SRefLSlope</v>
          </cell>
          <cell r="AS39" t="str">
            <v>+20</v>
          </cell>
          <cell r="AT39" t="str">
            <v>No</v>
          </cell>
          <cell r="AU39" t="str">
            <v>No</v>
          </cell>
          <cell r="AV39" t="str">
            <v>Yes</v>
          </cell>
          <cell r="AW39" t="str">
            <v>No</v>
          </cell>
          <cell r="AX39" t="str">
            <v>No</v>
          </cell>
          <cell r="AY39" t="str">
            <v>No</v>
          </cell>
          <cell r="AZ39" t="str">
            <v>No</v>
          </cell>
          <cell r="BA39" t="str">
            <v>No</v>
          </cell>
          <cell r="BB39" t="str">
            <v>No</v>
          </cell>
          <cell r="BC39" t="str">
            <v>No</v>
          </cell>
          <cell r="BD39" t="str">
            <v>No</v>
          </cell>
          <cell r="BE39" t="str">
            <v>No</v>
          </cell>
          <cell r="BF39" t="str">
            <v>No</v>
          </cell>
          <cell r="BG39" t="str">
            <v>No</v>
          </cell>
          <cell r="BH39" t="str">
            <v>No</v>
          </cell>
          <cell r="BI39" t="str">
            <v>No</v>
          </cell>
          <cell r="BJ39" t="str">
            <v>No</v>
          </cell>
          <cell r="BK39" t="str">
            <v>No</v>
          </cell>
          <cell r="BL39" t="str">
            <v>No</v>
          </cell>
          <cell r="BM39" t="str">
            <v>No</v>
          </cell>
          <cell r="BN39" t="str">
            <v>No</v>
          </cell>
          <cell r="BO39" t="str">
            <v>No</v>
          </cell>
          <cell r="BP39" t="str">
            <v>No</v>
          </cell>
        </row>
        <row r="40">
          <cell r="B40" t="str">
            <v>0039 CZ15 SmallOffice BaseSslope</v>
          </cell>
          <cell r="C40">
            <v>0</v>
          </cell>
          <cell r="D40" t="b">
            <v>1</v>
          </cell>
          <cell r="E40" t="str">
            <v>CZ15RV2.epw</v>
          </cell>
          <cell r="F40">
            <v>15</v>
          </cell>
          <cell r="G40">
            <v>0</v>
          </cell>
          <cell r="H40">
            <v>1.024128E-3</v>
          </cell>
          <cell r="I40">
            <v>4.9558290587117117E-2</v>
          </cell>
          <cell r="J40">
            <v>0</v>
          </cell>
          <cell r="K40">
            <v>3.9450483387994533</v>
          </cell>
          <cell r="L40">
            <v>2.504407653539467</v>
          </cell>
          <cell r="M40">
            <v>0.73</v>
          </cell>
          <cell r="N40">
            <v>0.44999999999999996</v>
          </cell>
          <cell r="O40">
            <v>0.8</v>
          </cell>
          <cell r="P40">
            <v>3.8121652137271975</v>
          </cell>
          <cell r="Q40">
            <v>0.60716622873419479</v>
          </cell>
          <cell r="R40">
            <v>2.6687840419430833</v>
          </cell>
          <cell r="S40">
            <v>0.4</v>
          </cell>
          <cell r="T40">
            <v>0.31</v>
          </cell>
          <cell r="U40">
            <v>0.45199999999999996</v>
          </cell>
          <cell r="V40">
            <v>0.35029999999999994</v>
          </cell>
          <cell r="W40">
            <v>0.51979999999999993</v>
          </cell>
          <cell r="X40">
            <v>9.9999999999999995E-7</v>
          </cell>
          <cell r="Y40">
            <v>0</v>
          </cell>
          <cell r="Z40">
            <v>0</v>
          </cell>
          <cell r="AA40">
            <v>9.6875193750387503</v>
          </cell>
          <cell r="AB40">
            <v>10.763910416709722</v>
          </cell>
          <cell r="AC40">
            <v>31468.723000000002</v>
          </cell>
          <cell r="AD40">
            <v>100000</v>
          </cell>
          <cell r="AE40">
            <v>100000</v>
          </cell>
          <cell r="AF40">
            <v>450</v>
          </cell>
          <cell r="AG40">
            <v>2</v>
          </cell>
          <cell r="AH40">
            <v>0.3</v>
          </cell>
          <cell r="AI40">
            <v>0.2</v>
          </cell>
          <cell r="AJ40">
            <v>3</v>
          </cell>
          <cell r="AK40">
            <v>3</v>
          </cell>
          <cell r="AL40">
            <v>0</v>
          </cell>
          <cell r="AM40" t="str">
            <v>CZ15SmallOfficeSSl.idf</v>
          </cell>
          <cell r="AN40" t="str">
            <v>CTZ15SiteDesign.idf</v>
          </cell>
          <cell r="AO40">
            <v>0</v>
          </cell>
          <cell r="AP40">
            <v>39</v>
          </cell>
          <cell r="AQ40" t="str">
            <v>SmallOffice</v>
          </cell>
          <cell r="AR40" t="str">
            <v>Base</v>
          </cell>
          <cell r="AS40" t="str">
            <v>Sslope</v>
          </cell>
          <cell r="AT40" t="str">
            <v>No</v>
          </cell>
          <cell r="AU40" t="str">
            <v>No</v>
          </cell>
          <cell r="AV40" t="str">
            <v>No</v>
          </cell>
          <cell r="AW40" t="str">
            <v>No</v>
          </cell>
          <cell r="AX40" t="str">
            <v>No</v>
          </cell>
          <cell r="AY40" t="str">
            <v>No</v>
          </cell>
          <cell r="AZ40" t="str">
            <v>No</v>
          </cell>
          <cell r="BA40" t="str">
            <v>No</v>
          </cell>
          <cell r="BB40" t="str">
            <v>No</v>
          </cell>
          <cell r="BC40" t="str">
            <v>No</v>
          </cell>
          <cell r="BD40" t="str">
            <v>No</v>
          </cell>
          <cell r="BE40" t="str">
            <v>No</v>
          </cell>
          <cell r="BF40" t="str">
            <v>No</v>
          </cell>
          <cell r="BG40" t="str">
            <v>No</v>
          </cell>
          <cell r="BH40" t="str">
            <v>No</v>
          </cell>
          <cell r="BI40" t="str">
            <v>No</v>
          </cell>
          <cell r="BJ40" t="str">
            <v>No</v>
          </cell>
          <cell r="BK40" t="str">
            <v>No</v>
          </cell>
          <cell r="BL40" t="str">
            <v>No</v>
          </cell>
          <cell r="BM40" t="str">
            <v>No</v>
          </cell>
          <cell r="BN40" t="str">
            <v>No</v>
          </cell>
          <cell r="BO40" t="str">
            <v>No</v>
          </cell>
          <cell r="BP40" t="str">
            <v>No</v>
          </cell>
        </row>
        <row r="41">
          <cell r="B41" t="str">
            <v>0040 CZ15 SmallOffice SRefSSlope+20</v>
          </cell>
          <cell r="C41" t="str">
            <v>0039 CZ15 SmallOffice BaseSslope</v>
          </cell>
          <cell r="D41" t="b">
            <v>1</v>
          </cell>
          <cell r="E41" t="str">
            <v>CZ15RV2.epw</v>
          </cell>
          <cell r="F41">
            <v>15</v>
          </cell>
          <cell r="G41">
            <v>0</v>
          </cell>
          <cell r="H41">
            <v>1.024128E-3</v>
          </cell>
          <cell r="I41">
            <v>4.9558290587117117E-2</v>
          </cell>
          <cell r="J41">
            <v>0</v>
          </cell>
          <cell r="K41">
            <v>3.9450483387994533</v>
          </cell>
          <cell r="L41">
            <v>2.504407653539467</v>
          </cell>
          <cell r="M41">
            <v>0.73</v>
          </cell>
          <cell r="N41">
            <v>0.44999999999999996</v>
          </cell>
          <cell r="O41">
            <v>0.64000000000000012</v>
          </cell>
          <cell r="P41">
            <v>3.8121652137271975</v>
          </cell>
          <cell r="Q41">
            <v>0.60716622873419479</v>
          </cell>
          <cell r="R41">
            <v>2.6687840419430833</v>
          </cell>
          <cell r="S41">
            <v>0.4</v>
          </cell>
          <cell r="T41">
            <v>0.31</v>
          </cell>
          <cell r="U41">
            <v>0.45199999999999996</v>
          </cell>
          <cell r="V41">
            <v>0.35029999999999994</v>
          </cell>
          <cell r="W41">
            <v>0.51979999999999993</v>
          </cell>
          <cell r="X41">
            <v>9.9999999999999995E-7</v>
          </cell>
          <cell r="Y41">
            <v>0</v>
          </cell>
          <cell r="Z41">
            <v>0</v>
          </cell>
          <cell r="AA41">
            <v>9.6875193750387503</v>
          </cell>
          <cell r="AB41">
            <v>10.763910416709722</v>
          </cell>
          <cell r="AC41">
            <v>31468.723000000002</v>
          </cell>
          <cell r="AD41">
            <v>100000</v>
          </cell>
          <cell r="AE41">
            <v>100000</v>
          </cell>
          <cell r="AF41">
            <v>450</v>
          </cell>
          <cell r="AG41">
            <v>2</v>
          </cell>
          <cell r="AH41">
            <v>0.3</v>
          </cell>
          <cell r="AI41">
            <v>0.2</v>
          </cell>
          <cell r="AJ41">
            <v>3</v>
          </cell>
          <cell r="AK41">
            <v>3</v>
          </cell>
          <cell r="AL41">
            <v>0</v>
          </cell>
          <cell r="AM41" t="str">
            <v>CZ15SmallOfficeSSl.idf</v>
          </cell>
          <cell r="AN41" t="str">
            <v>CTZ15SiteDesign.idf</v>
          </cell>
          <cell r="AO41">
            <v>0</v>
          </cell>
          <cell r="AP41">
            <v>40</v>
          </cell>
          <cell r="AQ41" t="str">
            <v>SmallOffice</v>
          </cell>
          <cell r="AR41" t="str">
            <v>SRefSSlope</v>
          </cell>
          <cell r="AS41" t="str">
            <v>+20</v>
          </cell>
          <cell r="AT41" t="str">
            <v>No</v>
          </cell>
          <cell r="AU41" t="str">
            <v>No</v>
          </cell>
          <cell r="AV41" t="str">
            <v>No</v>
          </cell>
          <cell r="AW41" t="str">
            <v>Yes</v>
          </cell>
          <cell r="AX41" t="str">
            <v>No</v>
          </cell>
          <cell r="AY41" t="str">
            <v>No</v>
          </cell>
          <cell r="AZ41" t="str">
            <v>No</v>
          </cell>
          <cell r="BA41" t="str">
            <v>No</v>
          </cell>
          <cell r="BB41" t="str">
            <v>No</v>
          </cell>
          <cell r="BC41" t="str">
            <v>No</v>
          </cell>
          <cell r="BD41" t="str">
            <v>No</v>
          </cell>
          <cell r="BE41" t="str">
            <v>No</v>
          </cell>
          <cell r="BF41" t="str">
            <v>No</v>
          </cell>
          <cell r="BG41" t="str">
            <v>No</v>
          </cell>
          <cell r="BH41" t="str">
            <v>No</v>
          </cell>
          <cell r="BI41" t="str">
            <v>No</v>
          </cell>
          <cell r="BJ41" t="str">
            <v>No</v>
          </cell>
          <cell r="BK41" t="str">
            <v>No</v>
          </cell>
          <cell r="BL41" t="str">
            <v>No</v>
          </cell>
          <cell r="BM41" t="str">
            <v>No</v>
          </cell>
          <cell r="BN41" t="str">
            <v>No</v>
          </cell>
          <cell r="BO41" t="str">
            <v>No</v>
          </cell>
          <cell r="BP41" t="str">
            <v>No</v>
          </cell>
        </row>
        <row r="42">
          <cell r="B42" t="str">
            <v>0041 CZ06 SmallOffice BaseLslope</v>
          </cell>
          <cell r="C42">
            <v>0</v>
          </cell>
          <cell r="D42" t="b">
            <v>1</v>
          </cell>
          <cell r="E42" t="str">
            <v>CZ06RV2.epw</v>
          </cell>
          <cell r="F42">
            <v>6</v>
          </cell>
          <cell r="G42">
            <v>0</v>
          </cell>
          <cell r="H42">
            <v>1.024128E-3</v>
          </cell>
          <cell r="I42">
            <v>4.9558290587117117E-2</v>
          </cell>
          <cell r="J42">
            <v>0</v>
          </cell>
          <cell r="K42">
            <v>1.7775386063882341</v>
          </cell>
          <cell r="L42">
            <v>1.4609636167878515</v>
          </cell>
          <cell r="M42">
            <v>0.73</v>
          </cell>
          <cell r="N42">
            <v>0.44999999999999996</v>
          </cell>
          <cell r="O42">
            <v>0.8</v>
          </cell>
          <cell r="P42">
            <v>1.6446554813159782</v>
          </cell>
          <cell r="Q42">
            <v>1.5E-3</v>
          </cell>
          <cell r="R42">
            <v>4.3722632176514349</v>
          </cell>
          <cell r="S42">
            <v>0.61</v>
          </cell>
          <cell r="T42">
            <v>0.34</v>
          </cell>
          <cell r="U42">
            <v>0.68929999999999991</v>
          </cell>
          <cell r="V42">
            <v>0.38419999999999999</v>
          </cell>
          <cell r="W42">
            <v>0.64409999999999989</v>
          </cell>
          <cell r="X42">
            <v>9.9999999999999995E-7</v>
          </cell>
          <cell r="Y42">
            <v>0</v>
          </cell>
          <cell r="Z42">
            <v>0</v>
          </cell>
          <cell r="AA42">
            <v>9.6875193750387503</v>
          </cell>
          <cell r="AB42">
            <v>10.763910416709722</v>
          </cell>
          <cell r="AC42">
            <v>31468.723000000002</v>
          </cell>
          <cell r="AD42">
            <v>100000</v>
          </cell>
          <cell r="AE42">
            <v>100000</v>
          </cell>
          <cell r="AF42">
            <v>450</v>
          </cell>
          <cell r="AG42">
            <v>2</v>
          </cell>
          <cell r="AH42">
            <v>0.3</v>
          </cell>
          <cell r="AI42">
            <v>0.2</v>
          </cell>
          <cell r="AJ42">
            <v>3</v>
          </cell>
          <cell r="AK42">
            <v>3</v>
          </cell>
          <cell r="AL42">
            <v>0</v>
          </cell>
          <cell r="AM42" t="str">
            <v>CZ06SmallOfficeLSl.idf</v>
          </cell>
          <cell r="AN42" t="str">
            <v>CTZ06SiteDesign.idf</v>
          </cell>
          <cell r="AO42">
            <v>0</v>
          </cell>
          <cell r="AP42">
            <v>41</v>
          </cell>
          <cell r="AQ42" t="str">
            <v>SmallOffice</v>
          </cell>
          <cell r="AR42" t="str">
            <v>Base</v>
          </cell>
          <cell r="AS42" t="str">
            <v>Lslope</v>
          </cell>
          <cell r="AT42" t="str">
            <v>No</v>
          </cell>
          <cell r="AU42" t="str">
            <v>No</v>
          </cell>
          <cell r="AV42" t="str">
            <v>No</v>
          </cell>
          <cell r="AW42" t="str">
            <v>No</v>
          </cell>
          <cell r="AX42" t="str">
            <v>No</v>
          </cell>
          <cell r="AY42" t="str">
            <v>No</v>
          </cell>
          <cell r="AZ42" t="str">
            <v>No</v>
          </cell>
          <cell r="BA42" t="str">
            <v>No</v>
          </cell>
          <cell r="BB42" t="str">
            <v>No</v>
          </cell>
          <cell r="BC42" t="str">
            <v>No</v>
          </cell>
          <cell r="BD42" t="str">
            <v>No</v>
          </cell>
          <cell r="BE42" t="str">
            <v>No</v>
          </cell>
          <cell r="BF42" t="str">
            <v>No</v>
          </cell>
          <cell r="BG42" t="str">
            <v>No</v>
          </cell>
          <cell r="BH42" t="str">
            <v>No</v>
          </cell>
          <cell r="BI42" t="str">
            <v>No</v>
          </cell>
          <cell r="BJ42" t="str">
            <v>No</v>
          </cell>
          <cell r="BK42" t="str">
            <v>No</v>
          </cell>
          <cell r="BL42" t="str">
            <v>No</v>
          </cell>
          <cell r="BM42" t="str">
            <v>No</v>
          </cell>
          <cell r="BN42" t="str">
            <v>No</v>
          </cell>
          <cell r="BO42" t="str">
            <v>No</v>
          </cell>
          <cell r="BP42" t="str">
            <v>No</v>
          </cell>
        </row>
        <row r="43">
          <cell r="B43" t="str">
            <v>0042 CZ06 SmallOffice SRefLSlope+20</v>
          </cell>
          <cell r="C43" t="str">
            <v>0041 CZ06 SmallOffice BaseLslope</v>
          </cell>
          <cell r="D43" t="b">
            <v>1</v>
          </cell>
          <cell r="E43" t="str">
            <v>CZ06RV2.epw</v>
          </cell>
          <cell r="F43">
            <v>6</v>
          </cell>
          <cell r="G43">
            <v>0</v>
          </cell>
          <cell r="H43">
            <v>1.024128E-3</v>
          </cell>
          <cell r="I43">
            <v>4.9558290587117117E-2</v>
          </cell>
          <cell r="J43">
            <v>0</v>
          </cell>
          <cell r="K43">
            <v>1.7775386063882341</v>
          </cell>
          <cell r="L43">
            <v>1.4609636167878515</v>
          </cell>
          <cell r="M43">
            <v>0.73</v>
          </cell>
          <cell r="N43">
            <v>0.36</v>
          </cell>
          <cell r="O43">
            <v>0.8</v>
          </cell>
          <cell r="P43">
            <v>1.6446554813159782</v>
          </cell>
          <cell r="Q43">
            <v>1.5E-3</v>
          </cell>
          <cell r="R43">
            <v>4.3722632176514349</v>
          </cell>
          <cell r="S43">
            <v>0.61</v>
          </cell>
          <cell r="T43">
            <v>0.34</v>
          </cell>
          <cell r="U43">
            <v>0.68929999999999991</v>
          </cell>
          <cell r="V43">
            <v>0.38419999999999999</v>
          </cell>
          <cell r="W43">
            <v>0.64409999999999989</v>
          </cell>
          <cell r="X43">
            <v>9.9999999999999995E-7</v>
          </cell>
          <cell r="Y43">
            <v>0</v>
          </cell>
          <cell r="Z43">
            <v>0</v>
          </cell>
          <cell r="AA43">
            <v>9.6875193750387503</v>
          </cell>
          <cell r="AB43">
            <v>10.763910416709722</v>
          </cell>
          <cell r="AC43">
            <v>31468.723000000002</v>
          </cell>
          <cell r="AD43">
            <v>100000</v>
          </cell>
          <cell r="AE43">
            <v>100000</v>
          </cell>
          <cell r="AF43">
            <v>450</v>
          </cell>
          <cell r="AG43">
            <v>2</v>
          </cell>
          <cell r="AH43">
            <v>0.3</v>
          </cell>
          <cell r="AI43">
            <v>0.2</v>
          </cell>
          <cell r="AJ43">
            <v>3</v>
          </cell>
          <cell r="AK43">
            <v>3</v>
          </cell>
          <cell r="AL43">
            <v>0</v>
          </cell>
          <cell r="AM43" t="str">
            <v>CZ06SmallOfficeLSl.idf</v>
          </cell>
          <cell r="AN43" t="str">
            <v>CTZ06SiteDesign.idf</v>
          </cell>
          <cell r="AO43">
            <v>0</v>
          </cell>
          <cell r="AP43">
            <v>42</v>
          </cell>
          <cell r="AQ43" t="str">
            <v>SmallOffice</v>
          </cell>
          <cell r="AR43" t="str">
            <v>SRefLSlope</v>
          </cell>
          <cell r="AS43" t="str">
            <v>+20</v>
          </cell>
          <cell r="AT43" t="str">
            <v>No</v>
          </cell>
          <cell r="AU43" t="str">
            <v>No</v>
          </cell>
          <cell r="AV43" t="str">
            <v>Yes</v>
          </cell>
          <cell r="AW43" t="str">
            <v>No</v>
          </cell>
          <cell r="AX43" t="str">
            <v>No</v>
          </cell>
          <cell r="AY43" t="str">
            <v>No</v>
          </cell>
          <cell r="AZ43" t="str">
            <v>No</v>
          </cell>
          <cell r="BA43" t="str">
            <v>No</v>
          </cell>
          <cell r="BB43" t="str">
            <v>No</v>
          </cell>
          <cell r="BC43" t="str">
            <v>No</v>
          </cell>
          <cell r="BD43" t="str">
            <v>No</v>
          </cell>
          <cell r="BE43" t="str">
            <v>No</v>
          </cell>
          <cell r="BF43" t="str">
            <v>No</v>
          </cell>
          <cell r="BG43" t="str">
            <v>No</v>
          </cell>
          <cell r="BH43" t="str">
            <v>No</v>
          </cell>
          <cell r="BI43" t="str">
            <v>No</v>
          </cell>
          <cell r="BJ43" t="str">
            <v>No</v>
          </cell>
          <cell r="BK43" t="str">
            <v>No</v>
          </cell>
          <cell r="BL43" t="str">
            <v>No</v>
          </cell>
          <cell r="BM43" t="str">
            <v>No</v>
          </cell>
          <cell r="BN43" t="str">
            <v>No</v>
          </cell>
          <cell r="BO43" t="str">
            <v>No</v>
          </cell>
          <cell r="BP43" t="str">
            <v>No</v>
          </cell>
        </row>
        <row r="44">
          <cell r="B44" t="str">
            <v>0043 CZ06 SmallOffice BaseSslope</v>
          </cell>
          <cell r="C44">
            <v>0</v>
          </cell>
          <cell r="D44" t="b">
            <v>1</v>
          </cell>
          <cell r="E44" t="str">
            <v>CZ06RV2.epw</v>
          </cell>
          <cell r="F44">
            <v>6</v>
          </cell>
          <cell r="G44">
            <v>0</v>
          </cell>
          <cell r="H44">
            <v>1.024128E-3</v>
          </cell>
          <cell r="I44">
            <v>4.9558290587117117E-2</v>
          </cell>
          <cell r="J44">
            <v>0</v>
          </cell>
          <cell r="K44">
            <v>1.7775386063882341</v>
          </cell>
          <cell r="L44">
            <v>1.4609636167878515</v>
          </cell>
          <cell r="M44">
            <v>0.73</v>
          </cell>
          <cell r="N44">
            <v>0.44999999999999996</v>
          </cell>
          <cell r="O44">
            <v>0.8</v>
          </cell>
          <cell r="P44">
            <v>1.6446554813159782</v>
          </cell>
          <cell r="Q44">
            <v>1.5E-3</v>
          </cell>
          <cell r="R44">
            <v>4.3722632176514349</v>
          </cell>
          <cell r="S44">
            <v>0.61</v>
          </cell>
          <cell r="T44">
            <v>0.34</v>
          </cell>
          <cell r="U44">
            <v>0.68929999999999991</v>
          </cell>
          <cell r="V44">
            <v>0.38419999999999999</v>
          </cell>
          <cell r="W44">
            <v>0.64409999999999989</v>
          </cell>
          <cell r="X44">
            <v>9.9999999999999995E-7</v>
          </cell>
          <cell r="Y44">
            <v>0</v>
          </cell>
          <cell r="Z44">
            <v>0</v>
          </cell>
          <cell r="AA44">
            <v>9.6875193750387503</v>
          </cell>
          <cell r="AB44">
            <v>10.763910416709722</v>
          </cell>
          <cell r="AC44">
            <v>31468.723000000002</v>
          </cell>
          <cell r="AD44">
            <v>100000</v>
          </cell>
          <cell r="AE44">
            <v>100000</v>
          </cell>
          <cell r="AF44">
            <v>450</v>
          </cell>
          <cell r="AG44">
            <v>2</v>
          </cell>
          <cell r="AH44">
            <v>0.3</v>
          </cell>
          <cell r="AI44">
            <v>0.2</v>
          </cell>
          <cell r="AJ44">
            <v>3</v>
          </cell>
          <cell r="AK44">
            <v>3</v>
          </cell>
          <cell r="AL44">
            <v>0</v>
          </cell>
          <cell r="AM44" t="str">
            <v>CZ06SmallOfficeSSl.idf</v>
          </cell>
          <cell r="AN44" t="str">
            <v>CTZ06SiteDesign.idf</v>
          </cell>
          <cell r="AO44">
            <v>0</v>
          </cell>
          <cell r="AP44">
            <v>43</v>
          </cell>
          <cell r="AQ44" t="str">
            <v>SmallOffice</v>
          </cell>
          <cell r="AR44" t="str">
            <v>Base</v>
          </cell>
          <cell r="AS44" t="str">
            <v>Sslope</v>
          </cell>
          <cell r="AT44" t="str">
            <v>No</v>
          </cell>
          <cell r="AU44" t="str">
            <v>No</v>
          </cell>
          <cell r="AV44" t="str">
            <v>No</v>
          </cell>
          <cell r="AW44" t="str">
            <v>No</v>
          </cell>
          <cell r="AX44" t="str">
            <v>No</v>
          </cell>
          <cell r="AY44" t="str">
            <v>No</v>
          </cell>
          <cell r="AZ44" t="str">
            <v>No</v>
          </cell>
          <cell r="BA44" t="str">
            <v>No</v>
          </cell>
          <cell r="BB44" t="str">
            <v>No</v>
          </cell>
          <cell r="BC44" t="str">
            <v>No</v>
          </cell>
          <cell r="BD44" t="str">
            <v>No</v>
          </cell>
          <cell r="BE44" t="str">
            <v>No</v>
          </cell>
          <cell r="BF44" t="str">
            <v>No</v>
          </cell>
          <cell r="BG44" t="str">
            <v>No</v>
          </cell>
          <cell r="BH44" t="str">
            <v>No</v>
          </cell>
          <cell r="BI44" t="str">
            <v>No</v>
          </cell>
          <cell r="BJ44" t="str">
            <v>No</v>
          </cell>
          <cell r="BK44" t="str">
            <v>No</v>
          </cell>
          <cell r="BL44" t="str">
            <v>No</v>
          </cell>
          <cell r="BM44" t="str">
            <v>No</v>
          </cell>
          <cell r="BN44" t="str">
            <v>No</v>
          </cell>
          <cell r="BO44" t="str">
            <v>No</v>
          </cell>
          <cell r="BP44" t="str">
            <v>No</v>
          </cell>
        </row>
        <row r="45">
          <cell r="B45" t="str">
            <v>0044 CZ06 SmallOffice SRefSSlope+20</v>
          </cell>
          <cell r="C45" t="str">
            <v>0043 CZ06 SmallOffice BaseSslope</v>
          </cell>
          <cell r="D45" t="b">
            <v>1</v>
          </cell>
          <cell r="E45" t="str">
            <v>CZ06RV2.epw</v>
          </cell>
          <cell r="F45">
            <v>6</v>
          </cell>
          <cell r="G45">
            <v>0</v>
          </cell>
          <cell r="H45">
            <v>1.024128E-3</v>
          </cell>
          <cell r="I45">
            <v>4.9558290587117117E-2</v>
          </cell>
          <cell r="J45">
            <v>0</v>
          </cell>
          <cell r="K45">
            <v>1.7775386063882341</v>
          </cell>
          <cell r="L45">
            <v>1.4609636167878515</v>
          </cell>
          <cell r="M45">
            <v>0.73</v>
          </cell>
          <cell r="N45">
            <v>0.44999999999999996</v>
          </cell>
          <cell r="O45">
            <v>0.64000000000000012</v>
          </cell>
          <cell r="P45">
            <v>1.6446554813159782</v>
          </cell>
          <cell r="Q45">
            <v>1.5E-3</v>
          </cell>
          <cell r="R45">
            <v>4.3722632176514349</v>
          </cell>
          <cell r="S45">
            <v>0.61</v>
          </cell>
          <cell r="T45">
            <v>0.34</v>
          </cell>
          <cell r="U45">
            <v>0.68929999999999991</v>
          </cell>
          <cell r="V45">
            <v>0.38419999999999999</v>
          </cell>
          <cell r="W45">
            <v>0.64409999999999989</v>
          </cell>
          <cell r="X45">
            <v>9.9999999999999995E-7</v>
          </cell>
          <cell r="Y45">
            <v>0</v>
          </cell>
          <cell r="Z45">
            <v>0</v>
          </cell>
          <cell r="AA45">
            <v>9.6875193750387503</v>
          </cell>
          <cell r="AB45">
            <v>10.763910416709722</v>
          </cell>
          <cell r="AC45">
            <v>31468.723000000002</v>
          </cell>
          <cell r="AD45">
            <v>100000</v>
          </cell>
          <cell r="AE45">
            <v>100000</v>
          </cell>
          <cell r="AF45">
            <v>450</v>
          </cell>
          <cell r="AG45">
            <v>2</v>
          </cell>
          <cell r="AH45">
            <v>0.3</v>
          </cell>
          <cell r="AI45">
            <v>0.2</v>
          </cell>
          <cell r="AJ45">
            <v>3</v>
          </cell>
          <cell r="AK45">
            <v>3</v>
          </cell>
          <cell r="AL45">
            <v>0</v>
          </cell>
          <cell r="AM45" t="str">
            <v>CZ06SmallOfficeSSl.idf</v>
          </cell>
          <cell r="AN45" t="str">
            <v>CTZ06SiteDesign.idf</v>
          </cell>
          <cell r="AO45">
            <v>0</v>
          </cell>
          <cell r="AP45">
            <v>44</v>
          </cell>
          <cell r="AQ45" t="str">
            <v>SmallOffice</v>
          </cell>
          <cell r="AR45" t="str">
            <v>SRefSSlope</v>
          </cell>
          <cell r="AS45" t="str">
            <v>+20</v>
          </cell>
          <cell r="AT45" t="str">
            <v>No</v>
          </cell>
          <cell r="AU45" t="str">
            <v>No</v>
          </cell>
          <cell r="AV45" t="str">
            <v>No</v>
          </cell>
          <cell r="AW45" t="str">
            <v>Yes</v>
          </cell>
          <cell r="AX45" t="str">
            <v>No</v>
          </cell>
          <cell r="AY45" t="str">
            <v>No</v>
          </cell>
          <cell r="AZ45" t="str">
            <v>No</v>
          </cell>
          <cell r="BA45" t="str">
            <v>No</v>
          </cell>
          <cell r="BB45" t="str">
            <v>No</v>
          </cell>
          <cell r="BC45" t="str">
            <v>No</v>
          </cell>
          <cell r="BD45" t="str">
            <v>No</v>
          </cell>
          <cell r="BE45" t="str">
            <v>No</v>
          </cell>
          <cell r="BF45" t="str">
            <v>No</v>
          </cell>
          <cell r="BG45" t="str">
            <v>No</v>
          </cell>
          <cell r="BH45" t="str">
            <v>No</v>
          </cell>
          <cell r="BI45" t="str">
            <v>No</v>
          </cell>
          <cell r="BJ45" t="str">
            <v>No</v>
          </cell>
          <cell r="BK45" t="str">
            <v>No</v>
          </cell>
          <cell r="BL45" t="str">
            <v>No</v>
          </cell>
          <cell r="BM45" t="str">
            <v>No</v>
          </cell>
          <cell r="BN45" t="str">
            <v>No</v>
          </cell>
          <cell r="BO45" t="str">
            <v>No</v>
          </cell>
          <cell r="BP45" t="str">
            <v>No</v>
          </cell>
        </row>
        <row r="46">
          <cell r="B46" t="str">
            <v>0045 CZ16 SmallOffice BaseLslope</v>
          </cell>
          <cell r="C46">
            <v>0</v>
          </cell>
          <cell r="D46" t="b">
            <v>1</v>
          </cell>
          <cell r="E46" t="str">
            <v>CZ16RV2.epw</v>
          </cell>
          <cell r="F46">
            <v>16</v>
          </cell>
          <cell r="G46">
            <v>0</v>
          </cell>
          <cell r="H46">
            <v>1.024128E-3</v>
          </cell>
          <cell r="I46">
            <v>4.9558290587117117E-2</v>
          </cell>
          <cell r="J46">
            <v>0</v>
          </cell>
          <cell r="K46">
            <v>3.9450483387994533</v>
          </cell>
          <cell r="L46">
            <v>2.504407653539467</v>
          </cell>
          <cell r="M46">
            <v>0.73</v>
          </cell>
          <cell r="N46">
            <v>0.75</v>
          </cell>
          <cell r="O46">
            <v>0.8</v>
          </cell>
          <cell r="P46">
            <v>3.8121652137271975</v>
          </cell>
          <cell r="Q46">
            <v>0.75073429864594332</v>
          </cell>
          <cell r="R46">
            <v>2.6687840419430833</v>
          </cell>
          <cell r="S46">
            <v>0.47</v>
          </cell>
          <cell r="T46">
            <v>0.43</v>
          </cell>
          <cell r="U46">
            <v>0.53109999999999991</v>
          </cell>
          <cell r="V46">
            <v>0.48589999999999994</v>
          </cell>
          <cell r="W46">
            <v>0.79099999999999993</v>
          </cell>
          <cell r="X46">
            <v>9.9999999999999995E-7</v>
          </cell>
          <cell r="Y46">
            <v>0</v>
          </cell>
          <cell r="Z46">
            <v>0</v>
          </cell>
          <cell r="AA46">
            <v>9.6875193750387503</v>
          </cell>
          <cell r="AB46">
            <v>10.763910416709722</v>
          </cell>
          <cell r="AC46">
            <v>31468.723000000002</v>
          </cell>
          <cell r="AD46">
            <v>100000</v>
          </cell>
          <cell r="AE46">
            <v>100000</v>
          </cell>
          <cell r="AF46">
            <v>450</v>
          </cell>
          <cell r="AG46">
            <v>2</v>
          </cell>
          <cell r="AH46">
            <v>0.3</v>
          </cell>
          <cell r="AI46">
            <v>0.2</v>
          </cell>
          <cell r="AJ46">
            <v>3</v>
          </cell>
          <cell r="AK46">
            <v>3</v>
          </cell>
          <cell r="AL46">
            <v>0</v>
          </cell>
          <cell r="AM46" t="str">
            <v>CZ16SmallOfficeLSl.idf</v>
          </cell>
          <cell r="AN46" t="str">
            <v>CTZ16SiteDesign.idf</v>
          </cell>
          <cell r="AO46">
            <v>0</v>
          </cell>
          <cell r="AP46">
            <v>45</v>
          </cell>
          <cell r="AQ46" t="str">
            <v>SmallOffice</v>
          </cell>
          <cell r="AR46" t="str">
            <v>Base</v>
          </cell>
          <cell r="AS46" t="str">
            <v>Lslope</v>
          </cell>
          <cell r="AT46" t="str">
            <v>No</v>
          </cell>
          <cell r="AU46" t="str">
            <v>No</v>
          </cell>
          <cell r="AV46" t="str">
            <v>No</v>
          </cell>
          <cell r="AW46" t="str">
            <v>No</v>
          </cell>
          <cell r="AX46" t="str">
            <v>No</v>
          </cell>
          <cell r="AY46" t="str">
            <v>No</v>
          </cell>
          <cell r="AZ46" t="str">
            <v>No</v>
          </cell>
          <cell r="BA46" t="str">
            <v>No</v>
          </cell>
          <cell r="BB46" t="str">
            <v>No</v>
          </cell>
          <cell r="BC46" t="str">
            <v>No</v>
          </cell>
          <cell r="BD46" t="str">
            <v>No</v>
          </cell>
          <cell r="BE46" t="str">
            <v>No</v>
          </cell>
          <cell r="BF46" t="str">
            <v>No</v>
          </cell>
          <cell r="BG46" t="str">
            <v>No</v>
          </cell>
          <cell r="BH46" t="str">
            <v>No</v>
          </cell>
          <cell r="BI46" t="str">
            <v>No</v>
          </cell>
          <cell r="BJ46" t="str">
            <v>No</v>
          </cell>
          <cell r="BK46" t="str">
            <v>No</v>
          </cell>
          <cell r="BL46" t="str">
            <v>No</v>
          </cell>
          <cell r="BM46" t="str">
            <v>No</v>
          </cell>
          <cell r="BN46" t="str">
            <v>No</v>
          </cell>
          <cell r="BO46" t="str">
            <v>No</v>
          </cell>
          <cell r="BP46" t="str">
            <v>No</v>
          </cell>
        </row>
        <row r="47">
          <cell r="B47" t="str">
            <v>0046 CZ16 SmallOffice SRefLSlope+20</v>
          </cell>
          <cell r="C47" t="str">
            <v>0045 CZ16 SmallOffice BaseLslope</v>
          </cell>
          <cell r="D47" t="b">
            <v>1</v>
          </cell>
          <cell r="E47" t="str">
            <v>CZ16RV2.epw</v>
          </cell>
          <cell r="F47">
            <v>16</v>
          </cell>
          <cell r="G47">
            <v>0</v>
          </cell>
          <cell r="H47">
            <v>1.024128E-3</v>
          </cell>
          <cell r="I47">
            <v>4.9558290587117117E-2</v>
          </cell>
          <cell r="J47">
            <v>0</v>
          </cell>
          <cell r="K47">
            <v>3.9450483387994533</v>
          </cell>
          <cell r="L47">
            <v>2.504407653539467</v>
          </cell>
          <cell r="M47">
            <v>0.73</v>
          </cell>
          <cell r="N47">
            <v>0.60000000000000009</v>
          </cell>
          <cell r="O47">
            <v>0.8</v>
          </cell>
          <cell r="P47">
            <v>3.8121652137271975</v>
          </cell>
          <cell r="Q47">
            <v>0.75073429864594332</v>
          </cell>
          <cell r="R47">
            <v>2.6687840419430833</v>
          </cell>
          <cell r="S47">
            <v>0.47</v>
          </cell>
          <cell r="T47">
            <v>0.43</v>
          </cell>
          <cell r="U47">
            <v>0.53109999999999991</v>
          </cell>
          <cell r="V47">
            <v>0.48589999999999994</v>
          </cell>
          <cell r="W47">
            <v>0.79099999999999993</v>
          </cell>
          <cell r="X47">
            <v>9.9999999999999995E-7</v>
          </cell>
          <cell r="Y47">
            <v>0</v>
          </cell>
          <cell r="Z47">
            <v>0</v>
          </cell>
          <cell r="AA47">
            <v>9.6875193750387503</v>
          </cell>
          <cell r="AB47">
            <v>10.763910416709722</v>
          </cell>
          <cell r="AC47">
            <v>31468.723000000002</v>
          </cell>
          <cell r="AD47">
            <v>100000</v>
          </cell>
          <cell r="AE47">
            <v>100000</v>
          </cell>
          <cell r="AF47">
            <v>450</v>
          </cell>
          <cell r="AG47">
            <v>2</v>
          </cell>
          <cell r="AH47">
            <v>0.3</v>
          </cell>
          <cell r="AI47">
            <v>0.2</v>
          </cell>
          <cell r="AJ47">
            <v>3</v>
          </cell>
          <cell r="AK47">
            <v>3</v>
          </cell>
          <cell r="AL47">
            <v>0</v>
          </cell>
          <cell r="AM47" t="str">
            <v>CZ16SmallOfficeLSl.idf</v>
          </cell>
          <cell r="AN47" t="str">
            <v>CTZ16SiteDesign.idf</v>
          </cell>
          <cell r="AO47">
            <v>0</v>
          </cell>
          <cell r="AP47">
            <v>46</v>
          </cell>
          <cell r="AQ47" t="str">
            <v>SmallOffice</v>
          </cell>
          <cell r="AR47" t="str">
            <v>SRefLSlope</v>
          </cell>
          <cell r="AS47" t="str">
            <v>+20</v>
          </cell>
          <cell r="AT47" t="str">
            <v>No</v>
          </cell>
          <cell r="AU47" t="str">
            <v>No</v>
          </cell>
          <cell r="AV47" t="str">
            <v>Yes</v>
          </cell>
          <cell r="AW47" t="str">
            <v>No</v>
          </cell>
          <cell r="AX47" t="str">
            <v>No</v>
          </cell>
          <cell r="AY47" t="str">
            <v>No</v>
          </cell>
          <cell r="AZ47" t="str">
            <v>No</v>
          </cell>
          <cell r="BA47" t="str">
            <v>No</v>
          </cell>
          <cell r="BB47" t="str">
            <v>No</v>
          </cell>
          <cell r="BC47" t="str">
            <v>No</v>
          </cell>
          <cell r="BD47" t="str">
            <v>No</v>
          </cell>
          <cell r="BE47" t="str">
            <v>No</v>
          </cell>
          <cell r="BF47" t="str">
            <v>No</v>
          </cell>
          <cell r="BG47" t="str">
            <v>No</v>
          </cell>
          <cell r="BH47" t="str">
            <v>No</v>
          </cell>
          <cell r="BI47" t="str">
            <v>No</v>
          </cell>
          <cell r="BJ47" t="str">
            <v>No</v>
          </cell>
          <cell r="BK47" t="str">
            <v>No</v>
          </cell>
          <cell r="BL47" t="str">
            <v>No</v>
          </cell>
          <cell r="BM47" t="str">
            <v>No</v>
          </cell>
          <cell r="BN47" t="str">
            <v>No</v>
          </cell>
          <cell r="BO47" t="str">
            <v>No</v>
          </cell>
          <cell r="BP47" t="str">
            <v>No</v>
          </cell>
        </row>
        <row r="48">
          <cell r="B48" t="str">
            <v>0047 CZ16 SmallOffice BaseSslope</v>
          </cell>
          <cell r="C48">
            <v>0</v>
          </cell>
          <cell r="D48" t="b">
            <v>1</v>
          </cell>
          <cell r="E48" t="str">
            <v>CZ16RV2.epw</v>
          </cell>
          <cell r="F48">
            <v>16</v>
          </cell>
          <cell r="G48">
            <v>0</v>
          </cell>
          <cell r="H48">
            <v>1.024128E-3</v>
          </cell>
          <cell r="I48">
            <v>4.9558290587117117E-2</v>
          </cell>
          <cell r="J48">
            <v>0</v>
          </cell>
          <cell r="K48">
            <v>3.9450483387994533</v>
          </cell>
          <cell r="L48">
            <v>2.504407653539467</v>
          </cell>
          <cell r="M48">
            <v>0.73</v>
          </cell>
          <cell r="N48">
            <v>0.75</v>
          </cell>
          <cell r="O48">
            <v>0.8</v>
          </cell>
          <cell r="P48">
            <v>3.8121652137271975</v>
          </cell>
          <cell r="Q48">
            <v>0.75073429864594332</v>
          </cell>
          <cell r="R48">
            <v>2.6687840419430833</v>
          </cell>
          <cell r="S48">
            <v>0.47</v>
          </cell>
          <cell r="T48">
            <v>0.43</v>
          </cell>
          <cell r="U48">
            <v>0.53109999999999991</v>
          </cell>
          <cell r="V48">
            <v>0.48589999999999994</v>
          </cell>
          <cell r="W48">
            <v>0.79099999999999993</v>
          </cell>
          <cell r="X48">
            <v>9.9999999999999995E-7</v>
          </cell>
          <cell r="Y48">
            <v>0</v>
          </cell>
          <cell r="Z48">
            <v>0</v>
          </cell>
          <cell r="AA48">
            <v>9.6875193750387503</v>
          </cell>
          <cell r="AB48">
            <v>10.763910416709722</v>
          </cell>
          <cell r="AC48">
            <v>31468.723000000002</v>
          </cell>
          <cell r="AD48">
            <v>100000</v>
          </cell>
          <cell r="AE48">
            <v>100000</v>
          </cell>
          <cell r="AF48">
            <v>450</v>
          </cell>
          <cell r="AG48">
            <v>2</v>
          </cell>
          <cell r="AH48">
            <v>0.3</v>
          </cell>
          <cell r="AI48">
            <v>0.2</v>
          </cell>
          <cell r="AJ48">
            <v>3</v>
          </cell>
          <cell r="AK48">
            <v>3</v>
          </cell>
          <cell r="AL48">
            <v>0</v>
          </cell>
          <cell r="AM48" t="str">
            <v>CZ16SmallOfficeSSl.idf</v>
          </cell>
          <cell r="AN48" t="str">
            <v>CTZ16SiteDesign.idf</v>
          </cell>
          <cell r="AO48">
            <v>0</v>
          </cell>
          <cell r="AP48">
            <v>47</v>
          </cell>
          <cell r="AQ48" t="str">
            <v>SmallOffice</v>
          </cell>
          <cell r="AR48" t="str">
            <v>Base</v>
          </cell>
          <cell r="AS48" t="str">
            <v>Sslope</v>
          </cell>
          <cell r="AT48" t="str">
            <v>No</v>
          </cell>
          <cell r="AU48" t="str">
            <v>No</v>
          </cell>
          <cell r="AV48" t="str">
            <v>No</v>
          </cell>
          <cell r="AW48" t="str">
            <v>No</v>
          </cell>
          <cell r="AX48" t="str">
            <v>No</v>
          </cell>
          <cell r="AY48" t="str">
            <v>No</v>
          </cell>
          <cell r="AZ48" t="str">
            <v>No</v>
          </cell>
          <cell r="BA48" t="str">
            <v>No</v>
          </cell>
          <cell r="BB48" t="str">
            <v>No</v>
          </cell>
          <cell r="BC48" t="str">
            <v>No</v>
          </cell>
          <cell r="BD48" t="str">
            <v>No</v>
          </cell>
          <cell r="BE48" t="str">
            <v>No</v>
          </cell>
          <cell r="BF48" t="str">
            <v>No</v>
          </cell>
          <cell r="BG48" t="str">
            <v>No</v>
          </cell>
          <cell r="BH48" t="str">
            <v>No</v>
          </cell>
          <cell r="BI48" t="str">
            <v>No</v>
          </cell>
          <cell r="BJ48" t="str">
            <v>No</v>
          </cell>
          <cell r="BK48" t="str">
            <v>No</v>
          </cell>
          <cell r="BL48" t="str">
            <v>No</v>
          </cell>
          <cell r="BM48" t="str">
            <v>No</v>
          </cell>
          <cell r="BN48" t="str">
            <v>No</v>
          </cell>
          <cell r="BO48" t="str">
            <v>No</v>
          </cell>
          <cell r="BP48" t="str">
            <v>No</v>
          </cell>
        </row>
        <row r="49">
          <cell r="B49" t="str">
            <v>0048 CZ16 SmallOffice SRefSSlope+20</v>
          </cell>
          <cell r="C49" t="str">
            <v>0047 CZ16 SmallOffice BaseSslope</v>
          </cell>
          <cell r="D49" t="b">
            <v>1</v>
          </cell>
          <cell r="E49" t="str">
            <v>CZ16RV2.epw</v>
          </cell>
          <cell r="F49">
            <v>16</v>
          </cell>
          <cell r="G49">
            <v>0</v>
          </cell>
          <cell r="H49">
            <v>1.024128E-3</v>
          </cell>
          <cell r="I49">
            <v>4.9558290587117117E-2</v>
          </cell>
          <cell r="J49">
            <v>0</v>
          </cell>
          <cell r="K49">
            <v>3.9450483387994533</v>
          </cell>
          <cell r="L49">
            <v>2.504407653539467</v>
          </cell>
          <cell r="M49">
            <v>0.73</v>
          </cell>
          <cell r="N49">
            <v>0.75</v>
          </cell>
          <cell r="O49">
            <v>0.64000000000000012</v>
          </cell>
          <cell r="P49">
            <v>3.8121652137271975</v>
          </cell>
          <cell r="Q49">
            <v>0.75073429864594332</v>
          </cell>
          <cell r="R49">
            <v>2.6687840419430833</v>
          </cell>
          <cell r="S49">
            <v>0.47</v>
          </cell>
          <cell r="T49">
            <v>0.43</v>
          </cell>
          <cell r="U49">
            <v>0.53109999999999991</v>
          </cell>
          <cell r="V49">
            <v>0.48589999999999994</v>
          </cell>
          <cell r="W49">
            <v>0.79099999999999993</v>
          </cell>
          <cell r="X49">
            <v>9.9999999999999995E-7</v>
          </cell>
          <cell r="Y49">
            <v>0</v>
          </cell>
          <cell r="Z49">
            <v>0</v>
          </cell>
          <cell r="AA49">
            <v>9.6875193750387503</v>
          </cell>
          <cell r="AB49">
            <v>10.763910416709722</v>
          </cell>
          <cell r="AC49">
            <v>31468.723000000002</v>
          </cell>
          <cell r="AD49">
            <v>100000</v>
          </cell>
          <cell r="AE49">
            <v>100000</v>
          </cell>
          <cell r="AF49">
            <v>450</v>
          </cell>
          <cell r="AG49">
            <v>2</v>
          </cell>
          <cell r="AH49">
            <v>0.3</v>
          </cell>
          <cell r="AI49">
            <v>0.2</v>
          </cell>
          <cell r="AJ49">
            <v>3</v>
          </cell>
          <cell r="AK49">
            <v>3</v>
          </cell>
          <cell r="AL49">
            <v>0</v>
          </cell>
          <cell r="AM49" t="str">
            <v>CZ16SmallOfficeSSl.idf</v>
          </cell>
          <cell r="AN49" t="str">
            <v>CTZ16SiteDesign.idf</v>
          </cell>
          <cell r="AO49">
            <v>0</v>
          </cell>
          <cell r="AP49">
            <v>48</v>
          </cell>
          <cell r="AQ49" t="str">
            <v>SmallOffice</v>
          </cell>
          <cell r="AR49" t="str">
            <v>SRefSSlope</v>
          </cell>
          <cell r="AS49" t="str">
            <v>+20</v>
          </cell>
          <cell r="AT49" t="str">
            <v>No</v>
          </cell>
          <cell r="AU49" t="str">
            <v>No</v>
          </cell>
          <cell r="AV49" t="str">
            <v>No</v>
          </cell>
          <cell r="AW49" t="str">
            <v>Yes</v>
          </cell>
          <cell r="AX49" t="str">
            <v>No</v>
          </cell>
          <cell r="AY49" t="str">
            <v>No</v>
          </cell>
          <cell r="AZ49" t="str">
            <v>No</v>
          </cell>
          <cell r="BA49" t="str">
            <v>No</v>
          </cell>
          <cell r="BB49" t="str">
            <v>No</v>
          </cell>
          <cell r="BC49" t="str">
            <v>No</v>
          </cell>
          <cell r="BD49" t="str">
            <v>No</v>
          </cell>
          <cell r="BE49" t="str">
            <v>No</v>
          </cell>
          <cell r="BF49" t="str">
            <v>No</v>
          </cell>
          <cell r="BG49" t="str">
            <v>No</v>
          </cell>
          <cell r="BH49" t="str">
            <v>No</v>
          </cell>
          <cell r="BI49" t="str">
            <v>No</v>
          </cell>
          <cell r="BJ49" t="str">
            <v>No</v>
          </cell>
          <cell r="BK49" t="str">
            <v>No</v>
          </cell>
          <cell r="BL49" t="str">
            <v>No</v>
          </cell>
          <cell r="BM49" t="str">
            <v>No</v>
          </cell>
          <cell r="BN49" t="str">
            <v>No</v>
          </cell>
          <cell r="BO49" t="str">
            <v>No</v>
          </cell>
          <cell r="BP49" t="str">
            <v>No</v>
          </cell>
        </row>
        <row r="50">
          <cell r="B50" t="str">
            <v>0049 CZ15 PrimarySchool BaseLt</v>
          </cell>
          <cell r="C50">
            <v>0</v>
          </cell>
          <cell r="D50" t="b">
            <v>1</v>
          </cell>
          <cell r="E50" t="str">
            <v>CZ15RV2.epw</v>
          </cell>
          <cell r="F50">
            <v>15</v>
          </cell>
          <cell r="G50">
            <v>0</v>
          </cell>
          <cell r="H50">
            <v>1.024128E-3</v>
          </cell>
          <cell r="I50">
            <v>3.1343415039954678E-2</v>
          </cell>
          <cell r="J50">
            <v>0</v>
          </cell>
          <cell r="K50">
            <v>3.9450483387994533</v>
          </cell>
          <cell r="L50">
            <v>2.504407653539467</v>
          </cell>
          <cell r="M50">
            <v>0.73</v>
          </cell>
          <cell r="N50">
            <v>0.44999999999999996</v>
          </cell>
          <cell r="O50">
            <v>0.8</v>
          </cell>
          <cell r="P50">
            <v>3.8121652137271975</v>
          </cell>
          <cell r="Q50">
            <v>0.60716622873419479</v>
          </cell>
          <cell r="R50">
            <v>2.6687840419430833</v>
          </cell>
          <cell r="S50">
            <v>0.4</v>
          </cell>
          <cell r="T50">
            <v>0.31</v>
          </cell>
          <cell r="U50">
            <v>0.45199999999999996</v>
          </cell>
          <cell r="V50">
            <v>0.35029999999999994</v>
          </cell>
          <cell r="W50">
            <v>0.51979999999999993</v>
          </cell>
          <cell r="X50">
            <v>9.9999999999999995E-7</v>
          </cell>
          <cell r="Y50">
            <v>0</v>
          </cell>
          <cell r="Z50">
            <v>0</v>
          </cell>
          <cell r="AA50">
            <v>9.6875193750387503</v>
          </cell>
          <cell r="AB50">
            <v>10.763910416709722</v>
          </cell>
          <cell r="AC50">
            <v>31468.723000000002</v>
          </cell>
          <cell r="AD50">
            <v>100000</v>
          </cell>
          <cell r="AE50">
            <v>100000</v>
          </cell>
          <cell r="AF50">
            <v>450</v>
          </cell>
          <cell r="AG50">
            <v>2</v>
          </cell>
          <cell r="AH50">
            <v>0.3</v>
          </cell>
          <cell r="AI50">
            <v>0.2</v>
          </cell>
          <cell r="AJ50">
            <v>3</v>
          </cell>
          <cell r="AK50">
            <v>3</v>
          </cell>
          <cell r="AL50">
            <v>0</v>
          </cell>
          <cell r="AM50" t="str">
            <v>CZ15PrimSchBaseLt.idf</v>
          </cell>
          <cell r="AN50" t="str">
            <v>CTZ15SiteDesign.idf</v>
          </cell>
          <cell r="AO50">
            <v>0</v>
          </cell>
          <cell r="AP50">
            <v>49</v>
          </cell>
          <cell r="AQ50" t="str">
            <v>PrimarySchool</v>
          </cell>
          <cell r="AR50" t="str">
            <v>Base</v>
          </cell>
          <cell r="AS50" t="str">
            <v>Lt</v>
          </cell>
          <cell r="AT50" t="str">
            <v>No</v>
          </cell>
          <cell r="AU50" t="str">
            <v>No</v>
          </cell>
          <cell r="AV50" t="str">
            <v>No</v>
          </cell>
          <cell r="AW50" t="str">
            <v>No</v>
          </cell>
          <cell r="AX50" t="str">
            <v>No</v>
          </cell>
          <cell r="AY50" t="str">
            <v>No</v>
          </cell>
          <cell r="AZ50" t="str">
            <v>No</v>
          </cell>
          <cell r="BA50" t="str">
            <v>No</v>
          </cell>
          <cell r="BB50" t="str">
            <v>No</v>
          </cell>
          <cell r="BC50" t="str">
            <v>No</v>
          </cell>
          <cell r="BD50" t="str">
            <v>No</v>
          </cell>
          <cell r="BE50" t="str">
            <v>No</v>
          </cell>
          <cell r="BF50" t="str">
            <v>No</v>
          </cell>
          <cell r="BG50" t="str">
            <v>No</v>
          </cell>
          <cell r="BH50" t="str">
            <v>No</v>
          </cell>
          <cell r="BI50" t="str">
            <v>No</v>
          </cell>
          <cell r="BJ50" t="str">
            <v>No</v>
          </cell>
          <cell r="BK50" t="str">
            <v>No</v>
          </cell>
          <cell r="BL50" t="str">
            <v>No</v>
          </cell>
          <cell r="BM50" t="str">
            <v>No</v>
          </cell>
          <cell r="BN50" t="str">
            <v>No</v>
          </cell>
          <cell r="BO50" t="str">
            <v>No</v>
          </cell>
          <cell r="BP50" t="str">
            <v>No</v>
          </cell>
        </row>
        <row r="51">
          <cell r="B51" t="str">
            <v>0050 CZ15 PrimarySchool Hvy</v>
          </cell>
          <cell r="C51" t="str">
            <v>0049 CZ15 PrimarySchool BaseLt</v>
          </cell>
          <cell r="D51" t="b">
            <v>1</v>
          </cell>
          <cell r="E51" t="str">
            <v>CZ15RV2.epw</v>
          </cell>
          <cell r="F51">
            <v>15</v>
          </cell>
          <cell r="G51">
            <v>0</v>
          </cell>
          <cell r="H51">
            <v>1.024128E-3</v>
          </cell>
          <cell r="I51">
            <v>3.1343415039954678E-2</v>
          </cell>
          <cell r="J51">
            <v>0</v>
          </cell>
          <cell r="K51">
            <v>3.9450483387994533</v>
          </cell>
          <cell r="L51">
            <v>2.504407653539467</v>
          </cell>
          <cell r="M51">
            <v>0.73</v>
          </cell>
          <cell r="N51">
            <v>0.44999999999999996</v>
          </cell>
          <cell r="O51">
            <v>0.8</v>
          </cell>
          <cell r="P51">
            <v>3.1905028842539989</v>
          </cell>
          <cell r="Q51">
            <v>2.4256197747515884</v>
          </cell>
          <cell r="R51">
            <v>2.6687840419430833</v>
          </cell>
          <cell r="S51">
            <v>0.4</v>
          </cell>
          <cell r="T51">
            <v>0.31</v>
          </cell>
          <cell r="U51">
            <v>0.45199999999999996</v>
          </cell>
          <cell r="V51">
            <v>0.35029999999999994</v>
          </cell>
          <cell r="W51">
            <v>0.51979999999999993</v>
          </cell>
          <cell r="X51">
            <v>9.9999999999999995E-7</v>
          </cell>
          <cell r="Y51">
            <v>0</v>
          </cell>
          <cell r="Z51">
            <v>0</v>
          </cell>
          <cell r="AA51">
            <v>9.6875193750387503</v>
          </cell>
          <cell r="AB51">
            <v>10.763910416709722</v>
          </cell>
          <cell r="AC51">
            <v>31468.723000000002</v>
          </cell>
          <cell r="AD51">
            <v>100000</v>
          </cell>
          <cell r="AE51">
            <v>100000</v>
          </cell>
          <cell r="AF51">
            <v>450</v>
          </cell>
          <cell r="AG51">
            <v>2</v>
          </cell>
          <cell r="AH51">
            <v>0.3</v>
          </cell>
          <cell r="AI51">
            <v>0.2</v>
          </cell>
          <cell r="AJ51">
            <v>3</v>
          </cell>
          <cell r="AK51">
            <v>3</v>
          </cell>
          <cell r="AL51">
            <v>0</v>
          </cell>
          <cell r="AM51" t="str">
            <v>CZ15PrimSchHvy.idf</v>
          </cell>
          <cell r="AN51" t="str">
            <v>CTZ15SiteDesign.idf</v>
          </cell>
          <cell r="AO51">
            <v>0</v>
          </cell>
          <cell r="AP51">
            <v>50</v>
          </cell>
          <cell r="AQ51" t="str">
            <v>PrimarySchool</v>
          </cell>
          <cell r="AR51">
            <v>0</v>
          </cell>
          <cell r="AS51" t="str">
            <v>Hvy</v>
          </cell>
          <cell r="AT51" t="str">
            <v>No</v>
          </cell>
          <cell r="AU51" t="str">
            <v>No</v>
          </cell>
          <cell r="AV51" t="str">
            <v>No</v>
          </cell>
          <cell r="AW51" t="str">
            <v>No</v>
          </cell>
          <cell r="AX51" t="str">
            <v>Yes</v>
          </cell>
          <cell r="AY51" t="str">
            <v>No</v>
          </cell>
          <cell r="AZ51" t="str">
            <v>No</v>
          </cell>
          <cell r="BA51" t="str">
            <v>No</v>
          </cell>
          <cell r="BB51" t="str">
            <v>No</v>
          </cell>
          <cell r="BC51" t="str">
            <v>No</v>
          </cell>
          <cell r="BD51" t="str">
            <v>No</v>
          </cell>
          <cell r="BE51" t="str">
            <v>No</v>
          </cell>
          <cell r="BF51" t="str">
            <v>No</v>
          </cell>
          <cell r="BG51" t="str">
            <v>No</v>
          </cell>
          <cell r="BH51" t="str">
            <v>No</v>
          </cell>
          <cell r="BI51" t="str">
            <v>No</v>
          </cell>
          <cell r="BJ51" t="str">
            <v>No</v>
          </cell>
          <cell r="BK51" t="str">
            <v>No</v>
          </cell>
          <cell r="BL51" t="str">
            <v>No</v>
          </cell>
          <cell r="BM51" t="str">
            <v>No</v>
          </cell>
          <cell r="BN51" t="str">
            <v>No</v>
          </cell>
          <cell r="BO51" t="str">
            <v>No</v>
          </cell>
          <cell r="BP51" t="str">
            <v>No</v>
          </cell>
        </row>
        <row r="52">
          <cell r="B52" t="str">
            <v>0051 CZ16 PrimarySchool BaseLt</v>
          </cell>
          <cell r="C52">
            <v>0</v>
          </cell>
          <cell r="D52" t="b">
            <v>1</v>
          </cell>
          <cell r="E52" t="str">
            <v>CZ16RV2.epw</v>
          </cell>
          <cell r="F52">
            <v>16</v>
          </cell>
          <cell r="G52">
            <v>0</v>
          </cell>
          <cell r="H52">
            <v>1.024128E-3</v>
          </cell>
          <cell r="I52">
            <v>3.1343415039954678E-2</v>
          </cell>
          <cell r="J52">
            <v>0</v>
          </cell>
          <cell r="K52">
            <v>3.9450483387994533</v>
          </cell>
          <cell r="L52">
            <v>2.504407653539467</v>
          </cell>
          <cell r="M52">
            <v>0.73</v>
          </cell>
          <cell r="N52">
            <v>0.75</v>
          </cell>
          <cell r="O52">
            <v>0.8</v>
          </cell>
          <cell r="P52">
            <v>3.8121652137271975</v>
          </cell>
          <cell r="Q52">
            <v>0.75073429864594332</v>
          </cell>
          <cell r="R52">
            <v>2.6687840419430833</v>
          </cell>
          <cell r="S52">
            <v>0.47</v>
          </cell>
          <cell r="T52">
            <v>0.43</v>
          </cell>
          <cell r="U52">
            <v>0.53109999999999991</v>
          </cell>
          <cell r="V52">
            <v>0.48589999999999994</v>
          </cell>
          <cell r="W52">
            <v>0.79099999999999993</v>
          </cell>
          <cell r="X52">
            <v>9.9999999999999995E-7</v>
          </cell>
          <cell r="Y52">
            <v>0</v>
          </cell>
          <cell r="Z52">
            <v>0</v>
          </cell>
          <cell r="AA52">
            <v>9.6875193750387503</v>
          </cell>
          <cell r="AB52">
            <v>10.763910416709722</v>
          </cell>
          <cell r="AC52">
            <v>31468.723000000002</v>
          </cell>
          <cell r="AD52">
            <v>100000</v>
          </cell>
          <cell r="AE52">
            <v>100000</v>
          </cell>
          <cell r="AF52">
            <v>450</v>
          </cell>
          <cell r="AG52">
            <v>2</v>
          </cell>
          <cell r="AH52">
            <v>0.3</v>
          </cell>
          <cell r="AI52">
            <v>0.2</v>
          </cell>
          <cell r="AJ52">
            <v>3</v>
          </cell>
          <cell r="AK52">
            <v>3</v>
          </cell>
          <cell r="AL52">
            <v>0</v>
          </cell>
          <cell r="AM52" t="str">
            <v>CZ16PrimSchBaseLt.idf</v>
          </cell>
          <cell r="AN52" t="str">
            <v>CTZ16SiteDesign.idf</v>
          </cell>
          <cell r="AO52">
            <v>0</v>
          </cell>
          <cell r="AP52">
            <v>51</v>
          </cell>
          <cell r="AQ52" t="str">
            <v>PrimarySchool</v>
          </cell>
          <cell r="AR52" t="str">
            <v>Base</v>
          </cell>
          <cell r="AS52" t="str">
            <v>Lt</v>
          </cell>
          <cell r="AT52" t="str">
            <v>No</v>
          </cell>
          <cell r="AU52" t="str">
            <v>No</v>
          </cell>
          <cell r="AV52" t="str">
            <v>No</v>
          </cell>
          <cell r="AW52" t="str">
            <v>No</v>
          </cell>
          <cell r="AX52" t="str">
            <v>No</v>
          </cell>
          <cell r="AY52" t="str">
            <v>No</v>
          </cell>
          <cell r="AZ52" t="str">
            <v>No</v>
          </cell>
          <cell r="BA52" t="str">
            <v>No</v>
          </cell>
          <cell r="BB52" t="str">
            <v>No</v>
          </cell>
          <cell r="BC52" t="str">
            <v>No</v>
          </cell>
          <cell r="BD52" t="str">
            <v>No</v>
          </cell>
          <cell r="BE52" t="str">
            <v>No</v>
          </cell>
          <cell r="BF52" t="str">
            <v>No</v>
          </cell>
          <cell r="BG52" t="str">
            <v>No</v>
          </cell>
          <cell r="BH52" t="str">
            <v>No</v>
          </cell>
          <cell r="BI52" t="str">
            <v>No</v>
          </cell>
          <cell r="BJ52" t="str">
            <v>No</v>
          </cell>
          <cell r="BK52" t="str">
            <v>No</v>
          </cell>
          <cell r="BL52" t="str">
            <v>No</v>
          </cell>
          <cell r="BM52" t="str">
            <v>No</v>
          </cell>
          <cell r="BN52" t="str">
            <v>No</v>
          </cell>
          <cell r="BO52" t="str">
            <v>No</v>
          </cell>
          <cell r="BP52" t="str">
            <v>No</v>
          </cell>
        </row>
        <row r="53">
          <cell r="B53" t="str">
            <v>0052 CZ16 PrimarySchool Hvy</v>
          </cell>
          <cell r="C53" t="str">
            <v>0051 CZ16 PrimarySchool BaseLt</v>
          </cell>
          <cell r="D53" t="b">
            <v>1</v>
          </cell>
          <cell r="E53" t="str">
            <v>CZ16RV2.epw</v>
          </cell>
          <cell r="F53">
            <v>16</v>
          </cell>
          <cell r="G53">
            <v>0</v>
          </cell>
          <cell r="H53">
            <v>1.024128E-3</v>
          </cell>
          <cell r="I53">
            <v>3.1343415039954678E-2</v>
          </cell>
          <cell r="J53">
            <v>0</v>
          </cell>
          <cell r="K53">
            <v>3.9450483387994533</v>
          </cell>
          <cell r="L53">
            <v>2.504407653539467</v>
          </cell>
          <cell r="M53">
            <v>0.73</v>
          </cell>
          <cell r="N53">
            <v>0.75</v>
          </cell>
          <cell r="O53">
            <v>0.8</v>
          </cell>
          <cell r="P53">
            <v>3.1905028842539989</v>
          </cell>
          <cell r="Q53">
            <v>2.4256197747515884</v>
          </cell>
          <cell r="R53">
            <v>2.6687840419430833</v>
          </cell>
          <cell r="S53">
            <v>0.47</v>
          </cell>
          <cell r="T53">
            <v>0.43</v>
          </cell>
          <cell r="U53">
            <v>0.53109999999999991</v>
          </cell>
          <cell r="V53">
            <v>0.48589999999999994</v>
          </cell>
          <cell r="W53">
            <v>0.79099999999999993</v>
          </cell>
          <cell r="X53">
            <v>9.9999999999999995E-7</v>
          </cell>
          <cell r="Y53">
            <v>0</v>
          </cell>
          <cell r="Z53">
            <v>0</v>
          </cell>
          <cell r="AA53">
            <v>9.6875193750387503</v>
          </cell>
          <cell r="AB53">
            <v>10.763910416709722</v>
          </cell>
          <cell r="AC53">
            <v>31468.723000000002</v>
          </cell>
          <cell r="AD53">
            <v>100000</v>
          </cell>
          <cell r="AE53">
            <v>100000</v>
          </cell>
          <cell r="AF53">
            <v>450</v>
          </cell>
          <cell r="AG53">
            <v>2</v>
          </cell>
          <cell r="AH53">
            <v>0.3</v>
          </cell>
          <cell r="AI53">
            <v>0.2</v>
          </cell>
          <cell r="AJ53">
            <v>3</v>
          </cell>
          <cell r="AK53">
            <v>3</v>
          </cell>
          <cell r="AL53">
            <v>0</v>
          </cell>
          <cell r="AM53" t="str">
            <v>CZ16PrimSchHvy.idf</v>
          </cell>
          <cell r="AN53" t="str">
            <v>CTZ16SiteDesign.idf</v>
          </cell>
          <cell r="AO53">
            <v>0</v>
          </cell>
          <cell r="AP53">
            <v>52</v>
          </cell>
          <cell r="AQ53" t="str">
            <v>PrimarySchool</v>
          </cell>
          <cell r="AR53">
            <v>0</v>
          </cell>
          <cell r="AS53" t="str">
            <v>Hvy</v>
          </cell>
          <cell r="AT53" t="str">
            <v>No</v>
          </cell>
          <cell r="AU53" t="str">
            <v>No</v>
          </cell>
          <cell r="AV53" t="str">
            <v>No</v>
          </cell>
          <cell r="AW53" t="str">
            <v>No</v>
          </cell>
          <cell r="AX53" t="str">
            <v>Yes</v>
          </cell>
          <cell r="AY53" t="str">
            <v>No</v>
          </cell>
          <cell r="AZ53" t="str">
            <v>No</v>
          </cell>
          <cell r="BA53" t="str">
            <v>No</v>
          </cell>
          <cell r="BB53" t="str">
            <v>No</v>
          </cell>
          <cell r="BC53" t="str">
            <v>No</v>
          </cell>
          <cell r="BD53" t="str">
            <v>No</v>
          </cell>
          <cell r="BE53" t="str">
            <v>No</v>
          </cell>
          <cell r="BF53" t="str">
            <v>No</v>
          </cell>
          <cell r="BG53" t="str">
            <v>No</v>
          </cell>
          <cell r="BH53" t="str">
            <v>No</v>
          </cell>
          <cell r="BI53" t="str">
            <v>No</v>
          </cell>
          <cell r="BJ53" t="str">
            <v>No</v>
          </cell>
          <cell r="BK53" t="str">
            <v>No</v>
          </cell>
          <cell r="BL53" t="str">
            <v>No</v>
          </cell>
          <cell r="BM53" t="str">
            <v>No</v>
          </cell>
          <cell r="BN53" t="str">
            <v>No</v>
          </cell>
          <cell r="BO53" t="str">
            <v>No</v>
          </cell>
          <cell r="BP53" t="str">
            <v>No</v>
          </cell>
        </row>
        <row r="54">
          <cell r="B54" t="str">
            <v>0053 CZ06 PrimarySchool BaseLt</v>
          </cell>
          <cell r="C54">
            <v>0</v>
          </cell>
          <cell r="D54" t="b">
            <v>1</v>
          </cell>
          <cell r="E54" t="str">
            <v>CZ06RV2.epw</v>
          </cell>
          <cell r="F54">
            <v>6</v>
          </cell>
          <cell r="G54">
            <v>0</v>
          </cell>
          <cell r="H54">
            <v>1.024128E-3</v>
          </cell>
          <cell r="I54">
            <v>3.1343415039954678E-2</v>
          </cell>
          <cell r="J54">
            <v>0</v>
          </cell>
          <cell r="K54">
            <v>1.7775386063882341</v>
          </cell>
          <cell r="L54">
            <v>1.4609636167878515</v>
          </cell>
          <cell r="M54">
            <v>0.73</v>
          </cell>
          <cell r="N54">
            <v>0.44999999999999996</v>
          </cell>
          <cell r="O54">
            <v>0.8</v>
          </cell>
          <cell r="P54">
            <v>1.6446554813159782</v>
          </cell>
          <cell r="Q54">
            <v>1.5E-3</v>
          </cell>
          <cell r="R54">
            <v>4.3722632176514349</v>
          </cell>
          <cell r="S54">
            <v>0.61</v>
          </cell>
          <cell r="T54">
            <v>0.34</v>
          </cell>
          <cell r="U54">
            <v>0.68929999999999991</v>
          </cell>
          <cell r="V54">
            <v>0.38419999999999999</v>
          </cell>
          <cell r="W54">
            <v>0.64409999999999989</v>
          </cell>
          <cell r="X54">
            <v>9.9999999999999995E-7</v>
          </cell>
          <cell r="Y54">
            <v>0</v>
          </cell>
          <cell r="Z54">
            <v>0</v>
          </cell>
          <cell r="AA54">
            <v>9.6875193750387503</v>
          </cell>
          <cell r="AB54">
            <v>10.763910416709722</v>
          </cell>
          <cell r="AC54">
            <v>31468.723000000002</v>
          </cell>
          <cell r="AD54">
            <v>100000</v>
          </cell>
          <cell r="AE54">
            <v>100000</v>
          </cell>
          <cell r="AF54">
            <v>450</v>
          </cell>
          <cell r="AG54">
            <v>2</v>
          </cell>
          <cell r="AH54">
            <v>0.3</v>
          </cell>
          <cell r="AI54">
            <v>0.2</v>
          </cell>
          <cell r="AJ54">
            <v>3</v>
          </cell>
          <cell r="AK54">
            <v>3</v>
          </cell>
          <cell r="AL54">
            <v>0</v>
          </cell>
          <cell r="AM54" t="str">
            <v>CZ06PrimSchBaseLt.idf</v>
          </cell>
          <cell r="AN54" t="str">
            <v>CTZ06SiteDesign.idf</v>
          </cell>
          <cell r="AO54">
            <v>0</v>
          </cell>
          <cell r="AP54">
            <v>53</v>
          </cell>
          <cell r="AQ54" t="str">
            <v>PrimarySchool</v>
          </cell>
          <cell r="AR54" t="str">
            <v>Base</v>
          </cell>
          <cell r="AS54" t="str">
            <v>Lt</v>
          </cell>
          <cell r="AT54" t="str">
            <v>No</v>
          </cell>
          <cell r="AU54" t="str">
            <v>No</v>
          </cell>
          <cell r="AV54" t="str">
            <v>No</v>
          </cell>
          <cell r="AW54" t="str">
            <v>No</v>
          </cell>
          <cell r="AX54" t="str">
            <v>No</v>
          </cell>
          <cell r="AY54" t="str">
            <v>No</v>
          </cell>
          <cell r="AZ54" t="str">
            <v>No</v>
          </cell>
          <cell r="BA54" t="str">
            <v>No</v>
          </cell>
          <cell r="BB54" t="str">
            <v>No</v>
          </cell>
          <cell r="BC54" t="str">
            <v>No</v>
          </cell>
          <cell r="BD54" t="str">
            <v>No</v>
          </cell>
          <cell r="BE54" t="str">
            <v>No</v>
          </cell>
          <cell r="BF54" t="str">
            <v>No</v>
          </cell>
          <cell r="BG54" t="str">
            <v>No</v>
          </cell>
          <cell r="BH54" t="str">
            <v>No</v>
          </cell>
          <cell r="BI54" t="str">
            <v>No</v>
          </cell>
          <cell r="BJ54" t="str">
            <v>No</v>
          </cell>
          <cell r="BK54" t="str">
            <v>No</v>
          </cell>
          <cell r="BL54" t="str">
            <v>No</v>
          </cell>
          <cell r="BM54" t="str">
            <v>No</v>
          </cell>
          <cell r="BN54" t="str">
            <v>No</v>
          </cell>
          <cell r="BO54" t="str">
            <v>No</v>
          </cell>
          <cell r="BP54" t="str">
            <v>No</v>
          </cell>
        </row>
        <row r="55">
          <cell r="B55" t="str">
            <v>0054 CZ06 PrimarySchool Hvy</v>
          </cell>
          <cell r="C55" t="str">
            <v>0053 CZ06 PrimarySchool BaseLt</v>
          </cell>
          <cell r="D55" t="b">
            <v>1</v>
          </cell>
          <cell r="E55" t="str">
            <v>CZ06RV2.epw</v>
          </cell>
          <cell r="F55">
            <v>6</v>
          </cell>
          <cell r="G55">
            <v>0</v>
          </cell>
          <cell r="H55">
            <v>1.024128E-3</v>
          </cell>
          <cell r="I55">
            <v>3.1343415039954678E-2</v>
          </cell>
          <cell r="J55">
            <v>0</v>
          </cell>
          <cell r="K55">
            <v>1.7775386063882341</v>
          </cell>
          <cell r="L55">
            <v>1.4609636167878515</v>
          </cell>
          <cell r="M55">
            <v>0.73</v>
          </cell>
          <cell r="N55">
            <v>0.44999999999999996</v>
          </cell>
          <cell r="O55">
            <v>0.8</v>
          </cell>
          <cell r="P55">
            <v>1.0229931518427793</v>
          </cell>
          <cell r="Q55">
            <v>1.3821757379999728</v>
          </cell>
          <cell r="R55">
            <v>4.3722632176514349</v>
          </cell>
          <cell r="S55">
            <v>0.61</v>
          </cell>
          <cell r="T55">
            <v>0.34</v>
          </cell>
          <cell r="U55">
            <v>0.68929999999999991</v>
          </cell>
          <cell r="V55">
            <v>0.38419999999999999</v>
          </cell>
          <cell r="W55">
            <v>0.64409999999999989</v>
          </cell>
          <cell r="X55">
            <v>9.9999999999999995E-7</v>
          </cell>
          <cell r="Y55">
            <v>0</v>
          </cell>
          <cell r="Z55">
            <v>0</v>
          </cell>
          <cell r="AA55">
            <v>9.6875193750387503</v>
          </cell>
          <cell r="AB55">
            <v>10.763910416709722</v>
          </cell>
          <cell r="AC55">
            <v>31468.723000000002</v>
          </cell>
          <cell r="AD55">
            <v>100000</v>
          </cell>
          <cell r="AE55">
            <v>100000</v>
          </cell>
          <cell r="AF55">
            <v>450</v>
          </cell>
          <cell r="AG55">
            <v>2</v>
          </cell>
          <cell r="AH55">
            <v>0.3</v>
          </cell>
          <cell r="AI55">
            <v>0.2</v>
          </cell>
          <cell r="AJ55">
            <v>3</v>
          </cell>
          <cell r="AK55">
            <v>3</v>
          </cell>
          <cell r="AL55">
            <v>0</v>
          </cell>
          <cell r="AM55" t="str">
            <v>CZ06PrimSchHvy.idf</v>
          </cell>
          <cell r="AN55" t="str">
            <v>CTZ06SiteDesign.idf</v>
          </cell>
          <cell r="AO55">
            <v>0</v>
          </cell>
          <cell r="AP55">
            <v>54</v>
          </cell>
          <cell r="AQ55" t="str">
            <v>PrimarySchool</v>
          </cell>
          <cell r="AR55">
            <v>0</v>
          </cell>
          <cell r="AS55" t="str">
            <v>Hvy</v>
          </cell>
          <cell r="AT55" t="str">
            <v>No</v>
          </cell>
          <cell r="AU55" t="str">
            <v>No</v>
          </cell>
          <cell r="AV55" t="str">
            <v>No</v>
          </cell>
          <cell r="AW55" t="str">
            <v>No</v>
          </cell>
          <cell r="AX55" t="str">
            <v>Yes</v>
          </cell>
          <cell r="AY55" t="str">
            <v>No</v>
          </cell>
          <cell r="AZ55" t="str">
            <v>No</v>
          </cell>
          <cell r="BA55" t="str">
            <v>No</v>
          </cell>
          <cell r="BB55" t="str">
            <v>No</v>
          </cell>
          <cell r="BC55" t="str">
            <v>No</v>
          </cell>
          <cell r="BD55" t="str">
            <v>No</v>
          </cell>
          <cell r="BE55" t="str">
            <v>No</v>
          </cell>
          <cell r="BF55" t="str">
            <v>No</v>
          </cell>
          <cell r="BG55" t="str">
            <v>No</v>
          </cell>
          <cell r="BH55" t="str">
            <v>No</v>
          </cell>
          <cell r="BI55" t="str">
            <v>No</v>
          </cell>
          <cell r="BJ55" t="str">
            <v>No</v>
          </cell>
          <cell r="BK55" t="str">
            <v>No</v>
          </cell>
          <cell r="BL55" t="str">
            <v>No</v>
          </cell>
          <cell r="BM55" t="str">
            <v>No</v>
          </cell>
          <cell r="BN55" t="str">
            <v>No</v>
          </cell>
          <cell r="BO55" t="str">
            <v>No</v>
          </cell>
          <cell r="BP55" t="str">
            <v>No</v>
          </cell>
        </row>
        <row r="56">
          <cell r="B56" t="str">
            <v>0055 CZ07 LargeOffice Base</v>
          </cell>
          <cell r="C56">
            <v>0</v>
          </cell>
          <cell r="D56" t="b">
            <v>1</v>
          </cell>
          <cell r="E56" t="str">
            <v>CZ07RV2.epw</v>
          </cell>
          <cell r="F56">
            <v>7</v>
          </cell>
          <cell r="G56">
            <v>0</v>
          </cell>
          <cell r="H56">
            <v>1.024128E-3</v>
          </cell>
          <cell r="I56">
            <v>0.14961845738037893</v>
          </cell>
          <cell r="J56">
            <v>0</v>
          </cell>
          <cell r="K56">
            <v>2.0579129996354562</v>
          </cell>
          <cell r="L56">
            <v>1.4609636167878515</v>
          </cell>
          <cell r="M56">
            <v>0.73</v>
          </cell>
          <cell r="N56">
            <v>0.44999999999999996</v>
          </cell>
          <cell r="O56">
            <v>0.8</v>
          </cell>
          <cell r="P56">
            <v>1.9250298745632004</v>
          </cell>
          <cell r="Q56">
            <v>1.5E-3</v>
          </cell>
          <cell r="R56">
            <v>4.3722632176514349</v>
          </cell>
          <cell r="S56">
            <v>0.61</v>
          </cell>
          <cell r="T56">
            <v>0.34</v>
          </cell>
          <cell r="U56">
            <v>0.68929999999999991</v>
          </cell>
          <cell r="V56">
            <v>0.38419999999999999</v>
          </cell>
          <cell r="W56">
            <v>0.64409999999999989</v>
          </cell>
          <cell r="X56">
            <v>9.9999999999999995E-7</v>
          </cell>
          <cell r="Y56">
            <v>0</v>
          </cell>
          <cell r="Z56">
            <v>0</v>
          </cell>
          <cell r="AA56">
            <v>9.6875193750387503</v>
          </cell>
          <cell r="AB56">
            <v>10.763910416709722</v>
          </cell>
          <cell r="AC56">
            <v>31468.723000000002</v>
          </cell>
          <cell r="AD56">
            <v>100000</v>
          </cell>
          <cell r="AE56">
            <v>100000</v>
          </cell>
          <cell r="AF56">
            <v>450</v>
          </cell>
          <cell r="AG56">
            <v>2</v>
          </cell>
          <cell r="AH56">
            <v>0.3</v>
          </cell>
          <cell r="AI56">
            <v>0.2</v>
          </cell>
          <cell r="AJ56">
            <v>3</v>
          </cell>
          <cell r="AK56">
            <v>3</v>
          </cell>
          <cell r="AL56">
            <v>0</v>
          </cell>
          <cell r="AM56" t="str">
            <v>CZ07LargeOffice.idf</v>
          </cell>
          <cell r="AN56" t="str">
            <v>CTZ07SiteDesign.idf</v>
          </cell>
          <cell r="AO56">
            <v>0</v>
          </cell>
          <cell r="AP56">
            <v>55</v>
          </cell>
          <cell r="AQ56" t="str">
            <v>LargeOffice</v>
          </cell>
          <cell r="AR56" t="str">
            <v>Base</v>
          </cell>
          <cell r="AS56">
            <v>0</v>
          </cell>
          <cell r="AT56" t="str">
            <v>No</v>
          </cell>
          <cell r="AU56" t="str">
            <v>No</v>
          </cell>
          <cell r="AV56" t="str">
            <v>No</v>
          </cell>
          <cell r="AW56" t="str">
            <v>No</v>
          </cell>
          <cell r="AX56" t="str">
            <v>No</v>
          </cell>
          <cell r="AY56" t="str">
            <v>No</v>
          </cell>
          <cell r="AZ56" t="str">
            <v>No</v>
          </cell>
          <cell r="BA56" t="str">
            <v>No</v>
          </cell>
          <cell r="BB56" t="str">
            <v>No</v>
          </cell>
          <cell r="BC56" t="str">
            <v>No</v>
          </cell>
          <cell r="BD56" t="str">
            <v>No</v>
          </cell>
          <cell r="BE56" t="str">
            <v>No</v>
          </cell>
          <cell r="BF56" t="str">
            <v>No</v>
          </cell>
          <cell r="BG56" t="str">
            <v>No</v>
          </cell>
          <cell r="BH56" t="str">
            <v>No</v>
          </cell>
          <cell r="BI56" t="str">
            <v>No</v>
          </cell>
          <cell r="BJ56" t="str">
            <v>No</v>
          </cell>
          <cell r="BK56" t="str">
            <v>No</v>
          </cell>
          <cell r="BL56" t="str">
            <v>No</v>
          </cell>
          <cell r="BM56" t="str">
            <v>No</v>
          </cell>
          <cell r="BN56" t="str">
            <v>No</v>
          </cell>
          <cell r="BO56" t="str">
            <v>No</v>
          </cell>
          <cell r="BP56" t="str">
            <v>No</v>
          </cell>
        </row>
        <row r="57">
          <cell r="B57" t="str">
            <v>0056 CZ07 LargeOffice WWR20</v>
          </cell>
          <cell r="C57" t="str">
            <v>0055 CZ07 LargeOffice Base</v>
          </cell>
          <cell r="D57" t="b">
            <v>1</v>
          </cell>
          <cell r="E57" t="str">
            <v>CZ07RV2.epw</v>
          </cell>
          <cell r="F57">
            <v>7</v>
          </cell>
          <cell r="G57">
            <v>0</v>
          </cell>
          <cell r="H57">
            <v>1.024128E-3</v>
          </cell>
          <cell r="I57">
            <v>0.14961845738037893</v>
          </cell>
          <cell r="J57">
            <v>0</v>
          </cell>
          <cell r="K57">
            <v>2.0579129996354562</v>
          </cell>
          <cell r="L57">
            <v>1.4609636167878515</v>
          </cell>
          <cell r="M57">
            <v>0.73</v>
          </cell>
          <cell r="N57">
            <v>0.44999999999999996</v>
          </cell>
          <cell r="O57">
            <v>0.8</v>
          </cell>
          <cell r="P57">
            <v>1.9250298745632004</v>
          </cell>
          <cell r="Q57">
            <v>1.5E-3</v>
          </cell>
          <cell r="R57">
            <v>4.3722632176514349</v>
          </cell>
          <cell r="S57">
            <v>0.61</v>
          </cell>
          <cell r="T57">
            <v>0.34</v>
          </cell>
          <cell r="U57">
            <v>0.68929999999999991</v>
          </cell>
          <cell r="V57">
            <v>0.38419999999999999</v>
          </cell>
          <cell r="W57">
            <v>0.64409999999999989</v>
          </cell>
          <cell r="X57">
            <v>9.9999999999999995E-7</v>
          </cell>
          <cell r="Y57">
            <v>0</v>
          </cell>
          <cell r="Z57">
            <v>0</v>
          </cell>
          <cell r="AA57">
            <v>9.6875193750387503</v>
          </cell>
          <cell r="AB57">
            <v>10.763910416709722</v>
          </cell>
          <cell r="AC57">
            <v>31468.723000000002</v>
          </cell>
          <cell r="AD57">
            <v>100000</v>
          </cell>
          <cell r="AE57">
            <v>100000</v>
          </cell>
          <cell r="AF57">
            <v>450</v>
          </cell>
          <cell r="AG57">
            <v>2</v>
          </cell>
          <cell r="AH57">
            <v>0.3</v>
          </cell>
          <cell r="AI57">
            <v>0.2</v>
          </cell>
          <cell r="AJ57">
            <v>3</v>
          </cell>
          <cell r="AK57">
            <v>3</v>
          </cell>
          <cell r="AL57">
            <v>0</v>
          </cell>
          <cell r="AM57" t="str">
            <v>CZ07LargeOfficeWWR20.idf</v>
          </cell>
          <cell r="AN57" t="str">
            <v>CTZ07SiteDesign.idf</v>
          </cell>
          <cell r="AO57">
            <v>0</v>
          </cell>
          <cell r="AP57">
            <v>56</v>
          </cell>
          <cell r="AQ57" t="str">
            <v>LargeOffice</v>
          </cell>
          <cell r="AR57" t="str">
            <v>WWR</v>
          </cell>
          <cell r="AS57">
            <v>20</v>
          </cell>
          <cell r="AT57" t="str">
            <v>No</v>
          </cell>
          <cell r="AU57" t="str">
            <v>No</v>
          </cell>
          <cell r="AV57" t="str">
            <v>No</v>
          </cell>
          <cell r="AW57" t="str">
            <v>No</v>
          </cell>
          <cell r="AX57" t="str">
            <v>No</v>
          </cell>
          <cell r="AY57" t="str">
            <v>No</v>
          </cell>
          <cell r="AZ57" t="str">
            <v>No</v>
          </cell>
          <cell r="BA57" t="str">
            <v>No</v>
          </cell>
          <cell r="BB57" t="str">
            <v>No</v>
          </cell>
          <cell r="BC57" t="str">
            <v>No</v>
          </cell>
          <cell r="BD57" t="str">
            <v>No</v>
          </cell>
          <cell r="BE57" t="str">
            <v>No</v>
          </cell>
          <cell r="BF57" t="str">
            <v>No</v>
          </cell>
          <cell r="BG57" t="str">
            <v>No</v>
          </cell>
          <cell r="BH57" t="str">
            <v>No</v>
          </cell>
          <cell r="BI57" t="str">
            <v>No</v>
          </cell>
          <cell r="BJ57" t="str">
            <v>No</v>
          </cell>
          <cell r="BK57" t="str">
            <v>No</v>
          </cell>
          <cell r="BL57" t="str">
            <v>No</v>
          </cell>
          <cell r="BM57" t="str">
            <v>No</v>
          </cell>
          <cell r="BN57" t="str">
            <v>No</v>
          </cell>
          <cell r="BO57" t="str">
            <v>No</v>
          </cell>
          <cell r="BP57" t="str">
            <v>No</v>
          </cell>
        </row>
        <row r="58">
          <cell r="B58" t="str">
            <v>0057 CZ07 LargeOffice WWR60</v>
          </cell>
          <cell r="C58" t="str">
            <v>0055 CZ07 LargeOffice Base</v>
          </cell>
          <cell r="D58" t="b">
            <v>1</v>
          </cell>
          <cell r="E58" t="str">
            <v>CZ07RV2.epw</v>
          </cell>
          <cell r="F58">
            <v>7</v>
          </cell>
          <cell r="G58">
            <v>0</v>
          </cell>
          <cell r="H58">
            <v>1.024128E-3</v>
          </cell>
          <cell r="I58">
            <v>0.14961845738037893</v>
          </cell>
          <cell r="J58">
            <v>0</v>
          </cell>
          <cell r="K58">
            <v>2.0579129996354562</v>
          </cell>
          <cell r="L58">
            <v>1.4609636167878515</v>
          </cell>
          <cell r="M58">
            <v>0.73</v>
          </cell>
          <cell r="N58">
            <v>0.44999999999999996</v>
          </cell>
          <cell r="O58">
            <v>0.8</v>
          </cell>
          <cell r="P58">
            <v>1.9250298745632004</v>
          </cell>
          <cell r="Q58">
            <v>1.5E-3</v>
          </cell>
          <cell r="R58">
            <v>4.3722632176514349</v>
          </cell>
          <cell r="S58">
            <v>0.61</v>
          </cell>
          <cell r="T58">
            <v>0.34</v>
          </cell>
          <cell r="U58">
            <v>0.68929999999999991</v>
          </cell>
          <cell r="V58">
            <v>0.38419999999999999</v>
          </cell>
          <cell r="W58">
            <v>0.64409999999999989</v>
          </cell>
          <cell r="X58">
            <v>9.9999999999999995E-7</v>
          </cell>
          <cell r="Y58">
            <v>0</v>
          </cell>
          <cell r="Z58">
            <v>0</v>
          </cell>
          <cell r="AA58">
            <v>9.6875193750387503</v>
          </cell>
          <cell r="AB58">
            <v>10.763910416709722</v>
          </cell>
          <cell r="AC58">
            <v>31468.723000000002</v>
          </cell>
          <cell r="AD58">
            <v>100000</v>
          </cell>
          <cell r="AE58">
            <v>100000</v>
          </cell>
          <cell r="AF58">
            <v>450</v>
          </cell>
          <cell r="AG58">
            <v>2</v>
          </cell>
          <cell r="AH58">
            <v>0.3</v>
          </cell>
          <cell r="AI58">
            <v>0.2</v>
          </cell>
          <cell r="AJ58">
            <v>3</v>
          </cell>
          <cell r="AK58">
            <v>3</v>
          </cell>
          <cell r="AL58">
            <v>0</v>
          </cell>
          <cell r="AM58" t="str">
            <v>CZ07LargeOfficeWWR60.idf</v>
          </cell>
          <cell r="AN58" t="str">
            <v>CTZ07SiteDesign.idf</v>
          </cell>
          <cell r="AO58">
            <v>0</v>
          </cell>
          <cell r="AP58">
            <v>57</v>
          </cell>
          <cell r="AQ58" t="str">
            <v>LargeOffice</v>
          </cell>
          <cell r="AR58" t="str">
            <v>WWR</v>
          </cell>
          <cell r="AS58">
            <v>60</v>
          </cell>
          <cell r="AT58" t="str">
            <v>No</v>
          </cell>
          <cell r="AU58" t="str">
            <v>No</v>
          </cell>
          <cell r="AV58" t="str">
            <v>No</v>
          </cell>
          <cell r="AW58" t="str">
            <v>No</v>
          </cell>
          <cell r="AX58" t="str">
            <v>No</v>
          </cell>
          <cell r="AY58" t="str">
            <v>No</v>
          </cell>
          <cell r="AZ58" t="str">
            <v>No</v>
          </cell>
          <cell r="BA58" t="str">
            <v>No</v>
          </cell>
          <cell r="BB58" t="str">
            <v>No</v>
          </cell>
          <cell r="BC58" t="str">
            <v>No</v>
          </cell>
          <cell r="BD58" t="str">
            <v>No</v>
          </cell>
          <cell r="BE58" t="str">
            <v>No</v>
          </cell>
          <cell r="BF58" t="str">
            <v>No</v>
          </cell>
          <cell r="BG58" t="str">
            <v>No</v>
          </cell>
          <cell r="BH58" t="str">
            <v>No</v>
          </cell>
          <cell r="BI58" t="str">
            <v>No</v>
          </cell>
          <cell r="BJ58" t="str">
            <v>No</v>
          </cell>
          <cell r="BK58" t="str">
            <v>No</v>
          </cell>
          <cell r="BL58" t="str">
            <v>No</v>
          </cell>
          <cell r="BM58" t="str">
            <v>No</v>
          </cell>
          <cell r="BN58" t="str">
            <v>No</v>
          </cell>
          <cell r="BO58" t="str">
            <v>No</v>
          </cell>
          <cell r="BP58" t="str">
            <v>No</v>
          </cell>
        </row>
        <row r="59">
          <cell r="B59" t="str">
            <v>0058 CZ07 LargeOffice WWR60wSOverhg</v>
          </cell>
          <cell r="C59" t="str">
            <v>0055 CZ07 LargeOffice Base</v>
          </cell>
          <cell r="D59" t="b">
            <v>1</v>
          </cell>
          <cell r="E59" t="str">
            <v>CZ07RV2.epw</v>
          </cell>
          <cell r="F59">
            <v>7</v>
          </cell>
          <cell r="G59">
            <v>0</v>
          </cell>
          <cell r="H59">
            <v>1.024128E-3</v>
          </cell>
          <cell r="I59">
            <v>0.14961845738037893</v>
          </cell>
          <cell r="J59">
            <v>0</v>
          </cell>
          <cell r="K59">
            <v>2.0579129996354562</v>
          </cell>
          <cell r="L59">
            <v>1.4609636167878515</v>
          </cell>
          <cell r="M59">
            <v>0.73</v>
          </cell>
          <cell r="N59">
            <v>0.44999999999999996</v>
          </cell>
          <cell r="O59">
            <v>0.8</v>
          </cell>
          <cell r="P59">
            <v>1.9250298745632004</v>
          </cell>
          <cell r="Q59">
            <v>1.5E-3</v>
          </cell>
          <cell r="R59">
            <v>4.3722632176514349</v>
          </cell>
          <cell r="S59">
            <v>0.61</v>
          </cell>
          <cell r="T59">
            <v>0.34</v>
          </cell>
          <cell r="U59">
            <v>0.68929999999999991</v>
          </cell>
          <cell r="V59">
            <v>0.38419999999999999</v>
          </cell>
          <cell r="W59">
            <v>0.64409999999999989</v>
          </cell>
          <cell r="X59">
            <v>0.60960000000000003</v>
          </cell>
          <cell r="Y59">
            <v>0</v>
          </cell>
          <cell r="Z59">
            <v>0</v>
          </cell>
          <cell r="AA59">
            <v>9.6875193750387503</v>
          </cell>
          <cell r="AB59">
            <v>10.763910416709722</v>
          </cell>
          <cell r="AC59">
            <v>31468.723000000002</v>
          </cell>
          <cell r="AD59">
            <v>100000</v>
          </cell>
          <cell r="AE59">
            <v>100000</v>
          </cell>
          <cell r="AF59">
            <v>450</v>
          </cell>
          <cell r="AG59">
            <v>2</v>
          </cell>
          <cell r="AH59">
            <v>0.3</v>
          </cell>
          <cell r="AI59">
            <v>0.2</v>
          </cell>
          <cell r="AJ59">
            <v>3</v>
          </cell>
          <cell r="AK59">
            <v>3</v>
          </cell>
          <cell r="AL59">
            <v>0</v>
          </cell>
          <cell r="AM59" t="str">
            <v>CZ07LargeOfficeWWR60.idf</v>
          </cell>
          <cell r="AN59" t="str">
            <v>CTZ07SiteDesign.idf</v>
          </cell>
          <cell r="AO59">
            <v>0</v>
          </cell>
          <cell r="AP59">
            <v>58</v>
          </cell>
          <cell r="AQ59" t="str">
            <v>LargeOffice</v>
          </cell>
          <cell r="AR59" t="str">
            <v>WWR60</v>
          </cell>
          <cell r="AS59" t="str">
            <v>wSOverhg</v>
          </cell>
          <cell r="AT59" t="str">
            <v>No</v>
          </cell>
          <cell r="AU59" t="str">
            <v>No</v>
          </cell>
          <cell r="AV59" t="str">
            <v>No</v>
          </cell>
          <cell r="AW59" t="str">
            <v>No</v>
          </cell>
          <cell r="AX59" t="str">
            <v>No</v>
          </cell>
          <cell r="AY59" t="str">
            <v>No</v>
          </cell>
          <cell r="AZ59" t="str">
            <v>No</v>
          </cell>
          <cell r="BA59" t="str">
            <v>No</v>
          </cell>
          <cell r="BB59" t="str">
            <v>No</v>
          </cell>
          <cell r="BC59" t="str">
            <v>No</v>
          </cell>
          <cell r="BD59" t="str">
            <v>No</v>
          </cell>
          <cell r="BE59" t="str">
            <v>No</v>
          </cell>
          <cell r="BF59" t="str">
            <v>No</v>
          </cell>
          <cell r="BG59" t="str">
            <v>No</v>
          </cell>
          <cell r="BH59" t="str">
            <v>No</v>
          </cell>
          <cell r="BI59" t="str">
            <v>No</v>
          </cell>
          <cell r="BJ59" t="str">
            <v>No</v>
          </cell>
          <cell r="BK59" t="str">
            <v>No</v>
          </cell>
          <cell r="BL59" t="str">
            <v>No</v>
          </cell>
          <cell r="BM59" t="str">
            <v>No</v>
          </cell>
          <cell r="BN59" t="str">
            <v>No</v>
          </cell>
          <cell r="BO59" t="str">
            <v>No</v>
          </cell>
          <cell r="BP59" t="str">
            <v>No</v>
          </cell>
        </row>
        <row r="60">
          <cell r="B60" t="str">
            <v>0059 CZ07 LargeOffice BaseContDim</v>
          </cell>
          <cell r="C60" t="str">
            <v>0055 CZ07 LargeOffice Base</v>
          </cell>
          <cell r="D60" t="b">
            <v>1</v>
          </cell>
          <cell r="E60" t="str">
            <v>CZ07RV2.epw</v>
          </cell>
          <cell r="F60">
            <v>7</v>
          </cell>
          <cell r="G60">
            <v>0</v>
          </cell>
          <cell r="H60">
            <v>1.024128E-3</v>
          </cell>
          <cell r="I60">
            <v>0.14961845738037893</v>
          </cell>
          <cell r="J60">
            <v>0</v>
          </cell>
          <cell r="K60">
            <v>2.0579129996354562</v>
          </cell>
          <cell r="L60">
            <v>1.4609636167878515</v>
          </cell>
          <cell r="M60">
            <v>0.73</v>
          </cell>
          <cell r="N60">
            <v>0.44999999999999996</v>
          </cell>
          <cell r="O60">
            <v>0.8</v>
          </cell>
          <cell r="P60">
            <v>1.9250298745632004</v>
          </cell>
          <cell r="Q60">
            <v>1.5E-3</v>
          </cell>
          <cell r="R60">
            <v>4.3722632176514349</v>
          </cell>
          <cell r="S60">
            <v>0.61</v>
          </cell>
          <cell r="T60">
            <v>0.34</v>
          </cell>
          <cell r="U60">
            <v>0.68929999999999991</v>
          </cell>
          <cell r="V60">
            <v>0.38419999999999999</v>
          </cell>
          <cell r="W60">
            <v>0.64409999999999989</v>
          </cell>
          <cell r="X60">
            <v>9.9999999999999995E-7</v>
          </cell>
          <cell r="Y60">
            <v>0</v>
          </cell>
          <cell r="Z60">
            <v>0</v>
          </cell>
          <cell r="AA60">
            <v>9.6875193750387503</v>
          </cell>
          <cell r="AB60">
            <v>10.763910416709722</v>
          </cell>
          <cell r="AC60">
            <v>31468.723000000002</v>
          </cell>
          <cell r="AD60">
            <v>450</v>
          </cell>
          <cell r="AE60">
            <v>450</v>
          </cell>
          <cell r="AF60">
            <v>450</v>
          </cell>
          <cell r="AG60">
            <v>1</v>
          </cell>
          <cell r="AH60">
            <v>0.3</v>
          </cell>
          <cell r="AI60">
            <v>0.2</v>
          </cell>
          <cell r="AJ60">
            <v>3</v>
          </cell>
          <cell r="AK60">
            <v>3</v>
          </cell>
          <cell r="AL60">
            <v>0</v>
          </cell>
          <cell r="AM60" t="str">
            <v>CZ07LargeOffice.idf</v>
          </cell>
          <cell r="AN60" t="str">
            <v>CTZ07SiteDesign.idf</v>
          </cell>
          <cell r="AO60">
            <v>0</v>
          </cell>
          <cell r="AP60">
            <v>59</v>
          </cell>
          <cell r="AQ60" t="str">
            <v>LargeOffice</v>
          </cell>
          <cell r="AR60" t="str">
            <v>Base</v>
          </cell>
          <cell r="AS60" t="str">
            <v>ContDim</v>
          </cell>
          <cell r="AT60" t="str">
            <v>No</v>
          </cell>
          <cell r="AU60" t="str">
            <v>No</v>
          </cell>
          <cell r="AV60" t="str">
            <v>No</v>
          </cell>
          <cell r="AW60" t="str">
            <v>No</v>
          </cell>
          <cell r="AX60" t="str">
            <v>No</v>
          </cell>
          <cell r="AY60" t="str">
            <v>No</v>
          </cell>
          <cell r="AZ60" t="str">
            <v>No</v>
          </cell>
          <cell r="BA60" t="str">
            <v>No</v>
          </cell>
          <cell r="BB60" t="str">
            <v>No</v>
          </cell>
          <cell r="BC60" t="str">
            <v>No</v>
          </cell>
          <cell r="BD60" t="str">
            <v>Yes</v>
          </cell>
          <cell r="BE60" t="str">
            <v>No</v>
          </cell>
          <cell r="BF60" t="str">
            <v>No</v>
          </cell>
          <cell r="BG60" t="str">
            <v>No</v>
          </cell>
          <cell r="BH60" t="str">
            <v>No</v>
          </cell>
          <cell r="BI60" t="str">
            <v>No</v>
          </cell>
          <cell r="BJ60" t="str">
            <v>No</v>
          </cell>
          <cell r="BK60" t="str">
            <v>No</v>
          </cell>
          <cell r="BL60" t="str">
            <v>No</v>
          </cell>
          <cell r="BM60" t="str">
            <v>No</v>
          </cell>
          <cell r="BN60" t="str">
            <v>No</v>
          </cell>
          <cell r="BO60" t="str">
            <v>No</v>
          </cell>
          <cell r="BP60" t="str">
            <v>No</v>
          </cell>
        </row>
        <row r="61">
          <cell r="B61" t="str">
            <v>0060 CZ07 LargeOffice BaseContDimVT+20</v>
          </cell>
          <cell r="C61" t="str">
            <v>0055 CZ07 LargeOffice Base</v>
          </cell>
          <cell r="D61" t="b">
            <v>1</v>
          </cell>
          <cell r="E61" t="str">
            <v>CZ07RV2.epw</v>
          </cell>
          <cell r="F61">
            <v>7</v>
          </cell>
          <cell r="G61">
            <v>0</v>
          </cell>
          <cell r="H61">
            <v>1.024128E-3</v>
          </cell>
          <cell r="I61">
            <v>0.14961845738037893</v>
          </cell>
          <cell r="J61">
            <v>0</v>
          </cell>
          <cell r="K61">
            <v>2.0579129996354562</v>
          </cell>
          <cell r="L61">
            <v>1.4609636167878515</v>
          </cell>
          <cell r="M61">
            <v>0.73</v>
          </cell>
          <cell r="N61">
            <v>0.44999999999999996</v>
          </cell>
          <cell r="O61">
            <v>0.8</v>
          </cell>
          <cell r="P61">
            <v>1.9250298745632004</v>
          </cell>
          <cell r="Q61">
            <v>1.5E-3</v>
          </cell>
          <cell r="R61">
            <v>4.3722632176514349</v>
          </cell>
          <cell r="S61">
            <v>0.61</v>
          </cell>
          <cell r="T61">
            <v>0.34</v>
          </cell>
          <cell r="U61">
            <v>0.8271599999999999</v>
          </cell>
          <cell r="V61">
            <v>0.46103999999999995</v>
          </cell>
          <cell r="W61">
            <v>0.64409999999999989</v>
          </cell>
          <cell r="X61">
            <v>9.9999999999999995E-7</v>
          </cell>
          <cell r="Y61">
            <v>0</v>
          </cell>
          <cell r="Z61">
            <v>0</v>
          </cell>
          <cell r="AA61">
            <v>9.6875193750387503</v>
          </cell>
          <cell r="AB61">
            <v>10.763910416709722</v>
          </cell>
          <cell r="AC61">
            <v>31468.723000000002</v>
          </cell>
          <cell r="AD61">
            <v>450</v>
          </cell>
          <cell r="AE61">
            <v>450</v>
          </cell>
          <cell r="AF61">
            <v>450</v>
          </cell>
          <cell r="AG61">
            <v>1</v>
          </cell>
          <cell r="AH61">
            <v>0.3</v>
          </cell>
          <cell r="AI61">
            <v>0.2</v>
          </cell>
          <cell r="AJ61">
            <v>3</v>
          </cell>
          <cell r="AK61">
            <v>3</v>
          </cell>
          <cell r="AL61">
            <v>0</v>
          </cell>
          <cell r="AM61" t="str">
            <v>CZ07LargeOffice.idf</v>
          </cell>
          <cell r="AN61" t="str">
            <v>CTZ07SiteDesign.idf</v>
          </cell>
          <cell r="AO61">
            <v>0</v>
          </cell>
          <cell r="AP61">
            <v>60</v>
          </cell>
          <cell r="AQ61" t="str">
            <v>LargeOffice</v>
          </cell>
          <cell r="AR61" t="str">
            <v>Base</v>
          </cell>
          <cell r="AS61" t="str">
            <v>ContDimVT+20</v>
          </cell>
          <cell r="AT61" t="str">
            <v>No</v>
          </cell>
          <cell r="AU61" t="str">
            <v>No</v>
          </cell>
          <cell r="AV61" t="str">
            <v>No</v>
          </cell>
          <cell r="AW61" t="str">
            <v>No</v>
          </cell>
          <cell r="AX61" t="str">
            <v>No</v>
          </cell>
          <cell r="AY61" t="str">
            <v>No</v>
          </cell>
          <cell r="AZ61" t="str">
            <v>No</v>
          </cell>
          <cell r="BA61" t="str">
            <v>No</v>
          </cell>
          <cell r="BB61" t="str">
            <v>Yes</v>
          </cell>
          <cell r="BC61" t="str">
            <v>No</v>
          </cell>
          <cell r="BD61" t="str">
            <v>Yes</v>
          </cell>
          <cell r="BE61" t="str">
            <v>No</v>
          </cell>
          <cell r="BF61" t="str">
            <v>No</v>
          </cell>
          <cell r="BG61" t="str">
            <v>No</v>
          </cell>
          <cell r="BH61" t="str">
            <v>No</v>
          </cell>
          <cell r="BI61" t="str">
            <v>No</v>
          </cell>
          <cell r="BJ61" t="str">
            <v>No</v>
          </cell>
          <cell r="BK61" t="str">
            <v>No</v>
          </cell>
          <cell r="BL61" t="str">
            <v>No</v>
          </cell>
          <cell r="BM61" t="str">
            <v>No</v>
          </cell>
          <cell r="BN61" t="str">
            <v>No</v>
          </cell>
          <cell r="BO61" t="str">
            <v>No</v>
          </cell>
          <cell r="BP61" t="str">
            <v>No</v>
          </cell>
        </row>
        <row r="62">
          <cell r="B62" t="str">
            <v>0061 CZ07 LargeOffice BaseStDim</v>
          </cell>
          <cell r="C62" t="str">
            <v>0055 CZ07 LargeOffice Base</v>
          </cell>
          <cell r="D62" t="b">
            <v>1</v>
          </cell>
          <cell r="E62" t="str">
            <v>CZ07RV2.epw</v>
          </cell>
          <cell r="F62">
            <v>7</v>
          </cell>
          <cell r="G62">
            <v>0</v>
          </cell>
          <cell r="H62">
            <v>1.024128E-3</v>
          </cell>
          <cell r="I62">
            <v>0.14961845738037893</v>
          </cell>
          <cell r="J62">
            <v>0</v>
          </cell>
          <cell r="K62">
            <v>2.0579129996354562</v>
          </cell>
          <cell r="L62">
            <v>1.4609636167878515</v>
          </cell>
          <cell r="M62">
            <v>0.73</v>
          </cell>
          <cell r="N62">
            <v>0.44999999999999996</v>
          </cell>
          <cell r="O62">
            <v>0.8</v>
          </cell>
          <cell r="P62">
            <v>1.9250298745632004</v>
          </cell>
          <cell r="Q62">
            <v>1.5E-3</v>
          </cell>
          <cell r="R62">
            <v>4.3722632176514349</v>
          </cell>
          <cell r="S62">
            <v>0.61</v>
          </cell>
          <cell r="T62">
            <v>0.34</v>
          </cell>
          <cell r="U62">
            <v>0.68929999999999991</v>
          </cell>
          <cell r="V62">
            <v>0.38419999999999999</v>
          </cell>
          <cell r="W62">
            <v>0.64409999999999989</v>
          </cell>
          <cell r="X62">
            <v>9.9999999999999995E-7</v>
          </cell>
          <cell r="Y62">
            <v>0</v>
          </cell>
          <cell r="Z62">
            <v>0</v>
          </cell>
          <cell r="AA62">
            <v>9.6875193750387503</v>
          </cell>
          <cell r="AB62">
            <v>10.763910416709722</v>
          </cell>
          <cell r="AC62">
            <v>31468.723000000002</v>
          </cell>
          <cell r="AD62">
            <v>450</v>
          </cell>
          <cell r="AE62">
            <v>450</v>
          </cell>
          <cell r="AF62">
            <v>450</v>
          </cell>
          <cell r="AG62">
            <v>2</v>
          </cell>
          <cell r="AH62">
            <v>0.3</v>
          </cell>
          <cell r="AI62">
            <v>0.2</v>
          </cell>
          <cell r="AJ62">
            <v>3</v>
          </cell>
          <cell r="AK62">
            <v>3</v>
          </cell>
          <cell r="AL62">
            <v>0</v>
          </cell>
          <cell r="AM62" t="str">
            <v>CZ07LargeOffice.idf</v>
          </cell>
          <cell r="AN62" t="str">
            <v>CTZ07SiteDesign.idf</v>
          </cell>
          <cell r="AO62">
            <v>0</v>
          </cell>
          <cell r="AP62">
            <v>61</v>
          </cell>
          <cell r="AQ62" t="str">
            <v>LargeOffice</v>
          </cell>
          <cell r="AR62" t="str">
            <v>Base</v>
          </cell>
          <cell r="AS62" t="str">
            <v>StDim</v>
          </cell>
          <cell r="AT62" t="str">
            <v>No</v>
          </cell>
          <cell r="AU62" t="str">
            <v>No</v>
          </cell>
          <cell r="AV62" t="str">
            <v>No</v>
          </cell>
          <cell r="AW62" t="str">
            <v>No</v>
          </cell>
          <cell r="AX62" t="str">
            <v>No</v>
          </cell>
          <cell r="AY62" t="str">
            <v>No</v>
          </cell>
          <cell r="AZ62" t="str">
            <v>No</v>
          </cell>
          <cell r="BA62" t="str">
            <v>No</v>
          </cell>
          <cell r="BB62" t="str">
            <v>No</v>
          </cell>
          <cell r="BC62" t="str">
            <v>No</v>
          </cell>
          <cell r="BD62" t="str">
            <v>Yes</v>
          </cell>
          <cell r="BE62" t="str">
            <v>No</v>
          </cell>
          <cell r="BF62" t="str">
            <v>No</v>
          </cell>
          <cell r="BG62" t="str">
            <v>No</v>
          </cell>
          <cell r="BH62" t="str">
            <v>No</v>
          </cell>
          <cell r="BI62" t="str">
            <v>No</v>
          </cell>
          <cell r="BJ62" t="str">
            <v>No</v>
          </cell>
          <cell r="BK62" t="str">
            <v>No</v>
          </cell>
          <cell r="BL62" t="str">
            <v>No</v>
          </cell>
          <cell r="BM62" t="str">
            <v>No</v>
          </cell>
          <cell r="BN62" t="str">
            <v>No</v>
          </cell>
          <cell r="BO62" t="str">
            <v>No</v>
          </cell>
          <cell r="BP62" t="str">
            <v>No</v>
          </cell>
        </row>
        <row r="63">
          <cell r="B63" t="str">
            <v>0062 CZ07 LargeOffice BaseStDimVT+20</v>
          </cell>
          <cell r="C63" t="str">
            <v>0055 CZ07 LargeOffice Base</v>
          </cell>
          <cell r="D63" t="b">
            <v>1</v>
          </cell>
          <cell r="E63" t="str">
            <v>CZ07RV2.epw</v>
          </cell>
          <cell r="F63">
            <v>7</v>
          </cell>
          <cell r="G63">
            <v>0</v>
          </cell>
          <cell r="H63">
            <v>1.024128E-3</v>
          </cell>
          <cell r="I63">
            <v>0.14961845738037893</v>
          </cell>
          <cell r="J63">
            <v>0</v>
          </cell>
          <cell r="K63">
            <v>2.0579129996354562</v>
          </cell>
          <cell r="L63">
            <v>1.4609636167878515</v>
          </cell>
          <cell r="M63">
            <v>0.73</v>
          </cell>
          <cell r="N63">
            <v>0.44999999999999996</v>
          </cell>
          <cell r="O63">
            <v>0.8</v>
          </cell>
          <cell r="P63">
            <v>1.9250298745632004</v>
          </cell>
          <cell r="Q63">
            <v>1.5E-3</v>
          </cell>
          <cell r="R63">
            <v>4.3722632176514349</v>
          </cell>
          <cell r="S63">
            <v>0.61</v>
          </cell>
          <cell r="T63">
            <v>0.34</v>
          </cell>
          <cell r="U63">
            <v>0.8271599999999999</v>
          </cell>
          <cell r="V63">
            <v>0.46103999999999995</v>
          </cell>
          <cell r="W63">
            <v>0.64409999999999989</v>
          </cell>
          <cell r="X63">
            <v>9.9999999999999995E-7</v>
          </cell>
          <cell r="Y63">
            <v>0</v>
          </cell>
          <cell r="Z63">
            <v>0</v>
          </cell>
          <cell r="AA63">
            <v>9.6875193750387503</v>
          </cell>
          <cell r="AB63">
            <v>10.763910416709722</v>
          </cell>
          <cell r="AC63">
            <v>31468.723000000002</v>
          </cell>
          <cell r="AD63">
            <v>450</v>
          </cell>
          <cell r="AE63">
            <v>450</v>
          </cell>
          <cell r="AF63">
            <v>450</v>
          </cell>
          <cell r="AG63">
            <v>2</v>
          </cell>
          <cell r="AH63">
            <v>0.3</v>
          </cell>
          <cell r="AI63">
            <v>0.2</v>
          </cell>
          <cell r="AJ63">
            <v>3</v>
          </cell>
          <cell r="AK63">
            <v>3</v>
          </cell>
          <cell r="AL63">
            <v>0</v>
          </cell>
          <cell r="AM63" t="str">
            <v>CZ07LargeOffice.idf</v>
          </cell>
          <cell r="AN63" t="str">
            <v>CTZ07SiteDesign.idf</v>
          </cell>
          <cell r="AO63">
            <v>0</v>
          </cell>
          <cell r="AP63">
            <v>62</v>
          </cell>
          <cell r="AQ63" t="str">
            <v>LargeOffice</v>
          </cell>
          <cell r="AR63" t="str">
            <v>Base</v>
          </cell>
          <cell r="AS63" t="str">
            <v>StDimVT+20</v>
          </cell>
          <cell r="AT63" t="str">
            <v>No</v>
          </cell>
          <cell r="AU63" t="str">
            <v>No</v>
          </cell>
          <cell r="AV63" t="str">
            <v>No</v>
          </cell>
          <cell r="AW63" t="str">
            <v>No</v>
          </cell>
          <cell r="AX63" t="str">
            <v>No</v>
          </cell>
          <cell r="AY63" t="str">
            <v>No</v>
          </cell>
          <cell r="AZ63" t="str">
            <v>No</v>
          </cell>
          <cell r="BA63" t="str">
            <v>No</v>
          </cell>
          <cell r="BB63" t="str">
            <v>Yes</v>
          </cell>
          <cell r="BC63" t="str">
            <v>No</v>
          </cell>
          <cell r="BD63" t="str">
            <v>Yes</v>
          </cell>
          <cell r="BE63" t="str">
            <v>No</v>
          </cell>
          <cell r="BF63" t="str">
            <v>No</v>
          </cell>
          <cell r="BG63" t="str">
            <v>No</v>
          </cell>
          <cell r="BH63" t="str">
            <v>No</v>
          </cell>
          <cell r="BI63" t="str">
            <v>No</v>
          </cell>
          <cell r="BJ63" t="str">
            <v>No</v>
          </cell>
          <cell r="BK63" t="str">
            <v>No</v>
          </cell>
          <cell r="BL63" t="str">
            <v>No</v>
          </cell>
          <cell r="BM63" t="str">
            <v>No</v>
          </cell>
          <cell r="BN63" t="str">
            <v>No</v>
          </cell>
          <cell r="BO63" t="str">
            <v>No</v>
          </cell>
          <cell r="BP63" t="str">
            <v>No</v>
          </cell>
        </row>
        <row r="64">
          <cell r="B64" t="str">
            <v>0063 CZ07 LargeOffice WWR20ContDim</v>
          </cell>
          <cell r="C64" t="str">
            <v>0055 CZ07 LargeOffice Base</v>
          </cell>
          <cell r="D64" t="b">
            <v>1</v>
          </cell>
          <cell r="E64" t="str">
            <v>CZ07RV2.epw</v>
          </cell>
          <cell r="F64">
            <v>7</v>
          </cell>
          <cell r="G64">
            <v>0</v>
          </cell>
          <cell r="H64">
            <v>1.024128E-3</v>
          </cell>
          <cell r="I64">
            <v>0.14961845738037893</v>
          </cell>
          <cell r="J64">
            <v>0</v>
          </cell>
          <cell r="K64">
            <v>2.0579129996354562</v>
          </cell>
          <cell r="L64">
            <v>1.4609636167878515</v>
          </cell>
          <cell r="M64">
            <v>0.73</v>
          </cell>
          <cell r="N64">
            <v>0.44999999999999996</v>
          </cell>
          <cell r="O64">
            <v>0.8</v>
          </cell>
          <cell r="P64">
            <v>1.9250298745632004</v>
          </cell>
          <cell r="Q64">
            <v>1.5E-3</v>
          </cell>
          <cell r="R64">
            <v>4.3722632176514349</v>
          </cell>
          <cell r="S64">
            <v>0.61</v>
          </cell>
          <cell r="T64">
            <v>0.34</v>
          </cell>
          <cell r="U64">
            <v>0.68929999999999991</v>
          </cell>
          <cell r="V64">
            <v>0.38419999999999999</v>
          </cell>
          <cell r="W64">
            <v>0.64409999999999989</v>
          </cell>
          <cell r="X64">
            <v>9.9999999999999995E-7</v>
          </cell>
          <cell r="Y64">
            <v>0</v>
          </cell>
          <cell r="Z64">
            <v>0</v>
          </cell>
          <cell r="AA64">
            <v>9.6875193750387503</v>
          </cell>
          <cell r="AB64">
            <v>10.763910416709722</v>
          </cell>
          <cell r="AC64">
            <v>31468.723000000002</v>
          </cell>
          <cell r="AD64">
            <v>450</v>
          </cell>
          <cell r="AE64">
            <v>450</v>
          </cell>
          <cell r="AF64">
            <v>450</v>
          </cell>
          <cell r="AG64">
            <v>1</v>
          </cell>
          <cell r="AH64">
            <v>0.3</v>
          </cell>
          <cell r="AI64">
            <v>0.2</v>
          </cell>
          <cell r="AJ64">
            <v>3</v>
          </cell>
          <cell r="AK64">
            <v>3</v>
          </cell>
          <cell r="AL64">
            <v>0</v>
          </cell>
          <cell r="AM64" t="str">
            <v>CZ07LargeOfficeWWR20.idf</v>
          </cell>
          <cell r="AN64" t="str">
            <v>CTZ07SiteDesign.idf</v>
          </cell>
          <cell r="AO64">
            <v>0</v>
          </cell>
          <cell r="AP64">
            <v>63</v>
          </cell>
          <cell r="AQ64" t="str">
            <v>LargeOffice</v>
          </cell>
          <cell r="AR64" t="str">
            <v>WWR20</v>
          </cell>
          <cell r="AS64" t="str">
            <v>ContDim</v>
          </cell>
          <cell r="AT64" t="str">
            <v>No</v>
          </cell>
          <cell r="AU64" t="str">
            <v>No</v>
          </cell>
          <cell r="AV64" t="str">
            <v>No</v>
          </cell>
          <cell r="AW64" t="str">
            <v>No</v>
          </cell>
          <cell r="AX64" t="str">
            <v>No</v>
          </cell>
          <cell r="AY64" t="str">
            <v>No</v>
          </cell>
          <cell r="AZ64" t="str">
            <v>No</v>
          </cell>
          <cell r="BA64" t="str">
            <v>No</v>
          </cell>
          <cell r="BB64" t="str">
            <v>No</v>
          </cell>
          <cell r="BC64" t="str">
            <v>No</v>
          </cell>
          <cell r="BD64" t="str">
            <v>Yes</v>
          </cell>
          <cell r="BE64" t="str">
            <v>No</v>
          </cell>
          <cell r="BF64" t="str">
            <v>No</v>
          </cell>
          <cell r="BG64" t="str">
            <v>No</v>
          </cell>
          <cell r="BH64" t="str">
            <v>No</v>
          </cell>
          <cell r="BI64" t="str">
            <v>No</v>
          </cell>
          <cell r="BJ64" t="str">
            <v>No</v>
          </cell>
          <cell r="BK64" t="str">
            <v>No</v>
          </cell>
          <cell r="BL64" t="str">
            <v>No</v>
          </cell>
          <cell r="BM64" t="str">
            <v>No</v>
          </cell>
          <cell r="BN64" t="str">
            <v>No</v>
          </cell>
          <cell r="BO64" t="str">
            <v>No</v>
          </cell>
          <cell r="BP64" t="str">
            <v>No</v>
          </cell>
        </row>
        <row r="65">
          <cell r="B65" t="str">
            <v>0064 CZ07 LargeOffice WWR20ContDimVT+20</v>
          </cell>
          <cell r="C65" t="str">
            <v>0055 CZ07 LargeOffice Base</v>
          </cell>
          <cell r="D65" t="b">
            <v>1</v>
          </cell>
          <cell r="E65" t="str">
            <v>CZ07RV2.epw</v>
          </cell>
          <cell r="F65">
            <v>7</v>
          </cell>
          <cell r="G65">
            <v>0</v>
          </cell>
          <cell r="H65">
            <v>1.024128E-3</v>
          </cell>
          <cell r="I65">
            <v>0.14961845738037893</v>
          </cell>
          <cell r="J65">
            <v>0</v>
          </cell>
          <cell r="K65">
            <v>2.0579129996354562</v>
          </cell>
          <cell r="L65">
            <v>1.4609636167878515</v>
          </cell>
          <cell r="M65">
            <v>0.73</v>
          </cell>
          <cell r="N65">
            <v>0.44999999999999996</v>
          </cell>
          <cell r="O65">
            <v>0.8</v>
          </cell>
          <cell r="P65">
            <v>1.9250298745632004</v>
          </cell>
          <cell r="Q65">
            <v>1.5E-3</v>
          </cell>
          <cell r="R65">
            <v>4.3722632176514349</v>
          </cell>
          <cell r="S65">
            <v>0.61</v>
          </cell>
          <cell r="T65">
            <v>0.34</v>
          </cell>
          <cell r="U65">
            <v>0.8271599999999999</v>
          </cell>
          <cell r="V65">
            <v>0.46103999999999995</v>
          </cell>
          <cell r="W65">
            <v>0.64409999999999989</v>
          </cell>
          <cell r="X65">
            <v>9.9999999999999995E-7</v>
          </cell>
          <cell r="Y65">
            <v>0</v>
          </cell>
          <cell r="Z65">
            <v>0</v>
          </cell>
          <cell r="AA65">
            <v>9.6875193750387503</v>
          </cell>
          <cell r="AB65">
            <v>10.763910416709722</v>
          </cell>
          <cell r="AC65">
            <v>31468.723000000002</v>
          </cell>
          <cell r="AD65">
            <v>450</v>
          </cell>
          <cell r="AE65">
            <v>450</v>
          </cell>
          <cell r="AF65">
            <v>450</v>
          </cell>
          <cell r="AG65">
            <v>1</v>
          </cell>
          <cell r="AH65">
            <v>0.3</v>
          </cell>
          <cell r="AI65">
            <v>0.2</v>
          </cell>
          <cell r="AJ65">
            <v>3</v>
          </cell>
          <cell r="AK65">
            <v>3</v>
          </cell>
          <cell r="AL65">
            <v>0</v>
          </cell>
          <cell r="AM65" t="str">
            <v>CZ07LargeOfficeWWR20.idf</v>
          </cell>
          <cell r="AN65" t="str">
            <v>CTZ07SiteDesign.idf</v>
          </cell>
          <cell r="AO65">
            <v>0</v>
          </cell>
          <cell r="AP65">
            <v>64</v>
          </cell>
          <cell r="AQ65" t="str">
            <v>LargeOffice</v>
          </cell>
          <cell r="AR65" t="str">
            <v>WWR20</v>
          </cell>
          <cell r="AS65" t="str">
            <v>ContDimVT+20</v>
          </cell>
          <cell r="AT65" t="str">
            <v>No</v>
          </cell>
          <cell r="AU65" t="str">
            <v>No</v>
          </cell>
          <cell r="AV65" t="str">
            <v>No</v>
          </cell>
          <cell r="AW65" t="str">
            <v>No</v>
          </cell>
          <cell r="AX65" t="str">
            <v>No</v>
          </cell>
          <cell r="AY65" t="str">
            <v>No</v>
          </cell>
          <cell r="AZ65" t="str">
            <v>No</v>
          </cell>
          <cell r="BA65" t="str">
            <v>No</v>
          </cell>
          <cell r="BB65" t="str">
            <v>Yes</v>
          </cell>
          <cell r="BC65" t="str">
            <v>No</v>
          </cell>
          <cell r="BD65" t="str">
            <v>Yes</v>
          </cell>
          <cell r="BE65" t="str">
            <v>No</v>
          </cell>
          <cell r="BF65" t="str">
            <v>No</v>
          </cell>
          <cell r="BG65" t="str">
            <v>No</v>
          </cell>
          <cell r="BH65" t="str">
            <v>No</v>
          </cell>
          <cell r="BI65" t="str">
            <v>No</v>
          </cell>
          <cell r="BJ65" t="str">
            <v>No</v>
          </cell>
          <cell r="BK65" t="str">
            <v>No</v>
          </cell>
          <cell r="BL65" t="str">
            <v>No</v>
          </cell>
          <cell r="BM65" t="str">
            <v>No</v>
          </cell>
          <cell r="BN65" t="str">
            <v>No</v>
          </cell>
          <cell r="BO65" t="str">
            <v>No</v>
          </cell>
          <cell r="BP65" t="str">
            <v>No</v>
          </cell>
        </row>
        <row r="66">
          <cell r="B66" t="str">
            <v>0065 CZ07 LargeOffice WWR20StDim</v>
          </cell>
          <cell r="C66" t="str">
            <v>0055 CZ07 LargeOffice Base</v>
          </cell>
          <cell r="D66" t="b">
            <v>1</v>
          </cell>
          <cell r="E66" t="str">
            <v>CZ07RV2.epw</v>
          </cell>
          <cell r="F66">
            <v>7</v>
          </cell>
          <cell r="G66">
            <v>0</v>
          </cell>
          <cell r="H66">
            <v>1.024128E-3</v>
          </cell>
          <cell r="I66">
            <v>0.14961845738037893</v>
          </cell>
          <cell r="J66">
            <v>0</v>
          </cell>
          <cell r="K66">
            <v>2.0579129996354562</v>
          </cell>
          <cell r="L66">
            <v>1.4609636167878515</v>
          </cell>
          <cell r="M66">
            <v>0.73</v>
          </cell>
          <cell r="N66">
            <v>0.44999999999999996</v>
          </cell>
          <cell r="O66">
            <v>0.8</v>
          </cell>
          <cell r="P66">
            <v>1.9250298745632004</v>
          </cell>
          <cell r="Q66">
            <v>1.5E-3</v>
          </cell>
          <cell r="R66">
            <v>4.3722632176514349</v>
          </cell>
          <cell r="S66">
            <v>0.61</v>
          </cell>
          <cell r="T66">
            <v>0.34</v>
          </cell>
          <cell r="U66">
            <v>0.68929999999999991</v>
          </cell>
          <cell r="V66">
            <v>0.38419999999999999</v>
          </cell>
          <cell r="W66">
            <v>0.64409999999999989</v>
          </cell>
          <cell r="X66">
            <v>9.9999999999999995E-7</v>
          </cell>
          <cell r="Y66">
            <v>0</v>
          </cell>
          <cell r="Z66">
            <v>0</v>
          </cell>
          <cell r="AA66">
            <v>9.6875193750387503</v>
          </cell>
          <cell r="AB66">
            <v>10.763910416709722</v>
          </cell>
          <cell r="AC66">
            <v>31468.723000000002</v>
          </cell>
          <cell r="AD66">
            <v>450</v>
          </cell>
          <cell r="AE66">
            <v>450</v>
          </cell>
          <cell r="AF66">
            <v>450</v>
          </cell>
          <cell r="AG66">
            <v>2</v>
          </cell>
          <cell r="AH66">
            <v>0.3</v>
          </cell>
          <cell r="AI66">
            <v>0.2</v>
          </cell>
          <cell r="AJ66">
            <v>3</v>
          </cell>
          <cell r="AK66">
            <v>3</v>
          </cell>
          <cell r="AL66">
            <v>0</v>
          </cell>
          <cell r="AM66" t="str">
            <v>CZ07LargeOfficeWWR20.idf</v>
          </cell>
          <cell r="AN66" t="str">
            <v>CTZ07SiteDesign.idf</v>
          </cell>
          <cell r="AO66">
            <v>0</v>
          </cell>
          <cell r="AP66">
            <v>65</v>
          </cell>
          <cell r="AQ66" t="str">
            <v>LargeOffice</v>
          </cell>
          <cell r="AR66" t="str">
            <v>WWR20</v>
          </cell>
          <cell r="AS66" t="str">
            <v>StDim</v>
          </cell>
          <cell r="AT66" t="str">
            <v>No</v>
          </cell>
          <cell r="AU66" t="str">
            <v>No</v>
          </cell>
          <cell r="AV66" t="str">
            <v>No</v>
          </cell>
          <cell r="AW66" t="str">
            <v>No</v>
          </cell>
          <cell r="AX66" t="str">
            <v>No</v>
          </cell>
          <cell r="AY66" t="str">
            <v>No</v>
          </cell>
          <cell r="AZ66" t="str">
            <v>No</v>
          </cell>
          <cell r="BA66" t="str">
            <v>No</v>
          </cell>
          <cell r="BB66" t="str">
            <v>No</v>
          </cell>
          <cell r="BC66" t="str">
            <v>No</v>
          </cell>
          <cell r="BD66" t="str">
            <v>Yes</v>
          </cell>
          <cell r="BE66" t="str">
            <v>No</v>
          </cell>
          <cell r="BF66" t="str">
            <v>No</v>
          </cell>
          <cell r="BG66" t="str">
            <v>No</v>
          </cell>
          <cell r="BH66" t="str">
            <v>No</v>
          </cell>
          <cell r="BI66" t="str">
            <v>No</v>
          </cell>
          <cell r="BJ66" t="str">
            <v>No</v>
          </cell>
          <cell r="BK66" t="str">
            <v>No</v>
          </cell>
          <cell r="BL66" t="str">
            <v>No</v>
          </cell>
          <cell r="BM66" t="str">
            <v>No</v>
          </cell>
          <cell r="BN66" t="str">
            <v>No</v>
          </cell>
          <cell r="BO66" t="str">
            <v>No</v>
          </cell>
          <cell r="BP66" t="str">
            <v>No</v>
          </cell>
        </row>
        <row r="67">
          <cell r="B67" t="str">
            <v>0066 CZ07 LargeOffice WWR20StDimVT+20</v>
          </cell>
          <cell r="C67" t="str">
            <v>0055 CZ07 LargeOffice Base</v>
          </cell>
          <cell r="D67" t="b">
            <v>1</v>
          </cell>
          <cell r="E67" t="str">
            <v>CZ07RV2.epw</v>
          </cell>
          <cell r="F67">
            <v>7</v>
          </cell>
          <cell r="G67">
            <v>0</v>
          </cell>
          <cell r="H67">
            <v>1.024128E-3</v>
          </cell>
          <cell r="I67">
            <v>0.14961845738037893</v>
          </cell>
          <cell r="J67">
            <v>0</v>
          </cell>
          <cell r="K67">
            <v>2.0579129996354562</v>
          </cell>
          <cell r="L67">
            <v>1.4609636167878515</v>
          </cell>
          <cell r="M67">
            <v>0.73</v>
          </cell>
          <cell r="N67">
            <v>0.44999999999999996</v>
          </cell>
          <cell r="O67">
            <v>0.8</v>
          </cell>
          <cell r="P67">
            <v>1.9250298745632004</v>
          </cell>
          <cell r="Q67">
            <v>1.5E-3</v>
          </cell>
          <cell r="R67">
            <v>4.3722632176514349</v>
          </cell>
          <cell r="S67">
            <v>0.61</v>
          </cell>
          <cell r="T67">
            <v>0.34</v>
          </cell>
          <cell r="U67">
            <v>0.8271599999999999</v>
          </cell>
          <cell r="V67">
            <v>0.46103999999999995</v>
          </cell>
          <cell r="W67">
            <v>0.64409999999999989</v>
          </cell>
          <cell r="X67">
            <v>9.9999999999999995E-7</v>
          </cell>
          <cell r="Y67">
            <v>0</v>
          </cell>
          <cell r="Z67">
            <v>0</v>
          </cell>
          <cell r="AA67">
            <v>9.6875193750387503</v>
          </cell>
          <cell r="AB67">
            <v>10.763910416709722</v>
          </cell>
          <cell r="AC67">
            <v>31468.723000000002</v>
          </cell>
          <cell r="AD67">
            <v>450</v>
          </cell>
          <cell r="AE67">
            <v>450</v>
          </cell>
          <cell r="AF67">
            <v>450</v>
          </cell>
          <cell r="AG67">
            <v>2</v>
          </cell>
          <cell r="AH67">
            <v>0.3</v>
          </cell>
          <cell r="AI67">
            <v>0.2</v>
          </cell>
          <cell r="AJ67">
            <v>3</v>
          </cell>
          <cell r="AK67">
            <v>3</v>
          </cell>
          <cell r="AL67">
            <v>0</v>
          </cell>
          <cell r="AM67" t="str">
            <v>CZ07LargeOfficeWWR20.idf</v>
          </cell>
          <cell r="AN67" t="str">
            <v>CTZ07SiteDesign.idf</v>
          </cell>
          <cell r="AO67">
            <v>0</v>
          </cell>
          <cell r="AP67">
            <v>66</v>
          </cell>
          <cell r="AQ67" t="str">
            <v>LargeOffice</v>
          </cell>
          <cell r="AR67" t="str">
            <v>WWR20</v>
          </cell>
          <cell r="AS67" t="str">
            <v>StDimVT+20</v>
          </cell>
          <cell r="AT67" t="str">
            <v>No</v>
          </cell>
          <cell r="AU67" t="str">
            <v>No</v>
          </cell>
          <cell r="AV67" t="str">
            <v>No</v>
          </cell>
          <cell r="AW67" t="str">
            <v>No</v>
          </cell>
          <cell r="AX67" t="str">
            <v>No</v>
          </cell>
          <cell r="AY67" t="str">
            <v>No</v>
          </cell>
          <cell r="AZ67" t="str">
            <v>No</v>
          </cell>
          <cell r="BA67" t="str">
            <v>No</v>
          </cell>
          <cell r="BB67" t="str">
            <v>Yes</v>
          </cell>
          <cell r="BC67" t="str">
            <v>No</v>
          </cell>
          <cell r="BD67" t="str">
            <v>Yes</v>
          </cell>
          <cell r="BE67" t="str">
            <v>No</v>
          </cell>
          <cell r="BF67" t="str">
            <v>No</v>
          </cell>
          <cell r="BG67" t="str">
            <v>No</v>
          </cell>
          <cell r="BH67" t="str">
            <v>No</v>
          </cell>
          <cell r="BI67" t="str">
            <v>No</v>
          </cell>
          <cell r="BJ67" t="str">
            <v>No</v>
          </cell>
          <cell r="BK67" t="str">
            <v>No</v>
          </cell>
          <cell r="BL67" t="str">
            <v>No</v>
          </cell>
          <cell r="BM67" t="str">
            <v>No</v>
          </cell>
          <cell r="BN67" t="str">
            <v>No</v>
          </cell>
          <cell r="BO67" t="str">
            <v>No</v>
          </cell>
          <cell r="BP67" t="str">
            <v>No</v>
          </cell>
        </row>
        <row r="68">
          <cell r="B68" t="str">
            <v>0067 CZ07 LargeOffice WWR60ContDim</v>
          </cell>
          <cell r="C68" t="str">
            <v>0055 CZ07 LargeOffice Base</v>
          </cell>
          <cell r="D68" t="b">
            <v>1</v>
          </cell>
          <cell r="E68" t="str">
            <v>CZ07RV2.epw</v>
          </cell>
          <cell r="F68">
            <v>7</v>
          </cell>
          <cell r="G68">
            <v>0</v>
          </cell>
          <cell r="H68">
            <v>1.024128E-3</v>
          </cell>
          <cell r="I68">
            <v>0.14961845738037893</v>
          </cell>
          <cell r="J68">
            <v>0</v>
          </cell>
          <cell r="K68">
            <v>2.0579129996354562</v>
          </cell>
          <cell r="L68">
            <v>1.4609636167878515</v>
          </cell>
          <cell r="M68">
            <v>0.73</v>
          </cell>
          <cell r="N68">
            <v>0.44999999999999996</v>
          </cell>
          <cell r="O68">
            <v>0.8</v>
          </cell>
          <cell r="P68">
            <v>1.9250298745632004</v>
          </cell>
          <cell r="Q68">
            <v>1.5E-3</v>
          </cell>
          <cell r="R68">
            <v>4.3722632176514349</v>
          </cell>
          <cell r="S68">
            <v>0.61</v>
          </cell>
          <cell r="T68">
            <v>0.34</v>
          </cell>
          <cell r="U68">
            <v>0.68929999999999991</v>
          </cell>
          <cell r="V68">
            <v>0.38419999999999999</v>
          </cell>
          <cell r="W68">
            <v>0.64409999999999989</v>
          </cell>
          <cell r="X68">
            <v>9.9999999999999995E-7</v>
          </cell>
          <cell r="Y68">
            <v>0</v>
          </cell>
          <cell r="Z68">
            <v>0</v>
          </cell>
          <cell r="AA68">
            <v>9.6875193750387503</v>
          </cell>
          <cell r="AB68">
            <v>10.763910416709722</v>
          </cell>
          <cell r="AC68">
            <v>31468.723000000002</v>
          </cell>
          <cell r="AD68">
            <v>450</v>
          </cell>
          <cell r="AE68">
            <v>450</v>
          </cell>
          <cell r="AF68">
            <v>450</v>
          </cell>
          <cell r="AG68">
            <v>1</v>
          </cell>
          <cell r="AH68">
            <v>0.3</v>
          </cell>
          <cell r="AI68">
            <v>0.2</v>
          </cell>
          <cell r="AJ68">
            <v>3</v>
          </cell>
          <cell r="AK68">
            <v>3</v>
          </cell>
          <cell r="AL68">
            <v>0</v>
          </cell>
          <cell r="AM68" t="str">
            <v>CZ07LargeOfficeWWR60.idf</v>
          </cell>
          <cell r="AN68" t="str">
            <v>CTZ07SiteDesign.idf</v>
          </cell>
          <cell r="AO68">
            <v>0</v>
          </cell>
          <cell r="AP68">
            <v>67</v>
          </cell>
          <cell r="AQ68" t="str">
            <v>LargeOffice</v>
          </cell>
          <cell r="AR68" t="str">
            <v>WWR60</v>
          </cell>
          <cell r="AS68" t="str">
            <v>ContDim</v>
          </cell>
          <cell r="AT68" t="str">
            <v>No</v>
          </cell>
          <cell r="AU68" t="str">
            <v>No</v>
          </cell>
          <cell r="AV68" t="str">
            <v>No</v>
          </cell>
          <cell r="AW68" t="str">
            <v>No</v>
          </cell>
          <cell r="AX68" t="str">
            <v>No</v>
          </cell>
          <cell r="AY68" t="str">
            <v>No</v>
          </cell>
          <cell r="AZ68" t="str">
            <v>No</v>
          </cell>
          <cell r="BA68" t="str">
            <v>No</v>
          </cell>
          <cell r="BB68" t="str">
            <v>No</v>
          </cell>
          <cell r="BC68" t="str">
            <v>No</v>
          </cell>
          <cell r="BD68" t="str">
            <v>Yes</v>
          </cell>
          <cell r="BE68" t="str">
            <v>No</v>
          </cell>
          <cell r="BF68" t="str">
            <v>No</v>
          </cell>
          <cell r="BG68" t="str">
            <v>No</v>
          </cell>
          <cell r="BH68" t="str">
            <v>No</v>
          </cell>
          <cell r="BI68" t="str">
            <v>No</v>
          </cell>
          <cell r="BJ68" t="str">
            <v>No</v>
          </cell>
          <cell r="BK68" t="str">
            <v>No</v>
          </cell>
          <cell r="BL68" t="str">
            <v>No</v>
          </cell>
          <cell r="BM68" t="str">
            <v>No</v>
          </cell>
          <cell r="BN68" t="str">
            <v>No</v>
          </cell>
          <cell r="BO68" t="str">
            <v>No</v>
          </cell>
          <cell r="BP68" t="str">
            <v>No</v>
          </cell>
        </row>
        <row r="69">
          <cell r="B69" t="str">
            <v>0068 CZ07 LargeOffice WWR60ContDimVT+20</v>
          </cell>
          <cell r="C69" t="str">
            <v>0055 CZ07 LargeOffice Base</v>
          </cell>
          <cell r="D69" t="b">
            <v>1</v>
          </cell>
          <cell r="E69" t="str">
            <v>CZ07RV2.epw</v>
          </cell>
          <cell r="F69">
            <v>7</v>
          </cell>
          <cell r="G69">
            <v>0</v>
          </cell>
          <cell r="H69">
            <v>1.024128E-3</v>
          </cell>
          <cell r="I69">
            <v>0.14961845738037893</v>
          </cell>
          <cell r="J69">
            <v>0</v>
          </cell>
          <cell r="K69">
            <v>2.0579129996354562</v>
          </cell>
          <cell r="L69">
            <v>1.4609636167878515</v>
          </cell>
          <cell r="M69">
            <v>0.73</v>
          </cell>
          <cell r="N69">
            <v>0.44999999999999996</v>
          </cell>
          <cell r="O69">
            <v>0.8</v>
          </cell>
          <cell r="P69">
            <v>1.9250298745632004</v>
          </cell>
          <cell r="Q69">
            <v>1.5E-3</v>
          </cell>
          <cell r="R69">
            <v>4.3722632176514349</v>
          </cell>
          <cell r="S69">
            <v>0.61</v>
          </cell>
          <cell r="T69">
            <v>0.34</v>
          </cell>
          <cell r="U69">
            <v>0.8271599999999999</v>
          </cell>
          <cell r="V69">
            <v>0.46103999999999995</v>
          </cell>
          <cell r="W69">
            <v>0.64409999999999989</v>
          </cell>
          <cell r="X69">
            <v>9.9999999999999995E-7</v>
          </cell>
          <cell r="Y69">
            <v>0</v>
          </cell>
          <cell r="Z69">
            <v>0</v>
          </cell>
          <cell r="AA69">
            <v>9.6875193750387503</v>
          </cell>
          <cell r="AB69">
            <v>10.763910416709722</v>
          </cell>
          <cell r="AC69">
            <v>31468.723000000002</v>
          </cell>
          <cell r="AD69">
            <v>450</v>
          </cell>
          <cell r="AE69">
            <v>450</v>
          </cell>
          <cell r="AF69">
            <v>450</v>
          </cell>
          <cell r="AG69">
            <v>1</v>
          </cell>
          <cell r="AH69">
            <v>0.3</v>
          </cell>
          <cell r="AI69">
            <v>0.2</v>
          </cell>
          <cell r="AJ69">
            <v>3</v>
          </cell>
          <cell r="AK69">
            <v>3</v>
          </cell>
          <cell r="AL69">
            <v>0</v>
          </cell>
          <cell r="AM69" t="str">
            <v>CZ07LargeOfficeWWR60.idf</v>
          </cell>
          <cell r="AN69" t="str">
            <v>CTZ07SiteDesign.idf</v>
          </cell>
          <cell r="AO69">
            <v>0</v>
          </cell>
          <cell r="AP69">
            <v>68</v>
          </cell>
          <cell r="AQ69" t="str">
            <v>LargeOffice</v>
          </cell>
          <cell r="AR69" t="str">
            <v>WWR60</v>
          </cell>
          <cell r="AS69" t="str">
            <v>ContDimVT+20</v>
          </cell>
          <cell r="AT69" t="str">
            <v>No</v>
          </cell>
          <cell r="AU69" t="str">
            <v>No</v>
          </cell>
          <cell r="AV69" t="str">
            <v>No</v>
          </cell>
          <cell r="AW69" t="str">
            <v>No</v>
          </cell>
          <cell r="AX69" t="str">
            <v>No</v>
          </cell>
          <cell r="AY69" t="str">
            <v>No</v>
          </cell>
          <cell r="AZ69" t="str">
            <v>No</v>
          </cell>
          <cell r="BA69" t="str">
            <v>No</v>
          </cell>
          <cell r="BB69" t="str">
            <v>Yes</v>
          </cell>
          <cell r="BC69" t="str">
            <v>No</v>
          </cell>
          <cell r="BD69" t="str">
            <v>Yes</v>
          </cell>
          <cell r="BE69" t="str">
            <v>No</v>
          </cell>
          <cell r="BF69" t="str">
            <v>No</v>
          </cell>
          <cell r="BG69" t="str">
            <v>No</v>
          </cell>
          <cell r="BH69" t="str">
            <v>No</v>
          </cell>
          <cell r="BI69" t="str">
            <v>No</v>
          </cell>
          <cell r="BJ69" t="str">
            <v>No</v>
          </cell>
          <cell r="BK69" t="str">
            <v>No</v>
          </cell>
          <cell r="BL69" t="str">
            <v>No</v>
          </cell>
          <cell r="BM69" t="str">
            <v>No</v>
          </cell>
          <cell r="BN69" t="str">
            <v>No</v>
          </cell>
          <cell r="BO69" t="str">
            <v>No</v>
          </cell>
          <cell r="BP69" t="str">
            <v>No</v>
          </cell>
        </row>
        <row r="70">
          <cell r="B70" t="str">
            <v>0069 CZ07 LargeOffice WWR60StDim</v>
          </cell>
          <cell r="C70" t="str">
            <v>0055 CZ07 LargeOffice Base</v>
          </cell>
          <cell r="D70" t="b">
            <v>1</v>
          </cell>
          <cell r="E70" t="str">
            <v>CZ07RV2.epw</v>
          </cell>
          <cell r="F70">
            <v>7</v>
          </cell>
          <cell r="G70">
            <v>0</v>
          </cell>
          <cell r="H70">
            <v>1.024128E-3</v>
          </cell>
          <cell r="I70">
            <v>0.14961845738037893</v>
          </cell>
          <cell r="J70">
            <v>0</v>
          </cell>
          <cell r="K70">
            <v>2.0579129996354562</v>
          </cell>
          <cell r="L70">
            <v>1.4609636167878515</v>
          </cell>
          <cell r="M70">
            <v>0.73</v>
          </cell>
          <cell r="N70">
            <v>0.44999999999999996</v>
          </cell>
          <cell r="O70">
            <v>0.8</v>
          </cell>
          <cell r="P70">
            <v>1.9250298745632004</v>
          </cell>
          <cell r="Q70">
            <v>1.5E-3</v>
          </cell>
          <cell r="R70">
            <v>4.3722632176514349</v>
          </cell>
          <cell r="S70">
            <v>0.61</v>
          </cell>
          <cell r="T70">
            <v>0.34</v>
          </cell>
          <cell r="U70">
            <v>0.68929999999999991</v>
          </cell>
          <cell r="V70">
            <v>0.38419999999999999</v>
          </cell>
          <cell r="W70">
            <v>0.64409999999999989</v>
          </cell>
          <cell r="X70">
            <v>9.9999999999999995E-7</v>
          </cell>
          <cell r="Y70">
            <v>0</v>
          </cell>
          <cell r="Z70">
            <v>0</v>
          </cell>
          <cell r="AA70">
            <v>9.6875193750387503</v>
          </cell>
          <cell r="AB70">
            <v>10.763910416709722</v>
          </cell>
          <cell r="AC70">
            <v>31468.723000000002</v>
          </cell>
          <cell r="AD70">
            <v>450</v>
          </cell>
          <cell r="AE70">
            <v>450</v>
          </cell>
          <cell r="AF70">
            <v>450</v>
          </cell>
          <cell r="AG70">
            <v>2</v>
          </cell>
          <cell r="AH70">
            <v>0.3</v>
          </cell>
          <cell r="AI70">
            <v>0.2</v>
          </cell>
          <cell r="AJ70">
            <v>3</v>
          </cell>
          <cell r="AK70">
            <v>3</v>
          </cell>
          <cell r="AL70">
            <v>0</v>
          </cell>
          <cell r="AM70" t="str">
            <v>CZ07LargeOfficeWWR60.idf</v>
          </cell>
          <cell r="AN70" t="str">
            <v>CTZ07SiteDesign.idf</v>
          </cell>
          <cell r="AO70">
            <v>0</v>
          </cell>
          <cell r="AP70">
            <v>69</v>
          </cell>
          <cell r="AQ70" t="str">
            <v>LargeOffice</v>
          </cell>
          <cell r="AR70" t="str">
            <v>WWR60</v>
          </cell>
          <cell r="AS70" t="str">
            <v>StDim</v>
          </cell>
          <cell r="AT70" t="str">
            <v>No</v>
          </cell>
          <cell r="AU70" t="str">
            <v>No</v>
          </cell>
          <cell r="AV70" t="str">
            <v>No</v>
          </cell>
          <cell r="AW70" t="str">
            <v>No</v>
          </cell>
          <cell r="AX70" t="str">
            <v>No</v>
          </cell>
          <cell r="AY70" t="str">
            <v>No</v>
          </cell>
          <cell r="AZ70" t="str">
            <v>No</v>
          </cell>
          <cell r="BA70" t="str">
            <v>No</v>
          </cell>
          <cell r="BB70" t="str">
            <v>No</v>
          </cell>
          <cell r="BC70" t="str">
            <v>No</v>
          </cell>
          <cell r="BD70" t="str">
            <v>Yes</v>
          </cell>
          <cell r="BE70" t="str">
            <v>No</v>
          </cell>
          <cell r="BF70" t="str">
            <v>No</v>
          </cell>
          <cell r="BG70" t="str">
            <v>No</v>
          </cell>
          <cell r="BH70" t="str">
            <v>No</v>
          </cell>
          <cell r="BI70" t="str">
            <v>No</v>
          </cell>
          <cell r="BJ70" t="str">
            <v>No</v>
          </cell>
          <cell r="BK70" t="str">
            <v>No</v>
          </cell>
          <cell r="BL70" t="str">
            <v>No</v>
          </cell>
          <cell r="BM70" t="str">
            <v>No</v>
          </cell>
          <cell r="BN70" t="str">
            <v>No</v>
          </cell>
          <cell r="BO70" t="str">
            <v>No</v>
          </cell>
          <cell r="BP70" t="str">
            <v>No</v>
          </cell>
        </row>
        <row r="71">
          <cell r="B71" t="str">
            <v>0070 CZ07 LargeOffice WWR60StDimVT+20</v>
          </cell>
          <cell r="C71" t="str">
            <v>0055 CZ07 LargeOffice Base</v>
          </cell>
          <cell r="D71" t="b">
            <v>1</v>
          </cell>
          <cell r="E71" t="str">
            <v>CZ07RV2.epw</v>
          </cell>
          <cell r="F71">
            <v>7</v>
          </cell>
          <cell r="G71">
            <v>0</v>
          </cell>
          <cell r="H71">
            <v>1.024128E-3</v>
          </cell>
          <cell r="I71">
            <v>0.14961845738037893</v>
          </cell>
          <cell r="J71">
            <v>0</v>
          </cell>
          <cell r="K71">
            <v>2.0579129996354562</v>
          </cell>
          <cell r="L71">
            <v>1.4609636167878515</v>
          </cell>
          <cell r="M71">
            <v>0.73</v>
          </cell>
          <cell r="N71">
            <v>0.44999999999999996</v>
          </cell>
          <cell r="O71">
            <v>0.8</v>
          </cell>
          <cell r="P71">
            <v>1.9250298745632004</v>
          </cell>
          <cell r="Q71">
            <v>1.5E-3</v>
          </cell>
          <cell r="R71">
            <v>4.3722632176514349</v>
          </cell>
          <cell r="S71">
            <v>0.61</v>
          </cell>
          <cell r="T71">
            <v>0.34</v>
          </cell>
          <cell r="U71">
            <v>0.8271599999999999</v>
          </cell>
          <cell r="V71">
            <v>0.46103999999999995</v>
          </cell>
          <cell r="W71">
            <v>0.64409999999999989</v>
          </cell>
          <cell r="X71">
            <v>9.9999999999999995E-7</v>
          </cell>
          <cell r="Y71">
            <v>0</v>
          </cell>
          <cell r="Z71">
            <v>0</v>
          </cell>
          <cell r="AA71">
            <v>9.6875193750387503</v>
          </cell>
          <cell r="AB71">
            <v>10.763910416709722</v>
          </cell>
          <cell r="AC71">
            <v>31468.723000000002</v>
          </cell>
          <cell r="AD71">
            <v>450</v>
          </cell>
          <cell r="AE71">
            <v>450</v>
          </cell>
          <cell r="AF71">
            <v>450</v>
          </cell>
          <cell r="AG71">
            <v>2</v>
          </cell>
          <cell r="AH71">
            <v>0.3</v>
          </cell>
          <cell r="AI71">
            <v>0.2</v>
          </cell>
          <cell r="AJ71">
            <v>3</v>
          </cell>
          <cell r="AK71">
            <v>3</v>
          </cell>
          <cell r="AL71">
            <v>0</v>
          </cell>
          <cell r="AM71" t="str">
            <v>CZ07LargeOfficeWWR60.idf</v>
          </cell>
          <cell r="AN71" t="str">
            <v>CTZ07SiteDesign.idf</v>
          </cell>
          <cell r="AO71">
            <v>0</v>
          </cell>
          <cell r="AP71">
            <v>70</v>
          </cell>
          <cell r="AQ71" t="str">
            <v>LargeOffice</v>
          </cell>
          <cell r="AR71" t="str">
            <v>WWR60</v>
          </cell>
          <cell r="AS71" t="str">
            <v>StDimVT+20</v>
          </cell>
          <cell r="AT71" t="str">
            <v>No</v>
          </cell>
          <cell r="AU71" t="str">
            <v>No</v>
          </cell>
          <cell r="AV71" t="str">
            <v>No</v>
          </cell>
          <cell r="AW71" t="str">
            <v>No</v>
          </cell>
          <cell r="AX71" t="str">
            <v>No</v>
          </cell>
          <cell r="AY71" t="str">
            <v>No</v>
          </cell>
          <cell r="AZ71" t="str">
            <v>No</v>
          </cell>
          <cell r="BA71" t="str">
            <v>No</v>
          </cell>
          <cell r="BB71" t="str">
            <v>Yes</v>
          </cell>
          <cell r="BC71" t="str">
            <v>No</v>
          </cell>
          <cell r="BD71" t="str">
            <v>Yes</v>
          </cell>
          <cell r="BE71" t="str">
            <v>No</v>
          </cell>
          <cell r="BF71" t="str">
            <v>No</v>
          </cell>
          <cell r="BG71" t="str">
            <v>No</v>
          </cell>
          <cell r="BH71" t="str">
            <v>No</v>
          </cell>
          <cell r="BI71" t="str">
            <v>No</v>
          </cell>
          <cell r="BJ71" t="str">
            <v>No</v>
          </cell>
          <cell r="BK71" t="str">
            <v>No</v>
          </cell>
          <cell r="BL71" t="str">
            <v>No</v>
          </cell>
          <cell r="BM71" t="str">
            <v>No</v>
          </cell>
          <cell r="BN71" t="str">
            <v>No</v>
          </cell>
          <cell r="BO71" t="str">
            <v>No</v>
          </cell>
          <cell r="BP71" t="str">
            <v>No</v>
          </cell>
        </row>
        <row r="72">
          <cell r="B72" t="str">
            <v>0071 CZ01 LargeOffice Base</v>
          </cell>
          <cell r="C72">
            <v>0</v>
          </cell>
          <cell r="D72" t="b">
            <v>1</v>
          </cell>
          <cell r="E72" t="str">
            <v>CZ01RV2.epw</v>
          </cell>
          <cell r="F72">
            <v>1</v>
          </cell>
          <cell r="G72">
            <v>0</v>
          </cell>
          <cell r="H72">
            <v>1.024128E-3</v>
          </cell>
          <cell r="I72">
            <v>0.14961845738037893</v>
          </cell>
          <cell r="J72">
            <v>0</v>
          </cell>
          <cell r="K72">
            <v>3.0234880784205331</v>
          </cell>
          <cell r="L72">
            <v>1.4609636167878515</v>
          </cell>
          <cell r="M72">
            <v>0.73</v>
          </cell>
          <cell r="N72">
            <v>0.75</v>
          </cell>
          <cell r="O72">
            <v>0.75</v>
          </cell>
          <cell r="P72">
            <v>2.8906049533482774</v>
          </cell>
          <cell r="Q72">
            <v>0.34613337434919739</v>
          </cell>
          <cell r="R72">
            <v>2.6687840419430833</v>
          </cell>
          <cell r="S72">
            <v>0.47</v>
          </cell>
          <cell r="T72">
            <v>0.43</v>
          </cell>
          <cell r="U72">
            <v>0.53109999999999991</v>
          </cell>
          <cell r="V72">
            <v>0.48589999999999994</v>
          </cell>
          <cell r="W72">
            <v>0.79099999999999993</v>
          </cell>
          <cell r="X72">
            <v>9.9999999999999995E-7</v>
          </cell>
          <cell r="Y72">
            <v>0</v>
          </cell>
          <cell r="Z72">
            <v>0</v>
          </cell>
          <cell r="AA72">
            <v>9.6875193750387503</v>
          </cell>
          <cell r="AB72">
            <v>10.763910416709722</v>
          </cell>
          <cell r="AC72">
            <v>31468.723000000002</v>
          </cell>
          <cell r="AD72">
            <v>100000</v>
          </cell>
          <cell r="AE72">
            <v>100000</v>
          </cell>
          <cell r="AF72">
            <v>450</v>
          </cell>
          <cell r="AG72">
            <v>2</v>
          </cell>
          <cell r="AH72">
            <v>0.3</v>
          </cell>
          <cell r="AI72">
            <v>0.2</v>
          </cell>
          <cell r="AJ72">
            <v>3</v>
          </cell>
          <cell r="AK72">
            <v>3</v>
          </cell>
          <cell r="AL72">
            <v>0</v>
          </cell>
          <cell r="AM72" t="str">
            <v>CZ01LargeOffice.idf</v>
          </cell>
          <cell r="AN72" t="str">
            <v>CTZ01SiteDesign.idf</v>
          </cell>
          <cell r="AO72">
            <v>0</v>
          </cell>
          <cell r="AP72">
            <v>71</v>
          </cell>
          <cell r="AQ72" t="str">
            <v>LargeOffice</v>
          </cell>
          <cell r="AR72" t="str">
            <v>Base</v>
          </cell>
          <cell r="AS72">
            <v>0</v>
          </cell>
          <cell r="AT72" t="str">
            <v>No</v>
          </cell>
          <cell r="AU72" t="str">
            <v>No</v>
          </cell>
          <cell r="AV72" t="str">
            <v>No</v>
          </cell>
          <cell r="AW72" t="str">
            <v>No</v>
          </cell>
          <cell r="AX72" t="str">
            <v>No</v>
          </cell>
          <cell r="AY72" t="str">
            <v>No</v>
          </cell>
          <cell r="AZ72" t="str">
            <v>No</v>
          </cell>
          <cell r="BA72" t="str">
            <v>No</v>
          </cell>
          <cell r="BB72" t="str">
            <v>No</v>
          </cell>
          <cell r="BC72" t="str">
            <v>No</v>
          </cell>
          <cell r="BD72" t="str">
            <v>No</v>
          </cell>
          <cell r="BE72" t="str">
            <v>No</v>
          </cell>
          <cell r="BF72" t="str">
            <v>No</v>
          </cell>
          <cell r="BG72" t="str">
            <v>No</v>
          </cell>
          <cell r="BH72" t="str">
            <v>No</v>
          </cell>
          <cell r="BI72" t="str">
            <v>No</v>
          </cell>
          <cell r="BJ72" t="str">
            <v>No</v>
          </cell>
          <cell r="BK72" t="str">
            <v>No</v>
          </cell>
          <cell r="BL72" t="str">
            <v>No</v>
          </cell>
          <cell r="BM72" t="str">
            <v>No</v>
          </cell>
          <cell r="BN72" t="str">
            <v>No</v>
          </cell>
          <cell r="BO72" t="str">
            <v>No</v>
          </cell>
          <cell r="BP72" t="str">
            <v>No</v>
          </cell>
        </row>
        <row r="73">
          <cell r="B73" t="str">
            <v>0072 CZ01 LargeOffice WWR20</v>
          </cell>
          <cell r="C73" t="str">
            <v>0071 CZ01 LargeOffice Base</v>
          </cell>
          <cell r="D73" t="b">
            <v>1</v>
          </cell>
          <cell r="E73" t="str">
            <v>CZ01RV2.epw</v>
          </cell>
          <cell r="F73">
            <v>1</v>
          </cell>
          <cell r="G73">
            <v>0</v>
          </cell>
          <cell r="H73">
            <v>1.024128E-3</v>
          </cell>
          <cell r="I73">
            <v>0.14961845738037893</v>
          </cell>
          <cell r="J73">
            <v>0</v>
          </cell>
          <cell r="K73">
            <v>3.0234880784205331</v>
          </cell>
          <cell r="L73">
            <v>1.4609636167878515</v>
          </cell>
          <cell r="M73">
            <v>0.73</v>
          </cell>
          <cell r="N73">
            <v>0.75</v>
          </cell>
          <cell r="O73">
            <v>0.75</v>
          </cell>
          <cell r="P73">
            <v>2.8906049533482774</v>
          </cell>
          <cell r="Q73">
            <v>0.34613337434919739</v>
          </cell>
          <cell r="R73">
            <v>2.6687840419430833</v>
          </cell>
          <cell r="S73">
            <v>0.47</v>
          </cell>
          <cell r="T73">
            <v>0.43</v>
          </cell>
          <cell r="U73">
            <v>0.53109999999999991</v>
          </cell>
          <cell r="V73">
            <v>0.48589999999999994</v>
          </cell>
          <cell r="W73">
            <v>0.79099999999999993</v>
          </cell>
          <cell r="X73">
            <v>9.9999999999999995E-7</v>
          </cell>
          <cell r="Y73">
            <v>0</v>
          </cell>
          <cell r="Z73">
            <v>0</v>
          </cell>
          <cell r="AA73">
            <v>9.6875193750387503</v>
          </cell>
          <cell r="AB73">
            <v>10.763910416709722</v>
          </cell>
          <cell r="AC73">
            <v>31468.723000000002</v>
          </cell>
          <cell r="AD73">
            <v>100000</v>
          </cell>
          <cell r="AE73">
            <v>100000</v>
          </cell>
          <cell r="AF73">
            <v>450</v>
          </cell>
          <cell r="AG73">
            <v>2</v>
          </cell>
          <cell r="AH73">
            <v>0.3</v>
          </cell>
          <cell r="AI73">
            <v>0.2</v>
          </cell>
          <cell r="AJ73">
            <v>3</v>
          </cell>
          <cell r="AK73">
            <v>3</v>
          </cell>
          <cell r="AL73">
            <v>0</v>
          </cell>
          <cell r="AM73" t="str">
            <v>CZ01LargeOfficeWWR20.idf</v>
          </cell>
          <cell r="AN73" t="str">
            <v>CTZ01SiteDesign.idf</v>
          </cell>
          <cell r="AO73">
            <v>0</v>
          </cell>
          <cell r="AP73">
            <v>72</v>
          </cell>
          <cell r="AQ73" t="str">
            <v>LargeOffice</v>
          </cell>
          <cell r="AR73" t="str">
            <v>WWR</v>
          </cell>
          <cell r="AS73">
            <v>20</v>
          </cell>
          <cell r="AT73" t="str">
            <v>No</v>
          </cell>
          <cell r="AU73" t="str">
            <v>No</v>
          </cell>
          <cell r="AV73" t="str">
            <v>No</v>
          </cell>
          <cell r="AW73" t="str">
            <v>No</v>
          </cell>
          <cell r="AX73" t="str">
            <v>No</v>
          </cell>
          <cell r="AY73" t="str">
            <v>No</v>
          </cell>
          <cell r="AZ73" t="str">
            <v>No</v>
          </cell>
          <cell r="BA73" t="str">
            <v>No</v>
          </cell>
          <cell r="BB73" t="str">
            <v>No</v>
          </cell>
          <cell r="BC73" t="str">
            <v>No</v>
          </cell>
          <cell r="BD73" t="str">
            <v>No</v>
          </cell>
          <cell r="BE73" t="str">
            <v>No</v>
          </cell>
          <cell r="BF73" t="str">
            <v>No</v>
          </cell>
          <cell r="BG73" t="str">
            <v>No</v>
          </cell>
          <cell r="BH73" t="str">
            <v>No</v>
          </cell>
          <cell r="BI73" t="str">
            <v>No</v>
          </cell>
          <cell r="BJ73" t="str">
            <v>No</v>
          </cell>
          <cell r="BK73" t="str">
            <v>No</v>
          </cell>
          <cell r="BL73" t="str">
            <v>No</v>
          </cell>
          <cell r="BM73" t="str">
            <v>No</v>
          </cell>
          <cell r="BN73" t="str">
            <v>No</v>
          </cell>
          <cell r="BO73" t="str">
            <v>No</v>
          </cell>
          <cell r="BP73" t="str">
            <v>No</v>
          </cell>
        </row>
        <row r="74">
          <cell r="B74" t="str">
            <v>0073 CZ01 LargeOffice WWR60</v>
          </cell>
          <cell r="C74" t="str">
            <v>0071 CZ01 LargeOffice Base</v>
          </cell>
          <cell r="D74" t="b">
            <v>1</v>
          </cell>
          <cell r="E74" t="str">
            <v>CZ01RV2.epw</v>
          </cell>
          <cell r="F74">
            <v>1</v>
          </cell>
          <cell r="G74">
            <v>0</v>
          </cell>
          <cell r="H74">
            <v>1.024128E-3</v>
          </cell>
          <cell r="I74">
            <v>0.14961845738037893</v>
          </cell>
          <cell r="J74">
            <v>0</v>
          </cell>
          <cell r="K74">
            <v>3.0234880784205331</v>
          </cell>
          <cell r="L74">
            <v>1.4609636167878515</v>
          </cell>
          <cell r="M74">
            <v>0.73</v>
          </cell>
          <cell r="N74">
            <v>0.75</v>
          </cell>
          <cell r="O74">
            <v>0.75</v>
          </cell>
          <cell r="P74">
            <v>2.8906049533482774</v>
          </cell>
          <cell r="Q74">
            <v>0.34613337434919739</v>
          </cell>
          <cell r="R74">
            <v>2.6687840419430833</v>
          </cell>
          <cell r="S74">
            <v>0.47</v>
          </cell>
          <cell r="T74">
            <v>0.43</v>
          </cell>
          <cell r="U74">
            <v>0.53109999999999991</v>
          </cell>
          <cell r="V74">
            <v>0.48589999999999994</v>
          </cell>
          <cell r="W74">
            <v>0.79099999999999993</v>
          </cell>
          <cell r="X74">
            <v>9.9999999999999995E-7</v>
          </cell>
          <cell r="Y74">
            <v>0</v>
          </cell>
          <cell r="Z74">
            <v>0</v>
          </cell>
          <cell r="AA74">
            <v>9.6875193750387503</v>
          </cell>
          <cell r="AB74">
            <v>10.763910416709722</v>
          </cell>
          <cell r="AC74">
            <v>31468.723000000002</v>
          </cell>
          <cell r="AD74">
            <v>100000</v>
          </cell>
          <cell r="AE74">
            <v>100000</v>
          </cell>
          <cell r="AF74">
            <v>450</v>
          </cell>
          <cell r="AG74">
            <v>2</v>
          </cell>
          <cell r="AH74">
            <v>0.3</v>
          </cell>
          <cell r="AI74">
            <v>0.2</v>
          </cell>
          <cell r="AJ74">
            <v>3</v>
          </cell>
          <cell r="AK74">
            <v>3</v>
          </cell>
          <cell r="AL74">
            <v>0</v>
          </cell>
          <cell r="AM74" t="str">
            <v>CZ01LargeOfficeWWR60.idf</v>
          </cell>
          <cell r="AN74" t="str">
            <v>CTZ01SiteDesign.idf</v>
          </cell>
          <cell r="AO74">
            <v>0</v>
          </cell>
          <cell r="AP74">
            <v>73</v>
          </cell>
          <cell r="AQ74" t="str">
            <v>LargeOffice</v>
          </cell>
          <cell r="AR74" t="str">
            <v>WWR</v>
          </cell>
          <cell r="AS74">
            <v>60</v>
          </cell>
          <cell r="AT74" t="str">
            <v>No</v>
          </cell>
          <cell r="AU74" t="str">
            <v>No</v>
          </cell>
          <cell r="AV74" t="str">
            <v>No</v>
          </cell>
          <cell r="AW74" t="str">
            <v>No</v>
          </cell>
          <cell r="AX74" t="str">
            <v>No</v>
          </cell>
          <cell r="AY74" t="str">
            <v>No</v>
          </cell>
          <cell r="AZ74" t="str">
            <v>No</v>
          </cell>
          <cell r="BA74" t="str">
            <v>No</v>
          </cell>
          <cell r="BB74" t="str">
            <v>No</v>
          </cell>
          <cell r="BC74" t="str">
            <v>No</v>
          </cell>
          <cell r="BD74" t="str">
            <v>No</v>
          </cell>
          <cell r="BE74" t="str">
            <v>No</v>
          </cell>
          <cell r="BF74" t="str">
            <v>No</v>
          </cell>
          <cell r="BG74" t="str">
            <v>No</v>
          </cell>
          <cell r="BH74" t="str">
            <v>No</v>
          </cell>
          <cell r="BI74" t="str">
            <v>No</v>
          </cell>
          <cell r="BJ74" t="str">
            <v>No</v>
          </cell>
          <cell r="BK74" t="str">
            <v>No</v>
          </cell>
          <cell r="BL74" t="str">
            <v>No</v>
          </cell>
          <cell r="BM74" t="str">
            <v>No</v>
          </cell>
          <cell r="BN74" t="str">
            <v>No</v>
          </cell>
          <cell r="BO74" t="str">
            <v>No</v>
          </cell>
          <cell r="BP74" t="str">
            <v>No</v>
          </cell>
        </row>
        <row r="75">
          <cell r="B75" t="str">
            <v>0074 CZ01 LargeOffice BaseContDim</v>
          </cell>
          <cell r="C75" t="str">
            <v>0071 CZ01 LargeOffice Base</v>
          </cell>
          <cell r="D75" t="b">
            <v>1</v>
          </cell>
          <cell r="E75" t="str">
            <v>CZ01RV2.epw</v>
          </cell>
          <cell r="F75">
            <v>1</v>
          </cell>
          <cell r="G75">
            <v>0</v>
          </cell>
          <cell r="H75">
            <v>1.024128E-3</v>
          </cell>
          <cell r="I75">
            <v>0.14961845738037893</v>
          </cell>
          <cell r="J75">
            <v>0</v>
          </cell>
          <cell r="K75">
            <v>3.0234880784205331</v>
          </cell>
          <cell r="L75">
            <v>1.4609636167878515</v>
          </cell>
          <cell r="M75">
            <v>0.73</v>
          </cell>
          <cell r="N75">
            <v>0.75</v>
          </cell>
          <cell r="O75">
            <v>0.75</v>
          </cell>
          <cell r="P75">
            <v>2.8906049533482774</v>
          </cell>
          <cell r="Q75">
            <v>0.34613337434919739</v>
          </cell>
          <cell r="R75">
            <v>2.6687840419430833</v>
          </cell>
          <cell r="S75">
            <v>0.47</v>
          </cell>
          <cell r="T75">
            <v>0.43</v>
          </cell>
          <cell r="U75">
            <v>0.53109999999999991</v>
          </cell>
          <cell r="V75">
            <v>0.48589999999999994</v>
          </cell>
          <cell r="W75">
            <v>0.79099999999999993</v>
          </cell>
          <cell r="X75">
            <v>9.9999999999999995E-7</v>
          </cell>
          <cell r="Y75">
            <v>0</v>
          </cell>
          <cell r="Z75">
            <v>0</v>
          </cell>
          <cell r="AA75">
            <v>9.6875193750387503</v>
          </cell>
          <cell r="AB75">
            <v>10.763910416709722</v>
          </cell>
          <cell r="AC75">
            <v>31468.723000000002</v>
          </cell>
          <cell r="AD75">
            <v>450</v>
          </cell>
          <cell r="AE75">
            <v>450</v>
          </cell>
          <cell r="AF75">
            <v>450</v>
          </cell>
          <cell r="AG75">
            <v>1</v>
          </cell>
          <cell r="AH75">
            <v>0.3</v>
          </cell>
          <cell r="AI75">
            <v>0.2</v>
          </cell>
          <cell r="AJ75">
            <v>3</v>
          </cell>
          <cell r="AK75">
            <v>3</v>
          </cell>
          <cell r="AL75">
            <v>0</v>
          </cell>
          <cell r="AM75" t="str">
            <v>CZ01LargeOffice.idf</v>
          </cell>
          <cell r="AN75" t="str">
            <v>CTZ01SiteDesign.idf</v>
          </cell>
          <cell r="AO75">
            <v>0</v>
          </cell>
          <cell r="AP75">
            <v>74</v>
          </cell>
          <cell r="AQ75" t="str">
            <v>LargeOffice</v>
          </cell>
          <cell r="AR75" t="str">
            <v>Base</v>
          </cell>
          <cell r="AS75" t="str">
            <v>ContDim</v>
          </cell>
          <cell r="AT75" t="str">
            <v>No</v>
          </cell>
          <cell r="AU75" t="str">
            <v>No</v>
          </cell>
          <cell r="AV75" t="str">
            <v>No</v>
          </cell>
          <cell r="AW75" t="str">
            <v>No</v>
          </cell>
          <cell r="AX75" t="str">
            <v>No</v>
          </cell>
          <cell r="AY75" t="str">
            <v>No</v>
          </cell>
          <cell r="AZ75" t="str">
            <v>No</v>
          </cell>
          <cell r="BA75" t="str">
            <v>No</v>
          </cell>
          <cell r="BB75" t="str">
            <v>No</v>
          </cell>
          <cell r="BC75" t="str">
            <v>No</v>
          </cell>
          <cell r="BD75" t="str">
            <v>Yes</v>
          </cell>
          <cell r="BE75" t="str">
            <v>No</v>
          </cell>
          <cell r="BF75" t="str">
            <v>No</v>
          </cell>
          <cell r="BG75" t="str">
            <v>No</v>
          </cell>
          <cell r="BH75" t="str">
            <v>No</v>
          </cell>
          <cell r="BI75" t="str">
            <v>No</v>
          </cell>
          <cell r="BJ75" t="str">
            <v>No</v>
          </cell>
          <cell r="BK75" t="str">
            <v>No</v>
          </cell>
          <cell r="BL75" t="str">
            <v>No</v>
          </cell>
          <cell r="BM75" t="str">
            <v>No</v>
          </cell>
          <cell r="BN75" t="str">
            <v>No</v>
          </cell>
          <cell r="BO75" t="str">
            <v>No</v>
          </cell>
          <cell r="BP75" t="str">
            <v>No</v>
          </cell>
        </row>
        <row r="76">
          <cell r="B76" t="str">
            <v>0075 CZ01 LargeOffice BaseContDimVT+20</v>
          </cell>
          <cell r="C76" t="str">
            <v>0071 CZ01 LargeOffice Base</v>
          </cell>
          <cell r="D76" t="b">
            <v>1</v>
          </cell>
          <cell r="E76" t="str">
            <v>CZ01RV2.epw</v>
          </cell>
          <cell r="F76">
            <v>1</v>
          </cell>
          <cell r="G76">
            <v>0</v>
          </cell>
          <cell r="H76">
            <v>1.024128E-3</v>
          </cell>
          <cell r="I76">
            <v>0.14961845738037893</v>
          </cell>
          <cell r="J76">
            <v>0</v>
          </cell>
          <cell r="K76">
            <v>3.0234880784205331</v>
          </cell>
          <cell r="L76">
            <v>1.4609636167878515</v>
          </cell>
          <cell r="M76">
            <v>0.73</v>
          </cell>
          <cell r="N76">
            <v>0.75</v>
          </cell>
          <cell r="O76">
            <v>0.75</v>
          </cell>
          <cell r="P76">
            <v>2.8906049533482774</v>
          </cell>
          <cell r="Q76">
            <v>0.34613337434919739</v>
          </cell>
          <cell r="R76">
            <v>2.6687840419430833</v>
          </cell>
          <cell r="S76">
            <v>0.47</v>
          </cell>
          <cell r="T76">
            <v>0.43</v>
          </cell>
          <cell r="U76">
            <v>0.63731999999999989</v>
          </cell>
          <cell r="V76">
            <v>0.58307999999999993</v>
          </cell>
          <cell r="W76">
            <v>0.79099999999999993</v>
          </cell>
          <cell r="X76">
            <v>9.9999999999999995E-7</v>
          </cell>
          <cell r="Y76">
            <v>0</v>
          </cell>
          <cell r="Z76">
            <v>0</v>
          </cell>
          <cell r="AA76">
            <v>9.6875193750387503</v>
          </cell>
          <cell r="AB76">
            <v>10.763910416709722</v>
          </cell>
          <cell r="AC76">
            <v>31468.723000000002</v>
          </cell>
          <cell r="AD76">
            <v>450</v>
          </cell>
          <cell r="AE76">
            <v>450</v>
          </cell>
          <cell r="AF76">
            <v>450</v>
          </cell>
          <cell r="AG76">
            <v>1</v>
          </cell>
          <cell r="AH76">
            <v>0.3</v>
          </cell>
          <cell r="AI76">
            <v>0.2</v>
          </cell>
          <cell r="AJ76">
            <v>3</v>
          </cell>
          <cell r="AK76">
            <v>3</v>
          </cell>
          <cell r="AL76">
            <v>0</v>
          </cell>
          <cell r="AM76" t="str">
            <v>CZ01LargeOffice.idf</v>
          </cell>
          <cell r="AN76" t="str">
            <v>CTZ01SiteDesign.idf</v>
          </cell>
          <cell r="AO76">
            <v>0</v>
          </cell>
          <cell r="AP76">
            <v>75</v>
          </cell>
          <cell r="AQ76" t="str">
            <v>LargeOffice</v>
          </cell>
          <cell r="AR76" t="str">
            <v>Base</v>
          </cell>
          <cell r="AS76" t="str">
            <v>ContDimVT+20</v>
          </cell>
          <cell r="AT76" t="str">
            <v>No</v>
          </cell>
          <cell r="AU76" t="str">
            <v>No</v>
          </cell>
          <cell r="AV76" t="str">
            <v>No</v>
          </cell>
          <cell r="AW76" t="str">
            <v>No</v>
          </cell>
          <cell r="AX76" t="str">
            <v>No</v>
          </cell>
          <cell r="AY76" t="str">
            <v>No</v>
          </cell>
          <cell r="AZ76" t="str">
            <v>No</v>
          </cell>
          <cell r="BA76" t="str">
            <v>No</v>
          </cell>
          <cell r="BB76" t="str">
            <v>Yes</v>
          </cell>
          <cell r="BC76" t="str">
            <v>No</v>
          </cell>
          <cell r="BD76" t="str">
            <v>Yes</v>
          </cell>
          <cell r="BE76" t="str">
            <v>No</v>
          </cell>
          <cell r="BF76" t="str">
            <v>No</v>
          </cell>
          <cell r="BG76" t="str">
            <v>No</v>
          </cell>
          <cell r="BH76" t="str">
            <v>No</v>
          </cell>
          <cell r="BI76" t="str">
            <v>No</v>
          </cell>
          <cell r="BJ76" t="str">
            <v>No</v>
          </cell>
          <cell r="BK76" t="str">
            <v>No</v>
          </cell>
          <cell r="BL76" t="str">
            <v>No</v>
          </cell>
          <cell r="BM76" t="str">
            <v>No</v>
          </cell>
          <cell r="BN76" t="str">
            <v>No</v>
          </cell>
          <cell r="BO76" t="str">
            <v>No</v>
          </cell>
          <cell r="BP76" t="str">
            <v>No</v>
          </cell>
        </row>
        <row r="77">
          <cell r="B77" t="str">
            <v>0076 CZ01 LargeOffice BaseStDim</v>
          </cell>
          <cell r="C77" t="str">
            <v>0071 CZ01 LargeOffice Base</v>
          </cell>
          <cell r="D77" t="b">
            <v>1</v>
          </cell>
          <cell r="E77" t="str">
            <v>CZ01RV2.epw</v>
          </cell>
          <cell r="F77">
            <v>1</v>
          </cell>
          <cell r="G77">
            <v>0</v>
          </cell>
          <cell r="H77">
            <v>1.024128E-3</v>
          </cell>
          <cell r="I77">
            <v>0.14961845738037893</v>
          </cell>
          <cell r="J77">
            <v>0</v>
          </cell>
          <cell r="K77">
            <v>3.0234880784205331</v>
          </cell>
          <cell r="L77">
            <v>1.4609636167878515</v>
          </cell>
          <cell r="M77">
            <v>0.73</v>
          </cell>
          <cell r="N77">
            <v>0.75</v>
          </cell>
          <cell r="O77">
            <v>0.75</v>
          </cell>
          <cell r="P77">
            <v>2.8906049533482774</v>
          </cell>
          <cell r="Q77">
            <v>0.34613337434919739</v>
          </cell>
          <cell r="R77">
            <v>2.6687840419430833</v>
          </cell>
          <cell r="S77">
            <v>0.47</v>
          </cell>
          <cell r="T77">
            <v>0.43</v>
          </cell>
          <cell r="U77">
            <v>0.53109999999999991</v>
          </cell>
          <cell r="V77">
            <v>0.48589999999999994</v>
          </cell>
          <cell r="W77">
            <v>0.79099999999999993</v>
          </cell>
          <cell r="X77">
            <v>9.9999999999999995E-7</v>
          </cell>
          <cell r="Y77">
            <v>0</v>
          </cell>
          <cell r="Z77">
            <v>0</v>
          </cell>
          <cell r="AA77">
            <v>9.6875193750387503</v>
          </cell>
          <cell r="AB77">
            <v>10.763910416709722</v>
          </cell>
          <cell r="AC77">
            <v>31468.723000000002</v>
          </cell>
          <cell r="AD77">
            <v>450</v>
          </cell>
          <cell r="AE77">
            <v>450</v>
          </cell>
          <cell r="AF77">
            <v>450</v>
          </cell>
          <cell r="AG77">
            <v>2</v>
          </cell>
          <cell r="AH77">
            <v>0.3</v>
          </cell>
          <cell r="AI77">
            <v>0.2</v>
          </cell>
          <cell r="AJ77">
            <v>3</v>
          </cell>
          <cell r="AK77">
            <v>3</v>
          </cell>
          <cell r="AL77">
            <v>0</v>
          </cell>
          <cell r="AM77" t="str">
            <v>CZ01LargeOffice.idf</v>
          </cell>
          <cell r="AN77" t="str">
            <v>CTZ01SiteDesign.idf</v>
          </cell>
          <cell r="AO77">
            <v>0</v>
          </cell>
          <cell r="AP77">
            <v>76</v>
          </cell>
          <cell r="AQ77" t="str">
            <v>LargeOffice</v>
          </cell>
          <cell r="AR77" t="str">
            <v>Base</v>
          </cell>
          <cell r="AS77" t="str">
            <v>StDim</v>
          </cell>
          <cell r="AT77" t="str">
            <v>No</v>
          </cell>
          <cell r="AU77" t="str">
            <v>No</v>
          </cell>
          <cell r="AV77" t="str">
            <v>No</v>
          </cell>
          <cell r="AW77" t="str">
            <v>No</v>
          </cell>
          <cell r="AX77" t="str">
            <v>No</v>
          </cell>
          <cell r="AY77" t="str">
            <v>No</v>
          </cell>
          <cell r="AZ77" t="str">
            <v>No</v>
          </cell>
          <cell r="BA77" t="str">
            <v>No</v>
          </cell>
          <cell r="BB77" t="str">
            <v>No</v>
          </cell>
          <cell r="BC77" t="str">
            <v>No</v>
          </cell>
          <cell r="BD77" t="str">
            <v>Yes</v>
          </cell>
          <cell r="BE77" t="str">
            <v>No</v>
          </cell>
          <cell r="BF77" t="str">
            <v>No</v>
          </cell>
          <cell r="BG77" t="str">
            <v>No</v>
          </cell>
          <cell r="BH77" t="str">
            <v>No</v>
          </cell>
          <cell r="BI77" t="str">
            <v>No</v>
          </cell>
          <cell r="BJ77" t="str">
            <v>No</v>
          </cell>
          <cell r="BK77" t="str">
            <v>No</v>
          </cell>
          <cell r="BL77" t="str">
            <v>No</v>
          </cell>
          <cell r="BM77" t="str">
            <v>No</v>
          </cell>
          <cell r="BN77" t="str">
            <v>No</v>
          </cell>
          <cell r="BO77" t="str">
            <v>No</v>
          </cell>
          <cell r="BP77" t="str">
            <v>No</v>
          </cell>
        </row>
        <row r="78">
          <cell r="B78" t="str">
            <v>0077 CZ01 LargeOffice BaseStDimVT+20</v>
          </cell>
          <cell r="C78" t="str">
            <v>0071 CZ01 LargeOffice Base</v>
          </cell>
          <cell r="D78" t="b">
            <v>1</v>
          </cell>
          <cell r="E78" t="str">
            <v>CZ01RV2.epw</v>
          </cell>
          <cell r="F78">
            <v>1</v>
          </cell>
          <cell r="G78">
            <v>0</v>
          </cell>
          <cell r="H78">
            <v>1.024128E-3</v>
          </cell>
          <cell r="I78">
            <v>0.14961845738037893</v>
          </cell>
          <cell r="J78">
            <v>0</v>
          </cell>
          <cell r="K78">
            <v>3.0234880784205331</v>
          </cell>
          <cell r="L78">
            <v>1.4609636167878515</v>
          </cell>
          <cell r="M78">
            <v>0.73</v>
          </cell>
          <cell r="N78">
            <v>0.75</v>
          </cell>
          <cell r="O78">
            <v>0.75</v>
          </cell>
          <cell r="P78">
            <v>2.8906049533482774</v>
          </cell>
          <cell r="Q78">
            <v>0.34613337434919739</v>
          </cell>
          <cell r="R78">
            <v>2.6687840419430833</v>
          </cell>
          <cell r="S78">
            <v>0.47</v>
          </cell>
          <cell r="T78">
            <v>0.43</v>
          </cell>
          <cell r="U78">
            <v>0.63731999999999989</v>
          </cell>
          <cell r="V78">
            <v>0.58307999999999993</v>
          </cell>
          <cell r="W78">
            <v>0.79099999999999993</v>
          </cell>
          <cell r="X78">
            <v>9.9999999999999995E-7</v>
          </cell>
          <cell r="Y78">
            <v>0</v>
          </cell>
          <cell r="Z78">
            <v>0</v>
          </cell>
          <cell r="AA78">
            <v>9.6875193750387503</v>
          </cell>
          <cell r="AB78">
            <v>10.763910416709722</v>
          </cell>
          <cell r="AC78">
            <v>31468.723000000002</v>
          </cell>
          <cell r="AD78">
            <v>450</v>
          </cell>
          <cell r="AE78">
            <v>450</v>
          </cell>
          <cell r="AF78">
            <v>450</v>
          </cell>
          <cell r="AG78">
            <v>2</v>
          </cell>
          <cell r="AH78">
            <v>0.3</v>
          </cell>
          <cell r="AI78">
            <v>0.2</v>
          </cell>
          <cell r="AJ78">
            <v>3</v>
          </cell>
          <cell r="AK78">
            <v>3</v>
          </cell>
          <cell r="AL78">
            <v>0</v>
          </cell>
          <cell r="AM78" t="str">
            <v>CZ01LargeOffice.idf</v>
          </cell>
          <cell r="AN78" t="str">
            <v>CTZ01SiteDesign.idf</v>
          </cell>
          <cell r="AO78">
            <v>0</v>
          </cell>
          <cell r="AP78">
            <v>77</v>
          </cell>
          <cell r="AQ78" t="str">
            <v>LargeOffice</v>
          </cell>
          <cell r="AR78" t="str">
            <v>Base</v>
          </cell>
          <cell r="AS78" t="str">
            <v>StDimVT+20</v>
          </cell>
          <cell r="AT78" t="str">
            <v>No</v>
          </cell>
          <cell r="AU78" t="str">
            <v>No</v>
          </cell>
          <cell r="AV78" t="str">
            <v>No</v>
          </cell>
          <cell r="AW78" t="str">
            <v>No</v>
          </cell>
          <cell r="AX78" t="str">
            <v>No</v>
          </cell>
          <cell r="AY78" t="str">
            <v>No</v>
          </cell>
          <cell r="AZ78" t="str">
            <v>No</v>
          </cell>
          <cell r="BA78" t="str">
            <v>No</v>
          </cell>
          <cell r="BB78" t="str">
            <v>Yes</v>
          </cell>
          <cell r="BC78" t="str">
            <v>No</v>
          </cell>
          <cell r="BD78" t="str">
            <v>Yes</v>
          </cell>
          <cell r="BE78" t="str">
            <v>No</v>
          </cell>
          <cell r="BF78" t="str">
            <v>No</v>
          </cell>
          <cell r="BG78" t="str">
            <v>No</v>
          </cell>
          <cell r="BH78" t="str">
            <v>No</v>
          </cell>
          <cell r="BI78" t="str">
            <v>No</v>
          </cell>
          <cell r="BJ78" t="str">
            <v>No</v>
          </cell>
          <cell r="BK78" t="str">
            <v>No</v>
          </cell>
          <cell r="BL78" t="str">
            <v>No</v>
          </cell>
          <cell r="BM78" t="str">
            <v>No</v>
          </cell>
          <cell r="BN78" t="str">
            <v>No</v>
          </cell>
          <cell r="BO78" t="str">
            <v>No</v>
          </cell>
          <cell r="BP78" t="str">
            <v>No</v>
          </cell>
        </row>
        <row r="79">
          <cell r="B79" t="str">
            <v>0078 CZ01 LargeOffice WWR20ContDim</v>
          </cell>
          <cell r="C79" t="str">
            <v>0071 CZ01 LargeOffice Base</v>
          </cell>
          <cell r="D79" t="b">
            <v>1</v>
          </cell>
          <cell r="E79" t="str">
            <v>CZ01RV2.epw</v>
          </cell>
          <cell r="F79">
            <v>1</v>
          </cell>
          <cell r="G79">
            <v>0</v>
          </cell>
          <cell r="H79">
            <v>1.024128E-3</v>
          </cell>
          <cell r="I79">
            <v>0.14961845738037893</v>
          </cell>
          <cell r="J79">
            <v>0</v>
          </cell>
          <cell r="K79">
            <v>3.0234880784205331</v>
          </cell>
          <cell r="L79">
            <v>1.4609636167878515</v>
          </cell>
          <cell r="M79">
            <v>0.73</v>
          </cell>
          <cell r="N79">
            <v>0.75</v>
          </cell>
          <cell r="O79">
            <v>0.75</v>
          </cell>
          <cell r="P79">
            <v>2.8906049533482774</v>
          </cell>
          <cell r="Q79">
            <v>0.34613337434919739</v>
          </cell>
          <cell r="R79">
            <v>2.6687840419430833</v>
          </cell>
          <cell r="S79">
            <v>0.47</v>
          </cell>
          <cell r="T79">
            <v>0.43</v>
          </cell>
          <cell r="U79">
            <v>0.53109999999999991</v>
          </cell>
          <cell r="V79">
            <v>0.48589999999999994</v>
          </cell>
          <cell r="W79">
            <v>0.79099999999999993</v>
          </cell>
          <cell r="X79">
            <v>9.9999999999999995E-7</v>
          </cell>
          <cell r="Y79">
            <v>0</v>
          </cell>
          <cell r="Z79">
            <v>0</v>
          </cell>
          <cell r="AA79">
            <v>9.6875193750387503</v>
          </cell>
          <cell r="AB79">
            <v>10.763910416709722</v>
          </cell>
          <cell r="AC79">
            <v>31468.723000000002</v>
          </cell>
          <cell r="AD79">
            <v>450</v>
          </cell>
          <cell r="AE79">
            <v>450</v>
          </cell>
          <cell r="AF79">
            <v>450</v>
          </cell>
          <cell r="AG79">
            <v>1</v>
          </cell>
          <cell r="AH79">
            <v>0.3</v>
          </cell>
          <cell r="AI79">
            <v>0.2</v>
          </cell>
          <cell r="AJ79">
            <v>3</v>
          </cell>
          <cell r="AK79">
            <v>3</v>
          </cell>
          <cell r="AL79">
            <v>0</v>
          </cell>
          <cell r="AM79" t="str">
            <v>CZ01LargeOfficeWWR20.idf</v>
          </cell>
          <cell r="AN79" t="str">
            <v>CTZ01SiteDesign.idf</v>
          </cell>
          <cell r="AO79">
            <v>0</v>
          </cell>
          <cell r="AP79">
            <v>78</v>
          </cell>
          <cell r="AQ79" t="str">
            <v>LargeOffice</v>
          </cell>
          <cell r="AR79" t="str">
            <v>WWR20</v>
          </cell>
          <cell r="AS79" t="str">
            <v>ContDim</v>
          </cell>
          <cell r="AT79" t="str">
            <v>No</v>
          </cell>
          <cell r="AU79" t="str">
            <v>No</v>
          </cell>
          <cell r="AV79" t="str">
            <v>No</v>
          </cell>
          <cell r="AW79" t="str">
            <v>No</v>
          </cell>
          <cell r="AX79" t="str">
            <v>No</v>
          </cell>
          <cell r="AY79" t="str">
            <v>No</v>
          </cell>
          <cell r="AZ79" t="str">
            <v>No</v>
          </cell>
          <cell r="BA79" t="str">
            <v>No</v>
          </cell>
          <cell r="BB79" t="str">
            <v>No</v>
          </cell>
          <cell r="BC79" t="str">
            <v>No</v>
          </cell>
          <cell r="BD79" t="str">
            <v>Yes</v>
          </cell>
          <cell r="BE79" t="str">
            <v>No</v>
          </cell>
          <cell r="BF79" t="str">
            <v>No</v>
          </cell>
          <cell r="BG79" t="str">
            <v>No</v>
          </cell>
          <cell r="BH79" t="str">
            <v>No</v>
          </cell>
          <cell r="BI79" t="str">
            <v>No</v>
          </cell>
          <cell r="BJ79" t="str">
            <v>No</v>
          </cell>
          <cell r="BK79" t="str">
            <v>No</v>
          </cell>
          <cell r="BL79" t="str">
            <v>No</v>
          </cell>
          <cell r="BM79" t="str">
            <v>No</v>
          </cell>
          <cell r="BN79" t="str">
            <v>No</v>
          </cell>
          <cell r="BO79" t="str">
            <v>No</v>
          </cell>
          <cell r="BP79" t="str">
            <v>No</v>
          </cell>
        </row>
        <row r="80">
          <cell r="B80" t="str">
            <v>0079 CZ01 LargeOffice WWR20ContDimVT+20</v>
          </cell>
          <cell r="C80" t="str">
            <v>0071 CZ01 LargeOffice Base</v>
          </cell>
          <cell r="D80" t="b">
            <v>1</v>
          </cell>
          <cell r="E80" t="str">
            <v>CZ01RV2.epw</v>
          </cell>
          <cell r="F80">
            <v>1</v>
          </cell>
          <cell r="G80">
            <v>0</v>
          </cell>
          <cell r="H80">
            <v>1.024128E-3</v>
          </cell>
          <cell r="I80">
            <v>0.14961845738037893</v>
          </cell>
          <cell r="J80">
            <v>0</v>
          </cell>
          <cell r="K80">
            <v>3.0234880784205331</v>
          </cell>
          <cell r="L80">
            <v>1.4609636167878515</v>
          </cell>
          <cell r="M80">
            <v>0.73</v>
          </cell>
          <cell r="N80">
            <v>0.75</v>
          </cell>
          <cell r="O80">
            <v>0.75</v>
          </cell>
          <cell r="P80">
            <v>2.8906049533482774</v>
          </cell>
          <cell r="Q80">
            <v>0.34613337434919739</v>
          </cell>
          <cell r="R80">
            <v>2.6687840419430833</v>
          </cell>
          <cell r="S80">
            <v>0.47</v>
          </cell>
          <cell r="T80">
            <v>0.43</v>
          </cell>
          <cell r="U80">
            <v>0.63731999999999989</v>
          </cell>
          <cell r="V80">
            <v>0.58307999999999993</v>
          </cell>
          <cell r="W80">
            <v>0.79099999999999993</v>
          </cell>
          <cell r="X80">
            <v>9.9999999999999995E-7</v>
          </cell>
          <cell r="Y80">
            <v>0</v>
          </cell>
          <cell r="Z80">
            <v>0</v>
          </cell>
          <cell r="AA80">
            <v>9.6875193750387503</v>
          </cell>
          <cell r="AB80">
            <v>10.763910416709722</v>
          </cell>
          <cell r="AC80">
            <v>31468.723000000002</v>
          </cell>
          <cell r="AD80">
            <v>450</v>
          </cell>
          <cell r="AE80">
            <v>450</v>
          </cell>
          <cell r="AF80">
            <v>450</v>
          </cell>
          <cell r="AG80">
            <v>1</v>
          </cell>
          <cell r="AH80">
            <v>0.3</v>
          </cell>
          <cell r="AI80">
            <v>0.2</v>
          </cell>
          <cell r="AJ80">
            <v>3</v>
          </cell>
          <cell r="AK80">
            <v>3</v>
          </cell>
          <cell r="AL80">
            <v>0</v>
          </cell>
          <cell r="AM80" t="str">
            <v>CZ01LargeOfficeWWR20.idf</v>
          </cell>
          <cell r="AN80" t="str">
            <v>CTZ01SiteDesign.idf</v>
          </cell>
          <cell r="AO80">
            <v>0</v>
          </cell>
          <cell r="AP80">
            <v>79</v>
          </cell>
          <cell r="AQ80" t="str">
            <v>LargeOffice</v>
          </cell>
          <cell r="AR80" t="str">
            <v>WWR20</v>
          </cell>
          <cell r="AS80" t="str">
            <v>ContDimVT+20</v>
          </cell>
          <cell r="AT80" t="str">
            <v>No</v>
          </cell>
          <cell r="AU80" t="str">
            <v>No</v>
          </cell>
          <cell r="AV80" t="str">
            <v>No</v>
          </cell>
          <cell r="AW80" t="str">
            <v>No</v>
          </cell>
          <cell r="AX80" t="str">
            <v>No</v>
          </cell>
          <cell r="AY80" t="str">
            <v>No</v>
          </cell>
          <cell r="AZ80" t="str">
            <v>No</v>
          </cell>
          <cell r="BA80" t="str">
            <v>No</v>
          </cell>
          <cell r="BB80" t="str">
            <v>Yes</v>
          </cell>
          <cell r="BC80" t="str">
            <v>No</v>
          </cell>
          <cell r="BD80" t="str">
            <v>Yes</v>
          </cell>
          <cell r="BE80" t="str">
            <v>No</v>
          </cell>
          <cell r="BF80" t="str">
            <v>No</v>
          </cell>
          <cell r="BG80" t="str">
            <v>No</v>
          </cell>
          <cell r="BH80" t="str">
            <v>No</v>
          </cell>
          <cell r="BI80" t="str">
            <v>No</v>
          </cell>
          <cell r="BJ80" t="str">
            <v>No</v>
          </cell>
          <cell r="BK80" t="str">
            <v>No</v>
          </cell>
          <cell r="BL80" t="str">
            <v>No</v>
          </cell>
          <cell r="BM80" t="str">
            <v>No</v>
          </cell>
          <cell r="BN80" t="str">
            <v>No</v>
          </cell>
          <cell r="BO80" t="str">
            <v>No</v>
          </cell>
          <cell r="BP80" t="str">
            <v>No</v>
          </cell>
        </row>
        <row r="81">
          <cell r="B81" t="str">
            <v>0080 CZ01 LargeOffice WWR20StDim</v>
          </cell>
          <cell r="C81" t="str">
            <v>0071 CZ01 LargeOffice Base</v>
          </cell>
          <cell r="D81" t="b">
            <v>1</v>
          </cell>
          <cell r="E81" t="str">
            <v>CZ01RV2.epw</v>
          </cell>
          <cell r="F81">
            <v>1</v>
          </cell>
          <cell r="G81">
            <v>0</v>
          </cell>
          <cell r="H81">
            <v>1.024128E-3</v>
          </cell>
          <cell r="I81">
            <v>0.14961845738037893</v>
          </cell>
          <cell r="J81">
            <v>0</v>
          </cell>
          <cell r="K81">
            <v>3.0234880784205331</v>
          </cell>
          <cell r="L81">
            <v>1.4609636167878515</v>
          </cell>
          <cell r="M81">
            <v>0.73</v>
          </cell>
          <cell r="N81">
            <v>0.75</v>
          </cell>
          <cell r="O81">
            <v>0.75</v>
          </cell>
          <cell r="P81">
            <v>2.8906049533482774</v>
          </cell>
          <cell r="Q81">
            <v>0.34613337434919739</v>
          </cell>
          <cell r="R81">
            <v>2.6687840419430833</v>
          </cell>
          <cell r="S81">
            <v>0.47</v>
          </cell>
          <cell r="T81">
            <v>0.43</v>
          </cell>
          <cell r="U81">
            <v>0.53109999999999991</v>
          </cell>
          <cell r="V81">
            <v>0.48589999999999994</v>
          </cell>
          <cell r="W81">
            <v>0.79099999999999993</v>
          </cell>
          <cell r="X81">
            <v>9.9999999999999995E-7</v>
          </cell>
          <cell r="Y81">
            <v>0</v>
          </cell>
          <cell r="Z81">
            <v>0</v>
          </cell>
          <cell r="AA81">
            <v>9.6875193750387503</v>
          </cell>
          <cell r="AB81">
            <v>10.763910416709722</v>
          </cell>
          <cell r="AC81">
            <v>31468.723000000002</v>
          </cell>
          <cell r="AD81">
            <v>450</v>
          </cell>
          <cell r="AE81">
            <v>450</v>
          </cell>
          <cell r="AF81">
            <v>450</v>
          </cell>
          <cell r="AG81">
            <v>2</v>
          </cell>
          <cell r="AH81">
            <v>0.3</v>
          </cell>
          <cell r="AI81">
            <v>0.2</v>
          </cell>
          <cell r="AJ81">
            <v>3</v>
          </cell>
          <cell r="AK81">
            <v>3</v>
          </cell>
          <cell r="AL81">
            <v>0</v>
          </cell>
          <cell r="AM81" t="str">
            <v>CZ01LargeOfficeWWR20.idf</v>
          </cell>
          <cell r="AN81" t="str">
            <v>CTZ01SiteDesign.idf</v>
          </cell>
          <cell r="AO81">
            <v>0</v>
          </cell>
          <cell r="AP81">
            <v>80</v>
          </cell>
          <cell r="AQ81" t="str">
            <v>LargeOffice</v>
          </cell>
          <cell r="AR81" t="str">
            <v>WWR20</v>
          </cell>
          <cell r="AS81" t="str">
            <v>StDim</v>
          </cell>
          <cell r="AT81" t="str">
            <v>No</v>
          </cell>
          <cell r="AU81" t="str">
            <v>No</v>
          </cell>
          <cell r="AV81" t="str">
            <v>No</v>
          </cell>
          <cell r="AW81" t="str">
            <v>No</v>
          </cell>
          <cell r="AX81" t="str">
            <v>No</v>
          </cell>
          <cell r="AY81" t="str">
            <v>No</v>
          </cell>
          <cell r="AZ81" t="str">
            <v>No</v>
          </cell>
          <cell r="BA81" t="str">
            <v>No</v>
          </cell>
          <cell r="BB81" t="str">
            <v>No</v>
          </cell>
          <cell r="BC81" t="str">
            <v>No</v>
          </cell>
          <cell r="BD81" t="str">
            <v>Yes</v>
          </cell>
          <cell r="BE81" t="str">
            <v>No</v>
          </cell>
          <cell r="BF81" t="str">
            <v>No</v>
          </cell>
          <cell r="BG81" t="str">
            <v>No</v>
          </cell>
          <cell r="BH81" t="str">
            <v>No</v>
          </cell>
          <cell r="BI81" t="str">
            <v>No</v>
          </cell>
          <cell r="BJ81" t="str">
            <v>No</v>
          </cell>
          <cell r="BK81" t="str">
            <v>No</v>
          </cell>
          <cell r="BL81" t="str">
            <v>No</v>
          </cell>
          <cell r="BM81" t="str">
            <v>No</v>
          </cell>
          <cell r="BN81" t="str">
            <v>No</v>
          </cell>
          <cell r="BO81" t="str">
            <v>No</v>
          </cell>
          <cell r="BP81" t="str">
            <v>No</v>
          </cell>
        </row>
        <row r="82">
          <cell r="B82" t="str">
            <v>0081 CZ01 LargeOffice WWR20StDimVT+20</v>
          </cell>
          <cell r="C82" t="str">
            <v>0071 CZ01 LargeOffice Base</v>
          </cell>
          <cell r="D82" t="b">
            <v>1</v>
          </cell>
          <cell r="E82" t="str">
            <v>CZ01RV2.epw</v>
          </cell>
          <cell r="F82">
            <v>1</v>
          </cell>
          <cell r="G82">
            <v>0</v>
          </cell>
          <cell r="H82">
            <v>1.024128E-3</v>
          </cell>
          <cell r="I82">
            <v>0.14961845738037893</v>
          </cell>
          <cell r="J82">
            <v>0</v>
          </cell>
          <cell r="K82">
            <v>3.0234880784205331</v>
          </cell>
          <cell r="L82">
            <v>1.4609636167878515</v>
          </cell>
          <cell r="M82">
            <v>0.73</v>
          </cell>
          <cell r="N82">
            <v>0.75</v>
          </cell>
          <cell r="O82">
            <v>0.75</v>
          </cell>
          <cell r="P82">
            <v>2.8906049533482774</v>
          </cell>
          <cell r="Q82">
            <v>0.34613337434919739</v>
          </cell>
          <cell r="R82">
            <v>2.6687840419430833</v>
          </cell>
          <cell r="S82">
            <v>0.47</v>
          </cell>
          <cell r="T82">
            <v>0.43</v>
          </cell>
          <cell r="U82">
            <v>0.63731999999999989</v>
          </cell>
          <cell r="V82">
            <v>0.58307999999999993</v>
          </cell>
          <cell r="W82">
            <v>0.79099999999999993</v>
          </cell>
          <cell r="X82">
            <v>9.9999999999999995E-7</v>
          </cell>
          <cell r="Y82">
            <v>0</v>
          </cell>
          <cell r="Z82">
            <v>0</v>
          </cell>
          <cell r="AA82">
            <v>9.6875193750387503</v>
          </cell>
          <cell r="AB82">
            <v>10.763910416709722</v>
          </cell>
          <cell r="AC82">
            <v>31468.723000000002</v>
          </cell>
          <cell r="AD82">
            <v>450</v>
          </cell>
          <cell r="AE82">
            <v>450</v>
          </cell>
          <cell r="AF82">
            <v>450</v>
          </cell>
          <cell r="AG82">
            <v>2</v>
          </cell>
          <cell r="AH82">
            <v>0.3</v>
          </cell>
          <cell r="AI82">
            <v>0.2</v>
          </cell>
          <cell r="AJ82">
            <v>3</v>
          </cell>
          <cell r="AK82">
            <v>3</v>
          </cell>
          <cell r="AL82">
            <v>0</v>
          </cell>
          <cell r="AM82" t="str">
            <v>CZ01LargeOfficeWWR20.idf</v>
          </cell>
          <cell r="AN82" t="str">
            <v>CTZ01SiteDesign.idf</v>
          </cell>
          <cell r="AO82">
            <v>0</v>
          </cell>
          <cell r="AP82">
            <v>81</v>
          </cell>
          <cell r="AQ82" t="str">
            <v>LargeOffice</v>
          </cell>
          <cell r="AR82" t="str">
            <v>WWR20</v>
          </cell>
          <cell r="AS82" t="str">
            <v>StDimVT+20</v>
          </cell>
          <cell r="AT82" t="str">
            <v>No</v>
          </cell>
          <cell r="AU82" t="str">
            <v>No</v>
          </cell>
          <cell r="AV82" t="str">
            <v>No</v>
          </cell>
          <cell r="AW82" t="str">
            <v>No</v>
          </cell>
          <cell r="AX82" t="str">
            <v>No</v>
          </cell>
          <cell r="AY82" t="str">
            <v>No</v>
          </cell>
          <cell r="AZ82" t="str">
            <v>No</v>
          </cell>
          <cell r="BA82" t="str">
            <v>No</v>
          </cell>
          <cell r="BB82" t="str">
            <v>Yes</v>
          </cell>
          <cell r="BC82" t="str">
            <v>No</v>
          </cell>
          <cell r="BD82" t="str">
            <v>Yes</v>
          </cell>
          <cell r="BE82" t="str">
            <v>No</v>
          </cell>
          <cell r="BF82" t="str">
            <v>No</v>
          </cell>
          <cell r="BG82" t="str">
            <v>No</v>
          </cell>
          <cell r="BH82" t="str">
            <v>No</v>
          </cell>
          <cell r="BI82" t="str">
            <v>No</v>
          </cell>
          <cell r="BJ82" t="str">
            <v>No</v>
          </cell>
          <cell r="BK82" t="str">
            <v>No</v>
          </cell>
          <cell r="BL82" t="str">
            <v>No</v>
          </cell>
          <cell r="BM82" t="str">
            <v>No</v>
          </cell>
          <cell r="BN82" t="str">
            <v>No</v>
          </cell>
          <cell r="BO82" t="str">
            <v>No</v>
          </cell>
          <cell r="BP82" t="str">
            <v>No</v>
          </cell>
        </row>
        <row r="83">
          <cell r="B83" t="str">
            <v>0082 CZ01 LargeOffice WWR60ContDim</v>
          </cell>
          <cell r="C83" t="str">
            <v>0071 CZ01 LargeOffice Base</v>
          </cell>
          <cell r="D83" t="b">
            <v>1</v>
          </cell>
          <cell r="E83" t="str">
            <v>CZ01RV2.epw</v>
          </cell>
          <cell r="F83">
            <v>1</v>
          </cell>
          <cell r="G83">
            <v>0</v>
          </cell>
          <cell r="H83">
            <v>1.024128E-3</v>
          </cell>
          <cell r="I83">
            <v>0.14961845738037893</v>
          </cell>
          <cell r="J83">
            <v>0</v>
          </cell>
          <cell r="K83">
            <v>3.0234880784205331</v>
          </cell>
          <cell r="L83">
            <v>1.4609636167878515</v>
          </cell>
          <cell r="M83">
            <v>0.73</v>
          </cell>
          <cell r="N83">
            <v>0.75</v>
          </cell>
          <cell r="O83">
            <v>0.75</v>
          </cell>
          <cell r="P83">
            <v>2.8906049533482774</v>
          </cell>
          <cell r="Q83">
            <v>0.34613337434919739</v>
          </cell>
          <cell r="R83">
            <v>2.6687840419430833</v>
          </cell>
          <cell r="S83">
            <v>0.47</v>
          </cell>
          <cell r="T83">
            <v>0.43</v>
          </cell>
          <cell r="U83">
            <v>0.53109999999999991</v>
          </cell>
          <cell r="V83">
            <v>0.48589999999999994</v>
          </cell>
          <cell r="W83">
            <v>0.79099999999999993</v>
          </cell>
          <cell r="X83">
            <v>9.9999999999999995E-7</v>
          </cell>
          <cell r="Y83">
            <v>0</v>
          </cell>
          <cell r="Z83">
            <v>0</v>
          </cell>
          <cell r="AA83">
            <v>9.6875193750387503</v>
          </cell>
          <cell r="AB83">
            <v>10.763910416709722</v>
          </cell>
          <cell r="AC83">
            <v>31468.723000000002</v>
          </cell>
          <cell r="AD83">
            <v>450</v>
          </cell>
          <cell r="AE83">
            <v>450</v>
          </cell>
          <cell r="AF83">
            <v>450</v>
          </cell>
          <cell r="AG83">
            <v>1</v>
          </cell>
          <cell r="AH83">
            <v>0.3</v>
          </cell>
          <cell r="AI83">
            <v>0.2</v>
          </cell>
          <cell r="AJ83">
            <v>3</v>
          </cell>
          <cell r="AK83">
            <v>3</v>
          </cell>
          <cell r="AL83">
            <v>0</v>
          </cell>
          <cell r="AM83" t="str">
            <v>CZ01LargeOfficeWWR60.idf</v>
          </cell>
          <cell r="AN83" t="str">
            <v>CTZ01SiteDesign.idf</v>
          </cell>
          <cell r="AO83">
            <v>0</v>
          </cell>
          <cell r="AP83">
            <v>82</v>
          </cell>
          <cell r="AQ83" t="str">
            <v>LargeOffice</v>
          </cell>
          <cell r="AR83" t="str">
            <v>WWR60</v>
          </cell>
          <cell r="AS83" t="str">
            <v>ContDim</v>
          </cell>
          <cell r="AT83" t="str">
            <v>No</v>
          </cell>
          <cell r="AU83" t="str">
            <v>No</v>
          </cell>
          <cell r="AV83" t="str">
            <v>No</v>
          </cell>
          <cell r="AW83" t="str">
            <v>No</v>
          </cell>
          <cell r="AX83" t="str">
            <v>No</v>
          </cell>
          <cell r="AY83" t="str">
            <v>No</v>
          </cell>
          <cell r="AZ83" t="str">
            <v>No</v>
          </cell>
          <cell r="BA83" t="str">
            <v>No</v>
          </cell>
          <cell r="BB83" t="str">
            <v>No</v>
          </cell>
          <cell r="BC83" t="str">
            <v>No</v>
          </cell>
          <cell r="BD83" t="str">
            <v>Yes</v>
          </cell>
          <cell r="BE83" t="str">
            <v>No</v>
          </cell>
          <cell r="BF83" t="str">
            <v>No</v>
          </cell>
          <cell r="BG83" t="str">
            <v>No</v>
          </cell>
          <cell r="BH83" t="str">
            <v>No</v>
          </cell>
          <cell r="BI83" t="str">
            <v>No</v>
          </cell>
          <cell r="BJ83" t="str">
            <v>No</v>
          </cell>
          <cell r="BK83" t="str">
            <v>No</v>
          </cell>
          <cell r="BL83" t="str">
            <v>No</v>
          </cell>
          <cell r="BM83" t="str">
            <v>No</v>
          </cell>
          <cell r="BN83" t="str">
            <v>No</v>
          </cell>
          <cell r="BO83" t="str">
            <v>No</v>
          </cell>
          <cell r="BP83" t="str">
            <v>No</v>
          </cell>
        </row>
        <row r="84">
          <cell r="B84" t="str">
            <v>0083 CZ01 LargeOffice WWR60ContDimVT+20</v>
          </cell>
          <cell r="C84" t="str">
            <v>0071 CZ01 LargeOffice Base</v>
          </cell>
          <cell r="D84" t="b">
            <v>1</v>
          </cell>
          <cell r="E84" t="str">
            <v>CZ01RV2.epw</v>
          </cell>
          <cell r="F84">
            <v>1</v>
          </cell>
          <cell r="G84">
            <v>0</v>
          </cell>
          <cell r="H84">
            <v>1.024128E-3</v>
          </cell>
          <cell r="I84">
            <v>0.14961845738037893</v>
          </cell>
          <cell r="J84">
            <v>0</v>
          </cell>
          <cell r="K84">
            <v>3.0234880784205331</v>
          </cell>
          <cell r="L84">
            <v>1.4609636167878515</v>
          </cell>
          <cell r="M84">
            <v>0.73</v>
          </cell>
          <cell r="N84">
            <v>0.75</v>
          </cell>
          <cell r="O84">
            <v>0.75</v>
          </cell>
          <cell r="P84">
            <v>2.8906049533482774</v>
          </cell>
          <cell r="Q84">
            <v>0.34613337434919739</v>
          </cell>
          <cell r="R84">
            <v>2.6687840419430833</v>
          </cell>
          <cell r="S84">
            <v>0.47</v>
          </cell>
          <cell r="T84">
            <v>0.43</v>
          </cell>
          <cell r="U84">
            <v>0.63731999999999989</v>
          </cell>
          <cell r="V84">
            <v>0.58307999999999993</v>
          </cell>
          <cell r="W84">
            <v>0.79099999999999993</v>
          </cell>
          <cell r="X84">
            <v>9.9999999999999995E-7</v>
          </cell>
          <cell r="Y84">
            <v>0</v>
          </cell>
          <cell r="Z84">
            <v>0</v>
          </cell>
          <cell r="AA84">
            <v>9.6875193750387503</v>
          </cell>
          <cell r="AB84">
            <v>10.763910416709722</v>
          </cell>
          <cell r="AC84">
            <v>31468.723000000002</v>
          </cell>
          <cell r="AD84">
            <v>450</v>
          </cell>
          <cell r="AE84">
            <v>450</v>
          </cell>
          <cell r="AF84">
            <v>450</v>
          </cell>
          <cell r="AG84">
            <v>1</v>
          </cell>
          <cell r="AH84">
            <v>0.3</v>
          </cell>
          <cell r="AI84">
            <v>0.2</v>
          </cell>
          <cell r="AJ84">
            <v>3</v>
          </cell>
          <cell r="AK84">
            <v>3</v>
          </cell>
          <cell r="AL84">
            <v>0</v>
          </cell>
          <cell r="AM84" t="str">
            <v>CZ01LargeOfficeWWR60.idf</v>
          </cell>
          <cell r="AN84" t="str">
            <v>CTZ01SiteDesign.idf</v>
          </cell>
          <cell r="AO84">
            <v>0</v>
          </cell>
          <cell r="AP84">
            <v>83</v>
          </cell>
          <cell r="AQ84" t="str">
            <v>LargeOffice</v>
          </cell>
          <cell r="AR84" t="str">
            <v>WWR60</v>
          </cell>
          <cell r="AS84" t="str">
            <v>ContDimVT+20</v>
          </cell>
          <cell r="AT84" t="str">
            <v>No</v>
          </cell>
          <cell r="AU84" t="str">
            <v>No</v>
          </cell>
          <cell r="AV84" t="str">
            <v>No</v>
          </cell>
          <cell r="AW84" t="str">
            <v>No</v>
          </cell>
          <cell r="AX84" t="str">
            <v>No</v>
          </cell>
          <cell r="AY84" t="str">
            <v>No</v>
          </cell>
          <cell r="AZ84" t="str">
            <v>No</v>
          </cell>
          <cell r="BA84" t="str">
            <v>No</v>
          </cell>
          <cell r="BB84" t="str">
            <v>Yes</v>
          </cell>
          <cell r="BC84" t="str">
            <v>No</v>
          </cell>
          <cell r="BD84" t="str">
            <v>Yes</v>
          </cell>
          <cell r="BE84" t="str">
            <v>No</v>
          </cell>
          <cell r="BF84" t="str">
            <v>No</v>
          </cell>
          <cell r="BG84" t="str">
            <v>No</v>
          </cell>
          <cell r="BH84" t="str">
            <v>No</v>
          </cell>
          <cell r="BI84" t="str">
            <v>No</v>
          </cell>
          <cell r="BJ84" t="str">
            <v>No</v>
          </cell>
          <cell r="BK84" t="str">
            <v>No</v>
          </cell>
          <cell r="BL84" t="str">
            <v>No</v>
          </cell>
          <cell r="BM84" t="str">
            <v>No</v>
          </cell>
          <cell r="BN84" t="str">
            <v>No</v>
          </cell>
          <cell r="BO84" t="str">
            <v>No</v>
          </cell>
          <cell r="BP84" t="str">
            <v>No</v>
          </cell>
        </row>
        <row r="85">
          <cell r="B85" t="str">
            <v>0084 CZ01 LargeOffice WWR60StDim</v>
          </cell>
          <cell r="C85" t="str">
            <v>0071 CZ01 LargeOffice Base</v>
          </cell>
          <cell r="D85" t="b">
            <v>1</v>
          </cell>
          <cell r="E85" t="str">
            <v>CZ01RV2.epw</v>
          </cell>
          <cell r="F85">
            <v>1</v>
          </cell>
          <cell r="G85">
            <v>0</v>
          </cell>
          <cell r="H85">
            <v>1.024128E-3</v>
          </cell>
          <cell r="I85">
            <v>0.14961845738037893</v>
          </cell>
          <cell r="J85">
            <v>0</v>
          </cell>
          <cell r="K85">
            <v>3.0234880784205331</v>
          </cell>
          <cell r="L85">
            <v>1.4609636167878515</v>
          </cell>
          <cell r="M85">
            <v>0.73</v>
          </cell>
          <cell r="N85">
            <v>0.75</v>
          </cell>
          <cell r="O85">
            <v>0.75</v>
          </cell>
          <cell r="P85">
            <v>2.8906049533482774</v>
          </cell>
          <cell r="Q85">
            <v>0.34613337434919739</v>
          </cell>
          <cell r="R85">
            <v>2.6687840419430833</v>
          </cell>
          <cell r="S85">
            <v>0.47</v>
          </cell>
          <cell r="T85">
            <v>0.43</v>
          </cell>
          <cell r="U85">
            <v>0.53109999999999991</v>
          </cell>
          <cell r="V85">
            <v>0.48589999999999994</v>
          </cell>
          <cell r="W85">
            <v>0.79099999999999993</v>
          </cell>
          <cell r="X85">
            <v>9.9999999999999995E-7</v>
          </cell>
          <cell r="Y85">
            <v>0</v>
          </cell>
          <cell r="Z85">
            <v>0</v>
          </cell>
          <cell r="AA85">
            <v>9.6875193750387503</v>
          </cell>
          <cell r="AB85">
            <v>10.763910416709722</v>
          </cell>
          <cell r="AC85">
            <v>31468.723000000002</v>
          </cell>
          <cell r="AD85">
            <v>450</v>
          </cell>
          <cell r="AE85">
            <v>450</v>
          </cell>
          <cell r="AF85">
            <v>450</v>
          </cell>
          <cell r="AG85">
            <v>2</v>
          </cell>
          <cell r="AH85">
            <v>0.3</v>
          </cell>
          <cell r="AI85">
            <v>0.2</v>
          </cell>
          <cell r="AJ85">
            <v>3</v>
          </cell>
          <cell r="AK85">
            <v>3</v>
          </cell>
          <cell r="AL85">
            <v>0</v>
          </cell>
          <cell r="AM85" t="str">
            <v>CZ01LargeOfficeWWR60.idf</v>
          </cell>
          <cell r="AN85" t="str">
            <v>CTZ01SiteDesign.idf</v>
          </cell>
          <cell r="AO85">
            <v>0</v>
          </cell>
          <cell r="AP85">
            <v>84</v>
          </cell>
          <cell r="AQ85" t="str">
            <v>LargeOffice</v>
          </cell>
          <cell r="AR85" t="str">
            <v>WWR60</v>
          </cell>
          <cell r="AS85" t="str">
            <v>StDim</v>
          </cell>
          <cell r="AT85" t="str">
            <v>No</v>
          </cell>
          <cell r="AU85" t="str">
            <v>No</v>
          </cell>
          <cell r="AV85" t="str">
            <v>No</v>
          </cell>
          <cell r="AW85" t="str">
            <v>No</v>
          </cell>
          <cell r="AX85" t="str">
            <v>No</v>
          </cell>
          <cell r="AY85" t="str">
            <v>No</v>
          </cell>
          <cell r="AZ85" t="str">
            <v>No</v>
          </cell>
          <cell r="BA85" t="str">
            <v>No</v>
          </cell>
          <cell r="BB85" t="str">
            <v>No</v>
          </cell>
          <cell r="BC85" t="str">
            <v>No</v>
          </cell>
          <cell r="BD85" t="str">
            <v>Yes</v>
          </cell>
          <cell r="BE85" t="str">
            <v>No</v>
          </cell>
          <cell r="BF85" t="str">
            <v>No</v>
          </cell>
          <cell r="BG85" t="str">
            <v>No</v>
          </cell>
          <cell r="BH85" t="str">
            <v>No</v>
          </cell>
          <cell r="BI85" t="str">
            <v>No</v>
          </cell>
          <cell r="BJ85" t="str">
            <v>No</v>
          </cell>
          <cell r="BK85" t="str">
            <v>No</v>
          </cell>
          <cell r="BL85" t="str">
            <v>No</v>
          </cell>
          <cell r="BM85" t="str">
            <v>No</v>
          </cell>
          <cell r="BN85" t="str">
            <v>No</v>
          </cell>
          <cell r="BO85" t="str">
            <v>No</v>
          </cell>
          <cell r="BP85" t="str">
            <v>No</v>
          </cell>
        </row>
        <row r="86">
          <cell r="B86" t="str">
            <v>0085 CZ01 LargeOffice WWR60StDimVT+20</v>
          </cell>
          <cell r="C86" t="str">
            <v>0071 CZ01 LargeOffice Base</v>
          </cell>
          <cell r="D86" t="b">
            <v>1</v>
          </cell>
          <cell r="E86" t="str">
            <v>CZ01RV2.epw</v>
          </cell>
          <cell r="F86">
            <v>1</v>
          </cell>
          <cell r="G86">
            <v>0</v>
          </cell>
          <cell r="H86">
            <v>1.024128E-3</v>
          </cell>
          <cell r="I86">
            <v>0.14961845738037893</v>
          </cell>
          <cell r="J86">
            <v>0</v>
          </cell>
          <cell r="K86">
            <v>3.0234880784205331</v>
          </cell>
          <cell r="L86">
            <v>1.4609636167878515</v>
          </cell>
          <cell r="M86">
            <v>0.73</v>
          </cell>
          <cell r="N86">
            <v>0.75</v>
          </cell>
          <cell r="O86">
            <v>0.75</v>
          </cell>
          <cell r="P86">
            <v>2.8906049533482774</v>
          </cell>
          <cell r="Q86">
            <v>0.34613337434919739</v>
          </cell>
          <cell r="R86">
            <v>2.6687840419430833</v>
          </cell>
          <cell r="S86">
            <v>0.47</v>
          </cell>
          <cell r="T86">
            <v>0.43</v>
          </cell>
          <cell r="U86">
            <v>0.63731999999999989</v>
          </cell>
          <cell r="V86">
            <v>0.58307999999999993</v>
          </cell>
          <cell r="W86">
            <v>0.79099999999999993</v>
          </cell>
          <cell r="X86">
            <v>9.9999999999999995E-7</v>
          </cell>
          <cell r="Y86">
            <v>0</v>
          </cell>
          <cell r="Z86">
            <v>0</v>
          </cell>
          <cell r="AA86">
            <v>9.6875193750387503</v>
          </cell>
          <cell r="AB86">
            <v>10.763910416709722</v>
          </cell>
          <cell r="AC86">
            <v>31468.723000000002</v>
          </cell>
          <cell r="AD86">
            <v>450</v>
          </cell>
          <cell r="AE86">
            <v>450</v>
          </cell>
          <cell r="AF86">
            <v>450</v>
          </cell>
          <cell r="AG86">
            <v>2</v>
          </cell>
          <cell r="AH86">
            <v>0.3</v>
          </cell>
          <cell r="AI86">
            <v>0.2</v>
          </cell>
          <cell r="AJ86">
            <v>3</v>
          </cell>
          <cell r="AK86">
            <v>3</v>
          </cell>
          <cell r="AL86">
            <v>0</v>
          </cell>
          <cell r="AM86" t="str">
            <v>CZ01LargeOfficeWWR60.idf</v>
          </cell>
          <cell r="AN86" t="str">
            <v>CTZ01SiteDesign.idf</v>
          </cell>
          <cell r="AO86">
            <v>0</v>
          </cell>
          <cell r="AP86">
            <v>85</v>
          </cell>
          <cell r="AQ86" t="str">
            <v>LargeOffice</v>
          </cell>
          <cell r="AR86" t="str">
            <v>WWR60</v>
          </cell>
          <cell r="AS86" t="str">
            <v>StDimVT+20</v>
          </cell>
          <cell r="AT86" t="str">
            <v>No</v>
          </cell>
          <cell r="AU86" t="str">
            <v>No</v>
          </cell>
          <cell r="AV86" t="str">
            <v>No</v>
          </cell>
          <cell r="AW86" t="str">
            <v>No</v>
          </cell>
          <cell r="AX86" t="str">
            <v>No</v>
          </cell>
          <cell r="AY86" t="str">
            <v>No</v>
          </cell>
          <cell r="AZ86" t="str">
            <v>No</v>
          </cell>
          <cell r="BA86" t="str">
            <v>No</v>
          </cell>
          <cell r="BB86" t="str">
            <v>Yes</v>
          </cell>
          <cell r="BC86" t="str">
            <v>No</v>
          </cell>
          <cell r="BD86" t="str">
            <v>Yes</v>
          </cell>
          <cell r="BE86" t="str">
            <v>No</v>
          </cell>
          <cell r="BF86" t="str">
            <v>No</v>
          </cell>
          <cell r="BG86" t="str">
            <v>No</v>
          </cell>
          <cell r="BH86" t="str">
            <v>No</v>
          </cell>
          <cell r="BI86" t="str">
            <v>No</v>
          </cell>
          <cell r="BJ86" t="str">
            <v>No</v>
          </cell>
          <cell r="BK86" t="str">
            <v>No</v>
          </cell>
          <cell r="BL86" t="str">
            <v>No</v>
          </cell>
          <cell r="BM86" t="str">
            <v>No</v>
          </cell>
          <cell r="BN86" t="str">
            <v>No</v>
          </cell>
          <cell r="BO86" t="str">
            <v>No</v>
          </cell>
          <cell r="BP86" t="str">
            <v>No</v>
          </cell>
        </row>
        <row r="87">
          <cell r="B87" t="str">
            <v>0086 CZ07 SAloneRetail BaseStDim</v>
          </cell>
          <cell r="C87">
            <v>0</v>
          </cell>
          <cell r="D87" t="b">
            <v>1</v>
          </cell>
          <cell r="E87" t="str">
            <v>CZ07RV2.epw</v>
          </cell>
          <cell r="F87">
            <v>7</v>
          </cell>
          <cell r="G87">
            <v>0</v>
          </cell>
          <cell r="H87">
            <v>1.024128E-3</v>
          </cell>
          <cell r="I87">
            <v>4.9558290587117117E-2</v>
          </cell>
          <cell r="J87">
            <v>0</v>
          </cell>
          <cell r="K87">
            <v>2.0579129996354562</v>
          </cell>
          <cell r="L87">
            <v>1.4609636167878515</v>
          </cell>
          <cell r="M87">
            <v>0.73</v>
          </cell>
          <cell r="N87">
            <v>0.44999999999999996</v>
          </cell>
          <cell r="O87">
            <v>0.8</v>
          </cell>
          <cell r="P87">
            <v>1.9250298745632004</v>
          </cell>
          <cell r="Q87">
            <v>1.5E-3</v>
          </cell>
          <cell r="R87">
            <v>4.3722632176514349</v>
          </cell>
          <cell r="S87">
            <v>0.61</v>
          </cell>
          <cell r="T87">
            <v>0.34</v>
          </cell>
          <cell r="U87">
            <v>0.68929999999999991</v>
          </cell>
          <cell r="V87">
            <v>0.38419999999999999</v>
          </cell>
          <cell r="W87">
            <v>0.64409999999999989</v>
          </cell>
          <cell r="X87">
            <v>9.9999999999999995E-7</v>
          </cell>
          <cell r="Y87">
            <v>0</v>
          </cell>
          <cell r="Z87">
            <v>0</v>
          </cell>
          <cell r="AA87">
            <v>9.6875193750387503</v>
          </cell>
          <cell r="AB87">
            <v>10.763910416709722</v>
          </cell>
          <cell r="AC87">
            <v>31468.723000000002</v>
          </cell>
          <cell r="AD87">
            <v>100000</v>
          </cell>
          <cell r="AE87">
            <v>100000</v>
          </cell>
          <cell r="AF87">
            <v>450</v>
          </cell>
          <cell r="AG87">
            <v>2</v>
          </cell>
          <cell r="AH87">
            <v>0.3</v>
          </cell>
          <cell r="AI87">
            <v>0.2</v>
          </cell>
          <cell r="AJ87">
            <v>4</v>
          </cell>
          <cell r="AK87">
            <v>3</v>
          </cell>
          <cell r="AL87">
            <v>0</v>
          </cell>
          <cell r="AM87" t="str">
            <v>CZ07SAloneRetail.idf</v>
          </cell>
          <cell r="AN87" t="str">
            <v>CTZ07SiteDesign.idf</v>
          </cell>
          <cell r="AO87">
            <v>0</v>
          </cell>
          <cell r="AP87">
            <v>86</v>
          </cell>
          <cell r="AQ87" t="str">
            <v>SAloneRetail</v>
          </cell>
          <cell r="AR87" t="str">
            <v>Base</v>
          </cell>
          <cell r="AS87" t="str">
            <v>StDim</v>
          </cell>
          <cell r="AT87" t="str">
            <v>No</v>
          </cell>
          <cell r="AU87" t="str">
            <v>No</v>
          </cell>
          <cell r="AV87" t="str">
            <v>No</v>
          </cell>
          <cell r="AW87" t="str">
            <v>No</v>
          </cell>
          <cell r="AX87" t="str">
            <v>No</v>
          </cell>
          <cell r="AY87" t="str">
            <v>No</v>
          </cell>
          <cell r="AZ87" t="str">
            <v>No</v>
          </cell>
          <cell r="BA87" t="str">
            <v>No</v>
          </cell>
          <cell r="BB87" t="str">
            <v>No</v>
          </cell>
          <cell r="BC87" t="str">
            <v>No</v>
          </cell>
          <cell r="BD87" t="str">
            <v>No</v>
          </cell>
          <cell r="BE87" t="str">
            <v>No</v>
          </cell>
          <cell r="BF87" t="str">
            <v>No</v>
          </cell>
          <cell r="BG87" t="str">
            <v>No</v>
          </cell>
          <cell r="BH87" t="str">
            <v>No</v>
          </cell>
          <cell r="BI87" t="str">
            <v>No</v>
          </cell>
          <cell r="BJ87" t="str">
            <v>No</v>
          </cell>
          <cell r="BK87" t="str">
            <v>No</v>
          </cell>
          <cell r="BL87" t="str">
            <v>No</v>
          </cell>
          <cell r="BM87" t="str">
            <v>No</v>
          </cell>
          <cell r="BN87" t="str">
            <v>No</v>
          </cell>
          <cell r="BO87" t="str">
            <v>No</v>
          </cell>
          <cell r="BP87" t="str">
            <v>No</v>
          </cell>
        </row>
        <row r="88">
          <cell r="B88" t="str">
            <v>0087 CZ07 SAloneRetail BaseStDimSVT+20</v>
          </cell>
          <cell r="C88" t="str">
            <v>0086 CZ07 SAloneRetail BaseStDim</v>
          </cell>
          <cell r="D88" t="b">
            <v>1</v>
          </cell>
          <cell r="E88" t="str">
            <v>CZ07RV2.epw</v>
          </cell>
          <cell r="F88">
            <v>7</v>
          </cell>
          <cell r="G88">
            <v>0</v>
          </cell>
          <cell r="H88">
            <v>1.024128E-3</v>
          </cell>
          <cell r="I88">
            <v>4.9558290587117117E-2</v>
          </cell>
          <cell r="J88">
            <v>0</v>
          </cell>
          <cell r="K88">
            <v>2.0579129996354562</v>
          </cell>
          <cell r="L88">
            <v>1.4609636167878515</v>
          </cell>
          <cell r="M88">
            <v>0.73</v>
          </cell>
          <cell r="N88">
            <v>0.44999999999999996</v>
          </cell>
          <cell r="O88">
            <v>0.8</v>
          </cell>
          <cell r="P88">
            <v>1.9250298745632004</v>
          </cell>
          <cell r="Q88">
            <v>1.5E-3</v>
          </cell>
          <cell r="R88">
            <v>4.3722632176514349</v>
          </cell>
          <cell r="S88">
            <v>0.61</v>
          </cell>
          <cell r="T88">
            <v>0.34</v>
          </cell>
          <cell r="U88">
            <v>0.68929999999999991</v>
          </cell>
          <cell r="V88">
            <v>0.38419999999999999</v>
          </cell>
          <cell r="W88">
            <v>0.77291999999999983</v>
          </cell>
          <cell r="X88">
            <v>9.9999999999999995E-7</v>
          </cell>
          <cell r="Y88">
            <v>0</v>
          </cell>
          <cell r="Z88">
            <v>0</v>
          </cell>
          <cell r="AA88">
            <v>9.6875193750387503</v>
          </cell>
          <cell r="AB88">
            <v>10.763910416709722</v>
          </cell>
          <cell r="AC88">
            <v>31468.723000000002</v>
          </cell>
          <cell r="AD88">
            <v>100000</v>
          </cell>
          <cell r="AE88">
            <v>100000</v>
          </cell>
          <cell r="AF88">
            <v>450</v>
          </cell>
          <cell r="AG88">
            <v>2</v>
          </cell>
          <cell r="AH88">
            <v>0.3</v>
          </cell>
          <cell r="AI88">
            <v>0.2</v>
          </cell>
          <cell r="AJ88">
            <v>4</v>
          </cell>
          <cell r="AK88">
            <v>3</v>
          </cell>
          <cell r="AL88">
            <v>0</v>
          </cell>
          <cell r="AM88" t="str">
            <v>CZ07SAloneRetail.idf</v>
          </cell>
          <cell r="AN88" t="str">
            <v>CTZ07SiteDesign.idf</v>
          </cell>
          <cell r="AO88">
            <v>0</v>
          </cell>
          <cell r="AP88">
            <v>87</v>
          </cell>
          <cell r="AQ88" t="str">
            <v>SAloneRetail</v>
          </cell>
          <cell r="AR88" t="str">
            <v>Base</v>
          </cell>
          <cell r="AS88" t="str">
            <v>StDimSVT+20</v>
          </cell>
          <cell r="AT88" t="str">
            <v>No</v>
          </cell>
          <cell r="AU88" t="str">
            <v>No</v>
          </cell>
          <cell r="AV88" t="str">
            <v>No</v>
          </cell>
          <cell r="AW88" t="str">
            <v>No</v>
          </cell>
          <cell r="AX88" t="str">
            <v>No</v>
          </cell>
          <cell r="AY88" t="str">
            <v>No</v>
          </cell>
          <cell r="AZ88" t="str">
            <v>No</v>
          </cell>
          <cell r="BA88" t="str">
            <v>No</v>
          </cell>
          <cell r="BB88" t="str">
            <v>No</v>
          </cell>
          <cell r="BC88" t="str">
            <v>Yes</v>
          </cell>
          <cell r="BD88" t="str">
            <v>No</v>
          </cell>
          <cell r="BE88" t="str">
            <v>No</v>
          </cell>
          <cell r="BF88" t="str">
            <v>No</v>
          </cell>
          <cell r="BG88" t="str">
            <v>No</v>
          </cell>
          <cell r="BH88" t="str">
            <v>No</v>
          </cell>
          <cell r="BI88" t="str">
            <v>No</v>
          </cell>
          <cell r="BJ88" t="str">
            <v>No</v>
          </cell>
          <cell r="BK88" t="str">
            <v>No</v>
          </cell>
          <cell r="BL88" t="str">
            <v>No</v>
          </cell>
          <cell r="BM88" t="str">
            <v>No</v>
          </cell>
          <cell r="BN88" t="str">
            <v>No</v>
          </cell>
          <cell r="BO88" t="str">
            <v>No</v>
          </cell>
          <cell r="BP88" t="str">
            <v>No</v>
          </cell>
        </row>
        <row r="89">
          <cell r="B89" t="str">
            <v>0088 CZ07 SAloneRetail SkyLt5StDim</v>
          </cell>
          <cell r="C89" t="str">
            <v>0086 CZ07 SAloneRetail BaseStDim</v>
          </cell>
          <cell r="D89" t="b">
            <v>1</v>
          </cell>
          <cell r="E89" t="str">
            <v>CZ07RV2.epw</v>
          </cell>
          <cell r="F89">
            <v>7</v>
          </cell>
          <cell r="G89">
            <v>0</v>
          </cell>
          <cell r="H89">
            <v>1.024128E-3</v>
          </cell>
          <cell r="I89">
            <v>4.9558290587117117E-2</v>
          </cell>
          <cell r="J89">
            <v>0</v>
          </cell>
          <cell r="K89">
            <v>2.0579129996354562</v>
          </cell>
          <cell r="L89">
            <v>1.4609636167878515</v>
          </cell>
          <cell r="M89">
            <v>0.73</v>
          </cell>
          <cell r="N89">
            <v>0.44999999999999996</v>
          </cell>
          <cell r="O89">
            <v>0.8</v>
          </cell>
          <cell r="P89">
            <v>1.9250298745632004</v>
          </cell>
          <cell r="Q89">
            <v>1.5E-3</v>
          </cell>
          <cell r="R89">
            <v>4.3722632176514349</v>
          </cell>
          <cell r="S89">
            <v>0.61</v>
          </cell>
          <cell r="T89">
            <v>0.34</v>
          </cell>
          <cell r="U89">
            <v>0.68929999999999991</v>
          </cell>
          <cell r="V89">
            <v>0.38419999999999999</v>
          </cell>
          <cell r="W89">
            <v>0.64409999999999989</v>
          </cell>
          <cell r="X89">
            <v>9.9999999999999995E-7</v>
          </cell>
          <cell r="Y89">
            <v>0</v>
          </cell>
          <cell r="Z89">
            <v>0</v>
          </cell>
          <cell r="AA89">
            <v>9.6875193750387503</v>
          </cell>
          <cell r="AB89">
            <v>10.763910416709722</v>
          </cell>
          <cell r="AC89">
            <v>31468.723000000002</v>
          </cell>
          <cell r="AD89">
            <v>100000</v>
          </cell>
          <cell r="AE89">
            <v>100000</v>
          </cell>
          <cell r="AF89">
            <v>450</v>
          </cell>
          <cell r="AG89">
            <v>2</v>
          </cell>
          <cell r="AH89">
            <v>0.3</v>
          </cell>
          <cell r="AI89">
            <v>0.2</v>
          </cell>
          <cell r="AJ89">
            <v>4</v>
          </cell>
          <cell r="AK89">
            <v>3</v>
          </cell>
          <cell r="AL89">
            <v>0</v>
          </cell>
          <cell r="AM89" t="str">
            <v>CZ07SAloneRetail5SkyLt.idf</v>
          </cell>
          <cell r="AN89" t="str">
            <v>CTZ07SiteDesign.idf</v>
          </cell>
          <cell r="AO89">
            <v>0</v>
          </cell>
          <cell r="AP89">
            <v>88</v>
          </cell>
          <cell r="AQ89" t="str">
            <v>SAloneRetail</v>
          </cell>
          <cell r="AR89" t="str">
            <v>SkyLt5</v>
          </cell>
          <cell r="AS89" t="str">
            <v>StDim</v>
          </cell>
          <cell r="AT89" t="str">
            <v>No</v>
          </cell>
          <cell r="AU89" t="str">
            <v>No</v>
          </cell>
          <cell r="AV89" t="str">
            <v>No</v>
          </cell>
          <cell r="AW89" t="str">
            <v>No</v>
          </cell>
          <cell r="AX89" t="str">
            <v>No</v>
          </cell>
          <cell r="AY89" t="str">
            <v>No</v>
          </cell>
          <cell r="AZ89" t="str">
            <v>No</v>
          </cell>
          <cell r="BA89" t="str">
            <v>No</v>
          </cell>
          <cell r="BB89" t="str">
            <v>No</v>
          </cell>
          <cell r="BC89" t="str">
            <v>No</v>
          </cell>
          <cell r="BD89" t="str">
            <v>No</v>
          </cell>
          <cell r="BE89" t="str">
            <v>No</v>
          </cell>
          <cell r="BF89" t="str">
            <v>No</v>
          </cell>
          <cell r="BG89" t="str">
            <v>No</v>
          </cell>
          <cell r="BH89" t="str">
            <v>No</v>
          </cell>
          <cell r="BI89" t="str">
            <v>No</v>
          </cell>
          <cell r="BJ89" t="str">
            <v>No</v>
          </cell>
          <cell r="BK89" t="str">
            <v>No</v>
          </cell>
          <cell r="BL89" t="str">
            <v>No</v>
          </cell>
          <cell r="BM89" t="str">
            <v>No</v>
          </cell>
          <cell r="BN89" t="str">
            <v>No</v>
          </cell>
          <cell r="BO89" t="str">
            <v>No</v>
          </cell>
          <cell r="BP89" t="str">
            <v>No</v>
          </cell>
        </row>
        <row r="90">
          <cell r="B90" t="str">
            <v>0089 CZ07 SAloneRetail SkyLt5StDimSVT+20</v>
          </cell>
          <cell r="C90" t="str">
            <v>0086 CZ07 SAloneRetail BaseStDim</v>
          </cell>
          <cell r="D90" t="b">
            <v>1</v>
          </cell>
          <cell r="E90" t="str">
            <v>CZ07RV2.epw</v>
          </cell>
          <cell r="F90">
            <v>7</v>
          </cell>
          <cell r="G90">
            <v>0</v>
          </cell>
          <cell r="H90">
            <v>1.024128E-3</v>
          </cell>
          <cell r="I90">
            <v>4.9558290587117117E-2</v>
          </cell>
          <cell r="J90">
            <v>0</v>
          </cell>
          <cell r="K90">
            <v>2.0579129996354562</v>
          </cell>
          <cell r="L90">
            <v>1.4609636167878515</v>
          </cell>
          <cell r="M90">
            <v>0.73</v>
          </cell>
          <cell r="N90">
            <v>0.44999999999999996</v>
          </cell>
          <cell r="O90">
            <v>0.8</v>
          </cell>
          <cell r="P90">
            <v>1.9250298745632004</v>
          </cell>
          <cell r="Q90">
            <v>1.5E-3</v>
          </cell>
          <cell r="R90">
            <v>4.3722632176514349</v>
          </cell>
          <cell r="S90">
            <v>0.61</v>
          </cell>
          <cell r="T90">
            <v>0.34</v>
          </cell>
          <cell r="U90">
            <v>0.68929999999999991</v>
          </cell>
          <cell r="V90">
            <v>0.38419999999999999</v>
          </cell>
          <cell r="W90">
            <v>0.77291999999999983</v>
          </cell>
          <cell r="X90">
            <v>9.9999999999999995E-7</v>
          </cell>
          <cell r="Y90">
            <v>0</v>
          </cell>
          <cell r="Z90">
            <v>0</v>
          </cell>
          <cell r="AA90">
            <v>9.6875193750387503</v>
          </cell>
          <cell r="AB90">
            <v>10.763910416709722</v>
          </cell>
          <cell r="AC90">
            <v>31468.723000000002</v>
          </cell>
          <cell r="AD90">
            <v>100000</v>
          </cell>
          <cell r="AE90">
            <v>100000</v>
          </cell>
          <cell r="AF90">
            <v>450</v>
          </cell>
          <cell r="AG90">
            <v>2</v>
          </cell>
          <cell r="AH90">
            <v>0.3</v>
          </cell>
          <cell r="AI90">
            <v>0.2</v>
          </cell>
          <cell r="AJ90">
            <v>4</v>
          </cell>
          <cell r="AK90">
            <v>3</v>
          </cell>
          <cell r="AL90">
            <v>0</v>
          </cell>
          <cell r="AM90" t="str">
            <v>CZ07SAloneRetail5SkyLt.idf</v>
          </cell>
          <cell r="AN90" t="str">
            <v>CTZ07SiteDesign.idf</v>
          </cell>
          <cell r="AO90">
            <v>0</v>
          </cell>
          <cell r="AP90">
            <v>89</v>
          </cell>
          <cell r="AQ90" t="str">
            <v>SAloneRetail</v>
          </cell>
          <cell r="AR90" t="str">
            <v>SkyLt5</v>
          </cell>
          <cell r="AS90" t="str">
            <v>StDimSVT+20</v>
          </cell>
          <cell r="AT90" t="str">
            <v>No</v>
          </cell>
          <cell r="AU90" t="str">
            <v>No</v>
          </cell>
          <cell r="AV90" t="str">
            <v>No</v>
          </cell>
          <cell r="AW90" t="str">
            <v>No</v>
          </cell>
          <cell r="AX90" t="str">
            <v>No</v>
          </cell>
          <cell r="AY90" t="str">
            <v>No</v>
          </cell>
          <cell r="AZ90" t="str">
            <v>No</v>
          </cell>
          <cell r="BA90" t="str">
            <v>No</v>
          </cell>
          <cell r="BB90" t="str">
            <v>No</v>
          </cell>
          <cell r="BC90" t="str">
            <v>Yes</v>
          </cell>
          <cell r="BD90" t="str">
            <v>No</v>
          </cell>
          <cell r="BE90" t="str">
            <v>No</v>
          </cell>
          <cell r="BF90" t="str">
            <v>No</v>
          </cell>
          <cell r="BG90" t="str">
            <v>No</v>
          </cell>
          <cell r="BH90" t="str">
            <v>No</v>
          </cell>
          <cell r="BI90" t="str">
            <v>No</v>
          </cell>
          <cell r="BJ90" t="str">
            <v>No</v>
          </cell>
          <cell r="BK90" t="str">
            <v>No</v>
          </cell>
          <cell r="BL90" t="str">
            <v>No</v>
          </cell>
          <cell r="BM90" t="str">
            <v>No</v>
          </cell>
          <cell r="BN90" t="str">
            <v>No</v>
          </cell>
          <cell r="BO90" t="str">
            <v>No</v>
          </cell>
          <cell r="BP90" t="str">
            <v>No</v>
          </cell>
        </row>
        <row r="91">
          <cell r="B91" t="str">
            <v>0090 CZ01 SAloneRetail BaseStDim</v>
          </cell>
          <cell r="C91">
            <v>0</v>
          </cell>
          <cell r="D91" t="b">
            <v>1</v>
          </cell>
          <cell r="E91" t="str">
            <v>CZ01RV2.epw</v>
          </cell>
          <cell r="F91">
            <v>1</v>
          </cell>
          <cell r="G91">
            <v>0</v>
          </cell>
          <cell r="H91">
            <v>1.024128E-3</v>
          </cell>
          <cell r="I91">
            <v>4.9558290587117117E-2</v>
          </cell>
          <cell r="J91">
            <v>0</v>
          </cell>
          <cell r="K91">
            <v>3.0234880784205331</v>
          </cell>
          <cell r="L91">
            <v>1.4609636167878515</v>
          </cell>
          <cell r="M91">
            <v>0.73</v>
          </cell>
          <cell r="N91">
            <v>0.75</v>
          </cell>
          <cell r="O91">
            <v>0.75</v>
          </cell>
          <cell r="P91">
            <v>2.8906049533482774</v>
          </cell>
          <cell r="Q91">
            <v>0.34613337434919739</v>
          </cell>
          <cell r="R91">
            <v>2.6687840419430833</v>
          </cell>
          <cell r="S91">
            <v>0.47</v>
          </cell>
          <cell r="T91">
            <v>0.43</v>
          </cell>
          <cell r="U91">
            <v>0.53109999999999991</v>
          </cell>
          <cell r="V91">
            <v>0.48589999999999994</v>
          </cell>
          <cell r="W91">
            <v>0.79099999999999993</v>
          </cell>
          <cell r="X91">
            <v>9.9999999999999995E-7</v>
          </cell>
          <cell r="Y91">
            <v>0</v>
          </cell>
          <cell r="Z91">
            <v>0</v>
          </cell>
          <cell r="AA91">
            <v>9.6875193750387503</v>
          </cell>
          <cell r="AB91">
            <v>10.763910416709722</v>
          </cell>
          <cell r="AC91">
            <v>31468.723000000002</v>
          </cell>
          <cell r="AD91">
            <v>100000</v>
          </cell>
          <cell r="AE91">
            <v>100000</v>
          </cell>
          <cell r="AF91">
            <v>450</v>
          </cell>
          <cell r="AG91">
            <v>2</v>
          </cell>
          <cell r="AH91">
            <v>0.3</v>
          </cell>
          <cell r="AI91">
            <v>0.2</v>
          </cell>
          <cell r="AJ91">
            <v>4</v>
          </cell>
          <cell r="AK91">
            <v>3</v>
          </cell>
          <cell r="AL91">
            <v>0</v>
          </cell>
          <cell r="AM91" t="str">
            <v>CZ01SAloneRetail.idf</v>
          </cell>
          <cell r="AN91" t="str">
            <v>CTZ01SiteDesign.idf</v>
          </cell>
          <cell r="AO91">
            <v>0</v>
          </cell>
          <cell r="AP91">
            <v>90</v>
          </cell>
          <cell r="AQ91" t="str">
            <v>SAloneRetail</v>
          </cell>
          <cell r="AR91" t="str">
            <v>Base</v>
          </cell>
          <cell r="AS91" t="str">
            <v>StDim</v>
          </cell>
          <cell r="AT91" t="str">
            <v>No</v>
          </cell>
          <cell r="AU91" t="str">
            <v>No</v>
          </cell>
          <cell r="AV91" t="str">
            <v>No</v>
          </cell>
          <cell r="AW91" t="str">
            <v>No</v>
          </cell>
          <cell r="AX91" t="str">
            <v>No</v>
          </cell>
          <cell r="AY91" t="str">
            <v>No</v>
          </cell>
          <cell r="AZ91" t="str">
            <v>No</v>
          </cell>
          <cell r="BA91" t="str">
            <v>No</v>
          </cell>
          <cell r="BB91" t="str">
            <v>No</v>
          </cell>
          <cell r="BC91" t="str">
            <v>No</v>
          </cell>
          <cell r="BD91" t="str">
            <v>No</v>
          </cell>
          <cell r="BE91" t="str">
            <v>No</v>
          </cell>
          <cell r="BF91" t="str">
            <v>No</v>
          </cell>
          <cell r="BG91" t="str">
            <v>No</v>
          </cell>
          <cell r="BH91" t="str">
            <v>No</v>
          </cell>
          <cell r="BI91" t="str">
            <v>No</v>
          </cell>
          <cell r="BJ91" t="str">
            <v>No</v>
          </cell>
          <cell r="BK91" t="str">
            <v>No</v>
          </cell>
          <cell r="BL91" t="str">
            <v>No</v>
          </cell>
          <cell r="BM91" t="str">
            <v>No</v>
          </cell>
          <cell r="BN91" t="str">
            <v>No</v>
          </cell>
          <cell r="BO91" t="str">
            <v>No</v>
          </cell>
          <cell r="BP91" t="str">
            <v>No</v>
          </cell>
        </row>
        <row r="92">
          <cell r="B92" t="str">
            <v>0091 CZ01 SAloneRetail BaseStDimSVT+20</v>
          </cell>
          <cell r="C92" t="str">
            <v>0090 CZ01 SAloneRetail BaseStDim</v>
          </cell>
          <cell r="D92" t="b">
            <v>1</v>
          </cell>
          <cell r="E92" t="str">
            <v>CZ01RV2.epw</v>
          </cell>
          <cell r="F92">
            <v>1</v>
          </cell>
          <cell r="G92">
            <v>0</v>
          </cell>
          <cell r="H92">
            <v>1.024128E-3</v>
          </cell>
          <cell r="I92">
            <v>4.9558290587117117E-2</v>
          </cell>
          <cell r="J92">
            <v>0</v>
          </cell>
          <cell r="K92">
            <v>3.0234880784205331</v>
          </cell>
          <cell r="L92">
            <v>1.4609636167878515</v>
          </cell>
          <cell r="M92">
            <v>0.73</v>
          </cell>
          <cell r="N92">
            <v>0.75</v>
          </cell>
          <cell r="O92">
            <v>0.75</v>
          </cell>
          <cell r="P92">
            <v>2.8906049533482774</v>
          </cell>
          <cell r="Q92">
            <v>0.34613337434919739</v>
          </cell>
          <cell r="R92">
            <v>2.6687840419430833</v>
          </cell>
          <cell r="S92">
            <v>0.47</v>
          </cell>
          <cell r="T92">
            <v>0.43</v>
          </cell>
          <cell r="U92">
            <v>0.53109999999999991</v>
          </cell>
          <cell r="V92">
            <v>0.48589999999999994</v>
          </cell>
          <cell r="W92">
            <v>0.94919999999999982</v>
          </cell>
          <cell r="X92">
            <v>9.9999999999999995E-7</v>
          </cell>
          <cell r="Y92">
            <v>0</v>
          </cell>
          <cell r="Z92">
            <v>0</v>
          </cell>
          <cell r="AA92">
            <v>9.6875193750387503</v>
          </cell>
          <cell r="AB92">
            <v>10.763910416709722</v>
          </cell>
          <cell r="AC92">
            <v>31468.723000000002</v>
          </cell>
          <cell r="AD92">
            <v>100000</v>
          </cell>
          <cell r="AE92">
            <v>100000</v>
          </cell>
          <cell r="AF92">
            <v>450</v>
          </cell>
          <cell r="AG92">
            <v>2</v>
          </cell>
          <cell r="AH92">
            <v>0.3</v>
          </cell>
          <cell r="AI92">
            <v>0.2</v>
          </cell>
          <cell r="AJ92">
            <v>4</v>
          </cell>
          <cell r="AK92">
            <v>3</v>
          </cell>
          <cell r="AL92">
            <v>0</v>
          </cell>
          <cell r="AM92" t="str">
            <v>CZ01SAloneRetail.idf</v>
          </cell>
          <cell r="AN92" t="str">
            <v>CTZ01SiteDesign.idf</v>
          </cell>
          <cell r="AO92">
            <v>0</v>
          </cell>
          <cell r="AP92">
            <v>91</v>
          </cell>
          <cell r="AQ92" t="str">
            <v>SAloneRetail</v>
          </cell>
          <cell r="AR92" t="str">
            <v>Base</v>
          </cell>
          <cell r="AS92" t="str">
            <v>StDimSVT+20</v>
          </cell>
          <cell r="AT92" t="str">
            <v>No</v>
          </cell>
          <cell r="AU92" t="str">
            <v>No</v>
          </cell>
          <cell r="AV92" t="str">
            <v>No</v>
          </cell>
          <cell r="AW92" t="str">
            <v>No</v>
          </cell>
          <cell r="AX92" t="str">
            <v>No</v>
          </cell>
          <cell r="AY92" t="str">
            <v>No</v>
          </cell>
          <cell r="AZ92" t="str">
            <v>No</v>
          </cell>
          <cell r="BA92" t="str">
            <v>No</v>
          </cell>
          <cell r="BB92" t="str">
            <v>No</v>
          </cell>
          <cell r="BC92" t="str">
            <v>Yes</v>
          </cell>
          <cell r="BD92" t="str">
            <v>No</v>
          </cell>
          <cell r="BE92" t="str">
            <v>No</v>
          </cell>
          <cell r="BF92" t="str">
            <v>No</v>
          </cell>
          <cell r="BG92" t="str">
            <v>No</v>
          </cell>
          <cell r="BH92" t="str">
            <v>No</v>
          </cell>
          <cell r="BI92" t="str">
            <v>No</v>
          </cell>
          <cell r="BJ92" t="str">
            <v>No</v>
          </cell>
          <cell r="BK92" t="str">
            <v>No</v>
          </cell>
          <cell r="BL92" t="str">
            <v>No</v>
          </cell>
          <cell r="BM92" t="str">
            <v>No</v>
          </cell>
          <cell r="BN92" t="str">
            <v>No</v>
          </cell>
          <cell r="BO92" t="str">
            <v>No</v>
          </cell>
          <cell r="BP92" t="str">
            <v>No</v>
          </cell>
        </row>
        <row r="93">
          <cell r="B93" t="str">
            <v>0092 CZ01 SAloneRetail SkyLt5StDim</v>
          </cell>
          <cell r="C93" t="str">
            <v>0090 CZ01 SAloneRetail BaseStDim</v>
          </cell>
          <cell r="D93" t="b">
            <v>1</v>
          </cell>
          <cell r="E93" t="str">
            <v>CZ01RV2.epw</v>
          </cell>
          <cell r="F93">
            <v>1</v>
          </cell>
          <cell r="G93">
            <v>0</v>
          </cell>
          <cell r="H93">
            <v>1.024128E-3</v>
          </cell>
          <cell r="I93">
            <v>4.9558290587117117E-2</v>
          </cell>
          <cell r="J93">
            <v>0</v>
          </cell>
          <cell r="K93">
            <v>3.0234880784205331</v>
          </cell>
          <cell r="L93">
            <v>1.4609636167878515</v>
          </cell>
          <cell r="M93">
            <v>0.73</v>
          </cell>
          <cell r="N93">
            <v>0.75</v>
          </cell>
          <cell r="O93">
            <v>0.75</v>
          </cell>
          <cell r="P93">
            <v>2.8906049533482774</v>
          </cell>
          <cell r="Q93">
            <v>0.34613337434919739</v>
          </cell>
          <cell r="R93">
            <v>2.6687840419430833</v>
          </cell>
          <cell r="S93">
            <v>0.47</v>
          </cell>
          <cell r="T93">
            <v>0.43</v>
          </cell>
          <cell r="U93">
            <v>0.53109999999999991</v>
          </cell>
          <cell r="V93">
            <v>0.48589999999999994</v>
          </cell>
          <cell r="W93">
            <v>0.79099999999999993</v>
          </cell>
          <cell r="X93">
            <v>9.9999999999999995E-7</v>
          </cell>
          <cell r="Y93">
            <v>0</v>
          </cell>
          <cell r="Z93">
            <v>0</v>
          </cell>
          <cell r="AA93">
            <v>9.6875193750387503</v>
          </cell>
          <cell r="AB93">
            <v>10.763910416709722</v>
          </cell>
          <cell r="AC93">
            <v>31468.723000000002</v>
          </cell>
          <cell r="AD93">
            <v>100000</v>
          </cell>
          <cell r="AE93">
            <v>100000</v>
          </cell>
          <cell r="AF93">
            <v>450</v>
          </cell>
          <cell r="AG93">
            <v>2</v>
          </cell>
          <cell r="AH93">
            <v>0.3</v>
          </cell>
          <cell r="AI93">
            <v>0.2</v>
          </cell>
          <cell r="AJ93">
            <v>4</v>
          </cell>
          <cell r="AK93">
            <v>3</v>
          </cell>
          <cell r="AL93">
            <v>0</v>
          </cell>
          <cell r="AM93" t="str">
            <v>CZ01SAloneRetail5SkyLt.idf</v>
          </cell>
          <cell r="AN93" t="str">
            <v>CTZ01SiteDesign.idf</v>
          </cell>
          <cell r="AO93">
            <v>0</v>
          </cell>
          <cell r="AP93">
            <v>92</v>
          </cell>
          <cell r="AQ93" t="str">
            <v>SAloneRetail</v>
          </cell>
          <cell r="AR93" t="str">
            <v>SkyLt5</v>
          </cell>
          <cell r="AS93" t="str">
            <v>StDim</v>
          </cell>
          <cell r="AT93" t="str">
            <v>No</v>
          </cell>
          <cell r="AU93" t="str">
            <v>No</v>
          </cell>
          <cell r="AV93" t="str">
            <v>No</v>
          </cell>
          <cell r="AW93" t="str">
            <v>No</v>
          </cell>
          <cell r="AX93" t="str">
            <v>No</v>
          </cell>
          <cell r="AY93" t="str">
            <v>No</v>
          </cell>
          <cell r="AZ93" t="str">
            <v>No</v>
          </cell>
          <cell r="BA93" t="str">
            <v>No</v>
          </cell>
          <cell r="BB93" t="str">
            <v>No</v>
          </cell>
          <cell r="BC93" t="str">
            <v>No</v>
          </cell>
          <cell r="BD93" t="str">
            <v>No</v>
          </cell>
          <cell r="BE93" t="str">
            <v>No</v>
          </cell>
          <cell r="BF93" t="str">
            <v>No</v>
          </cell>
          <cell r="BG93" t="str">
            <v>No</v>
          </cell>
          <cell r="BH93" t="str">
            <v>No</v>
          </cell>
          <cell r="BI93" t="str">
            <v>No</v>
          </cell>
          <cell r="BJ93" t="str">
            <v>No</v>
          </cell>
          <cell r="BK93" t="str">
            <v>No</v>
          </cell>
          <cell r="BL93" t="str">
            <v>No</v>
          </cell>
          <cell r="BM93" t="str">
            <v>No</v>
          </cell>
          <cell r="BN93" t="str">
            <v>No</v>
          </cell>
          <cell r="BO93" t="str">
            <v>No</v>
          </cell>
          <cell r="BP93" t="str">
            <v>No</v>
          </cell>
        </row>
        <row r="94">
          <cell r="B94" t="str">
            <v>0093 CZ01 SAloneRetail SkyLt5StDimSVT+20</v>
          </cell>
          <cell r="C94" t="str">
            <v>0090 CZ01 SAloneRetail BaseStDim</v>
          </cell>
          <cell r="D94" t="b">
            <v>1</v>
          </cell>
          <cell r="E94" t="str">
            <v>CZ01RV2.epw</v>
          </cell>
          <cell r="F94">
            <v>1</v>
          </cell>
          <cell r="G94">
            <v>0</v>
          </cell>
          <cell r="H94">
            <v>1.024128E-3</v>
          </cell>
          <cell r="I94">
            <v>4.9558290587117117E-2</v>
          </cell>
          <cell r="J94">
            <v>0</v>
          </cell>
          <cell r="K94">
            <v>3.0234880784205331</v>
          </cell>
          <cell r="L94">
            <v>1.4609636167878515</v>
          </cell>
          <cell r="M94">
            <v>0.73</v>
          </cell>
          <cell r="N94">
            <v>0.75</v>
          </cell>
          <cell r="O94">
            <v>0.75</v>
          </cell>
          <cell r="P94">
            <v>2.8906049533482774</v>
          </cell>
          <cell r="Q94">
            <v>0.34613337434919739</v>
          </cell>
          <cell r="R94">
            <v>2.6687840419430833</v>
          </cell>
          <cell r="S94">
            <v>0.47</v>
          </cell>
          <cell r="T94">
            <v>0.43</v>
          </cell>
          <cell r="U94">
            <v>0.53109999999999991</v>
          </cell>
          <cell r="V94">
            <v>0.48589999999999994</v>
          </cell>
          <cell r="W94">
            <v>0.94919999999999982</v>
          </cell>
          <cell r="X94">
            <v>9.9999999999999995E-7</v>
          </cell>
          <cell r="Y94">
            <v>0</v>
          </cell>
          <cell r="Z94">
            <v>0</v>
          </cell>
          <cell r="AA94">
            <v>9.6875193750387503</v>
          </cell>
          <cell r="AB94">
            <v>10.763910416709722</v>
          </cell>
          <cell r="AC94">
            <v>31468.723000000002</v>
          </cell>
          <cell r="AD94">
            <v>100000</v>
          </cell>
          <cell r="AE94">
            <v>100000</v>
          </cell>
          <cell r="AF94">
            <v>450</v>
          </cell>
          <cell r="AG94">
            <v>2</v>
          </cell>
          <cell r="AH94">
            <v>0.3</v>
          </cell>
          <cell r="AI94">
            <v>0.2</v>
          </cell>
          <cell r="AJ94">
            <v>4</v>
          </cell>
          <cell r="AK94">
            <v>3</v>
          </cell>
          <cell r="AL94">
            <v>0</v>
          </cell>
          <cell r="AM94" t="str">
            <v>CZ01SAloneRetail5SkyLt.idf</v>
          </cell>
          <cell r="AN94" t="str">
            <v>CTZ01SiteDesign.idf</v>
          </cell>
          <cell r="AO94">
            <v>0</v>
          </cell>
          <cell r="AP94">
            <v>93</v>
          </cell>
          <cell r="AQ94" t="str">
            <v>SAloneRetail</v>
          </cell>
          <cell r="AR94" t="str">
            <v>SkyLt5</v>
          </cell>
          <cell r="AS94" t="str">
            <v>StDimSVT+20</v>
          </cell>
          <cell r="AT94" t="str">
            <v>No</v>
          </cell>
          <cell r="AU94" t="str">
            <v>No</v>
          </cell>
          <cell r="AV94" t="str">
            <v>No</v>
          </cell>
          <cell r="AW94" t="str">
            <v>No</v>
          </cell>
          <cell r="AX94" t="str">
            <v>No</v>
          </cell>
          <cell r="AY94" t="str">
            <v>No</v>
          </cell>
          <cell r="AZ94" t="str">
            <v>No</v>
          </cell>
          <cell r="BA94" t="str">
            <v>No</v>
          </cell>
          <cell r="BB94" t="str">
            <v>No</v>
          </cell>
          <cell r="BC94" t="str">
            <v>Yes</v>
          </cell>
          <cell r="BD94" t="str">
            <v>No</v>
          </cell>
          <cell r="BE94" t="str">
            <v>No</v>
          </cell>
          <cell r="BF94" t="str">
            <v>No</v>
          </cell>
          <cell r="BG94" t="str">
            <v>No</v>
          </cell>
          <cell r="BH94" t="str">
            <v>No</v>
          </cell>
          <cell r="BI94" t="str">
            <v>No</v>
          </cell>
          <cell r="BJ94" t="str">
            <v>No</v>
          </cell>
          <cell r="BK94" t="str">
            <v>No</v>
          </cell>
          <cell r="BL94" t="str">
            <v>No</v>
          </cell>
          <cell r="BM94" t="str">
            <v>No</v>
          </cell>
          <cell r="BN94" t="str">
            <v>No</v>
          </cell>
          <cell r="BO94" t="str">
            <v>No</v>
          </cell>
          <cell r="BP94" t="str">
            <v>No</v>
          </cell>
        </row>
        <row r="95">
          <cell r="B95" t="str">
            <v>0094 CZ06 QSRest Base</v>
          </cell>
          <cell r="C95">
            <v>0</v>
          </cell>
          <cell r="D95" t="b">
            <v>0</v>
          </cell>
          <cell r="E95" t="str">
            <v>CZ06RV2.epw</v>
          </cell>
          <cell r="F95">
            <v>6</v>
          </cell>
          <cell r="G95">
            <v>0</v>
          </cell>
          <cell r="H95">
            <v>1.024128E-3</v>
          </cell>
          <cell r="I95">
            <v>4.9558290587117117E-2</v>
          </cell>
          <cell r="J95">
            <v>0</v>
          </cell>
          <cell r="K95">
            <v>1.7775386063882341</v>
          </cell>
          <cell r="L95">
            <v>1.4609636167878515</v>
          </cell>
          <cell r="M95">
            <v>0.73</v>
          </cell>
          <cell r="N95">
            <v>0.44999999999999996</v>
          </cell>
          <cell r="O95">
            <v>0.8</v>
          </cell>
          <cell r="P95">
            <v>1.6446554813159782</v>
          </cell>
          <cell r="Q95">
            <v>1.5E-3</v>
          </cell>
          <cell r="R95">
            <v>4.3722632176514349</v>
          </cell>
          <cell r="S95">
            <v>0.61</v>
          </cell>
          <cell r="T95">
            <v>0.34</v>
          </cell>
          <cell r="U95">
            <v>0.68929999999999991</v>
          </cell>
          <cell r="V95">
            <v>0.38419999999999999</v>
          </cell>
          <cell r="W95">
            <v>0.64409999999999989</v>
          </cell>
          <cell r="X95">
            <v>9.9999999999999995E-7</v>
          </cell>
          <cell r="Y95">
            <v>0</v>
          </cell>
          <cell r="Z95">
            <v>0</v>
          </cell>
          <cell r="AA95">
            <v>9.6875193750387503</v>
          </cell>
          <cell r="AB95">
            <v>10.763910416709722</v>
          </cell>
          <cell r="AC95">
            <v>31468.723000000002</v>
          </cell>
          <cell r="AD95">
            <v>100000</v>
          </cell>
          <cell r="AE95">
            <v>100000</v>
          </cell>
          <cell r="AF95">
            <v>450</v>
          </cell>
          <cell r="AG95">
            <v>2</v>
          </cell>
          <cell r="AH95">
            <v>0.3</v>
          </cell>
          <cell r="AI95">
            <v>0.2</v>
          </cell>
          <cell r="AJ95">
            <v>3</v>
          </cell>
          <cell r="AK95">
            <v>3</v>
          </cell>
          <cell r="AL95">
            <v>0</v>
          </cell>
          <cell r="AM95" t="str">
            <v>CZ06QSRest.idf</v>
          </cell>
          <cell r="AN95" t="str">
            <v>CTZ06SiteDesign.idf</v>
          </cell>
          <cell r="AO95">
            <v>0</v>
          </cell>
          <cell r="AP95">
            <v>94</v>
          </cell>
          <cell r="AQ95" t="str">
            <v>QSRest</v>
          </cell>
          <cell r="AR95" t="str">
            <v>Base</v>
          </cell>
          <cell r="AS95">
            <v>0</v>
          </cell>
          <cell r="AT95" t="str">
            <v>No</v>
          </cell>
          <cell r="AU95" t="str">
            <v>No</v>
          </cell>
          <cell r="AV95" t="str">
            <v>No</v>
          </cell>
          <cell r="AW95" t="str">
            <v>No</v>
          </cell>
          <cell r="AX95" t="str">
            <v>No</v>
          </cell>
          <cell r="AY95" t="str">
            <v>No</v>
          </cell>
          <cell r="AZ95" t="str">
            <v>No</v>
          </cell>
          <cell r="BA95" t="str">
            <v>No</v>
          </cell>
          <cell r="BB95" t="str">
            <v>No</v>
          </cell>
          <cell r="BC95" t="str">
            <v>No</v>
          </cell>
          <cell r="BD95" t="str">
            <v>No</v>
          </cell>
          <cell r="BE95" t="str">
            <v>No</v>
          </cell>
          <cell r="BF95" t="str">
            <v>No</v>
          </cell>
          <cell r="BG95" t="str">
            <v>No</v>
          </cell>
          <cell r="BH95" t="str">
            <v>No</v>
          </cell>
          <cell r="BI95" t="str">
            <v>No</v>
          </cell>
          <cell r="BJ95" t="str">
            <v>No</v>
          </cell>
          <cell r="BK95" t="str">
            <v>No</v>
          </cell>
          <cell r="BL95" t="str">
            <v>No</v>
          </cell>
          <cell r="BM95" t="str">
            <v>No</v>
          </cell>
          <cell r="BN95" t="str">
            <v>No</v>
          </cell>
          <cell r="BO95" t="str">
            <v>No</v>
          </cell>
          <cell r="BP95" t="str">
            <v>No</v>
          </cell>
        </row>
        <row r="96">
          <cell r="B96" t="str">
            <v>0095 CZ06 QSRest ProsLoad5h</v>
          </cell>
          <cell r="C96" t="str">
            <v>0094 CZ06 QSRest Base</v>
          </cell>
          <cell r="D96" t="b">
            <v>0</v>
          </cell>
          <cell r="E96" t="str">
            <v>CZ06RV2.epw</v>
          </cell>
          <cell r="F96">
            <v>6</v>
          </cell>
          <cell r="G96">
            <v>0</v>
          </cell>
          <cell r="H96">
            <v>1.024128E-3</v>
          </cell>
          <cell r="I96">
            <v>4.9558290587117117E-2</v>
          </cell>
          <cell r="J96">
            <v>0</v>
          </cell>
          <cell r="K96">
            <v>1.7775386063882341</v>
          </cell>
          <cell r="L96">
            <v>1.4609636167878515</v>
          </cell>
          <cell r="M96">
            <v>0.73</v>
          </cell>
          <cell r="N96">
            <v>0.44999999999999996</v>
          </cell>
          <cell r="O96">
            <v>0.8</v>
          </cell>
          <cell r="P96">
            <v>1.6446554813159782</v>
          </cell>
          <cell r="Q96">
            <v>1.5E-3</v>
          </cell>
          <cell r="R96">
            <v>4.3722632176514349</v>
          </cell>
          <cell r="S96">
            <v>0.61</v>
          </cell>
          <cell r="T96">
            <v>0.34</v>
          </cell>
          <cell r="U96">
            <v>0.68929999999999991</v>
          </cell>
          <cell r="V96">
            <v>0.38419999999999999</v>
          </cell>
          <cell r="W96">
            <v>0.64409999999999989</v>
          </cell>
          <cell r="X96">
            <v>9.9999999999999995E-7</v>
          </cell>
          <cell r="Y96">
            <v>0</v>
          </cell>
          <cell r="Z96">
            <v>0</v>
          </cell>
          <cell r="AA96">
            <v>9.6875193750387503</v>
          </cell>
          <cell r="AB96">
            <v>10.763910416709722</v>
          </cell>
          <cell r="AC96">
            <v>33042.159150000007</v>
          </cell>
          <cell r="AD96">
            <v>100000</v>
          </cell>
          <cell r="AE96">
            <v>100000</v>
          </cell>
          <cell r="AF96">
            <v>450</v>
          </cell>
          <cell r="AG96">
            <v>2</v>
          </cell>
          <cell r="AH96">
            <v>0.3</v>
          </cell>
          <cell r="AI96">
            <v>0.2</v>
          </cell>
          <cell r="AJ96">
            <v>3</v>
          </cell>
          <cell r="AK96">
            <v>3</v>
          </cell>
          <cell r="AL96">
            <v>0</v>
          </cell>
          <cell r="AM96" t="str">
            <v>CZ06QSRest.idf</v>
          </cell>
          <cell r="AN96" t="str">
            <v>CTZ06SiteDesign.idf</v>
          </cell>
          <cell r="AO96">
            <v>0</v>
          </cell>
          <cell r="AP96">
            <v>95</v>
          </cell>
          <cell r="AQ96" t="str">
            <v>QSRest</v>
          </cell>
          <cell r="AR96" t="str">
            <v>ProsLoad</v>
          </cell>
          <cell r="AS96" t="str">
            <v>5h</v>
          </cell>
          <cell r="AT96" t="str">
            <v>No</v>
          </cell>
          <cell r="AU96" t="str">
            <v>No</v>
          </cell>
          <cell r="AV96" t="str">
            <v>No</v>
          </cell>
          <cell r="AW96" t="str">
            <v>No</v>
          </cell>
          <cell r="AX96" t="str">
            <v>No</v>
          </cell>
          <cell r="AY96" t="str">
            <v>No</v>
          </cell>
          <cell r="AZ96" t="str">
            <v>No</v>
          </cell>
          <cell r="BA96" t="str">
            <v>No</v>
          </cell>
          <cell r="BB96" t="str">
            <v>No</v>
          </cell>
          <cell r="BC96" t="str">
            <v>No</v>
          </cell>
          <cell r="BD96" t="str">
            <v>No</v>
          </cell>
          <cell r="BE96" t="str">
            <v>No</v>
          </cell>
          <cell r="BF96" t="str">
            <v>No</v>
          </cell>
          <cell r="BG96" t="str">
            <v>No</v>
          </cell>
          <cell r="BH96" t="str">
            <v>No</v>
          </cell>
          <cell r="BI96" t="str">
            <v>No</v>
          </cell>
          <cell r="BJ96" t="str">
            <v>No</v>
          </cell>
          <cell r="BK96" t="str">
            <v>No</v>
          </cell>
          <cell r="BL96" t="str">
            <v>No</v>
          </cell>
          <cell r="BM96" t="str">
            <v>No</v>
          </cell>
          <cell r="BN96" t="str">
            <v>No</v>
          </cell>
          <cell r="BO96" t="str">
            <v>No</v>
          </cell>
          <cell r="BP96" t="str">
            <v>No</v>
          </cell>
        </row>
        <row r="97">
          <cell r="B97">
            <v>0</v>
          </cell>
          <cell r="D97" t="str">
            <v>end</v>
          </cell>
          <cell r="E97" t="str">
            <v># of Runs</v>
          </cell>
          <cell r="F97">
            <v>87</v>
          </cell>
          <cell r="I97">
            <v>1</v>
          </cell>
          <cell r="AL97">
            <v>0</v>
          </cell>
        </row>
        <row r="98">
          <cell r="B98">
            <v>0</v>
          </cell>
          <cell r="C98">
            <v>0</v>
          </cell>
          <cell r="D98">
            <v>0</v>
          </cell>
          <cell r="E98">
            <v>0</v>
          </cell>
          <cell r="F98">
            <v>0</v>
          </cell>
          <cell r="G98">
            <v>0</v>
          </cell>
          <cell r="H98">
            <v>0</v>
          </cell>
          <cell r="I98">
            <v>0</v>
          </cell>
          <cell r="J98">
            <v>0</v>
          </cell>
          <cell r="K98">
            <v>3</v>
          </cell>
          <cell r="L98">
            <v>12</v>
          </cell>
          <cell r="M98">
            <v>16</v>
          </cell>
          <cell r="N98">
            <v>5</v>
          </cell>
          <cell r="O98">
            <v>7</v>
          </cell>
          <cell r="P98">
            <v>4</v>
          </cell>
          <cell r="Q98">
            <v>14</v>
          </cell>
          <cell r="R98">
            <v>18</v>
          </cell>
          <cell r="S98">
            <v>22</v>
          </cell>
          <cell r="T98">
            <v>26</v>
          </cell>
          <cell r="U98">
            <v>39</v>
          </cell>
          <cell r="V98">
            <v>43</v>
          </cell>
          <cell r="W98">
            <v>44</v>
          </cell>
          <cell r="X98">
            <v>0</v>
          </cell>
          <cell r="Y98">
            <v>0</v>
          </cell>
          <cell r="Z98">
            <v>0</v>
          </cell>
          <cell r="AA98" t="str">
            <v>W/ft²</v>
          </cell>
          <cell r="AB98" t="str">
            <v>W/ft²</v>
          </cell>
          <cell r="AC98" t="str">
            <v>W</v>
          </cell>
          <cell r="AD98">
            <v>0</v>
          </cell>
          <cell r="AE98">
            <v>0</v>
          </cell>
          <cell r="AF98">
            <v>0</v>
          </cell>
          <cell r="AG98">
            <v>0</v>
          </cell>
          <cell r="AH98">
            <v>0</v>
          </cell>
          <cell r="AI98">
            <v>0</v>
          </cell>
          <cell r="AJ98">
            <v>0</v>
          </cell>
          <cell r="AK98">
            <v>0</v>
          </cell>
          <cell r="AL98">
            <v>0</v>
          </cell>
          <cell r="AM98">
            <v>0</v>
          </cell>
          <cell r="AN98">
            <v>0</v>
          </cell>
          <cell r="AO98">
            <v>0</v>
          </cell>
          <cell r="AP98">
            <v>0</v>
          </cell>
          <cell r="AQ98">
            <v>0</v>
          </cell>
          <cell r="AR98">
            <v>0</v>
          </cell>
          <cell r="AS98">
            <v>0</v>
          </cell>
          <cell r="AT98">
            <v>0</v>
          </cell>
          <cell r="AU98">
            <v>0</v>
          </cell>
          <cell r="AV98">
            <v>0</v>
          </cell>
          <cell r="AW98">
            <v>0</v>
          </cell>
          <cell r="AX98">
            <v>0</v>
          </cell>
          <cell r="AY98">
            <v>0</v>
          </cell>
          <cell r="AZ98">
            <v>0</v>
          </cell>
          <cell r="BA98">
            <v>0</v>
          </cell>
          <cell r="BB98">
            <v>0</v>
          </cell>
          <cell r="BC98">
            <v>0</v>
          </cell>
          <cell r="BD98">
            <v>0</v>
          </cell>
          <cell r="BE98">
            <v>0</v>
          </cell>
          <cell r="BF98">
            <v>0</v>
          </cell>
          <cell r="BG98">
            <v>0</v>
          </cell>
          <cell r="BH98">
            <v>0</v>
          </cell>
          <cell r="BI98">
            <v>0</v>
          </cell>
          <cell r="BJ98">
            <v>0</v>
          </cell>
          <cell r="BK98">
            <v>0</v>
          </cell>
          <cell r="BL98">
            <v>0</v>
          </cell>
          <cell r="BM98">
            <v>0</v>
          </cell>
          <cell r="BN98">
            <v>0</v>
          </cell>
          <cell r="BO98">
            <v>0</v>
          </cell>
          <cell r="BP98">
            <v>0</v>
          </cell>
        </row>
        <row r="99">
          <cell r="B99">
            <v>0</v>
          </cell>
          <cell r="C99">
            <v>0</v>
          </cell>
          <cell r="D99">
            <v>0</v>
          </cell>
          <cell r="E99">
            <v>0</v>
          </cell>
          <cell r="F99">
            <v>0</v>
          </cell>
          <cell r="G99">
            <v>0</v>
          </cell>
          <cell r="H99">
            <v>0</v>
          </cell>
          <cell r="I99">
            <v>0</v>
          </cell>
          <cell r="J99">
            <v>0</v>
          </cell>
          <cell r="K99">
            <v>2</v>
          </cell>
          <cell r="L99">
            <v>3</v>
          </cell>
          <cell r="M99">
            <v>0</v>
          </cell>
          <cell r="N99">
            <v>0</v>
          </cell>
          <cell r="O99">
            <v>0</v>
          </cell>
          <cell r="P99">
            <v>4</v>
          </cell>
          <cell r="Q99">
            <v>5</v>
          </cell>
          <cell r="R99">
            <v>0</v>
          </cell>
          <cell r="S99">
            <v>0</v>
          </cell>
          <cell r="T99">
            <v>0</v>
          </cell>
          <cell r="U99">
            <v>0</v>
          </cell>
          <cell r="V99">
            <v>0</v>
          </cell>
          <cell r="W99">
            <v>0</v>
          </cell>
          <cell r="X99">
            <v>0</v>
          </cell>
          <cell r="Y99">
            <v>0</v>
          </cell>
          <cell r="Z99">
            <v>0</v>
          </cell>
          <cell r="AA99">
            <v>0.9</v>
          </cell>
          <cell r="AB99">
            <v>1</v>
          </cell>
          <cell r="AC99">
            <v>0</v>
          </cell>
          <cell r="AD99">
            <v>0</v>
          </cell>
          <cell r="AE99">
            <v>0</v>
          </cell>
          <cell r="AF99">
            <v>0</v>
          </cell>
          <cell r="AG99">
            <v>0</v>
          </cell>
          <cell r="AH99">
            <v>0</v>
          </cell>
          <cell r="AI99">
            <v>0</v>
          </cell>
          <cell r="AJ99">
            <v>0</v>
          </cell>
          <cell r="AK99">
            <v>0</v>
          </cell>
          <cell r="AL99">
            <v>0</v>
          </cell>
          <cell r="AM99">
            <v>0</v>
          </cell>
          <cell r="AN99">
            <v>0</v>
          </cell>
          <cell r="AO99">
            <v>0</v>
          </cell>
          <cell r="AP99">
            <v>0</v>
          </cell>
          <cell r="AQ99">
            <v>0</v>
          </cell>
          <cell r="AR99">
            <v>0</v>
          </cell>
          <cell r="AS99">
            <v>0</v>
          </cell>
          <cell r="AT99">
            <v>0</v>
          </cell>
          <cell r="AU99">
            <v>0</v>
          </cell>
          <cell r="AV99">
            <v>0</v>
          </cell>
          <cell r="AW99">
            <v>0</v>
          </cell>
          <cell r="AX99">
            <v>0</v>
          </cell>
          <cell r="AY99">
            <v>0</v>
          </cell>
          <cell r="AZ99">
            <v>0</v>
          </cell>
          <cell r="BA99">
            <v>0</v>
          </cell>
          <cell r="BB99">
            <v>0</v>
          </cell>
          <cell r="BC99">
            <v>0</v>
          </cell>
          <cell r="BD99">
            <v>0</v>
          </cell>
          <cell r="BE99">
            <v>0</v>
          </cell>
          <cell r="BF99">
            <v>0</v>
          </cell>
          <cell r="BG99">
            <v>0</v>
          </cell>
          <cell r="BH99">
            <v>0</v>
          </cell>
          <cell r="BI99">
            <v>0</v>
          </cell>
          <cell r="BJ99">
            <v>0</v>
          </cell>
          <cell r="BK99">
            <v>0</v>
          </cell>
          <cell r="BL99">
            <v>0</v>
          </cell>
          <cell r="BM99">
            <v>0</v>
          </cell>
          <cell r="BN99">
            <v>0</v>
          </cell>
          <cell r="BO99">
            <v>0</v>
          </cell>
          <cell r="BP99">
            <v>0</v>
          </cell>
        </row>
        <row r="100">
          <cell r="J100">
            <v>0</v>
          </cell>
          <cell r="Z100">
            <v>0</v>
          </cell>
          <cell r="AK100">
            <v>0</v>
          </cell>
        </row>
        <row r="101">
          <cell r="B101">
            <v>0</v>
          </cell>
          <cell r="C101">
            <v>0</v>
          </cell>
          <cell r="D101">
            <v>0</v>
          </cell>
          <cell r="E101">
            <v>0</v>
          </cell>
          <cell r="F101">
            <v>0</v>
          </cell>
          <cell r="G101">
            <v>0</v>
          </cell>
          <cell r="H101">
            <v>0</v>
          </cell>
          <cell r="I101">
            <v>0</v>
          </cell>
          <cell r="J101">
            <v>0</v>
          </cell>
          <cell r="L101">
            <v>0</v>
          </cell>
          <cell r="M101">
            <v>0</v>
          </cell>
          <cell r="N101">
            <v>0</v>
          </cell>
          <cell r="O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cell r="AH101">
            <v>0</v>
          </cell>
          <cell r="AI101">
            <v>0</v>
          </cell>
          <cell r="AJ101">
            <v>0</v>
          </cell>
          <cell r="AK101">
            <v>0</v>
          </cell>
          <cell r="AL101">
            <v>0</v>
          </cell>
          <cell r="AM101">
            <v>0</v>
          </cell>
          <cell r="AN101">
            <v>0</v>
          </cell>
          <cell r="AO101">
            <v>0</v>
          </cell>
          <cell r="AP101">
            <v>0</v>
          </cell>
          <cell r="AQ101">
            <v>0</v>
          </cell>
          <cell r="AR101">
            <v>0</v>
          </cell>
          <cell r="AS101">
            <v>0</v>
          </cell>
          <cell r="AT101">
            <v>0</v>
          </cell>
          <cell r="AU101">
            <v>0</v>
          </cell>
          <cell r="AV101">
            <v>0</v>
          </cell>
          <cell r="AW101">
            <v>0</v>
          </cell>
          <cell r="AX101">
            <v>0</v>
          </cell>
          <cell r="AY101">
            <v>0</v>
          </cell>
          <cell r="AZ101">
            <v>0</v>
          </cell>
          <cell r="BA101">
            <v>0</v>
          </cell>
          <cell r="BB101">
            <v>0</v>
          </cell>
          <cell r="BC101">
            <v>0</v>
          </cell>
          <cell r="BD101">
            <v>0</v>
          </cell>
          <cell r="BE101">
            <v>0</v>
          </cell>
          <cell r="BF101">
            <v>0</v>
          </cell>
          <cell r="BG101">
            <v>0</v>
          </cell>
          <cell r="BH101">
            <v>0</v>
          </cell>
          <cell r="BI101">
            <v>0</v>
          </cell>
          <cell r="BJ101">
            <v>0</v>
          </cell>
          <cell r="BK101">
            <v>0</v>
          </cell>
          <cell r="BL101">
            <v>0</v>
          </cell>
          <cell r="BM101">
            <v>0</v>
          </cell>
          <cell r="BN101">
            <v>0</v>
          </cell>
          <cell r="BO101">
            <v>0</v>
          </cell>
          <cell r="BP101">
            <v>0</v>
          </cell>
        </row>
        <row r="102">
          <cell r="B102">
            <v>0</v>
          </cell>
          <cell r="C102">
            <v>0</v>
          </cell>
          <cell r="D102">
            <v>0</v>
          </cell>
          <cell r="E102">
            <v>0</v>
          </cell>
          <cell r="F102">
            <v>0</v>
          </cell>
          <cell r="G102">
            <v>0</v>
          </cell>
          <cell r="H102">
            <v>0</v>
          </cell>
          <cell r="I102">
            <v>0</v>
          </cell>
          <cell r="J102">
            <v>0</v>
          </cell>
          <cell r="K102">
            <v>0</v>
          </cell>
          <cell r="P102">
            <v>0</v>
          </cell>
          <cell r="Q102">
            <v>0</v>
          </cell>
          <cell r="Z102">
            <v>0</v>
          </cell>
          <cell r="AK102">
            <v>0</v>
          </cell>
          <cell r="AL102">
            <v>0</v>
          </cell>
          <cell r="AM102">
            <v>0</v>
          </cell>
          <cell r="AN102">
            <v>0</v>
          </cell>
          <cell r="AO102">
            <v>0</v>
          </cell>
          <cell r="AP102">
            <v>0</v>
          </cell>
          <cell r="AQ102">
            <v>0</v>
          </cell>
          <cell r="AR102">
            <v>0</v>
          </cell>
          <cell r="AS102">
            <v>0</v>
          </cell>
          <cell r="AT102">
            <v>0</v>
          </cell>
          <cell r="AU102">
            <v>0</v>
          </cell>
          <cell r="AV102">
            <v>0</v>
          </cell>
          <cell r="AW102">
            <v>0</v>
          </cell>
          <cell r="AX102">
            <v>0</v>
          </cell>
          <cell r="AY102">
            <v>0</v>
          </cell>
          <cell r="AZ102">
            <v>0</v>
          </cell>
          <cell r="BA102">
            <v>0</v>
          </cell>
          <cell r="BB102">
            <v>0</v>
          </cell>
          <cell r="BC102">
            <v>0</v>
          </cell>
          <cell r="BD102">
            <v>0</v>
          </cell>
          <cell r="BE102">
            <v>0</v>
          </cell>
          <cell r="BF102">
            <v>0</v>
          </cell>
          <cell r="BG102">
            <v>0</v>
          </cell>
          <cell r="BH102">
            <v>0</v>
          </cell>
          <cell r="BI102">
            <v>0</v>
          </cell>
          <cell r="BJ102">
            <v>0</v>
          </cell>
          <cell r="BK102">
            <v>0</v>
          </cell>
          <cell r="BL102">
            <v>0</v>
          </cell>
          <cell r="BM102">
            <v>0</v>
          </cell>
          <cell r="BN102">
            <v>0</v>
          </cell>
          <cell r="BO102">
            <v>0</v>
          </cell>
          <cell r="BP102">
            <v>0</v>
          </cell>
        </row>
        <row r="103">
          <cell r="L103">
            <v>0</v>
          </cell>
          <cell r="M103">
            <v>0</v>
          </cell>
          <cell r="N103">
            <v>0</v>
          </cell>
          <cell r="O103">
            <v>0</v>
          </cell>
          <cell r="R103">
            <v>0</v>
          </cell>
          <cell r="S103">
            <v>0</v>
          </cell>
          <cell r="T103">
            <v>0</v>
          </cell>
          <cell r="U103">
            <v>0</v>
          </cell>
          <cell r="V103">
            <v>0</v>
          </cell>
          <cell r="W103">
            <v>0</v>
          </cell>
          <cell r="X103">
            <v>0</v>
          </cell>
          <cell r="Y103">
            <v>0</v>
          </cell>
          <cell r="AA103">
            <v>0</v>
          </cell>
          <cell r="AB103">
            <v>0</v>
          </cell>
          <cell r="AC103">
            <v>0</v>
          </cell>
          <cell r="AD103">
            <v>0</v>
          </cell>
          <cell r="AE103">
            <v>0</v>
          </cell>
          <cell r="AF103">
            <v>0</v>
          </cell>
          <cell r="AG103">
            <v>0</v>
          </cell>
          <cell r="AH103">
            <v>0</v>
          </cell>
          <cell r="AI103">
            <v>0</v>
          </cell>
          <cell r="AJ103">
            <v>0</v>
          </cell>
        </row>
        <row r="104">
          <cell r="L104">
            <v>0</v>
          </cell>
          <cell r="M104">
            <v>0</v>
          </cell>
        </row>
        <row r="105">
          <cell r="M105">
            <v>0</v>
          </cell>
        </row>
        <row r="106">
          <cell r="M106">
            <v>0</v>
          </cell>
        </row>
        <row r="107">
          <cell r="M107">
            <v>0</v>
          </cell>
        </row>
        <row r="108">
          <cell r="N108">
            <v>0</v>
          </cell>
          <cell r="O108">
            <v>0</v>
          </cell>
          <cell r="R108">
            <v>0</v>
          </cell>
          <cell r="S108">
            <v>0</v>
          </cell>
          <cell r="T108">
            <v>0</v>
          </cell>
          <cell r="U108">
            <v>0</v>
          </cell>
          <cell r="V108">
            <v>0</v>
          </cell>
          <cell r="W108">
            <v>0</v>
          </cell>
          <cell r="X108">
            <v>0</v>
          </cell>
          <cell r="Y108">
            <v>0</v>
          </cell>
          <cell r="AA108">
            <v>0</v>
          </cell>
          <cell r="AB108">
            <v>0</v>
          </cell>
          <cell r="AC108">
            <v>0</v>
          </cell>
          <cell r="AD108">
            <v>0</v>
          </cell>
          <cell r="AE108">
            <v>0</v>
          </cell>
          <cell r="AF108">
            <v>0</v>
          </cell>
          <cell r="AG108">
            <v>0</v>
          </cell>
          <cell r="AH108">
            <v>0</v>
          </cell>
          <cell r="AI108">
            <v>0</v>
          </cell>
          <cell r="AJ108">
            <v>0</v>
          </cell>
        </row>
        <row r="109">
          <cell r="N109">
            <v>0</v>
          </cell>
          <cell r="O109">
            <v>0</v>
          </cell>
          <cell r="R109">
            <v>0</v>
          </cell>
          <cell r="S109">
            <v>0</v>
          </cell>
          <cell r="T109">
            <v>0</v>
          </cell>
          <cell r="U109">
            <v>0</v>
          </cell>
          <cell r="V109">
            <v>0</v>
          </cell>
          <cell r="W109">
            <v>0</v>
          </cell>
          <cell r="X109">
            <v>0</v>
          </cell>
          <cell r="Y109">
            <v>0</v>
          </cell>
          <cell r="AA109">
            <v>0</v>
          </cell>
          <cell r="AB109">
            <v>0</v>
          </cell>
          <cell r="AC109">
            <v>0</v>
          </cell>
          <cell r="AD109">
            <v>0</v>
          </cell>
          <cell r="AE109">
            <v>0</v>
          </cell>
          <cell r="AF109">
            <v>0</v>
          </cell>
          <cell r="AG109">
            <v>0</v>
          </cell>
          <cell r="AH109">
            <v>0</v>
          </cell>
          <cell r="AI109">
            <v>0</v>
          </cell>
          <cell r="AJ109">
            <v>0</v>
          </cell>
        </row>
        <row r="110">
          <cell r="N110">
            <v>0</v>
          </cell>
          <cell r="O110">
            <v>0</v>
          </cell>
          <cell r="R110">
            <v>0</v>
          </cell>
          <cell r="S110">
            <v>0</v>
          </cell>
          <cell r="T110">
            <v>0</v>
          </cell>
          <cell r="U110">
            <v>0</v>
          </cell>
          <cell r="V110">
            <v>0</v>
          </cell>
          <cell r="W110">
            <v>0</v>
          </cell>
          <cell r="X110">
            <v>0</v>
          </cell>
          <cell r="Y110">
            <v>0</v>
          </cell>
          <cell r="AA110">
            <v>0</v>
          </cell>
          <cell r="AB110">
            <v>0</v>
          </cell>
          <cell r="AC110">
            <v>0</v>
          </cell>
          <cell r="AD110">
            <v>0</v>
          </cell>
          <cell r="AE110">
            <v>0</v>
          </cell>
          <cell r="AF110">
            <v>0</v>
          </cell>
          <cell r="AG110">
            <v>0</v>
          </cell>
          <cell r="AH110">
            <v>0</v>
          </cell>
          <cell r="AI110">
            <v>0</v>
          </cell>
          <cell r="AJ110">
            <v>0</v>
          </cell>
        </row>
      </sheetData>
      <sheetData sheetId="8">
        <row r="2">
          <cell r="A2" t="str">
            <v>! Run description</v>
          </cell>
          <cell r="B2" t="str">
            <v>Baseline, Scheme A, IASys</v>
          </cell>
          <cell r="C2" t="str">
            <v>Ext Wall R12</v>
          </cell>
          <cell r="D2">
            <v>0</v>
          </cell>
        </row>
        <row r="3">
          <cell r="A3" t="str">
            <v>! Parent Run</v>
          </cell>
          <cell r="B3">
            <v>0</v>
          </cell>
          <cell r="C3" t="str">
            <v>Baseline, Scheme A, IASys</v>
          </cell>
          <cell r="D3">
            <v>0</v>
          </cell>
        </row>
        <row r="4">
          <cell r="A4" t="str">
            <v>! Run Flag</v>
          </cell>
          <cell r="B4" t="b">
            <v>0</v>
          </cell>
          <cell r="C4" t="b">
            <v>0</v>
          </cell>
          <cell r="D4" t="str">
            <v>end</v>
          </cell>
        </row>
        <row r="5">
          <cell r="A5" t="str">
            <v>! Weather file</v>
          </cell>
          <cell r="B5">
            <v>0</v>
          </cell>
          <cell r="C5">
            <v>0</v>
          </cell>
          <cell r="D5">
            <v>0</v>
          </cell>
        </row>
        <row r="6">
          <cell r="A6" t="str">
            <v>! Simulation</v>
          </cell>
          <cell r="B6">
            <v>0</v>
          </cell>
          <cell r="C6">
            <v>0</v>
          </cell>
          <cell r="D6">
            <v>0</v>
          </cell>
        </row>
        <row r="7">
          <cell r="A7" t="str">
            <v>! Envelope</v>
          </cell>
          <cell r="B7">
            <v>0</v>
          </cell>
          <cell r="C7">
            <v>0</v>
          </cell>
          <cell r="D7">
            <v>0</v>
          </cell>
        </row>
        <row r="8">
          <cell r="A8" t="str">
            <v>! Internal Gains</v>
          </cell>
          <cell r="B8">
            <v>0</v>
          </cell>
          <cell r="C8">
            <v>0</v>
          </cell>
          <cell r="D8">
            <v>0</v>
          </cell>
        </row>
        <row r="9">
          <cell r="A9" t="str">
            <v>!Systems &amp; Zones</v>
          </cell>
          <cell r="B9">
            <v>0</v>
          </cell>
          <cell r="C9">
            <v>0</v>
          </cell>
          <cell r="D9">
            <v>0</v>
          </cell>
        </row>
        <row r="10">
          <cell r="A10" t="str">
            <v>##include</v>
          </cell>
          <cell r="B10">
            <v>0</v>
          </cell>
          <cell r="C10">
            <v>0</v>
          </cell>
          <cell r="D10">
            <v>0</v>
          </cell>
        </row>
        <row r="11">
          <cell r="A11" t="str">
            <v>end</v>
          </cell>
          <cell r="B11">
            <v>0</v>
          </cell>
          <cell r="C11">
            <v>0</v>
          </cell>
          <cell r="D11">
            <v>0</v>
          </cell>
        </row>
      </sheetData>
      <sheetData sheetId="9"/>
      <sheetData sheetId="10"/>
      <sheetData sheetId="1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K1006"/>
  <sheetViews>
    <sheetView showGridLines="0" zoomScale="80" zoomScaleNormal="80" workbookViewId="0">
      <pane xSplit="1" ySplit="2" topLeftCell="D42" activePane="bottomRight" state="frozenSplit"/>
      <selection pane="topRight" activeCell="K1" sqref="K1"/>
      <selection pane="bottomLeft" activeCell="A121" sqref="A121"/>
      <selection pane="bottomRight" activeCell="G86" sqref="G86"/>
    </sheetView>
  </sheetViews>
  <sheetFormatPr defaultColWidth="9.140625" defaultRowHeight="15" x14ac:dyDescent="0.25"/>
  <cols>
    <col min="1" max="1" width="39.140625" style="3" customWidth="1"/>
    <col min="2" max="2" width="39.140625" style="51" hidden="1" customWidth="1"/>
    <col min="3" max="3" width="39.140625" style="51" customWidth="1"/>
    <col min="4" max="4" width="48.28515625" style="469" bestFit="1" customWidth="1"/>
    <col min="5" max="5" width="38.7109375" style="348" customWidth="1"/>
    <col min="6" max="6" width="38.7109375" style="482" customWidth="1"/>
    <col min="7" max="7" width="38.7109375" style="51" customWidth="1"/>
    <col min="8" max="8" width="38.7109375" style="51" hidden="1" customWidth="1"/>
    <col min="9" max="9" width="38.7109375" style="51" customWidth="1"/>
    <col min="10" max="10" width="38.7109375" style="1" customWidth="1"/>
    <col min="11" max="11" width="41.7109375" style="51" customWidth="1"/>
    <col min="12" max="16384" width="9.140625" style="1"/>
  </cols>
  <sheetData>
    <row r="1" spans="1:11" ht="15" hidden="1" customHeight="1" x14ac:dyDescent="0.25">
      <c r="A1" s="7" t="s">
        <v>1</v>
      </c>
      <c r="B1" s="7" t="s">
        <v>0</v>
      </c>
      <c r="C1" s="8" t="s">
        <v>2</v>
      </c>
      <c r="D1" s="9" t="s">
        <v>2</v>
      </c>
      <c r="E1" s="347" t="s">
        <v>3</v>
      </c>
      <c r="F1" s="347" t="s">
        <v>3</v>
      </c>
      <c r="G1" s="8" t="s">
        <v>4</v>
      </c>
      <c r="H1" s="8" t="s">
        <v>4</v>
      </c>
      <c r="K1" s="8" t="s">
        <v>5</v>
      </c>
    </row>
    <row r="2" spans="1:11" s="71" customFormat="1" ht="32.25" customHeight="1" x14ac:dyDescent="0.2">
      <c r="A2" s="61" t="s">
        <v>6</v>
      </c>
      <c r="B2" s="508" t="s">
        <v>525</v>
      </c>
      <c r="C2" s="537" t="s">
        <v>891</v>
      </c>
      <c r="D2" s="537" t="s">
        <v>892</v>
      </c>
      <c r="E2" s="538" t="s">
        <v>893</v>
      </c>
      <c r="F2" s="538" t="s">
        <v>894</v>
      </c>
      <c r="G2" s="539" t="s">
        <v>895</v>
      </c>
      <c r="H2" s="509" t="s">
        <v>317</v>
      </c>
      <c r="I2" s="540" t="s">
        <v>896</v>
      </c>
      <c r="J2" s="541" t="s">
        <v>897</v>
      </c>
      <c r="K2" s="542" t="s">
        <v>898</v>
      </c>
    </row>
    <row r="3" spans="1:11" s="109" customFormat="1" ht="12.75" x14ac:dyDescent="0.2">
      <c r="A3" s="8" t="s">
        <v>7</v>
      </c>
      <c r="B3" s="6" t="s">
        <v>8</v>
      </c>
      <c r="C3" s="9" t="s">
        <v>8</v>
      </c>
      <c r="D3" s="575" t="s">
        <v>621</v>
      </c>
      <c r="E3" s="369" t="s">
        <v>8</v>
      </c>
      <c r="F3" s="578" t="s">
        <v>623</v>
      </c>
      <c r="G3" s="9" t="s">
        <v>8</v>
      </c>
      <c r="H3" s="584" t="s">
        <v>318</v>
      </c>
      <c r="I3" s="9" t="s">
        <v>8</v>
      </c>
      <c r="J3" s="9" t="s">
        <v>8</v>
      </c>
      <c r="K3" s="9" t="s">
        <v>8</v>
      </c>
    </row>
    <row r="4" spans="1:11" s="55" customFormat="1" ht="14.25" customHeight="1" x14ac:dyDescent="0.2">
      <c r="A4" s="13" t="s">
        <v>9</v>
      </c>
      <c r="B4" s="500" t="s">
        <v>133</v>
      </c>
      <c r="C4" s="500" t="s">
        <v>763</v>
      </c>
      <c r="D4" s="576"/>
      <c r="E4" s="500" t="s">
        <v>764</v>
      </c>
      <c r="F4" s="579"/>
      <c r="G4" s="500" t="s">
        <v>765</v>
      </c>
      <c r="H4" s="585"/>
      <c r="I4" s="500" t="s">
        <v>766</v>
      </c>
      <c r="J4" s="500" t="s">
        <v>766</v>
      </c>
      <c r="K4" s="500" t="s">
        <v>133</v>
      </c>
    </row>
    <row r="5" spans="1:11" s="109" customFormat="1" ht="12.75" customHeight="1" x14ac:dyDescent="0.2">
      <c r="A5" s="8" t="s">
        <v>10</v>
      </c>
      <c r="B5" s="6" t="s">
        <v>11</v>
      </c>
      <c r="C5" s="9" t="s">
        <v>11</v>
      </c>
      <c r="D5" s="576"/>
      <c r="E5" s="369" t="s">
        <v>11</v>
      </c>
      <c r="F5" s="579"/>
      <c r="G5" s="9" t="s">
        <v>11</v>
      </c>
      <c r="H5" s="585"/>
      <c r="I5" s="9" t="s">
        <v>11</v>
      </c>
      <c r="J5" s="584" t="s">
        <v>229</v>
      </c>
      <c r="K5" s="584" t="s">
        <v>229</v>
      </c>
    </row>
    <row r="6" spans="1:11" s="109" customFormat="1" ht="18" customHeight="1" x14ac:dyDescent="0.2">
      <c r="A6" s="10" t="s">
        <v>12</v>
      </c>
      <c r="B6" s="11" t="s">
        <v>640</v>
      </c>
      <c r="C6" s="12" t="s">
        <v>13</v>
      </c>
      <c r="D6" s="576"/>
      <c r="E6" s="202" t="s">
        <v>14</v>
      </c>
      <c r="F6" s="579"/>
      <c r="G6" s="8" t="s">
        <v>15</v>
      </c>
      <c r="H6" s="585"/>
      <c r="I6" s="13" t="s">
        <v>125</v>
      </c>
      <c r="J6" s="585"/>
      <c r="K6" s="585"/>
    </row>
    <row r="7" spans="1:11" s="109" customFormat="1" ht="87" customHeight="1" x14ac:dyDescent="0.2">
      <c r="A7" s="14" t="s">
        <v>16</v>
      </c>
      <c r="B7" s="15"/>
      <c r="C7" s="8"/>
      <c r="D7" s="576"/>
      <c r="E7" s="13"/>
      <c r="F7" s="579"/>
      <c r="G7" s="8"/>
      <c r="H7" s="585"/>
      <c r="I7" s="8"/>
      <c r="J7" s="585"/>
      <c r="K7" s="585"/>
    </row>
    <row r="8" spans="1:11" s="109" customFormat="1" ht="12.75" customHeight="1" x14ac:dyDescent="0.2">
      <c r="A8" s="14" t="s">
        <v>17</v>
      </c>
      <c r="B8" s="14">
        <v>1.5</v>
      </c>
      <c r="C8" s="8">
        <v>1.5</v>
      </c>
      <c r="D8" s="576"/>
      <c r="E8" s="13">
        <v>1.5</v>
      </c>
      <c r="F8" s="579"/>
      <c r="G8" s="8">
        <v>1.28</v>
      </c>
      <c r="H8" s="585"/>
      <c r="I8" s="13">
        <v>4</v>
      </c>
      <c r="J8" s="585"/>
      <c r="K8" s="585"/>
    </row>
    <row r="9" spans="1:11" s="109" customFormat="1" ht="12.75" customHeight="1" x14ac:dyDescent="0.2">
      <c r="A9" s="14" t="s">
        <v>18</v>
      </c>
      <c r="B9" s="14">
        <v>1</v>
      </c>
      <c r="C9" s="8">
        <v>3</v>
      </c>
      <c r="D9" s="576"/>
      <c r="E9" s="13" t="s">
        <v>448</v>
      </c>
      <c r="F9" s="579"/>
      <c r="G9" s="8">
        <v>1</v>
      </c>
      <c r="H9" s="585"/>
      <c r="I9" s="13">
        <v>1</v>
      </c>
      <c r="J9" s="585"/>
      <c r="K9" s="585"/>
    </row>
    <row r="10" spans="1:11" s="3" customFormat="1" ht="64.5" customHeight="1" x14ac:dyDescent="0.2">
      <c r="A10" s="14" t="s">
        <v>19</v>
      </c>
      <c r="B10" s="16" t="s">
        <v>20</v>
      </c>
      <c r="C10" s="6" t="s">
        <v>21</v>
      </c>
      <c r="D10" s="576"/>
      <c r="E10" s="202" t="s">
        <v>22</v>
      </c>
      <c r="F10" s="579"/>
      <c r="G10" s="6" t="s">
        <v>23</v>
      </c>
      <c r="H10" s="585"/>
      <c r="I10" s="6" t="s">
        <v>126</v>
      </c>
      <c r="J10" s="585"/>
      <c r="K10" s="585"/>
    </row>
    <row r="11" spans="1:11" s="51" customFormat="1" ht="29.25" customHeight="1" x14ac:dyDescent="0.25">
      <c r="A11" s="17" t="s">
        <v>24</v>
      </c>
      <c r="B11" s="17" t="s">
        <v>25</v>
      </c>
      <c r="C11" s="17" t="s">
        <v>25</v>
      </c>
      <c r="D11" s="576"/>
      <c r="E11" s="14" t="s">
        <v>25</v>
      </c>
      <c r="F11" s="579"/>
      <c r="G11" s="6" t="s">
        <v>26</v>
      </c>
      <c r="H11" s="585"/>
      <c r="I11" s="6" t="s">
        <v>127</v>
      </c>
      <c r="J11" s="585"/>
      <c r="K11" s="585"/>
    </row>
    <row r="12" spans="1:11" s="109" customFormat="1" ht="12.75" customHeight="1" x14ac:dyDescent="0.2">
      <c r="A12" s="14" t="s">
        <v>27</v>
      </c>
      <c r="B12" s="14" t="s">
        <v>28</v>
      </c>
      <c r="C12" s="8" t="s">
        <v>28</v>
      </c>
      <c r="D12" s="576"/>
      <c r="E12" s="13" t="s">
        <v>28</v>
      </c>
      <c r="F12" s="579"/>
      <c r="G12" s="8" t="s">
        <v>28</v>
      </c>
      <c r="H12" s="585"/>
      <c r="I12" s="8" t="s">
        <v>28</v>
      </c>
      <c r="J12" s="585"/>
      <c r="K12" s="585"/>
    </row>
    <row r="13" spans="1:11" s="109" customFormat="1" ht="12.75" customHeight="1" x14ac:dyDescent="0.2">
      <c r="A13" s="14" t="s">
        <v>29</v>
      </c>
      <c r="B13" s="14" t="s">
        <v>30</v>
      </c>
      <c r="C13" s="8" t="s">
        <v>30</v>
      </c>
      <c r="D13" s="576"/>
      <c r="E13" s="13" t="s">
        <v>30</v>
      </c>
      <c r="F13" s="579"/>
      <c r="G13" s="8" t="s">
        <v>30</v>
      </c>
      <c r="H13" s="585"/>
      <c r="I13" s="8" t="s">
        <v>30</v>
      </c>
      <c r="J13" s="585"/>
      <c r="K13" s="585"/>
    </row>
    <row r="14" spans="1:11" s="109" customFormat="1" ht="117.75" customHeight="1" x14ac:dyDescent="0.2">
      <c r="A14" s="563" t="s">
        <v>31</v>
      </c>
      <c r="B14" s="17" t="s">
        <v>32</v>
      </c>
      <c r="C14" s="6" t="s">
        <v>33</v>
      </c>
      <c r="D14" s="576"/>
      <c r="E14" s="202" t="s">
        <v>34</v>
      </c>
      <c r="F14" s="579"/>
      <c r="G14" s="107" t="s">
        <v>224</v>
      </c>
      <c r="H14" s="585"/>
      <c r="I14" s="107" t="s">
        <v>323</v>
      </c>
      <c r="J14" s="585"/>
      <c r="K14" s="585"/>
    </row>
    <row r="15" spans="1:11" s="109" customFormat="1" ht="63.75" customHeight="1" x14ac:dyDescent="0.2">
      <c r="A15" s="564"/>
      <c r="B15" s="17"/>
      <c r="C15" s="8"/>
      <c r="D15" s="576"/>
      <c r="E15" s="13"/>
      <c r="F15" s="579"/>
      <c r="G15" s="8"/>
      <c r="H15" s="585"/>
      <c r="I15" s="8"/>
      <c r="J15" s="585"/>
      <c r="K15" s="585"/>
    </row>
    <row r="16" spans="1:11" s="109" customFormat="1" ht="15" customHeight="1" x14ac:dyDescent="0.2">
      <c r="A16" s="18" t="s">
        <v>35</v>
      </c>
      <c r="B16" s="18">
        <v>10.7</v>
      </c>
      <c r="C16" s="8">
        <v>13</v>
      </c>
      <c r="D16" s="576"/>
      <c r="E16" s="13" t="s">
        <v>490</v>
      </c>
      <c r="F16" s="579"/>
      <c r="G16" s="8">
        <v>20</v>
      </c>
      <c r="H16" s="585"/>
      <c r="I16" s="8">
        <v>17</v>
      </c>
      <c r="J16" s="585"/>
      <c r="K16" s="585"/>
    </row>
    <row r="17" spans="1:11" s="178" customFormat="1" ht="25.5" x14ac:dyDescent="0.25">
      <c r="A17" s="19" t="s">
        <v>37</v>
      </c>
      <c r="B17" s="18">
        <v>10</v>
      </c>
      <c r="C17" s="6" t="s">
        <v>38</v>
      </c>
      <c r="D17" s="576"/>
      <c r="E17" s="13">
        <v>9</v>
      </c>
      <c r="F17" s="579"/>
      <c r="G17" s="6" t="s">
        <v>226</v>
      </c>
      <c r="H17" s="585"/>
      <c r="I17" s="8">
        <v>17</v>
      </c>
      <c r="J17" s="585"/>
      <c r="K17" s="585"/>
    </row>
    <row r="18" spans="1:11" s="94" customFormat="1" ht="42" customHeight="1" x14ac:dyDescent="0.25">
      <c r="A18" s="19" t="s">
        <v>39</v>
      </c>
      <c r="B18" s="14" t="s">
        <v>40</v>
      </c>
      <c r="C18" s="6" t="s">
        <v>41</v>
      </c>
      <c r="D18" s="576"/>
      <c r="E18" s="13" t="s">
        <v>42</v>
      </c>
      <c r="F18" s="579"/>
      <c r="G18" s="6" t="s">
        <v>199</v>
      </c>
      <c r="H18" s="585"/>
      <c r="I18" s="6" t="s">
        <v>128</v>
      </c>
      <c r="J18" s="585"/>
      <c r="K18" s="585"/>
    </row>
    <row r="19" spans="1:11" s="109" customFormat="1" ht="12.75" customHeight="1" x14ac:dyDescent="0.2">
      <c r="A19" s="21" t="s">
        <v>43</v>
      </c>
      <c r="B19" s="21"/>
      <c r="C19" s="7"/>
      <c r="D19" s="576"/>
      <c r="E19" s="370"/>
      <c r="F19" s="579"/>
      <c r="G19" s="7"/>
      <c r="H19" s="585"/>
      <c r="I19" s="7"/>
      <c r="J19" s="585"/>
      <c r="K19" s="585"/>
    </row>
    <row r="20" spans="1:11" s="109" customFormat="1" ht="19.5" customHeight="1" x14ac:dyDescent="0.2">
      <c r="A20" s="22" t="s">
        <v>44</v>
      </c>
      <c r="B20" s="5" t="s">
        <v>671</v>
      </c>
      <c r="C20" s="5" t="s">
        <v>671</v>
      </c>
      <c r="D20" s="576"/>
      <c r="E20" s="195" t="s">
        <v>671</v>
      </c>
      <c r="F20" s="579"/>
      <c r="G20" s="5" t="s">
        <v>671</v>
      </c>
      <c r="H20" s="585"/>
      <c r="I20" s="5" t="s">
        <v>671</v>
      </c>
      <c r="J20" s="585"/>
      <c r="K20" s="585"/>
    </row>
    <row r="21" spans="1:11" s="109" customFormat="1" ht="21" customHeight="1" x14ac:dyDescent="0.2">
      <c r="A21" s="22" t="s">
        <v>161</v>
      </c>
      <c r="B21" s="74" t="s">
        <v>672</v>
      </c>
      <c r="C21" s="74" t="s">
        <v>857</v>
      </c>
      <c r="D21" s="576"/>
      <c r="E21" s="74" t="s">
        <v>857</v>
      </c>
      <c r="F21" s="579"/>
      <c r="G21" s="74" t="s">
        <v>857</v>
      </c>
      <c r="H21" s="585"/>
      <c r="I21" s="74" t="s">
        <v>857</v>
      </c>
      <c r="J21" s="585"/>
      <c r="K21" s="585"/>
    </row>
    <row r="22" spans="1:11" s="109" customFormat="1" ht="21" customHeight="1" x14ac:dyDescent="0.2">
      <c r="A22" s="22"/>
      <c r="B22" s="74"/>
      <c r="C22" s="74"/>
      <c r="D22" s="576"/>
      <c r="E22" s="74" t="s">
        <v>725</v>
      </c>
      <c r="F22" s="579"/>
      <c r="G22" s="74"/>
      <c r="H22" s="585"/>
      <c r="I22" s="74"/>
      <c r="J22" s="585"/>
      <c r="K22" s="585"/>
    </row>
    <row r="23" spans="1:11" s="109" customFormat="1" ht="34.5" customHeight="1" x14ac:dyDescent="0.2">
      <c r="A23" s="23" t="s">
        <v>45</v>
      </c>
      <c r="B23" s="5">
        <v>6.2E-2</v>
      </c>
      <c r="C23" s="5">
        <v>6.2E-2</v>
      </c>
      <c r="D23" s="576"/>
      <c r="E23" s="371" t="s">
        <v>726</v>
      </c>
      <c r="F23" s="579"/>
      <c r="G23" s="5">
        <v>6.2E-2</v>
      </c>
      <c r="H23" s="585"/>
      <c r="I23" s="51">
        <v>6.2E-2</v>
      </c>
      <c r="J23" s="585"/>
      <c r="K23" s="585"/>
    </row>
    <row r="24" spans="1:11" s="109" customFormat="1" ht="15" hidden="1" customHeight="1" x14ac:dyDescent="0.2">
      <c r="A24" s="23" t="s">
        <v>46</v>
      </c>
      <c r="B24" s="5" t="s">
        <v>47</v>
      </c>
      <c r="C24" s="5" t="s">
        <v>47</v>
      </c>
      <c r="D24" s="576"/>
      <c r="E24" s="195" t="s">
        <v>47</v>
      </c>
      <c r="F24" s="579"/>
      <c r="G24" s="5" t="s">
        <v>47</v>
      </c>
      <c r="H24" s="5" t="s">
        <v>47</v>
      </c>
      <c r="I24" s="154"/>
      <c r="J24" s="585"/>
      <c r="K24" s="585"/>
    </row>
    <row r="25" spans="1:11" s="109" customFormat="1" ht="15" hidden="1" customHeight="1" x14ac:dyDescent="0.2">
      <c r="A25" s="24" t="s">
        <v>48</v>
      </c>
      <c r="B25" s="4" t="s">
        <v>49</v>
      </c>
      <c r="C25" s="4" t="s">
        <v>49</v>
      </c>
      <c r="D25" s="576"/>
      <c r="E25" s="372" t="s">
        <v>49</v>
      </c>
      <c r="F25" s="579"/>
      <c r="G25" s="4" t="s">
        <v>49</v>
      </c>
      <c r="H25" s="4" t="s">
        <v>49</v>
      </c>
      <c r="I25" s="154"/>
      <c r="J25" s="585"/>
      <c r="K25" s="585"/>
    </row>
    <row r="26" spans="1:11" s="109" customFormat="1" ht="12.75" customHeight="1" x14ac:dyDescent="0.2">
      <c r="A26" s="25" t="s">
        <v>50</v>
      </c>
      <c r="B26" s="412"/>
      <c r="C26" s="25"/>
      <c r="D26" s="576"/>
      <c r="E26" s="25"/>
      <c r="F26" s="579"/>
      <c r="G26" s="25"/>
      <c r="H26" s="25"/>
      <c r="I26" s="25"/>
      <c r="J26" s="585"/>
      <c r="K26" s="585"/>
    </row>
    <row r="27" spans="1:11" s="109" customFormat="1" ht="51" x14ac:dyDescent="0.2">
      <c r="A27" s="22" t="s">
        <v>44</v>
      </c>
      <c r="B27" s="410" t="s">
        <v>51</v>
      </c>
      <c r="C27" s="22" t="s">
        <v>50</v>
      </c>
      <c r="D27" s="576"/>
      <c r="E27" s="410" t="s">
        <v>50</v>
      </c>
      <c r="F27" s="579"/>
      <c r="G27" s="22" t="s">
        <v>50</v>
      </c>
      <c r="H27" s="22" t="s">
        <v>399</v>
      </c>
      <c r="I27" s="22" t="s">
        <v>392</v>
      </c>
      <c r="J27" s="585"/>
      <c r="K27" s="585"/>
    </row>
    <row r="28" spans="1:11" s="109" customFormat="1" x14ac:dyDescent="0.25">
      <c r="A28" s="22" t="s">
        <v>161</v>
      </c>
      <c r="B28" s="407" t="s">
        <v>520</v>
      </c>
      <c r="C28" s="74" t="s">
        <v>687</v>
      </c>
      <c r="D28" s="576"/>
      <c r="E28" s="74" t="s">
        <v>687</v>
      </c>
      <c r="F28" s="579"/>
      <c r="G28" s="75" t="s">
        <v>707</v>
      </c>
      <c r="H28" s="74" t="s">
        <v>322</v>
      </c>
      <c r="I28" s="74" t="s">
        <v>707</v>
      </c>
      <c r="J28" s="585"/>
      <c r="K28" s="585"/>
    </row>
    <row r="29" spans="1:11" s="109" customFormat="1" x14ac:dyDescent="0.2">
      <c r="A29" s="22" t="s">
        <v>736</v>
      </c>
      <c r="B29" s="421">
        <v>4.9000000000000002E-2</v>
      </c>
      <c r="C29" s="5">
        <v>3.4000000000000002E-2</v>
      </c>
      <c r="D29" s="576"/>
      <c r="E29" s="5">
        <v>3.4000000000000002E-2</v>
      </c>
      <c r="F29" s="579"/>
      <c r="G29" s="5">
        <v>3.4000000000000002E-2</v>
      </c>
      <c r="H29" s="74" t="s">
        <v>322</v>
      </c>
      <c r="I29" s="5">
        <v>3.4000000000000002E-2</v>
      </c>
      <c r="J29" s="585"/>
      <c r="K29" s="585"/>
    </row>
    <row r="30" spans="1:11" s="109" customFormat="1" ht="38.25" customHeight="1" x14ac:dyDescent="0.2">
      <c r="A30" s="22" t="s">
        <v>427</v>
      </c>
      <c r="B30" s="420" t="s">
        <v>521</v>
      </c>
      <c r="C30" s="201" t="s">
        <v>708</v>
      </c>
      <c r="D30" s="576"/>
      <c r="E30" s="201" t="s">
        <v>708</v>
      </c>
      <c r="F30" s="579"/>
      <c r="G30" s="201" t="s">
        <v>708</v>
      </c>
      <c r="H30" s="74"/>
      <c r="I30" s="201" t="s">
        <v>708</v>
      </c>
      <c r="J30" s="585"/>
      <c r="K30" s="585"/>
    </row>
    <row r="31" spans="1:11" s="109" customFormat="1" ht="28.5" customHeight="1" x14ac:dyDescent="0.2">
      <c r="A31" s="28" t="s">
        <v>48</v>
      </c>
      <c r="B31" s="415" t="s">
        <v>52</v>
      </c>
      <c r="C31" s="29" t="s">
        <v>53</v>
      </c>
      <c r="D31" s="576"/>
      <c r="E31" s="415" t="s">
        <v>53</v>
      </c>
      <c r="F31" s="579"/>
      <c r="G31" s="29" t="s">
        <v>53</v>
      </c>
      <c r="H31" s="29" t="s">
        <v>53</v>
      </c>
      <c r="I31" s="29" t="s">
        <v>53</v>
      </c>
      <c r="J31" s="585"/>
      <c r="K31" s="585"/>
    </row>
    <row r="32" spans="1:11" s="109" customFormat="1" ht="12.75" customHeight="1" x14ac:dyDescent="0.2">
      <c r="A32" s="25" t="s">
        <v>54</v>
      </c>
      <c r="B32" s="66"/>
      <c r="C32" s="66"/>
      <c r="D32" s="576"/>
      <c r="E32" s="373"/>
      <c r="F32" s="579"/>
      <c r="G32" s="66"/>
      <c r="H32" s="586" t="s">
        <v>318</v>
      </c>
      <c r="I32" s="66"/>
      <c r="J32" s="585"/>
      <c r="K32" s="585"/>
    </row>
    <row r="33" spans="1:11" s="109" customFormat="1" ht="31.5" customHeight="1" x14ac:dyDescent="0.2">
      <c r="A33" s="22" t="s">
        <v>55</v>
      </c>
      <c r="B33" s="22" t="s">
        <v>170</v>
      </c>
      <c r="C33" s="22" t="s">
        <v>170</v>
      </c>
      <c r="D33" s="576"/>
      <c r="E33" s="22" t="s">
        <v>170</v>
      </c>
      <c r="F33" s="579"/>
      <c r="G33" s="22" t="s">
        <v>170</v>
      </c>
      <c r="H33" s="587"/>
      <c r="I33" s="22" t="s">
        <v>170</v>
      </c>
      <c r="J33" s="585"/>
      <c r="K33" s="585"/>
    </row>
    <row r="34" spans="1:11" s="94" customFormat="1" x14ac:dyDescent="0.25">
      <c r="A34" s="40" t="s">
        <v>56</v>
      </c>
      <c r="B34" s="86">
        <v>0.36</v>
      </c>
      <c r="C34" s="86">
        <v>0.36</v>
      </c>
      <c r="D34" s="576"/>
      <c r="E34" s="86">
        <v>0.36</v>
      </c>
      <c r="F34" s="579"/>
      <c r="G34" s="86">
        <v>0.36</v>
      </c>
      <c r="H34" s="587"/>
      <c r="I34" s="86">
        <v>0.36</v>
      </c>
      <c r="J34" s="585"/>
      <c r="K34" s="585"/>
    </row>
    <row r="35" spans="1:11" s="109" customFormat="1" ht="12.75" customHeight="1" x14ac:dyDescent="0.2">
      <c r="A35" s="22" t="s">
        <v>60</v>
      </c>
      <c r="B35" s="26">
        <v>0.25</v>
      </c>
      <c r="C35" s="26">
        <v>0.25</v>
      </c>
      <c r="D35" s="576"/>
      <c r="E35" s="26">
        <v>0.25</v>
      </c>
      <c r="F35" s="579"/>
      <c r="G35" s="26">
        <v>0.25</v>
      </c>
      <c r="H35" s="587"/>
      <c r="I35" s="26">
        <v>0.25</v>
      </c>
      <c r="J35" s="585"/>
      <c r="K35" s="585"/>
    </row>
    <row r="36" spans="1:11" s="109" customFormat="1" ht="12.75" customHeight="1" x14ac:dyDescent="0.2">
      <c r="A36" s="22" t="s">
        <v>57</v>
      </c>
      <c r="B36" s="26">
        <v>0.42</v>
      </c>
      <c r="C36" s="26">
        <v>0.42</v>
      </c>
      <c r="D36" s="576"/>
      <c r="E36" s="26">
        <v>0.42</v>
      </c>
      <c r="F36" s="579"/>
      <c r="G36" s="26">
        <v>0.42</v>
      </c>
      <c r="H36" s="587"/>
      <c r="I36" s="26">
        <v>0.42</v>
      </c>
      <c r="J36" s="585"/>
      <c r="K36" s="585"/>
    </row>
    <row r="37" spans="1:11" s="109" customFormat="1" ht="12.75" customHeight="1" x14ac:dyDescent="0.2">
      <c r="A37" s="28" t="s">
        <v>58</v>
      </c>
      <c r="B37" s="30">
        <v>0</v>
      </c>
      <c r="C37" s="30">
        <v>0</v>
      </c>
      <c r="D37" s="576"/>
      <c r="E37" s="37">
        <v>0</v>
      </c>
      <c r="F37" s="579"/>
      <c r="G37" s="30">
        <v>0</v>
      </c>
      <c r="H37" s="587"/>
      <c r="I37" s="30">
        <v>0</v>
      </c>
      <c r="J37" s="585"/>
      <c r="K37" s="585"/>
    </row>
    <row r="38" spans="1:11" s="109" customFormat="1" ht="12.75" customHeight="1" x14ac:dyDescent="0.2">
      <c r="A38" s="31" t="s">
        <v>59</v>
      </c>
      <c r="B38" s="565" t="s">
        <v>36</v>
      </c>
      <c r="C38" s="565" t="s">
        <v>36</v>
      </c>
      <c r="D38" s="576"/>
      <c r="E38" s="568" t="s">
        <v>36</v>
      </c>
      <c r="F38" s="579"/>
      <c r="G38" s="58"/>
      <c r="H38" s="587"/>
      <c r="I38" s="222"/>
      <c r="J38" s="585"/>
      <c r="K38" s="585"/>
    </row>
    <row r="39" spans="1:11" s="109" customFormat="1" ht="28.5" customHeight="1" x14ac:dyDescent="0.25">
      <c r="A39" s="22" t="s">
        <v>46</v>
      </c>
      <c r="B39" s="566"/>
      <c r="C39" s="566"/>
      <c r="D39" s="576"/>
      <c r="E39" s="569"/>
      <c r="F39" s="579"/>
      <c r="G39" s="80" t="s">
        <v>487</v>
      </c>
      <c r="H39" s="587"/>
      <c r="I39" s="230" t="s">
        <v>400</v>
      </c>
      <c r="J39" s="585"/>
      <c r="K39" s="585"/>
    </row>
    <row r="40" spans="1:11" s="109" customFormat="1" ht="25.5" x14ac:dyDescent="0.2">
      <c r="A40" s="22" t="s">
        <v>55</v>
      </c>
      <c r="B40" s="566"/>
      <c r="C40" s="566"/>
      <c r="D40" s="576"/>
      <c r="E40" s="569"/>
      <c r="F40" s="579"/>
      <c r="G40" s="22" t="s">
        <v>171</v>
      </c>
      <c r="H40" s="587"/>
      <c r="I40" s="22" t="s">
        <v>171</v>
      </c>
      <c r="J40" s="585"/>
      <c r="K40" s="585"/>
    </row>
    <row r="41" spans="1:11" s="109" customFormat="1" x14ac:dyDescent="0.2">
      <c r="A41" s="32" t="s">
        <v>56</v>
      </c>
      <c r="B41" s="566"/>
      <c r="C41" s="566"/>
      <c r="D41" s="576"/>
      <c r="E41" s="569"/>
      <c r="F41" s="579"/>
      <c r="G41" s="60">
        <v>0.57999999999999996</v>
      </c>
      <c r="H41" s="587"/>
      <c r="I41" s="60">
        <v>0.57999999999999996</v>
      </c>
      <c r="J41" s="585"/>
      <c r="K41" s="585"/>
    </row>
    <row r="42" spans="1:11" s="109" customFormat="1" ht="12.75" customHeight="1" x14ac:dyDescent="0.2">
      <c r="A42" s="32" t="s">
        <v>60</v>
      </c>
      <c r="B42" s="566"/>
      <c r="C42" s="566"/>
      <c r="D42" s="576"/>
      <c r="E42" s="569"/>
      <c r="F42" s="579"/>
      <c r="G42" s="26">
        <v>0.25</v>
      </c>
      <c r="H42" s="587"/>
      <c r="I42" s="26">
        <v>0.25</v>
      </c>
      <c r="J42" s="585"/>
      <c r="K42" s="585"/>
    </row>
    <row r="43" spans="1:11" s="109" customFormat="1" ht="12.75" customHeight="1" x14ac:dyDescent="0.2">
      <c r="A43" s="32" t="s">
        <v>57</v>
      </c>
      <c r="B43" s="567"/>
      <c r="C43" s="567"/>
      <c r="D43" s="576"/>
      <c r="E43" s="570"/>
      <c r="F43" s="579"/>
      <c r="G43" s="26">
        <v>0.49</v>
      </c>
      <c r="H43" s="587"/>
      <c r="I43" s="26">
        <v>0.49</v>
      </c>
      <c r="J43" s="585"/>
      <c r="K43" s="585"/>
    </row>
    <row r="44" spans="1:11" s="109" customFormat="1" ht="12.75" customHeight="1" x14ac:dyDescent="0.2">
      <c r="A44" s="25" t="s">
        <v>61</v>
      </c>
      <c r="B44" s="21"/>
      <c r="C44" s="21"/>
      <c r="D44" s="576"/>
      <c r="E44" s="25"/>
      <c r="F44" s="579"/>
      <c r="G44" s="21"/>
      <c r="H44" s="587"/>
      <c r="I44" s="21"/>
      <c r="J44" s="585"/>
      <c r="K44" s="585"/>
    </row>
    <row r="45" spans="1:11" s="109" customFormat="1" ht="25.5" x14ac:dyDescent="0.2">
      <c r="A45" s="22" t="s">
        <v>62</v>
      </c>
      <c r="B45" s="399" t="s">
        <v>518</v>
      </c>
      <c r="C45" s="396" t="s">
        <v>686</v>
      </c>
      <c r="D45" s="576"/>
      <c r="E45" s="394" t="s">
        <v>686</v>
      </c>
      <c r="F45" s="579"/>
      <c r="G45" s="402" t="s">
        <v>686</v>
      </c>
      <c r="H45" s="587"/>
      <c r="I45" s="405" t="s">
        <v>518</v>
      </c>
      <c r="J45" s="585"/>
      <c r="K45" s="585"/>
    </row>
    <row r="46" spans="1:11" s="109" customFormat="1" ht="25.5" x14ac:dyDescent="0.2">
      <c r="A46" s="22" t="s">
        <v>44</v>
      </c>
      <c r="B46" s="398" t="s">
        <v>519</v>
      </c>
      <c r="C46" s="395" t="s">
        <v>519</v>
      </c>
      <c r="D46" s="576"/>
      <c r="E46" s="410" t="s">
        <v>519</v>
      </c>
      <c r="F46" s="579"/>
      <c r="G46" s="401" t="s">
        <v>519</v>
      </c>
      <c r="H46" s="587"/>
      <c r="I46" s="404" t="s">
        <v>519</v>
      </c>
      <c r="J46" s="585"/>
      <c r="K46" s="585"/>
    </row>
    <row r="47" spans="1:11" s="109" customFormat="1" ht="12.75" x14ac:dyDescent="0.2">
      <c r="A47" s="22" t="s">
        <v>737</v>
      </c>
      <c r="B47" s="400" t="s">
        <v>401</v>
      </c>
      <c r="C47" s="397">
        <v>0.72</v>
      </c>
      <c r="D47" s="576"/>
      <c r="E47" s="416">
        <v>0.72</v>
      </c>
      <c r="F47" s="579"/>
      <c r="G47" s="403" t="s">
        <v>401</v>
      </c>
      <c r="H47" s="587"/>
      <c r="I47" s="406" t="s">
        <v>401</v>
      </c>
      <c r="J47" s="585"/>
      <c r="K47" s="585"/>
    </row>
    <row r="48" spans="1:11" s="109" customFormat="1" ht="12.75" x14ac:dyDescent="0.2">
      <c r="A48" s="22" t="s">
        <v>63</v>
      </c>
      <c r="B48" s="27" t="s">
        <v>36</v>
      </c>
      <c r="C48" s="27" t="s">
        <v>36</v>
      </c>
      <c r="D48" s="576"/>
      <c r="E48" s="72" t="s">
        <v>727</v>
      </c>
      <c r="F48" s="579"/>
      <c r="G48" s="27" t="s">
        <v>36</v>
      </c>
      <c r="H48" s="587"/>
      <c r="I48" s="27" t="s">
        <v>36</v>
      </c>
      <c r="J48" s="585"/>
      <c r="K48" s="585"/>
    </row>
    <row r="49" spans="1:11" s="109" customFormat="1" ht="12.75" customHeight="1" x14ac:dyDescent="0.2">
      <c r="A49" s="25" t="s">
        <v>202</v>
      </c>
      <c r="B49" s="25"/>
      <c r="C49" s="25"/>
      <c r="D49" s="576"/>
      <c r="E49" s="25"/>
      <c r="F49" s="579"/>
      <c r="G49" s="25"/>
      <c r="H49" s="25"/>
      <c r="I49" s="25"/>
      <c r="J49" s="585"/>
      <c r="K49" s="585"/>
    </row>
    <row r="50" spans="1:11" s="109" customFormat="1" ht="76.5" x14ac:dyDescent="0.2">
      <c r="A50" s="22" t="s">
        <v>64</v>
      </c>
      <c r="B50" s="27" t="s">
        <v>65</v>
      </c>
      <c r="C50" s="27" t="s">
        <v>684</v>
      </c>
      <c r="D50" s="576"/>
      <c r="E50" s="414" t="s">
        <v>684</v>
      </c>
      <c r="F50" s="579"/>
      <c r="G50" s="414" t="s">
        <v>684</v>
      </c>
      <c r="H50" s="27" t="s">
        <v>405</v>
      </c>
      <c r="I50" s="414" t="s">
        <v>684</v>
      </c>
      <c r="J50" s="585"/>
      <c r="K50" s="585"/>
    </row>
    <row r="51" spans="1:11" s="109" customFormat="1" ht="42" customHeight="1" x14ac:dyDescent="0.2">
      <c r="A51" s="22" t="s">
        <v>161</v>
      </c>
      <c r="B51" s="411" t="s">
        <v>402</v>
      </c>
      <c r="C51" s="72" t="s">
        <v>859</v>
      </c>
      <c r="D51" s="576"/>
      <c r="E51" s="411" t="s">
        <v>859</v>
      </c>
      <c r="F51" s="579"/>
      <c r="G51" s="72" t="s">
        <v>709</v>
      </c>
      <c r="H51" s="72" t="s">
        <v>403</v>
      </c>
      <c r="I51" s="72" t="s">
        <v>713</v>
      </c>
      <c r="J51" s="585"/>
      <c r="K51" s="585"/>
    </row>
    <row r="52" spans="1:11" s="109" customFormat="1" ht="24.75" hidden="1" customHeight="1" x14ac:dyDescent="0.2">
      <c r="A52" s="34" t="s">
        <v>67</v>
      </c>
      <c r="B52" s="34" t="s">
        <v>68</v>
      </c>
      <c r="C52" s="34" t="s">
        <v>68</v>
      </c>
      <c r="D52" s="576"/>
      <c r="E52" s="34" t="s">
        <v>68</v>
      </c>
      <c r="F52" s="579"/>
      <c r="G52" s="34" t="s">
        <v>68</v>
      </c>
      <c r="H52" s="34" t="s">
        <v>68</v>
      </c>
      <c r="I52" s="34" t="s">
        <v>68</v>
      </c>
      <c r="J52" s="585"/>
      <c r="K52" s="585"/>
    </row>
    <row r="53" spans="1:11" s="109" customFormat="1" ht="12.75" customHeight="1" x14ac:dyDescent="0.2">
      <c r="A53" s="25" t="s">
        <v>69</v>
      </c>
      <c r="B53" s="25"/>
      <c r="C53" s="35"/>
      <c r="D53" s="576"/>
      <c r="E53" s="25"/>
      <c r="F53" s="579"/>
      <c r="G53" s="25"/>
      <c r="H53" s="25"/>
      <c r="I53" s="25"/>
      <c r="J53" s="585"/>
      <c r="K53" s="585"/>
    </row>
    <row r="54" spans="1:11" s="109" customFormat="1" ht="127.5" x14ac:dyDescent="0.2">
      <c r="A54" s="28" t="s">
        <v>70</v>
      </c>
      <c r="B54" s="231" t="s">
        <v>407</v>
      </c>
      <c r="C54" s="231" t="s">
        <v>683</v>
      </c>
      <c r="D54" s="577"/>
      <c r="E54" s="231" t="s">
        <v>683</v>
      </c>
      <c r="F54" s="580"/>
      <c r="G54" s="231" t="s">
        <v>706</v>
      </c>
      <c r="H54" s="28" t="s">
        <v>325</v>
      </c>
      <c r="I54" s="231" t="s">
        <v>706</v>
      </c>
      <c r="J54" s="589"/>
      <c r="K54" s="589"/>
    </row>
    <row r="55" spans="1:11" s="109" customFormat="1" ht="12.75" x14ac:dyDescent="0.2">
      <c r="A55" s="25" t="s">
        <v>71</v>
      </c>
      <c r="B55" s="36"/>
      <c r="C55" s="36"/>
      <c r="D55" s="471"/>
      <c r="E55" s="374"/>
      <c r="F55" s="374"/>
      <c r="G55" s="36"/>
      <c r="H55" s="586" t="s">
        <v>318</v>
      </c>
      <c r="I55" s="82"/>
      <c r="J55" s="82"/>
      <c r="K55" s="82"/>
    </row>
    <row r="56" spans="1:11" s="109" customFormat="1" ht="66" customHeight="1" x14ac:dyDescent="0.2">
      <c r="A56" s="22" t="s">
        <v>175</v>
      </c>
      <c r="B56" s="27" t="s">
        <v>176</v>
      </c>
      <c r="C56" s="27" t="s">
        <v>330</v>
      </c>
      <c r="D56" s="472" t="s">
        <v>625</v>
      </c>
      <c r="E56" s="22" t="s">
        <v>331</v>
      </c>
      <c r="F56" s="410" t="s">
        <v>624</v>
      </c>
      <c r="G56" s="27" t="s">
        <v>862</v>
      </c>
      <c r="H56" s="587"/>
      <c r="I56" s="81" t="s">
        <v>332</v>
      </c>
      <c r="J56" s="197" t="s">
        <v>333</v>
      </c>
      <c r="K56" s="161" t="s">
        <v>334</v>
      </c>
    </row>
    <row r="57" spans="1:11" s="109" customFormat="1" ht="53.25" customHeight="1" x14ac:dyDescent="0.2">
      <c r="A57" s="22" t="s">
        <v>72</v>
      </c>
      <c r="B57" s="22" t="s">
        <v>73</v>
      </c>
      <c r="C57" s="410" t="s">
        <v>562</v>
      </c>
      <c r="D57" s="451" t="s">
        <v>562</v>
      </c>
      <c r="E57" s="22" t="s">
        <v>562</v>
      </c>
      <c r="F57" s="410" t="s">
        <v>626</v>
      </c>
      <c r="G57" s="22" t="s">
        <v>710</v>
      </c>
      <c r="H57" s="587"/>
      <c r="I57" s="81" t="s">
        <v>188</v>
      </c>
      <c r="J57" s="81" t="s">
        <v>190</v>
      </c>
      <c r="K57" s="81" t="s">
        <v>184</v>
      </c>
    </row>
    <row r="58" spans="1:11" s="109" customFormat="1" ht="43.5" customHeight="1" x14ac:dyDescent="0.2">
      <c r="A58" s="22" t="s">
        <v>74</v>
      </c>
      <c r="B58" s="22" t="s">
        <v>75</v>
      </c>
      <c r="C58" s="22" t="s">
        <v>597</v>
      </c>
      <c r="D58" s="451" t="s">
        <v>597</v>
      </c>
      <c r="E58" s="22" t="s">
        <v>76</v>
      </c>
      <c r="F58" s="410" t="s">
        <v>76</v>
      </c>
      <c r="G58" s="22" t="s">
        <v>711</v>
      </c>
      <c r="H58" s="587"/>
      <c r="I58" s="81" t="s">
        <v>189</v>
      </c>
      <c r="J58" s="81" t="s">
        <v>189</v>
      </c>
      <c r="K58" s="161" t="s">
        <v>870</v>
      </c>
    </row>
    <row r="59" spans="1:11" s="109" customFormat="1" ht="120" customHeight="1" x14ac:dyDescent="0.2">
      <c r="A59" s="28" t="s">
        <v>77</v>
      </c>
      <c r="B59" s="28" t="s">
        <v>78</v>
      </c>
      <c r="C59" s="28" t="s">
        <v>682</v>
      </c>
      <c r="D59" s="458" t="s">
        <v>693</v>
      </c>
      <c r="E59" s="28" t="s">
        <v>682</v>
      </c>
      <c r="F59" s="28" t="s">
        <v>491</v>
      </c>
      <c r="G59" s="28" t="s">
        <v>417</v>
      </c>
      <c r="H59" s="587"/>
      <c r="I59" s="83" t="s">
        <v>244</v>
      </c>
      <c r="J59" s="83" t="s">
        <v>243</v>
      </c>
      <c r="K59" s="81" t="s">
        <v>183</v>
      </c>
    </row>
    <row r="60" spans="1:11" s="109" customFormat="1" ht="12.75" x14ac:dyDescent="0.2">
      <c r="A60" s="25" t="s">
        <v>79</v>
      </c>
      <c r="B60" s="417"/>
      <c r="C60" s="36"/>
      <c r="D60" s="473"/>
      <c r="E60" s="374"/>
      <c r="F60" s="374"/>
      <c r="G60" s="36"/>
      <c r="H60" s="587"/>
      <c r="I60" s="36"/>
      <c r="J60" s="36"/>
      <c r="K60" s="36"/>
    </row>
    <row r="61" spans="1:11" s="109" customFormat="1" ht="22.5" customHeight="1" x14ac:dyDescent="0.2">
      <c r="A61" s="22" t="s">
        <v>200</v>
      </c>
      <c r="B61" s="413" t="s">
        <v>408</v>
      </c>
      <c r="C61" s="515" t="s">
        <v>879</v>
      </c>
      <c r="D61" s="515" t="s">
        <v>879</v>
      </c>
      <c r="E61" s="515" t="s">
        <v>879</v>
      </c>
      <c r="F61" s="515" t="s">
        <v>879</v>
      </c>
      <c r="G61" s="515" t="s">
        <v>879</v>
      </c>
      <c r="H61" s="587"/>
      <c r="I61" s="515" t="s">
        <v>879</v>
      </c>
      <c r="J61" s="515" t="s">
        <v>879</v>
      </c>
      <c r="K61" s="515" t="s">
        <v>879</v>
      </c>
    </row>
    <row r="62" spans="1:11" s="109" customFormat="1" ht="18.75" customHeight="1" x14ac:dyDescent="0.2">
      <c r="A62" s="28" t="s">
        <v>80</v>
      </c>
      <c r="B62" s="418" t="s">
        <v>408</v>
      </c>
      <c r="C62" s="516" t="s">
        <v>879</v>
      </c>
      <c r="D62" s="516" t="s">
        <v>879</v>
      </c>
      <c r="E62" s="516" t="s">
        <v>879</v>
      </c>
      <c r="F62" s="516" t="s">
        <v>879</v>
      </c>
      <c r="G62" s="516" t="s">
        <v>879</v>
      </c>
      <c r="H62" s="587"/>
      <c r="I62" s="516" t="s">
        <v>879</v>
      </c>
      <c r="J62" s="516" t="s">
        <v>879</v>
      </c>
      <c r="K62" s="516" t="s">
        <v>879</v>
      </c>
    </row>
    <row r="63" spans="1:11" s="109" customFormat="1" ht="12.75" x14ac:dyDescent="0.2">
      <c r="A63" s="25" t="s">
        <v>81</v>
      </c>
      <c r="B63" s="36"/>
      <c r="C63" s="36"/>
      <c r="D63" s="473"/>
      <c r="E63" s="374"/>
      <c r="F63" s="374"/>
      <c r="G63" s="36"/>
      <c r="H63" s="587"/>
      <c r="I63" s="82"/>
      <c r="J63" s="82"/>
      <c r="K63" s="156"/>
    </row>
    <row r="64" spans="1:11" s="109" customFormat="1" ht="102" x14ac:dyDescent="0.2">
      <c r="A64" s="22" t="s">
        <v>200</v>
      </c>
      <c r="B64" s="22" t="s">
        <v>644</v>
      </c>
      <c r="C64" s="22" t="s">
        <v>856</v>
      </c>
      <c r="D64" s="451" t="s">
        <v>777</v>
      </c>
      <c r="E64" s="22" t="s">
        <v>860</v>
      </c>
      <c r="F64" s="410" t="s">
        <v>860</v>
      </c>
      <c r="G64" s="22" t="s">
        <v>863</v>
      </c>
      <c r="H64" s="587"/>
      <c r="I64" s="161" t="s">
        <v>878</v>
      </c>
      <c r="J64" s="161" t="s">
        <v>867</v>
      </c>
      <c r="K64" s="161" t="s">
        <v>868</v>
      </c>
    </row>
    <row r="65" spans="1:11" s="94" customFormat="1" ht="12.75" x14ac:dyDescent="0.25">
      <c r="A65" s="89" t="s">
        <v>80</v>
      </c>
      <c r="B65" s="67">
        <v>0.82</v>
      </c>
      <c r="C65" s="104">
        <v>0.8</v>
      </c>
      <c r="D65" s="474">
        <v>0.8</v>
      </c>
      <c r="E65" s="104">
        <v>0.8</v>
      </c>
      <c r="F65" s="104">
        <v>0.8</v>
      </c>
      <c r="G65" s="104">
        <v>0.82</v>
      </c>
      <c r="H65" s="587"/>
      <c r="I65" s="155">
        <v>0.82</v>
      </c>
      <c r="J65" s="155" t="s">
        <v>36</v>
      </c>
      <c r="K65" s="155">
        <v>0.8</v>
      </c>
    </row>
    <row r="66" spans="1:11" s="109" customFormat="1" ht="12.75" x14ac:dyDescent="0.2">
      <c r="A66" s="25" t="s">
        <v>82</v>
      </c>
      <c r="B66" s="38"/>
      <c r="C66" s="38"/>
      <c r="D66" s="475"/>
      <c r="E66" s="38"/>
      <c r="F66" s="38"/>
      <c r="G66" s="38"/>
      <c r="H66" s="587"/>
      <c r="I66" s="82"/>
      <c r="J66" s="82"/>
      <c r="K66" s="82"/>
    </row>
    <row r="67" spans="1:11" s="52" customFormat="1" ht="28.15" customHeight="1" x14ac:dyDescent="0.25">
      <c r="A67" s="22" t="s">
        <v>83</v>
      </c>
      <c r="B67" s="26" t="s">
        <v>84</v>
      </c>
      <c r="C67" s="22" t="s">
        <v>84</v>
      </c>
      <c r="D67" s="451" t="s">
        <v>84</v>
      </c>
      <c r="E67" s="22" t="s">
        <v>84</v>
      </c>
      <c r="F67" s="410" t="s">
        <v>84</v>
      </c>
      <c r="G67" s="26" t="s">
        <v>84</v>
      </c>
      <c r="H67" s="587"/>
      <c r="I67" s="81" t="s">
        <v>227</v>
      </c>
      <c r="J67" s="81" t="s">
        <v>227</v>
      </c>
      <c r="K67" s="81" t="s">
        <v>227</v>
      </c>
    </row>
    <row r="68" spans="1:11" s="109" customFormat="1" ht="15" customHeight="1" x14ac:dyDescent="0.2">
      <c r="A68" s="22" t="s">
        <v>85</v>
      </c>
      <c r="B68" s="22" t="s">
        <v>86</v>
      </c>
      <c r="C68" s="410" t="s">
        <v>86</v>
      </c>
      <c r="D68" s="451" t="s">
        <v>86</v>
      </c>
      <c r="E68" s="410" t="s">
        <v>86</v>
      </c>
      <c r="F68" s="410" t="s">
        <v>86</v>
      </c>
      <c r="G68" s="22" t="s">
        <v>86</v>
      </c>
      <c r="H68" s="587"/>
      <c r="I68" s="112" t="s">
        <v>228</v>
      </c>
      <c r="J68" s="112" t="s">
        <v>228</v>
      </c>
      <c r="K68" s="156" t="s">
        <v>228</v>
      </c>
    </row>
    <row r="69" spans="1:11" s="109" customFormat="1" ht="12.75" x14ac:dyDescent="0.2">
      <c r="A69" s="22" t="s">
        <v>172</v>
      </c>
      <c r="B69" s="33" t="s">
        <v>522</v>
      </c>
      <c r="C69" s="22" t="s">
        <v>681</v>
      </c>
      <c r="D69" s="410" t="s">
        <v>681</v>
      </c>
      <c r="E69" s="410" t="s">
        <v>681</v>
      </c>
      <c r="F69" s="410" t="s">
        <v>681</v>
      </c>
      <c r="G69" s="410" t="s">
        <v>681</v>
      </c>
      <c r="H69" s="587"/>
      <c r="I69" s="410" t="s">
        <v>681</v>
      </c>
      <c r="J69" s="410" t="s">
        <v>681</v>
      </c>
      <c r="K69" s="81" t="s">
        <v>239</v>
      </c>
    </row>
    <row r="70" spans="1:11" s="94" customFormat="1" ht="45" customHeight="1" x14ac:dyDescent="0.25">
      <c r="A70" s="40" t="s">
        <v>162</v>
      </c>
      <c r="B70" s="40" t="s">
        <v>36</v>
      </c>
      <c r="C70" s="40" t="s">
        <v>560</v>
      </c>
      <c r="D70" s="40" t="s">
        <v>560</v>
      </c>
      <c r="E70" s="40" t="s">
        <v>560</v>
      </c>
      <c r="F70" s="40" t="s">
        <v>560</v>
      </c>
      <c r="G70" s="40" t="s">
        <v>561</v>
      </c>
      <c r="H70" s="587"/>
      <c r="I70" s="40" t="s">
        <v>561</v>
      </c>
      <c r="J70" s="40" t="s">
        <v>561</v>
      </c>
      <c r="K70" s="40" t="s">
        <v>561</v>
      </c>
    </row>
    <row r="71" spans="1:11" s="409" customFormat="1" ht="45" customHeight="1" x14ac:dyDescent="0.25">
      <c r="A71" s="40" t="s">
        <v>679</v>
      </c>
      <c r="B71" s="40"/>
      <c r="C71" s="40" t="s">
        <v>680</v>
      </c>
      <c r="D71" s="40" t="s">
        <v>680</v>
      </c>
      <c r="E71" s="40" t="s">
        <v>680</v>
      </c>
      <c r="F71" s="40" t="s">
        <v>680</v>
      </c>
      <c r="G71" s="40" t="s">
        <v>702</v>
      </c>
      <c r="H71" s="587"/>
      <c r="I71" s="40"/>
      <c r="J71" s="40"/>
      <c r="K71" s="40"/>
    </row>
    <row r="72" spans="1:11" s="109" customFormat="1" ht="15" customHeight="1" x14ac:dyDescent="0.2">
      <c r="A72" s="22" t="s">
        <v>87</v>
      </c>
      <c r="B72" s="33" t="s">
        <v>36</v>
      </c>
      <c r="C72" s="33" t="s">
        <v>36</v>
      </c>
      <c r="D72" s="33" t="s">
        <v>36</v>
      </c>
      <c r="E72" s="33" t="s">
        <v>88</v>
      </c>
      <c r="F72" s="33" t="s">
        <v>88</v>
      </c>
      <c r="G72" s="33" t="s">
        <v>36</v>
      </c>
      <c r="H72" s="587"/>
      <c r="I72" s="156" t="s">
        <v>36</v>
      </c>
      <c r="J72" s="156" t="s">
        <v>36</v>
      </c>
      <c r="K72" s="195" t="s">
        <v>88</v>
      </c>
    </row>
    <row r="73" spans="1:11" s="109" customFormat="1" ht="15" customHeight="1" x14ac:dyDescent="0.2">
      <c r="A73" s="22" t="s">
        <v>181</v>
      </c>
      <c r="B73" s="33" t="s">
        <v>36</v>
      </c>
      <c r="C73" s="33" t="s">
        <v>36</v>
      </c>
      <c r="D73" s="33" t="s">
        <v>36</v>
      </c>
      <c r="E73" s="33" t="s">
        <v>193</v>
      </c>
      <c r="F73" s="33" t="s">
        <v>193</v>
      </c>
      <c r="G73" s="33" t="s">
        <v>36</v>
      </c>
      <c r="H73" s="587"/>
      <c r="I73" s="156" t="s">
        <v>36</v>
      </c>
      <c r="J73" s="156" t="s">
        <v>36</v>
      </c>
      <c r="K73" s="156"/>
    </row>
    <row r="74" spans="1:11" s="52" customFormat="1" ht="12.75" x14ac:dyDescent="0.25">
      <c r="A74" s="22" t="s">
        <v>177</v>
      </c>
      <c r="B74" s="22" t="s">
        <v>36</v>
      </c>
      <c r="C74" s="22" t="s">
        <v>36</v>
      </c>
      <c r="D74" s="410" t="s">
        <v>36</v>
      </c>
      <c r="E74" s="22" t="s">
        <v>563</v>
      </c>
      <c r="F74" s="410" t="s">
        <v>563</v>
      </c>
      <c r="G74" s="22" t="s">
        <v>36</v>
      </c>
      <c r="H74" s="587"/>
      <c r="I74" s="81" t="s">
        <v>36</v>
      </c>
      <c r="J74" s="81" t="s">
        <v>36</v>
      </c>
      <c r="K74" s="197" t="s">
        <v>869</v>
      </c>
    </row>
    <row r="75" spans="1:11" s="52" customFormat="1" ht="15" customHeight="1" x14ac:dyDescent="0.25">
      <c r="A75" s="22" t="s">
        <v>174</v>
      </c>
      <c r="B75" s="22" t="s">
        <v>36</v>
      </c>
      <c r="C75" s="22" t="s">
        <v>36</v>
      </c>
      <c r="D75" s="410" t="s">
        <v>36</v>
      </c>
      <c r="E75" s="22" t="s">
        <v>294</v>
      </c>
      <c r="F75" s="410" t="s">
        <v>294</v>
      </c>
      <c r="G75" s="22" t="s">
        <v>36</v>
      </c>
      <c r="H75" s="587"/>
      <c r="I75" s="81" t="s">
        <v>36</v>
      </c>
      <c r="J75" s="81" t="s">
        <v>36</v>
      </c>
      <c r="K75" s="81" t="s">
        <v>328</v>
      </c>
    </row>
    <row r="76" spans="1:11" s="109" customFormat="1" ht="15" customHeight="1" x14ac:dyDescent="0.2">
      <c r="A76" s="22" t="s">
        <v>89</v>
      </c>
      <c r="B76" s="33" t="s">
        <v>36</v>
      </c>
      <c r="C76" s="33" t="s">
        <v>90</v>
      </c>
      <c r="D76" s="33" t="s">
        <v>90</v>
      </c>
      <c r="E76" s="33" t="s">
        <v>90</v>
      </c>
      <c r="F76" s="33" t="s">
        <v>90</v>
      </c>
      <c r="G76" s="33" t="s">
        <v>36</v>
      </c>
      <c r="H76" s="587"/>
      <c r="I76" s="156" t="s">
        <v>36</v>
      </c>
      <c r="J76" s="156" t="s">
        <v>36</v>
      </c>
      <c r="K76" s="156" t="s">
        <v>90</v>
      </c>
    </row>
    <row r="77" spans="1:11" s="52" customFormat="1" ht="12.75" x14ac:dyDescent="0.25">
      <c r="A77" s="22" t="s">
        <v>178</v>
      </c>
      <c r="B77" s="22" t="s">
        <v>36</v>
      </c>
      <c r="C77" s="22" t="s">
        <v>564</v>
      </c>
      <c r="D77" s="410" t="s">
        <v>564</v>
      </c>
      <c r="E77" s="22" t="s">
        <v>564</v>
      </c>
      <c r="F77" s="410" t="s">
        <v>564</v>
      </c>
      <c r="G77" s="22" t="s">
        <v>36</v>
      </c>
      <c r="H77" s="587"/>
      <c r="I77" s="81" t="s">
        <v>36</v>
      </c>
      <c r="J77" s="81" t="s">
        <v>36</v>
      </c>
      <c r="K77" s="197" t="s">
        <v>874</v>
      </c>
    </row>
    <row r="78" spans="1:11" s="109" customFormat="1" ht="34.5" customHeight="1" x14ac:dyDescent="0.2">
      <c r="A78" s="22" t="s">
        <v>91</v>
      </c>
      <c r="B78" s="22" t="s">
        <v>92</v>
      </c>
      <c r="C78" s="410" t="s">
        <v>565</v>
      </c>
      <c r="D78" s="410" t="s">
        <v>565</v>
      </c>
      <c r="E78" s="410" t="s">
        <v>565</v>
      </c>
      <c r="F78" s="410" t="s">
        <v>565</v>
      </c>
      <c r="G78" s="22" t="s">
        <v>701</v>
      </c>
      <c r="H78" s="587"/>
      <c r="I78" s="22" t="s">
        <v>701</v>
      </c>
      <c r="J78" s="81" t="s">
        <v>92</v>
      </c>
      <c r="K78" s="81" t="s">
        <v>92</v>
      </c>
    </row>
    <row r="79" spans="1:11" s="109" customFormat="1" ht="51" x14ac:dyDescent="0.2">
      <c r="A79" s="22" t="s">
        <v>93</v>
      </c>
      <c r="B79" s="22" t="s">
        <v>94</v>
      </c>
      <c r="C79" s="22" t="s">
        <v>678</v>
      </c>
      <c r="D79" s="410" t="s">
        <v>678</v>
      </c>
      <c r="E79" s="410" t="s">
        <v>678</v>
      </c>
      <c r="F79" s="410" t="s">
        <v>678</v>
      </c>
      <c r="G79" s="22" t="s">
        <v>864</v>
      </c>
      <c r="H79" s="587"/>
      <c r="I79" s="156" t="s">
        <v>241</v>
      </c>
      <c r="J79" s="467" t="s">
        <v>639</v>
      </c>
      <c r="K79" s="194" t="s">
        <v>591</v>
      </c>
    </row>
    <row r="80" spans="1:11" s="109" customFormat="1" ht="12.75" x14ac:dyDescent="0.2">
      <c r="A80" s="31" t="s">
        <v>95</v>
      </c>
      <c r="B80" s="39"/>
      <c r="C80" s="39"/>
      <c r="D80" s="476"/>
      <c r="E80" s="323"/>
      <c r="F80" s="323"/>
      <c r="G80" s="39"/>
      <c r="H80" s="587"/>
      <c r="I80" s="82"/>
      <c r="J80" s="82"/>
      <c r="K80" s="82"/>
    </row>
    <row r="81" spans="1:11" s="109" customFormat="1" ht="25.5" x14ac:dyDescent="0.2">
      <c r="A81" s="26" t="s">
        <v>191</v>
      </c>
      <c r="B81" s="22" t="s">
        <v>194</v>
      </c>
      <c r="C81" s="22" t="s">
        <v>201</v>
      </c>
      <c r="D81" s="451" t="s">
        <v>694</v>
      </c>
      <c r="E81" s="22" t="s">
        <v>566</v>
      </c>
      <c r="F81" s="410" t="s">
        <v>566</v>
      </c>
      <c r="G81" s="22" t="s">
        <v>395</v>
      </c>
      <c r="H81" s="587"/>
      <c r="I81" s="81" t="s">
        <v>192</v>
      </c>
      <c r="J81" s="81" t="s">
        <v>192</v>
      </c>
      <c r="K81" s="81" t="s">
        <v>719</v>
      </c>
    </row>
    <row r="82" spans="1:11" s="52" customFormat="1" ht="12.75" x14ac:dyDescent="0.25">
      <c r="A82" s="23" t="s">
        <v>96</v>
      </c>
      <c r="B82" s="378" t="s">
        <v>661</v>
      </c>
      <c r="C82" s="198">
        <v>0.65</v>
      </c>
      <c r="D82" s="451" t="s">
        <v>697</v>
      </c>
      <c r="E82" s="198" t="s">
        <v>492</v>
      </c>
      <c r="F82" s="198" t="s">
        <v>492</v>
      </c>
      <c r="G82" s="198" t="s">
        <v>699</v>
      </c>
      <c r="H82" s="587"/>
      <c r="I82" s="199">
        <v>0.6</v>
      </c>
      <c r="J82" s="199">
        <v>0.6</v>
      </c>
      <c r="K82" s="199">
        <v>0.6</v>
      </c>
    </row>
    <row r="83" spans="1:11" s="94" customFormat="1" ht="12.75" x14ac:dyDescent="0.25">
      <c r="A83" s="162" t="s">
        <v>182</v>
      </c>
      <c r="B83" s="87">
        <v>0.85499999999999998</v>
      </c>
      <c r="C83" s="192">
        <v>0.95</v>
      </c>
      <c r="D83" s="477" t="s">
        <v>695</v>
      </c>
      <c r="E83" s="67">
        <v>0.95</v>
      </c>
      <c r="F83" s="67">
        <v>0.95</v>
      </c>
      <c r="G83" s="67" t="s">
        <v>700</v>
      </c>
      <c r="H83" s="587"/>
      <c r="I83" s="163">
        <v>0.9</v>
      </c>
      <c r="J83" s="163">
        <v>0.95</v>
      </c>
      <c r="K83" s="433">
        <v>0.95</v>
      </c>
    </row>
    <row r="84" spans="1:11" s="94" customFormat="1" ht="14.25" x14ac:dyDescent="0.25">
      <c r="A84" s="88" t="s">
        <v>186</v>
      </c>
      <c r="B84" s="89" t="s">
        <v>523</v>
      </c>
      <c r="C84" s="491" t="s">
        <v>677</v>
      </c>
      <c r="D84" s="477" t="s">
        <v>696</v>
      </c>
      <c r="E84" s="89" t="s">
        <v>730</v>
      </c>
      <c r="F84" s="89" t="s">
        <v>730</v>
      </c>
      <c r="G84" s="89" t="s">
        <v>396</v>
      </c>
      <c r="H84" s="587"/>
      <c r="I84" s="164" t="s">
        <v>245</v>
      </c>
      <c r="J84" s="164" t="s">
        <v>724</v>
      </c>
      <c r="K84" s="164" t="s">
        <v>724</v>
      </c>
    </row>
    <row r="85" spans="1:11" s="109" customFormat="1" ht="12.75" customHeight="1" x14ac:dyDescent="0.2">
      <c r="A85" s="41" t="s">
        <v>97</v>
      </c>
      <c r="B85" s="41"/>
      <c r="C85" s="41"/>
      <c r="D85" s="573" t="s">
        <v>665</v>
      </c>
      <c r="E85" s="41"/>
      <c r="F85" s="41"/>
      <c r="G85" s="41"/>
      <c r="H85" s="587"/>
      <c r="I85" s="41"/>
      <c r="J85" s="41"/>
      <c r="K85" s="82"/>
    </row>
    <row r="86" spans="1:11" s="109" customFormat="1" ht="81.75" customHeight="1" x14ac:dyDescent="0.2">
      <c r="A86" s="22" t="s">
        <v>98</v>
      </c>
      <c r="B86" s="22" t="s">
        <v>36</v>
      </c>
      <c r="C86" s="22" t="s">
        <v>664</v>
      </c>
      <c r="D86" s="574"/>
      <c r="E86" s="410" t="s">
        <v>627</v>
      </c>
      <c r="F86" s="410" t="s">
        <v>627</v>
      </c>
      <c r="G86" s="22" t="s">
        <v>36</v>
      </c>
      <c r="H86" s="587"/>
      <c r="I86" s="22" t="s">
        <v>36</v>
      </c>
      <c r="J86" s="22" t="s">
        <v>36</v>
      </c>
      <c r="K86" s="161" t="s">
        <v>242</v>
      </c>
    </row>
    <row r="87" spans="1:11" s="109" customFormat="1" ht="57" x14ac:dyDescent="0.2">
      <c r="A87" s="22" t="s">
        <v>99</v>
      </c>
      <c r="B87" s="22" t="s">
        <v>36</v>
      </c>
      <c r="C87" s="22" t="s">
        <v>676</v>
      </c>
      <c r="D87" s="574"/>
      <c r="E87" s="410" t="s">
        <v>729</v>
      </c>
      <c r="F87" s="410" t="s">
        <v>729</v>
      </c>
      <c r="G87" s="22" t="s">
        <v>36</v>
      </c>
      <c r="H87" s="587"/>
      <c r="I87" s="22" t="s">
        <v>36</v>
      </c>
      <c r="J87" s="22" t="s">
        <v>36</v>
      </c>
      <c r="K87" s="161" t="s">
        <v>871</v>
      </c>
    </row>
    <row r="88" spans="1:11" s="109" customFormat="1" ht="29.25" hidden="1" customHeight="1" x14ac:dyDescent="0.2">
      <c r="A88" s="22" t="s">
        <v>324</v>
      </c>
      <c r="B88" s="22"/>
      <c r="C88" s="85" t="s">
        <v>567</v>
      </c>
      <c r="D88" s="574"/>
      <c r="E88" s="85" t="s">
        <v>628</v>
      </c>
      <c r="F88" s="85" t="s">
        <v>628</v>
      </c>
      <c r="G88" s="22" t="s">
        <v>36</v>
      </c>
      <c r="H88" s="587"/>
      <c r="I88" s="22"/>
      <c r="J88" s="22"/>
      <c r="K88" s="81" t="s">
        <v>329</v>
      </c>
    </row>
    <row r="89" spans="1:11" s="109" customFormat="1" ht="42.75" customHeight="1" x14ac:dyDescent="0.2">
      <c r="A89" s="28" t="s">
        <v>173</v>
      </c>
      <c r="B89" s="28" t="s">
        <v>36</v>
      </c>
      <c r="C89" s="22" t="s">
        <v>662</v>
      </c>
      <c r="D89" s="574"/>
      <c r="E89" s="416">
        <v>0.9</v>
      </c>
      <c r="F89" s="416">
        <v>0.9</v>
      </c>
      <c r="G89" s="28" t="s">
        <v>36</v>
      </c>
      <c r="H89" s="587"/>
      <c r="I89" s="28" t="s">
        <v>36</v>
      </c>
      <c r="J89" s="28" t="s">
        <v>36</v>
      </c>
      <c r="K89" s="83" t="s">
        <v>187</v>
      </c>
    </row>
    <row r="90" spans="1:11" s="109" customFormat="1" ht="12.75" customHeight="1" x14ac:dyDescent="0.2">
      <c r="A90" s="31" t="s">
        <v>100</v>
      </c>
      <c r="B90" s="31"/>
      <c r="C90" s="31"/>
      <c r="D90" s="574"/>
      <c r="E90" s="31"/>
      <c r="F90" s="581" t="s">
        <v>623</v>
      </c>
      <c r="G90" s="31"/>
      <c r="H90" s="587"/>
      <c r="I90" s="82"/>
      <c r="J90" s="82"/>
      <c r="K90" s="31"/>
    </row>
    <row r="91" spans="1:11" s="109" customFormat="1" ht="12.75" customHeight="1" x14ac:dyDescent="0.2">
      <c r="A91" s="22" t="s">
        <v>101</v>
      </c>
      <c r="B91" s="33" t="s">
        <v>36</v>
      </c>
      <c r="C91" s="33" t="s">
        <v>36</v>
      </c>
      <c r="D91" s="574"/>
      <c r="E91" s="33" t="s">
        <v>489</v>
      </c>
      <c r="F91" s="582"/>
      <c r="G91" s="33" t="s">
        <v>36</v>
      </c>
      <c r="H91" s="587"/>
      <c r="I91" s="156" t="s">
        <v>36</v>
      </c>
      <c r="J91" s="156" t="s">
        <v>36</v>
      </c>
      <c r="K91" s="33" t="s">
        <v>873</v>
      </c>
    </row>
    <row r="92" spans="1:11" s="52" customFormat="1" ht="25.5" x14ac:dyDescent="0.25">
      <c r="A92" s="22" t="s">
        <v>179</v>
      </c>
      <c r="B92" s="22" t="s">
        <v>36</v>
      </c>
      <c r="C92" s="22" t="s">
        <v>36</v>
      </c>
      <c r="D92" s="574"/>
      <c r="E92" s="22" t="s">
        <v>731</v>
      </c>
      <c r="F92" s="582"/>
      <c r="G92" s="22" t="s">
        <v>36</v>
      </c>
      <c r="H92" s="587"/>
      <c r="I92" s="81" t="s">
        <v>36</v>
      </c>
      <c r="J92" s="81" t="s">
        <v>36</v>
      </c>
      <c r="K92" s="22" t="s">
        <v>872</v>
      </c>
    </row>
    <row r="93" spans="1:11" s="109" customFormat="1" ht="12.75" customHeight="1" x14ac:dyDescent="0.2">
      <c r="A93" s="25" t="s">
        <v>102</v>
      </c>
      <c r="B93" s="39"/>
      <c r="C93" s="39"/>
      <c r="D93" s="574"/>
      <c r="E93" s="323"/>
      <c r="F93" s="582"/>
      <c r="G93" s="323"/>
      <c r="H93" s="587"/>
      <c r="I93" s="323"/>
      <c r="J93" s="39"/>
      <c r="K93" s="39"/>
    </row>
    <row r="94" spans="1:11" s="179" customFormat="1" ht="14.25" customHeight="1" x14ac:dyDescent="0.2">
      <c r="A94" s="33" t="s">
        <v>103</v>
      </c>
      <c r="B94" s="42" t="s">
        <v>104</v>
      </c>
      <c r="C94" s="42" t="s">
        <v>104</v>
      </c>
      <c r="D94" s="574"/>
      <c r="E94" s="324" t="s">
        <v>104</v>
      </c>
      <c r="F94" s="582"/>
      <c r="G94" s="324" t="s">
        <v>326</v>
      </c>
      <c r="H94" s="587"/>
      <c r="I94" s="324" t="s">
        <v>326</v>
      </c>
      <c r="J94" s="590" t="s">
        <v>229</v>
      </c>
      <c r="K94" s="590" t="s">
        <v>229</v>
      </c>
    </row>
    <row r="95" spans="1:11" s="109" customFormat="1" ht="12.75" customHeight="1" x14ac:dyDescent="0.2">
      <c r="A95" s="22" t="s">
        <v>105</v>
      </c>
      <c r="B95" s="43" t="s">
        <v>106</v>
      </c>
      <c r="C95" s="43" t="s">
        <v>106</v>
      </c>
      <c r="D95" s="574"/>
      <c r="E95" s="325" t="s">
        <v>106</v>
      </c>
      <c r="F95" s="582"/>
      <c r="G95" s="325" t="s">
        <v>106</v>
      </c>
      <c r="H95" s="587"/>
      <c r="I95" s="325" t="s">
        <v>106</v>
      </c>
      <c r="J95" s="590"/>
      <c r="K95" s="590"/>
    </row>
    <row r="96" spans="1:11" s="109" customFormat="1" ht="12.75" customHeight="1" x14ac:dyDescent="0.2">
      <c r="A96" s="22" t="s">
        <v>673</v>
      </c>
      <c r="B96" s="44">
        <v>0.8</v>
      </c>
      <c r="C96" s="44" t="s">
        <v>674</v>
      </c>
      <c r="D96" s="574"/>
      <c r="E96" s="326" t="s">
        <v>732</v>
      </c>
      <c r="F96" s="582"/>
      <c r="G96" s="326" t="s">
        <v>674</v>
      </c>
      <c r="H96" s="587"/>
      <c r="I96" s="326" t="s">
        <v>674</v>
      </c>
      <c r="J96" s="590"/>
      <c r="K96" s="590"/>
    </row>
    <row r="97" spans="1:11" s="109" customFormat="1" ht="15" customHeight="1" x14ac:dyDescent="0.2">
      <c r="A97" s="22" t="s">
        <v>108</v>
      </c>
      <c r="B97" s="419" t="s">
        <v>160</v>
      </c>
      <c r="C97" s="419" t="s">
        <v>160</v>
      </c>
      <c r="D97" s="574"/>
      <c r="E97" s="324" t="s">
        <v>734</v>
      </c>
      <c r="F97" s="582"/>
      <c r="G97" s="324" t="s">
        <v>160</v>
      </c>
      <c r="H97" s="587"/>
      <c r="I97" s="324" t="s">
        <v>160</v>
      </c>
      <c r="J97" s="590"/>
      <c r="K97" s="590"/>
    </row>
    <row r="98" spans="1:11" s="109" customFormat="1" ht="15" customHeight="1" x14ac:dyDescent="0.2">
      <c r="A98" s="22" t="s">
        <v>195</v>
      </c>
      <c r="B98" s="376" t="s">
        <v>524</v>
      </c>
      <c r="C98" s="84" t="s">
        <v>675</v>
      </c>
      <c r="D98" s="574"/>
      <c r="E98" s="329" t="s">
        <v>733</v>
      </c>
      <c r="F98" s="582"/>
      <c r="G98" s="331" t="s">
        <v>703</v>
      </c>
      <c r="H98" s="587"/>
      <c r="I98" s="331" t="s">
        <v>712</v>
      </c>
      <c r="J98" s="590"/>
      <c r="K98" s="590"/>
    </row>
    <row r="99" spans="1:11" s="109" customFormat="1" ht="12.75" x14ac:dyDescent="0.2">
      <c r="A99" s="21" t="s">
        <v>109</v>
      </c>
      <c r="B99" s="36"/>
      <c r="C99" s="36"/>
      <c r="D99" s="473"/>
      <c r="E99" s="374"/>
      <c r="F99" s="582"/>
      <c r="G99" s="36"/>
      <c r="H99" s="587"/>
      <c r="I99" s="36"/>
      <c r="J99" s="590"/>
      <c r="K99" s="590"/>
    </row>
    <row r="100" spans="1:11" s="109" customFormat="1" ht="30" customHeight="1" x14ac:dyDescent="0.2">
      <c r="A100" s="40" t="s">
        <v>158</v>
      </c>
      <c r="B100" s="166" t="s">
        <v>197</v>
      </c>
      <c r="C100" s="166" t="s">
        <v>197</v>
      </c>
      <c r="D100" s="478" t="s">
        <v>618</v>
      </c>
      <c r="E100" s="86" t="s">
        <v>197</v>
      </c>
      <c r="F100" s="582"/>
      <c r="G100" s="166" t="s">
        <v>704</v>
      </c>
      <c r="H100" s="587"/>
      <c r="I100" s="27" t="s">
        <v>129</v>
      </c>
      <c r="J100" s="590"/>
      <c r="K100" s="590"/>
    </row>
    <row r="101" spans="1:11" s="109" customFormat="1" ht="38.25" x14ac:dyDescent="0.2">
      <c r="A101" s="22" t="s">
        <v>111</v>
      </c>
      <c r="B101" s="22" t="s">
        <v>36</v>
      </c>
      <c r="C101" s="26" t="s">
        <v>692</v>
      </c>
      <c r="D101" s="479" t="s">
        <v>526</v>
      </c>
      <c r="E101" s="416" t="s">
        <v>527</v>
      </c>
      <c r="F101" s="583"/>
      <c r="G101" s="26" t="s">
        <v>528</v>
      </c>
      <c r="H101" s="587"/>
      <c r="I101" s="416" t="s">
        <v>715</v>
      </c>
      <c r="J101" s="590"/>
      <c r="K101" s="590"/>
    </row>
    <row r="102" spans="1:11" s="109" customFormat="1" ht="12.75" x14ac:dyDescent="0.2">
      <c r="A102" s="45" t="s">
        <v>112</v>
      </c>
      <c r="B102" s="45"/>
      <c r="C102" s="165"/>
      <c r="D102" s="480"/>
      <c r="E102" s="46"/>
      <c r="F102" s="46"/>
      <c r="G102" s="45"/>
      <c r="H102" s="587"/>
      <c r="I102" s="45"/>
      <c r="J102" s="590"/>
      <c r="K102" s="590"/>
    </row>
    <row r="103" spans="1:11" s="109" customFormat="1" ht="51" customHeight="1" x14ac:dyDescent="0.2">
      <c r="A103" s="23" t="s">
        <v>159</v>
      </c>
      <c r="B103" s="26" t="s">
        <v>645</v>
      </c>
      <c r="C103" s="26" t="s">
        <v>196</v>
      </c>
      <c r="D103" s="479" t="s">
        <v>698</v>
      </c>
      <c r="E103" s="26" t="s">
        <v>196</v>
      </c>
      <c r="F103" s="416" t="s">
        <v>629</v>
      </c>
      <c r="G103" s="26" t="s">
        <v>705</v>
      </c>
      <c r="H103" s="587"/>
      <c r="I103" s="22" t="s">
        <v>714</v>
      </c>
      <c r="J103" s="590"/>
      <c r="K103" s="590"/>
    </row>
    <row r="104" spans="1:11" s="109" customFormat="1" ht="12.75" x14ac:dyDescent="0.2">
      <c r="A104" s="46" t="s">
        <v>113</v>
      </c>
      <c r="B104" s="36"/>
      <c r="C104" s="36"/>
      <c r="D104" s="473"/>
      <c r="E104" s="374"/>
      <c r="F104" s="374"/>
      <c r="G104" s="36"/>
      <c r="H104" s="587"/>
      <c r="I104" s="36"/>
      <c r="J104" s="590"/>
      <c r="K104" s="590"/>
    </row>
    <row r="105" spans="1:11" s="109" customFormat="1" ht="76.5" x14ac:dyDescent="0.2">
      <c r="A105" s="23" t="s">
        <v>114</v>
      </c>
      <c r="B105" s="26" t="s">
        <v>115</v>
      </c>
      <c r="C105" s="26" t="s">
        <v>855</v>
      </c>
      <c r="D105" s="416" t="s">
        <v>855</v>
      </c>
      <c r="E105" s="416" t="s">
        <v>855</v>
      </c>
      <c r="F105" s="416" t="s">
        <v>861</v>
      </c>
      <c r="G105" s="26" t="s">
        <v>865</v>
      </c>
      <c r="H105" s="587"/>
      <c r="I105" s="22" t="s">
        <v>866</v>
      </c>
      <c r="J105" s="590"/>
      <c r="K105" s="590"/>
    </row>
    <row r="106" spans="1:11" s="109" customFormat="1" ht="12.75" x14ac:dyDescent="0.2">
      <c r="A106" s="21" t="s">
        <v>116</v>
      </c>
      <c r="B106" s="36"/>
      <c r="C106" s="36"/>
      <c r="D106" s="481"/>
      <c r="E106" s="374"/>
      <c r="F106" s="374"/>
      <c r="G106" s="47"/>
      <c r="H106" s="587"/>
      <c r="I106" s="36"/>
      <c r="J106" s="590"/>
      <c r="K106" s="590"/>
    </row>
    <row r="107" spans="1:11" s="109" customFormat="1" ht="15" customHeight="1" x14ac:dyDescent="0.2">
      <c r="A107" s="48" t="s">
        <v>117</v>
      </c>
      <c r="B107" s="561" t="s">
        <v>36</v>
      </c>
      <c r="C107" s="561" t="s">
        <v>36</v>
      </c>
      <c r="D107" s="561" t="s">
        <v>36</v>
      </c>
      <c r="E107" s="571" t="s">
        <v>36</v>
      </c>
      <c r="F107" s="561" t="s">
        <v>36</v>
      </c>
      <c r="G107" s="561" t="s">
        <v>36</v>
      </c>
      <c r="H107" s="587"/>
      <c r="I107" s="561" t="s">
        <v>36</v>
      </c>
      <c r="J107" s="590"/>
      <c r="K107" s="590"/>
    </row>
    <row r="108" spans="1:11" s="109" customFormat="1" ht="12.75" x14ac:dyDescent="0.2">
      <c r="A108" s="48" t="s">
        <v>118</v>
      </c>
      <c r="B108" s="561"/>
      <c r="C108" s="561"/>
      <c r="D108" s="561"/>
      <c r="E108" s="571"/>
      <c r="F108" s="561"/>
      <c r="G108" s="561"/>
      <c r="H108" s="587"/>
      <c r="I108" s="561"/>
      <c r="J108" s="590"/>
      <c r="K108" s="590"/>
    </row>
    <row r="109" spans="1:11" s="109" customFormat="1" ht="12.75" x14ac:dyDescent="0.2">
      <c r="A109" s="49" t="s">
        <v>119</v>
      </c>
      <c r="B109" s="561"/>
      <c r="C109" s="561"/>
      <c r="D109" s="561"/>
      <c r="E109" s="571"/>
      <c r="F109" s="561" t="s">
        <v>36</v>
      </c>
      <c r="G109" s="561"/>
      <c r="H109" s="587"/>
      <c r="I109" s="561"/>
      <c r="J109" s="590"/>
      <c r="K109" s="590"/>
    </row>
    <row r="110" spans="1:11" s="109" customFormat="1" ht="12.75" x14ac:dyDescent="0.2">
      <c r="A110" s="48" t="s">
        <v>120</v>
      </c>
      <c r="B110" s="561"/>
      <c r="C110" s="561"/>
      <c r="D110" s="561"/>
      <c r="E110" s="571"/>
      <c r="F110" s="561"/>
      <c r="G110" s="561"/>
      <c r="H110" s="587"/>
      <c r="I110" s="561"/>
      <c r="J110" s="590"/>
      <c r="K110" s="590"/>
    </row>
    <row r="111" spans="1:11" s="109" customFormat="1" ht="15" customHeight="1" x14ac:dyDescent="0.2">
      <c r="A111" s="49" t="s">
        <v>121</v>
      </c>
      <c r="B111" s="561"/>
      <c r="C111" s="561"/>
      <c r="D111" s="561"/>
      <c r="E111" s="571"/>
      <c r="F111" s="561"/>
      <c r="G111" s="561"/>
      <c r="H111" s="587"/>
      <c r="I111" s="561"/>
      <c r="J111" s="590"/>
      <c r="K111" s="590"/>
    </row>
    <row r="112" spans="1:11" s="109" customFormat="1" ht="15" customHeight="1" x14ac:dyDescent="0.2">
      <c r="A112" s="50" t="s">
        <v>122</v>
      </c>
      <c r="B112" s="562"/>
      <c r="C112" s="562"/>
      <c r="D112" s="562"/>
      <c r="E112" s="572"/>
      <c r="F112" s="562"/>
      <c r="G112" s="562"/>
      <c r="H112" s="588"/>
      <c r="I112" s="562"/>
      <c r="J112" s="591"/>
      <c r="K112" s="591"/>
    </row>
    <row r="113" spans="1:11" x14ac:dyDescent="0.25">
      <c r="A113" s="21"/>
      <c r="D113" s="468"/>
      <c r="E113" s="157"/>
      <c r="F113" s="371"/>
      <c r="I113" s="157"/>
      <c r="J113" s="59"/>
      <c r="K113" s="157"/>
    </row>
    <row r="114" spans="1:11" x14ac:dyDescent="0.25">
      <c r="E114" s="157"/>
      <c r="F114" s="371"/>
      <c r="I114" s="157"/>
      <c r="J114" s="59"/>
      <c r="K114" s="157"/>
    </row>
    <row r="115" spans="1:11" x14ac:dyDescent="0.25">
      <c r="C115" s="97"/>
      <c r="E115" s="157"/>
      <c r="F115" s="371"/>
      <c r="I115" s="157"/>
      <c r="J115" s="59"/>
      <c r="K115" s="157"/>
    </row>
    <row r="116" spans="1:11" x14ac:dyDescent="0.25">
      <c r="D116" s="470"/>
      <c r="E116" s="157"/>
      <c r="F116" s="371"/>
      <c r="I116" s="157"/>
      <c r="J116" s="59"/>
      <c r="K116" s="157"/>
    </row>
    <row r="117" spans="1:11" x14ac:dyDescent="0.25">
      <c r="E117" s="157"/>
      <c r="F117" s="371"/>
    </row>
    <row r="118" spans="1:11" x14ac:dyDescent="0.25">
      <c r="E118" s="157"/>
      <c r="F118" s="371"/>
    </row>
    <row r="119" spans="1:11" x14ac:dyDescent="0.25">
      <c r="E119" s="157"/>
      <c r="F119" s="371"/>
    </row>
    <row r="120" spans="1:11" x14ac:dyDescent="0.25">
      <c r="E120" s="157"/>
      <c r="F120" s="371"/>
    </row>
    <row r="121" spans="1:11" x14ac:dyDescent="0.25">
      <c r="E121" s="157"/>
      <c r="F121" s="371"/>
    </row>
    <row r="122" spans="1:11" x14ac:dyDescent="0.25">
      <c r="E122" s="157"/>
      <c r="F122" s="371"/>
    </row>
    <row r="123" spans="1:11" x14ac:dyDescent="0.25">
      <c r="E123" s="157"/>
      <c r="F123" s="371"/>
    </row>
    <row r="124" spans="1:11" x14ac:dyDescent="0.25">
      <c r="E124" s="157"/>
      <c r="F124" s="371"/>
    </row>
    <row r="125" spans="1:11" x14ac:dyDescent="0.25">
      <c r="E125" s="157"/>
      <c r="F125" s="371"/>
    </row>
    <row r="126" spans="1:11" x14ac:dyDescent="0.25">
      <c r="E126" s="157"/>
      <c r="F126" s="371"/>
    </row>
    <row r="127" spans="1:11" x14ac:dyDescent="0.25">
      <c r="E127" s="157"/>
      <c r="F127" s="371"/>
    </row>
    <row r="128" spans="1:11" x14ac:dyDescent="0.25">
      <c r="E128" s="157"/>
      <c r="F128" s="371"/>
    </row>
    <row r="129" spans="5:6" x14ac:dyDescent="0.25">
      <c r="E129" s="157"/>
      <c r="F129" s="371"/>
    </row>
    <row r="130" spans="5:6" x14ac:dyDescent="0.25">
      <c r="E130" s="157"/>
      <c r="F130" s="371"/>
    </row>
    <row r="131" spans="5:6" x14ac:dyDescent="0.25">
      <c r="E131" s="157"/>
      <c r="F131" s="371"/>
    </row>
    <row r="132" spans="5:6" x14ac:dyDescent="0.25">
      <c r="E132" s="157"/>
      <c r="F132" s="371"/>
    </row>
    <row r="133" spans="5:6" x14ac:dyDescent="0.25">
      <c r="E133" s="157"/>
      <c r="F133" s="371"/>
    </row>
    <row r="134" spans="5:6" x14ac:dyDescent="0.25">
      <c r="E134" s="157"/>
      <c r="F134" s="371"/>
    </row>
    <row r="135" spans="5:6" x14ac:dyDescent="0.25">
      <c r="E135" s="157"/>
      <c r="F135" s="371"/>
    </row>
    <row r="136" spans="5:6" x14ac:dyDescent="0.25">
      <c r="E136" s="157"/>
      <c r="F136" s="371"/>
    </row>
    <row r="137" spans="5:6" x14ac:dyDescent="0.25">
      <c r="E137" s="157"/>
      <c r="F137" s="371"/>
    </row>
    <row r="138" spans="5:6" x14ac:dyDescent="0.25">
      <c r="E138" s="157"/>
      <c r="F138" s="371"/>
    </row>
    <row r="139" spans="5:6" x14ac:dyDescent="0.25">
      <c r="E139" s="157"/>
      <c r="F139" s="371"/>
    </row>
    <row r="140" spans="5:6" x14ac:dyDescent="0.25">
      <c r="E140" s="157"/>
      <c r="F140" s="371"/>
    </row>
    <row r="141" spans="5:6" x14ac:dyDescent="0.25">
      <c r="E141" s="157"/>
      <c r="F141" s="371"/>
    </row>
    <row r="142" spans="5:6" x14ac:dyDescent="0.25">
      <c r="E142" s="157"/>
      <c r="F142" s="371"/>
    </row>
    <row r="143" spans="5:6" x14ac:dyDescent="0.25">
      <c r="E143" s="157"/>
      <c r="F143" s="371"/>
    </row>
    <row r="144" spans="5:6" x14ac:dyDescent="0.25">
      <c r="E144" s="157"/>
      <c r="F144" s="371"/>
    </row>
    <row r="145" spans="5:6" x14ac:dyDescent="0.25">
      <c r="E145" s="157"/>
      <c r="F145" s="371"/>
    </row>
    <row r="146" spans="5:6" x14ac:dyDescent="0.25">
      <c r="E146" s="157"/>
      <c r="F146" s="371"/>
    </row>
    <row r="147" spans="5:6" x14ac:dyDescent="0.25">
      <c r="E147" s="157"/>
      <c r="F147" s="371"/>
    </row>
    <row r="148" spans="5:6" x14ac:dyDescent="0.25">
      <c r="E148" s="157"/>
      <c r="F148" s="371"/>
    </row>
    <row r="149" spans="5:6" x14ac:dyDescent="0.25">
      <c r="E149" s="157"/>
      <c r="F149" s="371"/>
    </row>
    <row r="150" spans="5:6" x14ac:dyDescent="0.25">
      <c r="E150" s="157"/>
      <c r="F150" s="371"/>
    </row>
    <row r="151" spans="5:6" x14ac:dyDescent="0.25">
      <c r="E151" s="157"/>
      <c r="F151" s="371"/>
    </row>
    <row r="152" spans="5:6" x14ac:dyDescent="0.25">
      <c r="E152" s="157"/>
      <c r="F152" s="371"/>
    </row>
    <row r="153" spans="5:6" x14ac:dyDescent="0.25">
      <c r="E153" s="157"/>
      <c r="F153" s="371"/>
    </row>
    <row r="154" spans="5:6" x14ac:dyDescent="0.25">
      <c r="E154" s="157"/>
      <c r="F154" s="371"/>
    </row>
    <row r="155" spans="5:6" x14ac:dyDescent="0.25">
      <c r="E155" s="157"/>
      <c r="F155" s="371"/>
    </row>
    <row r="156" spans="5:6" x14ac:dyDescent="0.25">
      <c r="E156" s="157"/>
      <c r="F156" s="371"/>
    </row>
    <row r="157" spans="5:6" x14ac:dyDescent="0.25">
      <c r="E157" s="157"/>
      <c r="F157" s="371"/>
    </row>
    <row r="158" spans="5:6" x14ac:dyDescent="0.25">
      <c r="E158" s="157"/>
      <c r="F158" s="371"/>
    </row>
    <row r="159" spans="5:6" x14ac:dyDescent="0.25">
      <c r="E159" s="157"/>
      <c r="F159" s="371"/>
    </row>
    <row r="160" spans="5:6" x14ac:dyDescent="0.25">
      <c r="E160" s="157"/>
      <c r="F160" s="371"/>
    </row>
    <row r="161" spans="5:6" x14ac:dyDescent="0.25">
      <c r="E161" s="157"/>
      <c r="F161" s="371"/>
    </row>
    <row r="162" spans="5:6" x14ac:dyDescent="0.25">
      <c r="E162" s="157"/>
      <c r="F162" s="371"/>
    </row>
    <row r="163" spans="5:6" x14ac:dyDescent="0.25">
      <c r="E163" s="157"/>
      <c r="F163" s="371"/>
    </row>
    <row r="164" spans="5:6" x14ac:dyDescent="0.25">
      <c r="E164" s="157"/>
      <c r="F164" s="371"/>
    </row>
    <row r="165" spans="5:6" x14ac:dyDescent="0.25">
      <c r="E165" s="157"/>
      <c r="F165" s="371"/>
    </row>
    <row r="166" spans="5:6" x14ac:dyDescent="0.25">
      <c r="E166" s="157"/>
      <c r="F166" s="371"/>
    </row>
    <row r="167" spans="5:6" x14ac:dyDescent="0.25">
      <c r="E167" s="157"/>
      <c r="F167" s="371"/>
    </row>
    <row r="168" spans="5:6" x14ac:dyDescent="0.25">
      <c r="E168" s="157"/>
      <c r="F168" s="371"/>
    </row>
    <row r="169" spans="5:6" x14ac:dyDescent="0.25">
      <c r="E169" s="157"/>
      <c r="F169" s="371"/>
    </row>
    <row r="170" spans="5:6" x14ac:dyDescent="0.25">
      <c r="E170" s="157"/>
      <c r="F170" s="371"/>
    </row>
    <row r="171" spans="5:6" x14ac:dyDescent="0.25">
      <c r="E171" s="157"/>
      <c r="F171" s="371"/>
    </row>
    <row r="172" spans="5:6" x14ac:dyDescent="0.25">
      <c r="E172" s="157"/>
      <c r="F172" s="371"/>
    </row>
    <row r="173" spans="5:6" x14ac:dyDescent="0.25">
      <c r="E173" s="157"/>
      <c r="F173" s="371"/>
    </row>
    <row r="174" spans="5:6" x14ac:dyDescent="0.25">
      <c r="E174" s="157"/>
      <c r="F174" s="371"/>
    </row>
    <row r="175" spans="5:6" x14ac:dyDescent="0.25">
      <c r="E175" s="157"/>
      <c r="F175" s="371"/>
    </row>
    <row r="176" spans="5:6" x14ac:dyDescent="0.25">
      <c r="E176" s="157"/>
      <c r="F176" s="371"/>
    </row>
    <row r="177" spans="5:6" x14ac:dyDescent="0.25">
      <c r="E177" s="157"/>
      <c r="F177" s="371"/>
    </row>
    <row r="178" spans="5:6" x14ac:dyDescent="0.25">
      <c r="E178" s="157"/>
      <c r="F178" s="371"/>
    </row>
    <row r="179" spans="5:6" x14ac:dyDescent="0.25">
      <c r="E179" s="157"/>
      <c r="F179" s="371"/>
    </row>
    <row r="180" spans="5:6" x14ac:dyDescent="0.25">
      <c r="E180" s="157"/>
      <c r="F180" s="371"/>
    </row>
    <row r="181" spans="5:6" x14ac:dyDescent="0.25">
      <c r="E181" s="157"/>
      <c r="F181" s="371"/>
    </row>
    <row r="182" spans="5:6" x14ac:dyDescent="0.25">
      <c r="E182" s="157"/>
      <c r="F182" s="371"/>
    </row>
    <row r="183" spans="5:6" x14ac:dyDescent="0.25">
      <c r="E183" s="157"/>
      <c r="F183" s="371"/>
    </row>
    <row r="184" spans="5:6" x14ac:dyDescent="0.25">
      <c r="E184" s="157"/>
      <c r="F184" s="371"/>
    </row>
    <row r="185" spans="5:6" x14ac:dyDescent="0.25">
      <c r="E185" s="157"/>
      <c r="F185" s="371"/>
    </row>
    <row r="186" spans="5:6" x14ac:dyDescent="0.25">
      <c r="E186" s="157"/>
      <c r="F186" s="371"/>
    </row>
    <row r="187" spans="5:6" x14ac:dyDescent="0.25">
      <c r="E187" s="157"/>
      <c r="F187" s="371"/>
    </row>
    <row r="188" spans="5:6" x14ac:dyDescent="0.25">
      <c r="E188" s="157"/>
      <c r="F188" s="371"/>
    </row>
    <row r="189" spans="5:6" x14ac:dyDescent="0.25">
      <c r="E189" s="157"/>
      <c r="F189" s="371"/>
    </row>
    <row r="190" spans="5:6" x14ac:dyDescent="0.25">
      <c r="E190" s="157"/>
      <c r="F190" s="371"/>
    </row>
    <row r="191" spans="5:6" x14ac:dyDescent="0.25">
      <c r="E191" s="157"/>
      <c r="F191" s="371"/>
    </row>
    <row r="192" spans="5:6" x14ac:dyDescent="0.25">
      <c r="E192" s="157"/>
      <c r="F192" s="371"/>
    </row>
    <row r="193" spans="5:6" x14ac:dyDescent="0.25">
      <c r="E193" s="157"/>
      <c r="F193" s="371"/>
    </row>
    <row r="194" spans="5:6" x14ac:dyDescent="0.25">
      <c r="E194" s="157"/>
      <c r="F194" s="371"/>
    </row>
    <row r="195" spans="5:6" x14ac:dyDescent="0.25">
      <c r="E195" s="157"/>
      <c r="F195" s="371"/>
    </row>
    <row r="196" spans="5:6" x14ac:dyDescent="0.25">
      <c r="E196" s="157"/>
      <c r="F196" s="371"/>
    </row>
    <row r="197" spans="5:6" x14ac:dyDescent="0.25">
      <c r="E197" s="157"/>
      <c r="F197" s="371"/>
    </row>
    <row r="198" spans="5:6" x14ac:dyDescent="0.25">
      <c r="E198" s="157"/>
      <c r="F198" s="371"/>
    </row>
    <row r="199" spans="5:6" x14ac:dyDescent="0.25">
      <c r="E199" s="157"/>
      <c r="F199" s="371"/>
    </row>
    <row r="200" spans="5:6" x14ac:dyDescent="0.25">
      <c r="E200" s="157"/>
      <c r="F200" s="371"/>
    </row>
    <row r="201" spans="5:6" x14ac:dyDescent="0.25">
      <c r="E201" s="157"/>
      <c r="F201" s="371"/>
    </row>
    <row r="202" spans="5:6" x14ac:dyDescent="0.25">
      <c r="E202" s="157"/>
      <c r="F202" s="371"/>
    </row>
    <row r="203" spans="5:6" x14ac:dyDescent="0.25">
      <c r="E203" s="157"/>
      <c r="F203" s="371"/>
    </row>
    <row r="204" spans="5:6" x14ac:dyDescent="0.25">
      <c r="E204" s="157"/>
      <c r="F204" s="371"/>
    </row>
    <row r="205" spans="5:6" x14ac:dyDescent="0.25">
      <c r="E205" s="157"/>
      <c r="F205" s="371"/>
    </row>
    <row r="206" spans="5:6" x14ac:dyDescent="0.25">
      <c r="E206" s="157"/>
      <c r="F206" s="371"/>
    </row>
    <row r="207" spans="5:6" x14ac:dyDescent="0.25">
      <c r="E207" s="157"/>
      <c r="F207" s="371"/>
    </row>
    <row r="208" spans="5:6" x14ac:dyDescent="0.25">
      <c r="E208" s="157"/>
      <c r="F208" s="371"/>
    </row>
    <row r="209" spans="5:6" x14ac:dyDescent="0.25">
      <c r="E209" s="157"/>
      <c r="F209" s="371"/>
    </row>
    <row r="210" spans="5:6" x14ac:dyDescent="0.25">
      <c r="E210" s="157"/>
      <c r="F210" s="371"/>
    </row>
    <row r="211" spans="5:6" x14ac:dyDescent="0.25">
      <c r="E211" s="157"/>
      <c r="F211" s="371"/>
    </row>
    <row r="212" spans="5:6" x14ac:dyDescent="0.25">
      <c r="E212" s="157"/>
      <c r="F212" s="371"/>
    </row>
    <row r="213" spans="5:6" x14ac:dyDescent="0.25">
      <c r="E213" s="157"/>
      <c r="F213" s="371"/>
    </row>
    <row r="214" spans="5:6" x14ac:dyDescent="0.25">
      <c r="E214" s="157"/>
      <c r="F214" s="371"/>
    </row>
    <row r="215" spans="5:6" x14ac:dyDescent="0.25">
      <c r="E215" s="157"/>
      <c r="F215" s="371"/>
    </row>
    <row r="216" spans="5:6" x14ac:dyDescent="0.25">
      <c r="E216" s="157"/>
      <c r="F216" s="371"/>
    </row>
    <row r="217" spans="5:6" x14ac:dyDescent="0.25">
      <c r="E217" s="157"/>
      <c r="F217" s="371"/>
    </row>
    <row r="218" spans="5:6" x14ac:dyDescent="0.25">
      <c r="E218" s="157"/>
      <c r="F218" s="371"/>
    </row>
    <row r="219" spans="5:6" x14ac:dyDescent="0.25">
      <c r="E219" s="157"/>
      <c r="F219" s="371"/>
    </row>
    <row r="220" spans="5:6" x14ac:dyDescent="0.25">
      <c r="E220" s="157"/>
      <c r="F220" s="371"/>
    </row>
    <row r="221" spans="5:6" x14ac:dyDescent="0.25">
      <c r="E221" s="157"/>
      <c r="F221" s="371"/>
    </row>
    <row r="222" spans="5:6" x14ac:dyDescent="0.25">
      <c r="E222" s="157"/>
      <c r="F222" s="371"/>
    </row>
    <row r="223" spans="5:6" x14ac:dyDescent="0.25">
      <c r="E223" s="157"/>
      <c r="F223" s="371"/>
    </row>
    <row r="224" spans="5:6" x14ac:dyDescent="0.25">
      <c r="E224" s="157"/>
      <c r="F224" s="371"/>
    </row>
    <row r="225" spans="5:6" x14ac:dyDescent="0.25">
      <c r="E225" s="157"/>
      <c r="F225" s="371"/>
    </row>
    <row r="226" spans="5:6" x14ac:dyDescent="0.25">
      <c r="E226" s="157"/>
      <c r="F226" s="371"/>
    </row>
    <row r="227" spans="5:6" x14ac:dyDescent="0.25">
      <c r="E227" s="157"/>
      <c r="F227" s="371"/>
    </row>
    <row r="228" spans="5:6" x14ac:dyDescent="0.25">
      <c r="E228" s="157"/>
      <c r="F228" s="371"/>
    </row>
    <row r="229" spans="5:6" x14ac:dyDescent="0.25">
      <c r="E229" s="157"/>
      <c r="F229" s="371"/>
    </row>
    <row r="230" spans="5:6" x14ac:dyDescent="0.25">
      <c r="E230" s="157"/>
      <c r="F230" s="371"/>
    </row>
    <row r="231" spans="5:6" x14ac:dyDescent="0.25">
      <c r="E231" s="157"/>
      <c r="F231" s="371"/>
    </row>
    <row r="232" spans="5:6" x14ac:dyDescent="0.25">
      <c r="E232" s="157"/>
      <c r="F232" s="371"/>
    </row>
    <row r="233" spans="5:6" x14ac:dyDescent="0.25">
      <c r="E233" s="157"/>
      <c r="F233" s="371"/>
    </row>
    <row r="234" spans="5:6" x14ac:dyDescent="0.25">
      <c r="E234" s="157"/>
      <c r="F234" s="371"/>
    </row>
    <row r="235" spans="5:6" x14ac:dyDescent="0.25">
      <c r="E235" s="157"/>
      <c r="F235" s="371"/>
    </row>
    <row r="236" spans="5:6" x14ac:dyDescent="0.25">
      <c r="E236" s="157"/>
      <c r="F236" s="371"/>
    </row>
    <row r="237" spans="5:6" x14ac:dyDescent="0.25">
      <c r="E237" s="157"/>
      <c r="F237" s="371"/>
    </row>
    <row r="238" spans="5:6" x14ac:dyDescent="0.25">
      <c r="E238" s="157"/>
      <c r="F238" s="371"/>
    </row>
    <row r="239" spans="5:6" x14ac:dyDescent="0.25">
      <c r="E239" s="157"/>
      <c r="F239" s="371"/>
    </row>
    <row r="240" spans="5:6" x14ac:dyDescent="0.25">
      <c r="E240" s="157"/>
      <c r="F240" s="371"/>
    </row>
    <row r="241" spans="5:6" x14ac:dyDescent="0.25">
      <c r="E241" s="157"/>
      <c r="F241" s="371"/>
    </row>
    <row r="242" spans="5:6" x14ac:dyDescent="0.25">
      <c r="E242" s="157"/>
      <c r="F242" s="371"/>
    </row>
    <row r="243" spans="5:6" x14ac:dyDescent="0.25">
      <c r="E243" s="157"/>
      <c r="F243" s="371"/>
    </row>
    <row r="244" spans="5:6" x14ac:dyDescent="0.25">
      <c r="E244" s="157"/>
      <c r="F244" s="371"/>
    </row>
    <row r="245" spans="5:6" x14ac:dyDescent="0.25">
      <c r="E245" s="157"/>
      <c r="F245" s="371"/>
    </row>
    <row r="246" spans="5:6" x14ac:dyDescent="0.25">
      <c r="E246" s="157"/>
      <c r="F246" s="371"/>
    </row>
    <row r="247" spans="5:6" x14ac:dyDescent="0.25">
      <c r="E247" s="157"/>
      <c r="F247" s="371"/>
    </row>
    <row r="248" spans="5:6" x14ac:dyDescent="0.25">
      <c r="E248" s="157"/>
      <c r="F248" s="371"/>
    </row>
    <row r="249" spans="5:6" x14ac:dyDescent="0.25">
      <c r="E249" s="157"/>
      <c r="F249" s="371"/>
    </row>
    <row r="250" spans="5:6" x14ac:dyDescent="0.25">
      <c r="E250" s="157"/>
      <c r="F250" s="371"/>
    </row>
    <row r="251" spans="5:6" x14ac:dyDescent="0.25">
      <c r="E251" s="157"/>
      <c r="F251" s="371"/>
    </row>
    <row r="252" spans="5:6" x14ac:dyDescent="0.25">
      <c r="E252" s="157"/>
      <c r="F252" s="371"/>
    </row>
    <row r="253" spans="5:6" x14ac:dyDescent="0.25">
      <c r="E253" s="157"/>
      <c r="F253" s="371"/>
    </row>
    <row r="254" spans="5:6" x14ac:dyDescent="0.25">
      <c r="E254" s="157"/>
      <c r="F254" s="371"/>
    </row>
    <row r="255" spans="5:6" x14ac:dyDescent="0.25">
      <c r="E255" s="157"/>
      <c r="F255" s="371"/>
    </row>
    <row r="256" spans="5:6" x14ac:dyDescent="0.25">
      <c r="E256" s="157"/>
      <c r="F256" s="371"/>
    </row>
    <row r="257" spans="5:6" x14ac:dyDescent="0.25">
      <c r="E257" s="157"/>
      <c r="F257" s="371"/>
    </row>
    <row r="258" spans="5:6" x14ac:dyDescent="0.25">
      <c r="E258" s="157"/>
      <c r="F258" s="371"/>
    </row>
    <row r="259" spans="5:6" x14ac:dyDescent="0.25">
      <c r="E259" s="157"/>
      <c r="F259" s="371"/>
    </row>
    <row r="260" spans="5:6" x14ac:dyDescent="0.25">
      <c r="E260" s="157"/>
      <c r="F260" s="371"/>
    </row>
    <row r="261" spans="5:6" x14ac:dyDescent="0.25">
      <c r="E261" s="157"/>
      <c r="F261" s="371"/>
    </row>
    <row r="262" spans="5:6" x14ac:dyDescent="0.25">
      <c r="E262" s="157"/>
      <c r="F262" s="371"/>
    </row>
    <row r="263" spans="5:6" x14ac:dyDescent="0.25">
      <c r="E263" s="157"/>
      <c r="F263" s="371"/>
    </row>
    <row r="264" spans="5:6" x14ac:dyDescent="0.25">
      <c r="E264" s="157"/>
      <c r="F264" s="371"/>
    </row>
    <row r="265" spans="5:6" x14ac:dyDescent="0.25">
      <c r="E265" s="157"/>
      <c r="F265" s="371"/>
    </row>
    <row r="266" spans="5:6" x14ac:dyDescent="0.25">
      <c r="E266" s="157"/>
      <c r="F266" s="371"/>
    </row>
    <row r="267" spans="5:6" x14ac:dyDescent="0.25">
      <c r="E267" s="157"/>
      <c r="F267" s="371"/>
    </row>
    <row r="268" spans="5:6" x14ac:dyDescent="0.25">
      <c r="E268" s="157"/>
      <c r="F268" s="371"/>
    </row>
    <row r="269" spans="5:6" x14ac:dyDescent="0.25">
      <c r="E269" s="157"/>
      <c r="F269" s="371"/>
    </row>
    <row r="270" spans="5:6" x14ac:dyDescent="0.25">
      <c r="E270" s="157"/>
      <c r="F270" s="371"/>
    </row>
    <row r="271" spans="5:6" x14ac:dyDescent="0.25">
      <c r="E271" s="157"/>
      <c r="F271" s="371"/>
    </row>
    <row r="272" spans="5:6" x14ac:dyDescent="0.25">
      <c r="E272" s="157"/>
      <c r="F272" s="371"/>
    </row>
    <row r="273" spans="5:6" x14ac:dyDescent="0.25">
      <c r="E273" s="157"/>
      <c r="F273" s="371"/>
    </row>
    <row r="274" spans="5:6" x14ac:dyDescent="0.25">
      <c r="E274" s="157"/>
      <c r="F274" s="371"/>
    </row>
    <row r="275" spans="5:6" x14ac:dyDescent="0.25">
      <c r="E275" s="157"/>
      <c r="F275" s="371"/>
    </row>
    <row r="276" spans="5:6" x14ac:dyDescent="0.25">
      <c r="E276" s="157"/>
      <c r="F276" s="371"/>
    </row>
    <row r="277" spans="5:6" x14ac:dyDescent="0.25">
      <c r="E277" s="157"/>
      <c r="F277" s="371"/>
    </row>
    <row r="278" spans="5:6" x14ac:dyDescent="0.25">
      <c r="E278" s="157"/>
      <c r="F278" s="371"/>
    </row>
    <row r="279" spans="5:6" x14ac:dyDescent="0.25">
      <c r="E279" s="157"/>
      <c r="F279" s="371"/>
    </row>
    <row r="280" spans="5:6" x14ac:dyDescent="0.25">
      <c r="E280" s="157"/>
      <c r="F280" s="371"/>
    </row>
    <row r="281" spans="5:6" x14ac:dyDescent="0.25">
      <c r="E281" s="157"/>
      <c r="F281" s="371"/>
    </row>
    <row r="282" spans="5:6" x14ac:dyDescent="0.25">
      <c r="E282" s="157"/>
      <c r="F282" s="371"/>
    </row>
    <row r="283" spans="5:6" x14ac:dyDescent="0.25">
      <c r="E283" s="157"/>
      <c r="F283" s="371"/>
    </row>
    <row r="284" spans="5:6" x14ac:dyDescent="0.25">
      <c r="E284" s="157"/>
      <c r="F284" s="371"/>
    </row>
    <row r="285" spans="5:6" x14ac:dyDescent="0.25">
      <c r="E285" s="157"/>
      <c r="F285" s="371"/>
    </row>
    <row r="286" spans="5:6" x14ac:dyDescent="0.25">
      <c r="E286" s="157"/>
      <c r="F286" s="371"/>
    </row>
    <row r="287" spans="5:6" x14ac:dyDescent="0.25">
      <c r="E287" s="157"/>
      <c r="F287" s="371"/>
    </row>
    <row r="288" spans="5:6" x14ac:dyDescent="0.25">
      <c r="E288" s="157"/>
      <c r="F288" s="371"/>
    </row>
    <row r="289" spans="5:6" x14ac:dyDescent="0.25">
      <c r="E289" s="157"/>
      <c r="F289" s="371"/>
    </row>
    <row r="290" spans="5:6" x14ac:dyDescent="0.25">
      <c r="E290" s="157"/>
      <c r="F290" s="371"/>
    </row>
    <row r="291" spans="5:6" x14ac:dyDescent="0.25">
      <c r="E291" s="157"/>
      <c r="F291" s="371"/>
    </row>
    <row r="292" spans="5:6" x14ac:dyDescent="0.25">
      <c r="E292" s="157"/>
      <c r="F292" s="371"/>
    </row>
    <row r="293" spans="5:6" x14ac:dyDescent="0.25">
      <c r="E293" s="157"/>
      <c r="F293" s="371"/>
    </row>
    <row r="294" spans="5:6" x14ac:dyDescent="0.25">
      <c r="E294" s="157"/>
      <c r="F294" s="371"/>
    </row>
    <row r="295" spans="5:6" x14ac:dyDescent="0.25">
      <c r="E295" s="157"/>
      <c r="F295" s="371"/>
    </row>
    <row r="296" spans="5:6" x14ac:dyDescent="0.25">
      <c r="E296" s="157"/>
      <c r="F296" s="371"/>
    </row>
    <row r="297" spans="5:6" x14ac:dyDescent="0.25">
      <c r="E297" s="157"/>
      <c r="F297" s="371"/>
    </row>
    <row r="298" spans="5:6" x14ac:dyDescent="0.25">
      <c r="E298" s="157"/>
      <c r="F298" s="371"/>
    </row>
    <row r="299" spans="5:6" x14ac:dyDescent="0.25">
      <c r="E299" s="157"/>
      <c r="F299" s="371"/>
    </row>
    <row r="300" spans="5:6" x14ac:dyDescent="0.25">
      <c r="E300" s="157"/>
      <c r="F300" s="371"/>
    </row>
    <row r="301" spans="5:6" x14ac:dyDescent="0.25">
      <c r="E301" s="157"/>
      <c r="F301" s="371"/>
    </row>
    <row r="302" spans="5:6" x14ac:dyDescent="0.25">
      <c r="E302" s="157"/>
      <c r="F302" s="371"/>
    </row>
    <row r="303" spans="5:6" x14ac:dyDescent="0.25">
      <c r="E303" s="157"/>
      <c r="F303" s="371"/>
    </row>
    <row r="304" spans="5:6" x14ac:dyDescent="0.25">
      <c r="E304" s="157"/>
      <c r="F304" s="371"/>
    </row>
    <row r="305" spans="5:6" x14ac:dyDescent="0.25">
      <c r="E305" s="157"/>
      <c r="F305" s="371"/>
    </row>
    <row r="306" spans="5:6" x14ac:dyDescent="0.25">
      <c r="E306" s="157"/>
      <c r="F306" s="371"/>
    </row>
    <row r="307" spans="5:6" x14ac:dyDescent="0.25">
      <c r="E307" s="157"/>
      <c r="F307" s="371"/>
    </row>
    <row r="308" spans="5:6" x14ac:dyDescent="0.25">
      <c r="E308" s="157"/>
      <c r="F308" s="371"/>
    </row>
    <row r="309" spans="5:6" x14ac:dyDescent="0.25">
      <c r="E309" s="157"/>
      <c r="F309" s="371"/>
    </row>
    <row r="310" spans="5:6" x14ac:dyDescent="0.25">
      <c r="E310" s="157"/>
      <c r="F310" s="371"/>
    </row>
    <row r="311" spans="5:6" x14ac:dyDescent="0.25">
      <c r="E311" s="157"/>
      <c r="F311" s="371"/>
    </row>
    <row r="312" spans="5:6" x14ac:dyDescent="0.25">
      <c r="E312" s="157"/>
      <c r="F312" s="371"/>
    </row>
    <row r="313" spans="5:6" x14ac:dyDescent="0.25">
      <c r="E313" s="157"/>
      <c r="F313" s="371"/>
    </row>
    <row r="314" spans="5:6" x14ac:dyDescent="0.25">
      <c r="E314" s="157"/>
      <c r="F314" s="371"/>
    </row>
    <row r="315" spans="5:6" x14ac:dyDescent="0.25">
      <c r="E315" s="157"/>
      <c r="F315" s="371"/>
    </row>
    <row r="316" spans="5:6" x14ac:dyDescent="0.25">
      <c r="E316" s="157"/>
      <c r="F316" s="371"/>
    </row>
    <row r="317" spans="5:6" x14ac:dyDescent="0.25">
      <c r="E317" s="157"/>
      <c r="F317" s="371"/>
    </row>
    <row r="318" spans="5:6" x14ac:dyDescent="0.25">
      <c r="E318" s="157"/>
      <c r="F318" s="371"/>
    </row>
    <row r="319" spans="5:6" x14ac:dyDescent="0.25">
      <c r="E319" s="157"/>
      <c r="F319" s="371"/>
    </row>
    <row r="320" spans="5:6" x14ac:dyDescent="0.25">
      <c r="E320" s="157"/>
      <c r="F320" s="371"/>
    </row>
    <row r="321" spans="5:6" x14ac:dyDescent="0.25">
      <c r="E321" s="157"/>
      <c r="F321" s="371"/>
    </row>
    <row r="322" spans="5:6" x14ac:dyDescent="0.25">
      <c r="E322" s="157"/>
      <c r="F322" s="371"/>
    </row>
    <row r="323" spans="5:6" x14ac:dyDescent="0.25">
      <c r="E323" s="157"/>
      <c r="F323" s="371"/>
    </row>
    <row r="324" spans="5:6" x14ac:dyDescent="0.25">
      <c r="E324" s="157"/>
      <c r="F324" s="371"/>
    </row>
    <row r="325" spans="5:6" x14ac:dyDescent="0.25">
      <c r="E325" s="157"/>
      <c r="F325" s="371"/>
    </row>
    <row r="326" spans="5:6" x14ac:dyDescent="0.25">
      <c r="E326" s="157"/>
      <c r="F326" s="371"/>
    </row>
    <row r="327" spans="5:6" x14ac:dyDescent="0.25">
      <c r="E327" s="157"/>
      <c r="F327" s="371"/>
    </row>
    <row r="328" spans="5:6" x14ac:dyDescent="0.25">
      <c r="E328" s="157"/>
      <c r="F328" s="371"/>
    </row>
    <row r="329" spans="5:6" x14ac:dyDescent="0.25">
      <c r="E329" s="157"/>
      <c r="F329" s="371"/>
    </row>
    <row r="330" spans="5:6" x14ac:dyDescent="0.25">
      <c r="E330" s="157"/>
      <c r="F330" s="371"/>
    </row>
    <row r="331" spans="5:6" x14ac:dyDescent="0.25">
      <c r="E331" s="157"/>
      <c r="F331" s="371"/>
    </row>
    <row r="332" spans="5:6" x14ac:dyDescent="0.25">
      <c r="E332" s="157"/>
      <c r="F332" s="371"/>
    </row>
    <row r="333" spans="5:6" x14ac:dyDescent="0.25">
      <c r="E333" s="157"/>
      <c r="F333" s="371"/>
    </row>
    <row r="334" spans="5:6" x14ac:dyDescent="0.25">
      <c r="E334" s="157"/>
      <c r="F334" s="371"/>
    </row>
    <row r="335" spans="5:6" x14ac:dyDescent="0.25">
      <c r="E335" s="157"/>
      <c r="F335" s="371"/>
    </row>
    <row r="336" spans="5:6" x14ac:dyDescent="0.25">
      <c r="E336" s="157"/>
      <c r="F336" s="371"/>
    </row>
    <row r="337" spans="5:6" x14ac:dyDescent="0.25">
      <c r="E337" s="157"/>
      <c r="F337" s="371"/>
    </row>
    <row r="338" spans="5:6" x14ac:dyDescent="0.25">
      <c r="E338" s="157"/>
      <c r="F338" s="371"/>
    </row>
    <row r="339" spans="5:6" x14ac:dyDescent="0.25">
      <c r="E339" s="157"/>
      <c r="F339" s="371"/>
    </row>
    <row r="340" spans="5:6" x14ac:dyDescent="0.25">
      <c r="E340" s="157"/>
      <c r="F340" s="371"/>
    </row>
    <row r="341" spans="5:6" x14ac:dyDescent="0.25">
      <c r="E341" s="157"/>
      <c r="F341" s="371"/>
    </row>
    <row r="342" spans="5:6" x14ac:dyDescent="0.25">
      <c r="E342" s="157"/>
      <c r="F342" s="371"/>
    </row>
    <row r="343" spans="5:6" x14ac:dyDescent="0.25">
      <c r="E343" s="157"/>
      <c r="F343" s="371"/>
    </row>
    <row r="344" spans="5:6" x14ac:dyDescent="0.25">
      <c r="E344" s="157"/>
      <c r="F344" s="371"/>
    </row>
    <row r="345" spans="5:6" x14ac:dyDescent="0.25">
      <c r="E345" s="157"/>
      <c r="F345" s="371"/>
    </row>
    <row r="346" spans="5:6" x14ac:dyDescent="0.25">
      <c r="E346" s="157"/>
      <c r="F346" s="371"/>
    </row>
    <row r="347" spans="5:6" x14ac:dyDescent="0.25">
      <c r="E347" s="157"/>
      <c r="F347" s="371"/>
    </row>
    <row r="348" spans="5:6" x14ac:dyDescent="0.25">
      <c r="E348" s="157"/>
      <c r="F348" s="371"/>
    </row>
    <row r="349" spans="5:6" x14ac:dyDescent="0.25">
      <c r="E349" s="157"/>
      <c r="F349" s="371"/>
    </row>
    <row r="350" spans="5:6" x14ac:dyDescent="0.25">
      <c r="E350" s="157"/>
      <c r="F350" s="371"/>
    </row>
    <row r="351" spans="5:6" x14ac:dyDescent="0.25">
      <c r="E351" s="157"/>
      <c r="F351" s="371"/>
    </row>
    <row r="352" spans="5:6" x14ac:dyDescent="0.25">
      <c r="E352" s="157"/>
      <c r="F352" s="371"/>
    </row>
    <row r="353" spans="5:6" x14ac:dyDescent="0.25">
      <c r="E353" s="157"/>
      <c r="F353" s="371"/>
    </row>
    <row r="354" spans="5:6" x14ac:dyDescent="0.25">
      <c r="E354" s="157"/>
      <c r="F354" s="371"/>
    </row>
    <row r="355" spans="5:6" x14ac:dyDescent="0.25">
      <c r="E355" s="157"/>
      <c r="F355" s="371"/>
    </row>
    <row r="356" spans="5:6" x14ac:dyDescent="0.25">
      <c r="E356" s="157"/>
      <c r="F356" s="371"/>
    </row>
    <row r="357" spans="5:6" x14ac:dyDescent="0.25">
      <c r="E357" s="157"/>
      <c r="F357" s="371"/>
    </row>
    <row r="358" spans="5:6" x14ac:dyDescent="0.25">
      <c r="E358" s="157"/>
      <c r="F358" s="371"/>
    </row>
    <row r="359" spans="5:6" x14ac:dyDescent="0.25">
      <c r="E359" s="157"/>
      <c r="F359" s="371"/>
    </row>
    <row r="360" spans="5:6" x14ac:dyDescent="0.25">
      <c r="E360" s="157"/>
      <c r="F360" s="371"/>
    </row>
    <row r="361" spans="5:6" x14ac:dyDescent="0.25">
      <c r="E361" s="157"/>
      <c r="F361" s="371"/>
    </row>
    <row r="362" spans="5:6" x14ac:dyDescent="0.25">
      <c r="E362" s="157"/>
      <c r="F362" s="371"/>
    </row>
    <row r="363" spans="5:6" x14ac:dyDescent="0.25">
      <c r="E363" s="157"/>
      <c r="F363" s="371"/>
    </row>
    <row r="364" spans="5:6" x14ac:dyDescent="0.25">
      <c r="E364" s="157"/>
      <c r="F364" s="371"/>
    </row>
    <row r="365" spans="5:6" x14ac:dyDescent="0.25">
      <c r="E365" s="157"/>
      <c r="F365" s="371"/>
    </row>
    <row r="366" spans="5:6" x14ac:dyDescent="0.25">
      <c r="E366" s="157"/>
      <c r="F366" s="371"/>
    </row>
    <row r="367" spans="5:6" x14ac:dyDescent="0.25">
      <c r="E367" s="157"/>
      <c r="F367" s="371"/>
    </row>
    <row r="368" spans="5:6" x14ac:dyDescent="0.25">
      <c r="E368" s="157"/>
      <c r="F368" s="371"/>
    </row>
    <row r="369" spans="5:6" x14ac:dyDescent="0.25">
      <c r="E369" s="157"/>
      <c r="F369" s="371"/>
    </row>
    <row r="370" spans="5:6" x14ac:dyDescent="0.25">
      <c r="E370" s="157"/>
      <c r="F370" s="371"/>
    </row>
    <row r="371" spans="5:6" x14ac:dyDescent="0.25">
      <c r="E371" s="157"/>
      <c r="F371" s="371"/>
    </row>
    <row r="372" spans="5:6" x14ac:dyDescent="0.25">
      <c r="E372" s="157"/>
      <c r="F372" s="371"/>
    </row>
    <row r="373" spans="5:6" x14ac:dyDescent="0.25">
      <c r="E373" s="157"/>
      <c r="F373" s="371"/>
    </row>
    <row r="374" spans="5:6" x14ac:dyDescent="0.25">
      <c r="E374" s="157"/>
      <c r="F374" s="371"/>
    </row>
    <row r="375" spans="5:6" x14ac:dyDescent="0.25">
      <c r="E375" s="157"/>
      <c r="F375" s="371"/>
    </row>
    <row r="376" spans="5:6" x14ac:dyDescent="0.25">
      <c r="E376" s="157"/>
      <c r="F376" s="371"/>
    </row>
    <row r="377" spans="5:6" x14ac:dyDescent="0.25">
      <c r="E377" s="157"/>
      <c r="F377" s="371"/>
    </row>
    <row r="378" spans="5:6" x14ac:dyDescent="0.25">
      <c r="E378" s="157"/>
      <c r="F378" s="371"/>
    </row>
    <row r="379" spans="5:6" x14ac:dyDescent="0.25">
      <c r="E379" s="157"/>
      <c r="F379" s="371"/>
    </row>
    <row r="380" spans="5:6" x14ac:dyDescent="0.25">
      <c r="E380" s="157"/>
      <c r="F380" s="371"/>
    </row>
    <row r="381" spans="5:6" x14ac:dyDescent="0.25">
      <c r="E381" s="157"/>
      <c r="F381" s="371"/>
    </row>
    <row r="382" spans="5:6" x14ac:dyDescent="0.25">
      <c r="E382" s="157"/>
      <c r="F382" s="371"/>
    </row>
    <row r="383" spans="5:6" x14ac:dyDescent="0.25">
      <c r="E383" s="157"/>
      <c r="F383" s="371"/>
    </row>
    <row r="384" spans="5:6" x14ac:dyDescent="0.25">
      <c r="E384" s="157"/>
      <c r="F384" s="371"/>
    </row>
    <row r="385" spans="5:6" x14ac:dyDescent="0.25">
      <c r="E385" s="157"/>
      <c r="F385" s="371"/>
    </row>
    <row r="386" spans="5:6" x14ac:dyDescent="0.25">
      <c r="E386" s="157"/>
      <c r="F386" s="371"/>
    </row>
    <row r="387" spans="5:6" x14ac:dyDescent="0.25">
      <c r="E387" s="157"/>
      <c r="F387" s="371"/>
    </row>
    <row r="388" spans="5:6" x14ac:dyDescent="0.25">
      <c r="E388" s="157"/>
      <c r="F388" s="371"/>
    </row>
    <row r="389" spans="5:6" x14ac:dyDescent="0.25">
      <c r="E389" s="157"/>
      <c r="F389" s="371"/>
    </row>
    <row r="390" spans="5:6" x14ac:dyDescent="0.25">
      <c r="E390" s="157"/>
      <c r="F390" s="371"/>
    </row>
    <row r="391" spans="5:6" x14ac:dyDescent="0.25">
      <c r="E391" s="157"/>
      <c r="F391" s="371"/>
    </row>
    <row r="392" spans="5:6" x14ac:dyDescent="0.25">
      <c r="E392" s="157"/>
      <c r="F392" s="371"/>
    </row>
    <row r="393" spans="5:6" x14ac:dyDescent="0.25">
      <c r="E393" s="157"/>
      <c r="F393" s="371"/>
    </row>
    <row r="394" spans="5:6" x14ac:dyDescent="0.25">
      <c r="E394" s="157"/>
      <c r="F394" s="371"/>
    </row>
    <row r="395" spans="5:6" x14ac:dyDescent="0.25">
      <c r="E395" s="157"/>
      <c r="F395" s="371"/>
    </row>
    <row r="396" spans="5:6" x14ac:dyDescent="0.25">
      <c r="E396" s="157"/>
      <c r="F396" s="371"/>
    </row>
    <row r="397" spans="5:6" x14ac:dyDescent="0.25">
      <c r="E397" s="157"/>
      <c r="F397" s="371"/>
    </row>
    <row r="398" spans="5:6" x14ac:dyDescent="0.25">
      <c r="E398" s="157"/>
      <c r="F398" s="371"/>
    </row>
    <row r="399" spans="5:6" x14ac:dyDescent="0.25">
      <c r="E399" s="157"/>
      <c r="F399" s="371"/>
    </row>
    <row r="400" spans="5:6" x14ac:dyDescent="0.25">
      <c r="E400" s="157"/>
      <c r="F400" s="371"/>
    </row>
    <row r="401" spans="5:6" x14ac:dyDescent="0.25">
      <c r="E401" s="157"/>
      <c r="F401" s="371"/>
    </row>
    <row r="402" spans="5:6" x14ac:dyDescent="0.25">
      <c r="E402" s="157"/>
      <c r="F402" s="371"/>
    </row>
    <row r="403" spans="5:6" x14ac:dyDescent="0.25">
      <c r="E403" s="157"/>
      <c r="F403" s="371"/>
    </row>
    <row r="404" spans="5:6" x14ac:dyDescent="0.25">
      <c r="E404" s="157"/>
      <c r="F404" s="371"/>
    </row>
    <row r="405" spans="5:6" x14ac:dyDescent="0.25">
      <c r="E405" s="157"/>
      <c r="F405" s="371"/>
    </row>
    <row r="406" spans="5:6" x14ac:dyDescent="0.25">
      <c r="E406" s="157"/>
      <c r="F406" s="371"/>
    </row>
    <row r="407" spans="5:6" x14ac:dyDescent="0.25">
      <c r="E407" s="157"/>
      <c r="F407" s="371"/>
    </row>
    <row r="408" spans="5:6" x14ac:dyDescent="0.25">
      <c r="E408" s="157"/>
      <c r="F408" s="371"/>
    </row>
    <row r="409" spans="5:6" x14ac:dyDescent="0.25">
      <c r="E409" s="157"/>
      <c r="F409" s="371"/>
    </row>
    <row r="410" spans="5:6" x14ac:dyDescent="0.25">
      <c r="E410" s="157"/>
      <c r="F410" s="371"/>
    </row>
    <row r="411" spans="5:6" x14ac:dyDescent="0.25">
      <c r="E411" s="157"/>
      <c r="F411" s="371"/>
    </row>
    <row r="412" spans="5:6" x14ac:dyDescent="0.25">
      <c r="E412" s="157"/>
      <c r="F412" s="371"/>
    </row>
    <row r="413" spans="5:6" x14ac:dyDescent="0.25">
      <c r="E413" s="157"/>
      <c r="F413" s="371"/>
    </row>
    <row r="414" spans="5:6" x14ac:dyDescent="0.25">
      <c r="E414" s="157"/>
      <c r="F414" s="371"/>
    </row>
    <row r="415" spans="5:6" x14ac:dyDescent="0.25">
      <c r="E415" s="157"/>
      <c r="F415" s="371"/>
    </row>
    <row r="416" spans="5:6" x14ac:dyDescent="0.25">
      <c r="E416" s="157"/>
      <c r="F416" s="371"/>
    </row>
    <row r="417" spans="5:6" x14ac:dyDescent="0.25">
      <c r="E417" s="157"/>
      <c r="F417" s="371"/>
    </row>
    <row r="418" spans="5:6" x14ac:dyDescent="0.25">
      <c r="E418" s="157"/>
      <c r="F418" s="371"/>
    </row>
    <row r="419" spans="5:6" x14ac:dyDescent="0.25">
      <c r="E419" s="157"/>
      <c r="F419" s="371"/>
    </row>
    <row r="420" spans="5:6" x14ac:dyDescent="0.25">
      <c r="E420" s="157"/>
      <c r="F420" s="371"/>
    </row>
    <row r="421" spans="5:6" x14ac:dyDescent="0.25">
      <c r="E421" s="157"/>
      <c r="F421" s="371"/>
    </row>
    <row r="422" spans="5:6" x14ac:dyDescent="0.25">
      <c r="E422" s="157"/>
      <c r="F422" s="371"/>
    </row>
    <row r="423" spans="5:6" x14ac:dyDescent="0.25">
      <c r="E423" s="157"/>
      <c r="F423" s="371"/>
    </row>
    <row r="424" spans="5:6" x14ac:dyDescent="0.25">
      <c r="E424" s="157"/>
      <c r="F424" s="371"/>
    </row>
    <row r="425" spans="5:6" x14ac:dyDescent="0.25">
      <c r="E425" s="157"/>
      <c r="F425" s="371"/>
    </row>
    <row r="426" spans="5:6" x14ac:dyDescent="0.25">
      <c r="E426" s="157"/>
      <c r="F426" s="371"/>
    </row>
    <row r="427" spans="5:6" x14ac:dyDescent="0.25">
      <c r="E427" s="157"/>
      <c r="F427" s="371"/>
    </row>
    <row r="428" spans="5:6" x14ac:dyDescent="0.25">
      <c r="E428" s="157"/>
      <c r="F428" s="371"/>
    </row>
    <row r="429" spans="5:6" x14ac:dyDescent="0.25">
      <c r="E429" s="157"/>
      <c r="F429" s="371"/>
    </row>
    <row r="430" spans="5:6" x14ac:dyDescent="0.25">
      <c r="E430" s="157"/>
      <c r="F430" s="371"/>
    </row>
    <row r="431" spans="5:6" x14ac:dyDescent="0.25">
      <c r="E431" s="157"/>
      <c r="F431" s="371"/>
    </row>
    <row r="432" spans="5:6" x14ac:dyDescent="0.25">
      <c r="E432" s="157"/>
      <c r="F432" s="371"/>
    </row>
    <row r="433" spans="5:6" x14ac:dyDescent="0.25">
      <c r="E433" s="157"/>
      <c r="F433" s="371"/>
    </row>
    <row r="434" spans="5:6" x14ac:dyDescent="0.25">
      <c r="E434" s="157"/>
      <c r="F434" s="371"/>
    </row>
    <row r="435" spans="5:6" x14ac:dyDescent="0.25">
      <c r="E435" s="157"/>
      <c r="F435" s="371"/>
    </row>
    <row r="436" spans="5:6" x14ac:dyDescent="0.25">
      <c r="E436" s="157"/>
      <c r="F436" s="371"/>
    </row>
    <row r="437" spans="5:6" x14ac:dyDescent="0.25">
      <c r="E437" s="157"/>
      <c r="F437" s="371"/>
    </row>
    <row r="438" spans="5:6" x14ac:dyDescent="0.25">
      <c r="E438" s="157"/>
      <c r="F438" s="371"/>
    </row>
    <row r="439" spans="5:6" x14ac:dyDescent="0.25">
      <c r="E439" s="157"/>
      <c r="F439" s="371"/>
    </row>
    <row r="440" spans="5:6" x14ac:dyDescent="0.25">
      <c r="E440" s="157"/>
      <c r="F440" s="371"/>
    </row>
    <row r="441" spans="5:6" x14ac:dyDescent="0.25">
      <c r="E441" s="157"/>
      <c r="F441" s="371"/>
    </row>
    <row r="442" spans="5:6" x14ac:dyDescent="0.25">
      <c r="E442" s="157"/>
      <c r="F442" s="371"/>
    </row>
    <row r="443" spans="5:6" x14ac:dyDescent="0.25">
      <c r="E443" s="157"/>
      <c r="F443" s="371"/>
    </row>
    <row r="444" spans="5:6" x14ac:dyDescent="0.25">
      <c r="E444" s="157"/>
      <c r="F444" s="371"/>
    </row>
    <row r="445" spans="5:6" x14ac:dyDescent="0.25">
      <c r="E445" s="157"/>
      <c r="F445" s="371"/>
    </row>
    <row r="446" spans="5:6" x14ac:dyDescent="0.25">
      <c r="E446" s="157"/>
      <c r="F446" s="371"/>
    </row>
    <row r="447" spans="5:6" x14ac:dyDescent="0.25">
      <c r="E447" s="157"/>
      <c r="F447" s="371"/>
    </row>
    <row r="448" spans="5:6" x14ac:dyDescent="0.25">
      <c r="E448" s="157"/>
      <c r="F448" s="371"/>
    </row>
    <row r="449" spans="5:6" x14ac:dyDescent="0.25">
      <c r="E449" s="157"/>
      <c r="F449" s="371"/>
    </row>
    <row r="450" spans="5:6" x14ac:dyDescent="0.25">
      <c r="E450" s="157"/>
      <c r="F450" s="371"/>
    </row>
    <row r="451" spans="5:6" x14ac:dyDescent="0.25">
      <c r="E451" s="157"/>
      <c r="F451" s="371"/>
    </row>
    <row r="452" spans="5:6" x14ac:dyDescent="0.25">
      <c r="E452" s="157"/>
      <c r="F452" s="371"/>
    </row>
    <row r="453" spans="5:6" x14ac:dyDescent="0.25">
      <c r="E453" s="157"/>
      <c r="F453" s="371"/>
    </row>
    <row r="454" spans="5:6" x14ac:dyDescent="0.25">
      <c r="E454" s="157"/>
      <c r="F454" s="371"/>
    </row>
    <row r="455" spans="5:6" x14ac:dyDescent="0.25">
      <c r="E455" s="157"/>
      <c r="F455" s="371"/>
    </row>
    <row r="456" spans="5:6" x14ac:dyDescent="0.25">
      <c r="E456" s="157"/>
      <c r="F456" s="371"/>
    </row>
    <row r="457" spans="5:6" x14ac:dyDescent="0.25">
      <c r="E457" s="157"/>
      <c r="F457" s="371"/>
    </row>
    <row r="458" spans="5:6" x14ac:dyDescent="0.25">
      <c r="E458" s="157"/>
      <c r="F458" s="371"/>
    </row>
    <row r="459" spans="5:6" x14ac:dyDescent="0.25">
      <c r="E459" s="157"/>
      <c r="F459" s="371"/>
    </row>
    <row r="460" spans="5:6" x14ac:dyDescent="0.25">
      <c r="E460" s="157"/>
      <c r="F460" s="371"/>
    </row>
    <row r="461" spans="5:6" x14ac:dyDescent="0.25">
      <c r="E461" s="157"/>
      <c r="F461" s="371"/>
    </row>
    <row r="462" spans="5:6" x14ac:dyDescent="0.25">
      <c r="E462" s="157"/>
      <c r="F462" s="371"/>
    </row>
    <row r="463" spans="5:6" x14ac:dyDescent="0.25">
      <c r="E463" s="157"/>
      <c r="F463" s="371"/>
    </row>
    <row r="464" spans="5:6" x14ac:dyDescent="0.25">
      <c r="E464" s="157"/>
      <c r="F464" s="371"/>
    </row>
    <row r="465" spans="5:6" x14ac:dyDescent="0.25">
      <c r="E465" s="157"/>
      <c r="F465" s="371"/>
    </row>
    <row r="466" spans="5:6" x14ac:dyDescent="0.25">
      <c r="E466" s="157"/>
      <c r="F466" s="371"/>
    </row>
    <row r="467" spans="5:6" x14ac:dyDescent="0.25">
      <c r="E467" s="157"/>
      <c r="F467" s="371"/>
    </row>
    <row r="468" spans="5:6" x14ac:dyDescent="0.25">
      <c r="E468" s="157"/>
      <c r="F468" s="371"/>
    </row>
    <row r="469" spans="5:6" x14ac:dyDescent="0.25">
      <c r="E469" s="157"/>
      <c r="F469" s="371"/>
    </row>
    <row r="470" spans="5:6" x14ac:dyDescent="0.25">
      <c r="E470" s="157"/>
      <c r="F470" s="371"/>
    </row>
    <row r="471" spans="5:6" x14ac:dyDescent="0.25">
      <c r="E471" s="157"/>
      <c r="F471" s="371"/>
    </row>
    <row r="472" spans="5:6" x14ac:dyDescent="0.25">
      <c r="E472" s="157"/>
      <c r="F472" s="371"/>
    </row>
    <row r="473" spans="5:6" x14ac:dyDescent="0.25">
      <c r="E473" s="157"/>
      <c r="F473" s="371"/>
    </row>
    <row r="474" spans="5:6" x14ac:dyDescent="0.25">
      <c r="E474" s="157"/>
      <c r="F474" s="371"/>
    </row>
    <row r="475" spans="5:6" x14ac:dyDescent="0.25">
      <c r="E475" s="157"/>
      <c r="F475" s="371"/>
    </row>
    <row r="476" spans="5:6" x14ac:dyDescent="0.25">
      <c r="E476" s="157"/>
      <c r="F476" s="371"/>
    </row>
    <row r="477" spans="5:6" x14ac:dyDescent="0.25">
      <c r="E477" s="157"/>
      <c r="F477" s="371"/>
    </row>
    <row r="478" spans="5:6" x14ac:dyDescent="0.25">
      <c r="E478" s="157"/>
      <c r="F478" s="371"/>
    </row>
    <row r="479" spans="5:6" x14ac:dyDescent="0.25">
      <c r="E479" s="157"/>
      <c r="F479" s="371"/>
    </row>
    <row r="480" spans="5:6" x14ac:dyDescent="0.25">
      <c r="E480" s="157"/>
      <c r="F480" s="371"/>
    </row>
    <row r="481" spans="5:6" x14ac:dyDescent="0.25">
      <c r="E481" s="157"/>
      <c r="F481" s="371"/>
    </row>
    <row r="482" spans="5:6" x14ac:dyDescent="0.25">
      <c r="E482" s="157"/>
      <c r="F482" s="371"/>
    </row>
    <row r="483" spans="5:6" x14ac:dyDescent="0.25">
      <c r="E483" s="157"/>
      <c r="F483" s="371"/>
    </row>
    <row r="484" spans="5:6" x14ac:dyDescent="0.25">
      <c r="E484" s="157"/>
      <c r="F484" s="371"/>
    </row>
    <row r="485" spans="5:6" x14ac:dyDescent="0.25">
      <c r="E485" s="157"/>
      <c r="F485" s="371"/>
    </row>
    <row r="486" spans="5:6" x14ac:dyDescent="0.25">
      <c r="E486" s="157"/>
      <c r="F486" s="371"/>
    </row>
    <row r="487" spans="5:6" x14ac:dyDescent="0.25">
      <c r="E487" s="157"/>
      <c r="F487" s="371"/>
    </row>
    <row r="488" spans="5:6" x14ac:dyDescent="0.25">
      <c r="E488" s="157"/>
      <c r="F488" s="371"/>
    </row>
    <row r="489" spans="5:6" x14ac:dyDescent="0.25">
      <c r="E489" s="157"/>
      <c r="F489" s="371"/>
    </row>
    <row r="490" spans="5:6" x14ac:dyDescent="0.25">
      <c r="E490" s="157"/>
      <c r="F490" s="371"/>
    </row>
    <row r="491" spans="5:6" x14ac:dyDescent="0.25">
      <c r="E491" s="157"/>
      <c r="F491" s="371"/>
    </row>
    <row r="492" spans="5:6" x14ac:dyDescent="0.25">
      <c r="E492" s="157"/>
      <c r="F492" s="371"/>
    </row>
    <row r="493" spans="5:6" x14ac:dyDescent="0.25">
      <c r="E493" s="157"/>
      <c r="F493" s="371"/>
    </row>
    <row r="494" spans="5:6" x14ac:dyDescent="0.25">
      <c r="E494" s="157"/>
      <c r="F494" s="371"/>
    </row>
    <row r="495" spans="5:6" x14ac:dyDescent="0.25">
      <c r="E495" s="157"/>
      <c r="F495" s="371"/>
    </row>
    <row r="496" spans="5:6" x14ac:dyDescent="0.25">
      <c r="E496" s="157"/>
      <c r="F496" s="371"/>
    </row>
    <row r="497" spans="5:6" x14ac:dyDescent="0.25">
      <c r="E497" s="157"/>
      <c r="F497" s="371"/>
    </row>
    <row r="498" spans="5:6" x14ac:dyDescent="0.25">
      <c r="E498" s="157"/>
      <c r="F498" s="371"/>
    </row>
    <row r="499" spans="5:6" x14ac:dyDescent="0.25">
      <c r="E499" s="157"/>
      <c r="F499" s="371"/>
    </row>
    <row r="500" spans="5:6" x14ac:dyDescent="0.25">
      <c r="E500" s="157"/>
      <c r="F500" s="371"/>
    </row>
    <row r="501" spans="5:6" x14ac:dyDescent="0.25">
      <c r="E501" s="157"/>
      <c r="F501" s="371"/>
    </row>
    <row r="502" spans="5:6" x14ac:dyDescent="0.25">
      <c r="E502" s="157"/>
      <c r="F502" s="371"/>
    </row>
    <row r="503" spans="5:6" x14ac:dyDescent="0.25">
      <c r="E503" s="157"/>
      <c r="F503" s="371"/>
    </row>
    <row r="504" spans="5:6" x14ac:dyDescent="0.25">
      <c r="E504" s="157"/>
      <c r="F504" s="371"/>
    </row>
    <row r="505" spans="5:6" x14ac:dyDescent="0.25">
      <c r="E505" s="157"/>
      <c r="F505" s="371"/>
    </row>
    <row r="506" spans="5:6" x14ac:dyDescent="0.25">
      <c r="E506" s="157"/>
      <c r="F506" s="371"/>
    </row>
    <row r="507" spans="5:6" x14ac:dyDescent="0.25">
      <c r="E507" s="157"/>
      <c r="F507" s="371"/>
    </row>
    <row r="508" spans="5:6" x14ac:dyDescent="0.25">
      <c r="E508" s="157"/>
      <c r="F508" s="371"/>
    </row>
    <row r="509" spans="5:6" x14ac:dyDescent="0.25">
      <c r="E509" s="157"/>
      <c r="F509" s="371"/>
    </row>
    <row r="510" spans="5:6" x14ac:dyDescent="0.25">
      <c r="E510" s="157"/>
      <c r="F510" s="371"/>
    </row>
    <row r="511" spans="5:6" x14ac:dyDescent="0.25">
      <c r="E511" s="157"/>
      <c r="F511" s="371"/>
    </row>
    <row r="512" spans="5:6" x14ac:dyDescent="0.25">
      <c r="E512" s="157"/>
      <c r="F512" s="371"/>
    </row>
    <row r="513" spans="5:6" x14ac:dyDescent="0.25">
      <c r="E513" s="157"/>
      <c r="F513" s="371"/>
    </row>
    <row r="514" spans="5:6" x14ac:dyDescent="0.25">
      <c r="E514" s="157"/>
      <c r="F514" s="371"/>
    </row>
    <row r="515" spans="5:6" x14ac:dyDescent="0.25">
      <c r="E515" s="157"/>
      <c r="F515" s="371"/>
    </row>
    <row r="516" spans="5:6" x14ac:dyDescent="0.25">
      <c r="E516" s="157"/>
      <c r="F516" s="371"/>
    </row>
    <row r="517" spans="5:6" x14ac:dyDescent="0.25">
      <c r="E517" s="157"/>
      <c r="F517" s="371"/>
    </row>
    <row r="518" spans="5:6" x14ac:dyDescent="0.25">
      <c r="E518" s="157"/>
      <c r="F518" s="371"/>
    </row>
    <row r="519" spans="5:6" x14ac:dyDescent="0.25">
      <c r="E519" s="157"/>
      <c r="F519" s="371"/>
    </row>
    <row r="520" spans="5:6" x14ac:dyDescent="0.25">
      <c r="E520" s="157"/>
      <c r="F520" s="371"/>
    </row>
    <row r="521" spans="5:6" x14ac:dyDescent="0.25">
      <c r="E521" s="157"/>
      <c r="F521" s="371"/>
    </row>
    <row r="522" spans="5:6" x14ac:dyDescent="0.25">
      <c r="E522" s="157"/>
      <c r="F522" s="371"/>
    </row>
    <row r="523" spans="5:6" x14ac:dyDescent="0.25">
      <c r="E523" s="157"/>
      <c r="F523" s="371"/>
    </row>
    <row r="524" spans="5:6" x14ac:dyDescent="0.25">
      <c r="E524" s="157"/>
      <c r="F524" s="371"/>
    </row>
    <row r="525" spans="5:6" x14ac:dyDescent="0.25">
      <c r="E525" s="157"/>
      <c r="F525" s="371"/>
    </row>
    <row r="526" spans="5:6" x14ac:dyDescent="0.25">
      <c r="E526" s="157"/>
      <c r="F526" s="371"/>
    </row>
    <row r="527" spans="5:6" x14ac:dyDescent="0.25">
      <c r="E527" s="157"/>
      <c r="F527" s="371"/>
    </row>
    <row r="528" spans="5:6" x14ac:dyDescent="0.25">
      <c r="E528" s="157"/>
      <c r="F528" s="371"/>
    </row>
    <row r="529" spans="5:6" x14ac:dyDescent="0.25">
      <c r="E529" s="157"/>
      <c r="F529" s="371"/>
    </row>
    <row r="530" spans="5:6" x14ac:dyDescent="0.25">
      <c r="E530" s="157"/>
      <c r="F530" s="371"/>
    </row>
    <row r="531" spans="5:6" x14ac:dyDescent="0.25">
      <c r="E531" s="157"/>
      <c r="F531" s="371"/>
    </row>
    <row r="532" spans="5:6" x14ac:dyDescent="0.25">
      <c r="E532" s="157"/>
      <c r="F532" s="371"/>
    </row>
    <row r="533" spans="5:6" x14ac:dyDescent="0.25">
      <c r="E533" s="157"/>
      <c r="F533" s="371"/>
    </row>
    <row r="534" spans="5:6" x14ac:dyDescent="0.25">
      <c r="E534" s="157"/>
      <c r="F534" s="371"/>
    </row>
    <row r="535" spans="5:6" x14ac:dyDescent="0.25">
      <c r="E535" s="157"/>
      <c r="F535" s="371"/>
    </row>
    <row r="536" spans="5:6" x14ac:dyDescent="0.25">
      <c r="E536" s="157"/>
      <c r="F536" s="371"/>
    </row>
    <row r="537" spans="5:6" x14ac:dyDescent="0.25">
      <c r="E537" s="157"/>
      <c r="F537" s="371"/>
    </row>
    <row r="538" spans="5:6" x14ac:dyDescent="0.25">
      <c r="E538" s="157"/>
      <c r="F538" s="371"/>
    </row>
    <row r="539" spans="5:6" x14ac:dyDescent="0.25">
      <c r="E539" s="157"/>
      <c r="F539" s="371"/>
    </row>
    <row r="540" spans="5:6" x14ac:dyDescent="0.25">
      <c r="E540" s="157"/>
      <c r="F540" s="371"/>
    </row>
    <row r="541" spans="5:6" x14ac:dyDescent="0.25">
      <c r="E541" s="157"/>
      <c r="F541" s="371"/>
    </row>
    <row r="542" spans="5:6" x14ac:dyDescent="0.25">
      <c r="E542" s="157"/>
      <c r="F542" s="371"/>
    </row>
    <row r="543" spans="5:6" x14ac:dyDescent="0.25">
      <c r="E543" s="157"/>
      <c r="F543" s="371"/>
    </row>
    <row r="544" spans="5:6" x14ac:dyDescent="0.25">
      <c r="E544" s="157"/>
      <c r="F544" s="371"/>
    </row>
    <row r="545" spans="5:6" x14ac:dyDescent="0.25">
      <c r="E545" s="157"/>
      <c r="F545" s="371"/>
    </row>
    <row r="546" spans="5:6" x14ac:dyDescent="0.25">
      <c r="E546" s="157"/>
      <c r="F546" s="371"/>
    </row>
    <row r="547" spans="5:6" x14ac:dyDescent="0.25">
      <c r="E547" s="157"/>
      <c r="F547" s="371"/>
    </row>
    <row r="548" spans="5:6" x14ac:dyDescent="0.25">
      <c r="E548" s="157"/>
      <c r="F548" s="371"/>
    </row>
    <row r="549" spans="5:6" x14ac:dyDescent="0.25">
      <c r="E549" s="157"/>
      <c r="F549" s="371"/>
    </row>
    <row r="550" spans="5:6" x14ac:dyDescent="0.25">
      <c r="E550" s="157"/>
      <c r="F550" s="371"/>
    </row>
    <row r="551" spans="5:6" x14ac:dyDescent="0.25">
      <c r="E551" s="157"/>
      <c r="F551" s="371"/>
    </row>
    <row r="552" spans="5:6" x14ac:dyDescent="0.25">
      <c r="E552" s="157"/>
      <c r="F552" s="371"/>
    </row>
    <row r="553" spans="5:6" x14ac:dyDescent="0.25">
      <c r="E553" s="157"/>
      <c r="F553" s="371"/>
    </row>
    <row r="554" spans="5:6" x14ac:dyDescent="0.25">
      <c r="E554" s="157"/>
      <c r="F554" s="371"/>
    </row>
    <row r="555" spans="5:6" x14ac:dyDescent="0.25">
      <c r="E555" s="157"/>
      <c r="F555" s="371"/>
    </row>
    <row r="556" spans="5:6" x14ac:dyDescent="0.25">
      <c r="E556" s="157"/>
      <c r="F556" s="371"/>
    </row>
    <row r="557" spans="5:6" x14ac:dyDescent="0.25">
      <c r="E557" s="157"/>
      <c r="F557" s="371"/>
    </row>
    <row r="558" spans="5:6" x14ac:dyDescent="0.25">
      <c r="E558" s="157"/>
      <c r="F558" s="371"/>
    </row>
    <row r="559" spans="5:6" x14ac:dyDescent="0.25">
      <c r="E559" s="157"/>
      <c r="F559" s="371"/>
    </row>
    <row r="560" spans="5:6" x14ac:dyDescent="0.25">
      <c r="E560" s="157"/>
      <c r="F560" s="371"/>
    </row>
    <row r="561" spans="5:6" x14ac:dyDescent="0.25">
      <c r="E561" s="157"/>
      <c r="F561" s="371"/>
    </row>
    <row r="562" spans="5:6" x14ac:dyDescent="0.25">
      <c r="E562" s="157"/>
      <c r="F562" s="371"/>
    </row>
    <row r="563" spans="5:6" x14ac:dyDescent="0.25">
      <c r="E563" s="157"/>
      <c r="F563" s="371"/>
    </row>
    <row r="564" spans="5:6" x14ac:dyDescent="0.25">
      <c r="E564" s="157"/>
      <c r="F564" s="371"/>
    </row>
    <row r="565" spans="5:6" x14ac:dyDescent="0.25">
      <c r="E565" s="157"/>
      <c r="F565" s="371"/>
    </row>
    <row r="566" spans="5:6" x14ac:dyDescent="0.25">
      <c r="E566" s="157"/>
      <c r="F566" s="371"/>
    </row>
    <row r="567" spans="5:6" x14ac:dyDescent="0.25">
      <c r="E567" s="157"/>
      <c r="F567" s="371"/>
    </row>
    <row r="568" spans="5:6" x14ac:dyDescent="0.25">
      <c r="E568" s="157"/>
      <c r="F568" s="371"/>
    </row>
    <row r="569" spans="5:6" x14ac:dyDescent="0.25">
      <c r="E569" s="157"/>
      <c r="F569" s="371"/>
    </row>
    <row r="570" spans="5:6" x14ac:dyDescent="0.25">
      <c r="E570" s="157"/>
      <c r="F570" s="371"/>
    </row>
    <row r="571" spans="5:6" x14ac:dyDescent="0.25">
      <c r="E571" s="157"/>
      <c r="F571" s="371"/>
    </row>
    <row r="572" spans="5:6" x14ac:dyDescent="0.25">
      <c r="E572" s="157"/>
      <c r="F572" s="371"/>
    </row>
    <row r="573" spans="5:6" x14ac:dyDescent="0.25">
      <c r="E573" s="157"/>
      <c r="F573" s="371"/>
    </row>
    <row r="574" spans="5:6" x14ac:dyDescent="0.25">
      <c r="E574" s="157"/>
      <c r="F574" s="371"/>
    </row>
    <row r="575" spans="5:6" x14ac:dyDescent="0.25">
      <c r="E575" s="157"/>
      <c r="F575" s="371"/>
    </row>
    <row r="576" spans="5:6" x14ac:dyDescent="0.25">
      <c r="E576" s="157"/>
      <c r="F576" s="371"/>
    </row>
    <row r="577" spans="5:6" x14ac:dyDescent="0.25">
      <c r="E577" s="157"/>
      <c r="F577" s="371"/>
    </row>
    <row r="578" spans="5:6" x14ac:dyDescent="0.25">
      <c r="E578" s="157"/>
      <c r="F578" s="371"/>
    </row>
    <row r="579" spans="5:6" x14ac:dyDescent="0.25">
      <c r="E579" s="157"/>
      <c r="F579" s="371"/>
    </row>
    <row r="580" spans="5:6" x14ac:dyDescent="0.25">
      <c r="E580" s="157"/>
      <c r="F580" s="371"/>
    </row>
    <row r="581" spans="5:6" x14ac:dyDescent="0.25">
      <c r="E581" s="157"/>
      <c r="F581" s="371"/>
    </row>
    <row r="582" spans="5:6" x14ac:dyDescent="0.25">
      <c r="E582" s="157"/>
      <c r="F582" s="371"/>
    </row>
    <row r="583" spans="5:6" x14ac:dyDescent="0.25">
      <c r="E583" s="157"/>
      <c r="F583" s="371"/>
    </row>
    <row r="584" spans="5:6" x14ac:dyDescent="0.25">
      <c r="E584" s="157"/>
      <c r="F584" s="371"/>
    </row>
    <row r="585" spans="5:6" x14ac:dyDescent="0.25">
      <c r="E585" s="157"/>
      <c r="F585" s="371"/>
    </row>
    <row r="586" spans="5:6" x14ac:dyDescent="0.25">
      <c r="E586" s="157"/>
      <c r="F586" s="371"/>
    </row>
    <row r="587" spans="5:6" x14ac:dyDescent="0.25">
      <c r="E587" s="157"/>
      <c r="F587" s="371"/>
    </row>
    <row r="588" spans="5:6" x14ac:dyDescent="0.25">
      <c r="E588" s="157"/>
      <c r="F588" s="371"/>
    </row>
    <row r="589" spans="5:6" x14ac:dyDescent="0.25">
      <c r="E589" s="157"/>
      <c r="F589" s="371"/>
    </row>
    <row r="590" spans="5:6" x14ac:dyDescent="0.25">
      <c r="E590" s="157"/>
      <c r="F590" s="371"/>
    </row>
    <row r="591" spans="5:6" x14ac:dyDescent="0.25">
      <c r="E591" s="157"/>
      <c r="F591" s="371"/>
    </row>
    <row r="592" spans="5:6" x14ac:dyDescent="0.25">
      <c r="E592" s="157"/>
      <c r="F592" s="371"/>
    </row>
    <row r="593" spans="5:6" x14ac:dyDescent="0.25">
      <c r="E593" s="157"/>
      <c r="F593" s="371"/>
    </row>
    <row r="594" spans="5:6" x14ac:dyDescent="0.25">
      <c r="E594" s="157"/>
      <c r="F594" s="371"/>
    </row>
    <row r="595" spans="5:6" x14ac:dyDescent="0.25">
      <c r="E595" s="157"/>
      <c r="F595" s="371"/>
    </row>
    <row r="596" spans="5:6" x14ac:dyDescent="0.25">
      <c r="E596" s="157"/>
      <c r="F596" s="371"/>
    </row>
    <row r="597" spans="5:6" x14ac:dyDescent="0.25">
      <c r="E597" s="157"/>
      <c r="F597" s="371"/>
    </row>
    <row r="598" spans="5:6" x14ac:dyDescent="0.25">
      <c r="E598" s="157"/>
      <c r="F598" s="371"/>
    </row>
    <row r="599" spans="5:6" x14ac:dyDescent="0.25">
      <c r="E599" s="157"/>
      <c r="F599" s="371"/>
    </row>
    <row r="600" spans="5:6" x14ac:dyDescent="0.25">
      <c r="E600" s="157"/>
      <c r="F600" s="371"/>
    </row>
    <row r="601" spans="5:6" x14ac:dyDescent="0.25">
      <c r="E601" s="157"/>
      <c r="F601" s="371"/>
    </row>
    <row r="602" spans="5:6" x14ac:dyDescent="0.25">
      <c r="E602" s="157"/>
      <c r="F602" s="371"/>
    </row>
    <row r="603" spans="5:6" x14ac:dyDescent="0.25">
      <c r="E603" s="157"/>
      <c r="F603" s="371"/>
    </row>
    <row r="604" spans="5:6" x14ac:dyDescent="0.25">
      <c r="E604" s="157"/>
      <c r="F604" s="371"/>
    </row>
    <row r="605" spans="5:6" x14ac:dyDescent="0.25">
      <c r="E605" s="157"/>
      <c r="F605" s="371"/>
    </row>
    <row r="606" spans="5:6" x14ac:dyDescent="0.25">
      <c r="E606" s="157"/>
      <c r="F606" s="371"/>
    </row>
    <row r="607" spans="5:6" x14ac:dyDescent="0.25">
      <c r="E607" s="157"/>
      <c r="F607" s="371"/>
    </row>
    <row r="608" spans="5:6" x14ac:dyDescent="0.25">
      <c r="E608" s="157"/>
      <c r="F608" s="371"/>
    </row>
    <row r="609" spans="5:6" x14ac:dyDescent="0.25">
      <c r="E609" s="157"/>
      <c r="F609" s="371"/>
    </row>
    <row r="610" spans="5:6" x14ac:dyDescent="0.25">
      <c r="E610" s="157"/>
      <c r="F610" s="371"/>
    </row>
    <row r="611" spans="5:6" x14ac:dyDescent="0.25">
      <c r="E611" s="157"/>
      <c r="F611" s="371"/>
    </row>
    <row r="612" spans="5:6" x14ac:dyDescent="0.25">
      <c r="E612" s="157"/>
      <c r="F612" s="371"/>
    </row>
    <row r="613" spans="5:6" x14ac:dyDescent="0.25">
      <c r="E613" s="157"/>
      <c r="F613" s="371"/>
    </row>
    <row r="614" spans="5:6" x14ac:dyDescent="0.25">
      <c r="E614" s="157"/>
      <c r="F614" s="371"/>
    </row>
    <row r="615" spans="5:6" x14ac:dyDescent="0.25">
      <c r="E615" s="157"/>
      <c r="F615" s="371"/>
    </row>
    <row r="616" spans="5:6" x14ac:dyDescent="0.25">
      <c r="E616" s="157"/>
      <c r="F616" s="371"/>
    </row>
    <row r="617" spans="5:6" x14ac:dyDescent="0.25">
      <c r="E617" s="157"/>
      <c r="F617" s="371"/>
    </row>
    <row r="618" spans="5:6" x14ac:dyDescent="0.25">
      <c r="E618" s="157"/>
      <c r="F618" s="371"/>
    </row>
    <row r="619" spans="5:6" x14ac:dyDescent="0.25">
      <c r="E619" s="157"/>
      <c r="F619" s="371"/>
    </row>
    <row r="620" spans="5:6" x14ac:dyDescent="0.25">
      <c r="E620" s="157"/>
      <c r="F620" s="371"/>
    </row>
    <row r="621" spans="5:6" x14ac:dyDescent="0.25">
      <c r="E621" s="157"/>
      <c r="F621" s="371"/>
    </row>
    <row r="622" spans="5:6" x14ac:dyDescent="0.25">
      <c r="E622" s="157"/>
      <c r="F622" s="371"/>
    </row>
    <row r="623" spans="5:6" x14ac:dyDescent="0.25">
      <c r="E623" s="157"/>
      <c r="F623" s="371"/>
    </row>
    <row r="624" spans="5:6" x14ac:dyDescent="0.25">
      <c r="E624" s="157"/>
      <c r="F624" s="371"/>
    </row>
    <row r="625" spans="5:6" x14ac:dyDescent="0.25">
      <c r="E625" s="157"/>
      <c r="F625" s="371"/>
    </row>
    <row r="626" spans="5:6" x14ac:dyDescent="0.25">
      <c r="E626" s="157"/>
      <c r="F626" s="371"/>
    </row>
    <row r="627" spans="5:6" x14ac:dyDescent="0.25">
      <c r="E627" s="157"/>
      <c r="F627" s="371"/>
    </row>
    <row r="628" spans="5:6" x14ac:dyDescent="0.25">
      <c r="E628" s="157"/>
      <c r="F628" s="371"/>
    </row>
    <row r="629" spans="5:6" x14ac:dyDescent="0.25">
      <c r="E629" s="157"/>
      <c r="F629" s="371"/>
    </row>
    <row r="630" spans="5:6" x14ac:dyDescent="0.25">
      <c r="E630" s="157"/>
      <c r="F630" s="371"/>
    </row>
    <row r="631" spans="5:6" x14ac:dyDescent="0.25">
      <c r="E631" s="157"/>
      <c r="F631" s="371"/>
    </row>
    <row r="632" spans="5:6" x14ac:dyDescent="0.25">
      <c r="E632" s="157"/>
      <c r="F632" s="371"/>
    </row>
    <row r="633" spans="5:6" x14ac:dyDescent="0.25">
      <c r="E633" s="157"/>
      <c r="F633" s="371"/>
    </row>
    <row r="634" spans="5:6" x14ac:dyDescent="0.25">
      <c r="E634" s="157"/>
      <c r="F634" s="371"/>
    </row>
    <row r="635" spans="5:6" x14ac:dyDescent="0.25">
      <c r="E635" s="157"/>
      <c r="F635" s="371"/>
    </row>
    <row r="636" spans="5:6" x14ac:dyDescent="0.25">
      <c r="E636" s="157"/>
      <c r="F636" s="371"/>
    </row>
    <row r="637" spans="5:6" x14ac:dyDescent="0.25">
      <c r="E637" s="157"/>
      <c r="F637" s="371"/>
    </row>
    <row r="638" spans="5:6" x14ac:dyDescent="0.25">
      <c r="E638" s="157"/>
      <c r="F638" s="371"/>
    </row>
    <row r="639" spans="5:6" x14ac:dyDescent="0.25">
      <c r="E639" s="157"/>
      <c r="F639" s="371"/>
    </row>
    <row r="640" spans="5:6" x14ac:dyDescent="0.25">
      <c r="E640" s="157"/>
      <c r="F640" s="371"/>
    </row>
    <row r="641" spans="5:6" x14ac:dyDescent="0.25">
      <c r="E641" s="157"/>
      <c r="F641" s="371"/>
    </row>
    <row r="642" spans="5:6" x14ac:dyDescent="0.25">
      <c r="E642" s="157"/>
      <c r="F642" s="371"/>
    </row>
    <row r="643" spans="5:6" x14ac:dyDescent="0.25">
      <c r="E643" s="157"/>
      <c r="F643" s="371"/>
    </row>
    <row r="644" spans="5:6" x14ac:dyDescent="0.25">
      <c r="E644" s="157"/>
      <c r="F644" s="371"/>
    </row>
    <row r="645" spans="5:6" x14ac:dyDescent="0.25">
      <c r="E645" s="157"/>
      <c r="F645" s="371"/>
    </row>
    <row r="646" spans="5:6" x14ac:dyDescent="0.25">
      <c r="E646" s="157"/>
      <c r="F646" s="371"/>
    </row>
    <row r="647" spans="5:6" x14ac:dyDescent="0.25">
      <c r="E647" s="157"/>
      <c r="F647" s="371"/>
    </row>
    <row r="648" spans="5:6" x14ac:dyDescent="0.25">
      <c r="E648" s="157"/>
      <c r="F648" s="371"/>
    </row>
    <row r="649" spans="5:6" x14ac:dyDescent="0.25">
      <c r="E649" s="157"/>
      <c r="F649" s="371"/>
    </row>
    <row r="650" spans="5:6" x14ac:dyDescent="0.25">
      <c r="E650" s="157"/>
      <c r="F650" s="371"/>
    </row>
    <row r="651" spans="5:6" x14ac:dyDescent="0.25">
      <c r="E651" s="157"/>
      <c r="F651" s="371"/>
    </row>
    <row r="652" spans="5:6" x14ac:dyDescent="0.25">
      <c r="E652" s="157"/>
      <c r="F652" s="371"/>
    </row>
    <row r="653" spans="5:6" x14ac:dyDescent="0.25">
      <c r="E653" s="157"/>
      <c r="F653" s="371"/>
    </row>
    <row r="654" spans="5:6" x14ac:dyDescent="0.25">
      <c r="E654" s="157"/>
      <c r="F654" s="371"/>
    </row>
    <row r="655" spans="5:6" x14ac:dyDescent="0.25">
      <c r="E655" s="157"/>
      <c r="F655" s="371"/>
    </row>
    <row r="656" spans="5:6" x14ac:dyDescent="0.25">
      <c r="E656" s="157"/>
      <c r="F656" s="371"/>
    </row>
    <row r="657" spans="5:6" x14ac:dyDescent="0.25">
      <c r="E657" s="157"/>
      <c r="F657" s="371"/>
    </row>
    <row r="658" spans="5:6" x14ac:dyDescent="0.25">
      <c r="E658" s="157"/>
      <c r="F658" s="371"/>
    </row>
    <row r="659" spans="5:6" x14ac:dyDescent="0.25">
      <c r="E659" s="157"/>
      <c r="F659" s="371"/>
    </row>
    <row r="660" spans="5:6" x14ac:dyDescent="0.25">
      <c r="E660" s="157"/>
      <c r="F660" s="371"/>
    </row>
    <row r="661" spans="5:6" x14ac:dyDescent="0.25">
      <c r="E661" s="157"/>
      <c r="F661" s="371"/>
    </row>
    <row r="662" spans="5:6" x14ac:dyDescent="0.25">
      <c r="E662" s="157"/>
      <c r="F662" s="371"/>
    </row>
    <row r="663" spans="5:6" x14ac:dyDescent="0.25">
      <c r="E663" s="157"/>
      <c r="F663" s="371"/>
    </row>
    <row r="664" spans="5:6" x14ac:dyDescent="0.25">
      <c r="E664" s="157"/>
      <c r="F664" s="371"/>
    </row>
    <row r="665" spans="5:6" x14ac:dyDescent="0.25">
      <c r="E665" s="157"/>
      <c r="F665" s="371"/>
    </row>
    <row r="666" spans="5:6" x14ac:dyDescent="0.25">
      <c r="E666" s="157"/>
      <c r="F666" s="371"/>
    </row>
    <row r="667" spans="5:6" x14ac:dyDescent="0.25">
      <c r="E667" s="157"/>
      <c r="F667" s="371"/>
    </row>
    <row r="668" spans="5:6" x14ac:dyDescent="0.25">
      <c r="E668" s="157"/>
      <c r="F668" s="371"/>
    </row>
    <row r="669" spans="5:6" x14ac:dyDescent="0.25">
      <c r="E669" s="157"/>
      <c r="F669" s="371"/>
    </row>
    <row r="670" spans="5:6" x14ac:dyDescent="0.25">
      <c r="E670" s="157"/>
      <c r="F670" s="371"/>
    </row>
    <row r="671" spans="5:6" x14ac:dyDescent="0.25">
      <c r="E671" s="157"/>
      <c r="F671" s="371"/>
    </row>
    <row r="672" spans="5:6" x14ac:dyDescent="0.25">
      <c r="E672" s="157"/>
      <c r="F672" s="371"/>
    </row>
    <row r="673" spans="5:6" x14ac:dyDescent="0.25">
      <c r="E673" s="157"/>
      <c r="F673" s="371"/>
    </row>
    <row r="674" spans="5:6" x14ac:dyDescent="0.25">
      <c r="E674" s="157"/>
      <c r="F674" s="371"/>
    </row>
    <row r="675" spans="5:6" x14ac:dyDescent="0.25">
      <c r="E675" s="157"/>
      <c r="F675" s="371"/>
    </row>
    <row r="676" spans="5:6" x14ac:dyDescent="0.25">
      <c r="E676" s="157"/>
      <c r="F676" s="371"/>
    </row>
    <row r="677" spans="5:6" x14ac:dyDescent="0.25">
      <c r="E677" s="157"/>
      <c r="F677" s="371"/>
    </row>
    <row r="678" spans="5:6" x14ac:dyDescent="0.25">
      <c r="E678" s="157"/>
      <c r="F678" s="371"/>
    </row>
    <row r="679" spans="5:6" x14ac:dyDescent="0.25">
      <c r="E679" s="157"/>
      <c r="F679" s="371"/>
    </row>
    <row r="680" spans="5:6" x14ac:dyDescent="0.25">
      <c r="E680" s="157"/>
      <c r="F680" s="371"/>
    </row>
    <row r="681" spans="5:6" x14ac:dyDescent="0.25">
      <c r="E681" s="157"/>
      <c r="F681" s="371"/>
    </row>
    <row r="682" spans="5:6" x14ac:dyDescent="0.25">
      <c r="E682" s="157"/>
      <c r="F682" s="371"/>
    </row>
    <row r="683" spans="5:6" x14ac:dyDescent="0.25">
      <c r="E683" s="157"/>
      <c r="F683" s="371"/>
    </row>
    <row r="684" spans="5:6" x14ac:dyDescent="0.25">
      <c r="E684" s="157"/>
      <c r="F684" s="371"/>
    </row>
    <row r="685" spans="5:6" x14ac:dyDescent="0.25">
      <c r="E685" s="157"/>
      <c r="F685" s="371"/>
    </row>
    <row r="686" spans="5:6" x14ac:dyDescent="0.25">
      <c r="E686" s="157"/>
      <c r="F686" s="371"/>
    </row>
    <row r="687" spans="5:6" x14ac:dyDescent="0.25">
      <c r="E687" s="157"/>
      <c r="F687" s="371"/>
    </row>
    <row r="688" spans="5:6" x14ac:dyDescent="0.25">
      <c r="E688" s="157"/>
      <c r="F688" s="371"/>
    </row>
    <row r="689" spans="5:6" x14ac:dyDescent="0.25">
      <c r="E689" s="157"/>
      <c r="F689" s="371"/>
    </row>
    <row r="690" spans="5:6" x14ac:dyDescent="0.25">
      <c r="E690" s="157"/>
      <c r="F690" s="371"/>
    </row>
    <row r="691" spans="5:6" x14ac:dyDescent="0.25">
      <c r="E691" s="157"/>
      <c r="F691" s="371"/>
    </row>
    <row r="692" spans="5:6" x14ac:dyDescent="0.25">
      <c r="E692" s="157"/>
      <c r="F692" s="371"/>
    </row>
    <row r="693" spans="5:6" x14ac:dyDescent="0.25">
      <c r="E693" s="157"/>
      <c r="F693" s="371"/>
    </row>
    <row r="694" spans="5:6" x14ac:dyDescent="0.25">
      <c r="E694" s="157"/>
      <c r="F694" s="371"/>
    </row>
    <row r="695" spans="5:6" x14ac:dyDescent="0.25">
      <c r="E695" s="157"/>
      <c r="F695" s="371"/>
    </row>
    <row r="696" spans="5:6" x14ac:dyDescent="0.25">
      <c r="E696" s="157"/>
      <c r="F696" s="371"/>
    </row>
    <row r="697" spans="5:6" x14ac:dyDescent="0.25">
      <c r="E697" s="157"/>
      <c r="F697" s="371"/>
    </row>
    <row r="698" spans="5:6" x14ac:dyDescent="0.25">
      <c r="E698" s="157"/>
      <c r="F698" s="371"/>
    </row>
    <row r="699" spans="5:6" x14ac:dyDescent="0.25">
      <c r="E699" s="157"/>
      <c r="F699" s="371"/>
    </row>
    <row r="700" spans="5:6" x14ac:dyDescent="0.25">
      <c r="E700" s="157"/>
      <c r="F700" s="371"/>
    </row>
    <row r="701" spans="5:6" x14ac:dyDescent="0.25">
      <c r="E701" s="157"/>
      <c r="F701" s="371"/>
    </row>
    <row r="702" spans="5:6" x14ac:dyDescent="0.25">
      <c r="E702" s="157"/>
      <c r="F702" s="371"/>
    </row>
    <row r="703" spans="5:6" x14ac:dyDescent="0.25">
      <c r="E703" s="157"/>
      <c r="F703" s="371"/>
    </row>
    <row r="704" spans="5:6" x14ac:dyDescent="0.25">
      <c r="E704" s="157"/>
      <c r="F704" s="371"/>
    </row>
    <row r="705" spans="5:6" x14ac:dyDescent="0.25">
      <c r="E705" s="157"/>
      <c r="F705" s="371"/>
    </row>
    <row r="706" spans="5:6" x14ac:dyDescent="0.25">
      <c r="E706" s="157"/>
      <c r="F706" s="371"/>
    </row>
    <row r="707" spans="5:6" x14ac:dyDescent="0.25">
      <c r="E707" s="157"/>
      <c r="F707" s="371"/>
    </row>
    <row r="708" spans="5:6" x14ac:dyDescent="0.25">
      <c r="E708" s="157"/>
      <c r="F708" s="371"/>
    </row>
    <row r="709" spans="5:6" x14ac:dyDescent="0.25">
      <c r="E709" s="157"/>
      <c r="F709" s="371"/>
    </row>
    <row r="710" spans="5:6" x14ac:dyDescent="0.25">
      <c r="E710" s="157"/>
      <c r="F710" s="371"/>
    </row>
    <row r="711" spans="5:6" x14ac:dyDescent="0.25">
      <c r="E711" s="157"/>
      <c r="F711" s="371"/>
    </row>
    <row r="712" spans="5:6" x14ac:dyDescent="0.25">
      <c r="E712" s="157"/>
      <c r="F712" s="371"/>
    </row>
    <row r="713" spans="5:6" x14ac:dyDescent="0.25">
      <c r="E713" s="157"/>
      <c r="F713" s="371"/>
    </row>
    <row r="714" spans="5:6" x14ac:dyDescent="0.25">
      <c r="E714" s="157"/>
      <c r="F714" s="371"/>
    </row>
    <row r="715" spans="5:6" x14ac:dyDescent="0.25">
      <c r="E715" s="157"/>
      <c r="F715" s="371"/>
    </row>
    <row r="716" spans="5:6" x14ac:dyDescent="0.25">
      <c r="E716" s="157"/>
      <c r="F716" s="371"/>
    </row>
    <row r="717" spans="5:6" x14ac:dyDescent="0.25">
      <c r="E717" s="157"/>
      <c r="F717" s="371"/>
    </row>
    <row r="718" spans="5:6" x14ac:dyDescent="0.25">
      <c r="E718" s="157"/>
      <c r="F718" s="371"/>
    </row>
    <row r="719" spans="5:6" x14ac:dyDescent="0.25">
      <c r="E719" s="157"/>
      <c r="F719" s="371"/>
    </row>
    <row r="720" spans="5:6" x14ac:dyDescent="0.25">
      <c r="E720" s="157"/>
      <c r="F720" s="371"/>
    </row>
    <row r="721" spans="5:6" x14ac:dyDescent="0.25">
      <c r="E721" s="157"/>
      <c r="F721" s="371"/>
    </row>
    <row r="722" spans="5:6" x14ac:dyDescent="0.25">
      <c r="E722" s="157"/>
      <c r="F722" s="371"/>
    </row>
    <row r="723" spans="5:6" x14ac:dyDescent="0.25">
      <c r="E723" s="157"/>
      <c r="F723" s="371"/>
    </row>
    <row r="724" spans="5:6" x14ac:dyDescent="0.25">
      <c r="E724" s="157"/>
      <c r="F724" s="371"/>
    </row>
    <row r="725" spans="5:6" x14ac:dyDescent="0.25">
      <c r="E725" s="157"/>
      <c r="F725" s="371"/>
    </row>
    <row r="726" spans="5:6" x14ac:dyDescent="0.25">
      <c r="E726" s="157"/>
      <c r="F726" s="371"/>
    </row>
    <row r="727" spans="5:6" x14ac:dyDescent="0.25">
      <c r="E727" s="157"/>
      <c r="F727" s="371"/>
    </row>
    <row r="728" spans="5:6" x14ac:dyDescent="0.25">
      <c r="E728" s="157"/>
      <c r="F728" s="371"/>
    </row>
    <row r="729" spans="5:6" x14ac:dyDescent="0.25">
      <c r="E729" s="157"/>
      <c r="F729" s="371"/>
    </row>
    <row r="730" spans="5:6" x14ac:dyDescent="0.25">
      <c r="E730" s="157"/>
      <c r="F730" s="371"/>
    </row>
    <row r="731" spans="5:6" x14ac:dyDescent="0.25">
      <c r="E731" s="157"/>
      <c r="F731" s="371"/>
    </row>
    <row r="732" spans="5:6" x14ac:dyDescent="0.25">
      <c r="E732" s="157"/>
      <c r="F732" s="371"/>
    </row>
    <row r="733" spans="5:6" x14ac:dyDescent="0.25">
      <c r="E733" s="157"/>
      <c r="F733" s="371"/>
    </row>
    <row r="734" spans="5:6" x14ac:dyDescent="0.25">
      <c r="E734" s="157"/>
      <c r="F734" s="371"/>
    </row>
    <row r="735" spans="5:6" x14ac:dyDescent="0.25">
      <c r="E735" s="157"/>
      <c r="F735" s="371"/>
    </row>
    <row r="736" spans="5:6" x14ac:dyDescent="0.25">
      <c r="E736" s="157"/>
      <c r="F736" s="371"/>
    </row>
    <row r="737" spans="5:6" x14ac:dyDescent="0.25">
      <c r="E737" s="157"/>
      <c r="F737" s="371"/>
    </row>
    <row r="738" spans="5:6" x14ac:dyDescent="0.25">
      <c r="E738" s="157"/>
      <c r="F738" s="371"/>
    </row>
    <row r="739" spans="5:6" x14ac:dyDescent="0.25">
      <c r="E739" s="157"/>
      <c r="F739" s="371"/>
    </row>
    <row r="740" spans="5:6" x14ac:dyDescent="0.25">
      <c r="E740" s="157"/>
      <c r="F740" s="371"/>
    </row>
    <row r="741" spans="5:6" x14ac:dyDescent="0.25">
      <c r="E741" s="157"/>
      <c r="F741" s="371"/>
    </row>
    <row r="742" spans="5:6" x14ac:dyDescent="0.25">
      <c r="E742" s="157"/>
      <c r="F742" s="371"/>
    </row>
    <row r="743" spans="5:6" x14ac:dyDescent="0.25">
      <c r="E743" s="157"/>
      <c r="F743" s="371"/>
    </row>
    <row r="744" spans="5:6" x14ac:dyDescent="0.25">
      <c r="E744" s="157"/>
      <c r="F744" s="371"/>
    </row>
    <row r="745" spans="5:6" x14ac:dyDescent="0.25">
      <c r="E745" s="157"/>
      <c r="F745" s="371"/>
    </row>
    <row r="746" spans="5:6" x14ac:dyDescent="0.25">
      <c r="E746" s="157"/>
      <c r="F746" s="371"/>
    </row>
    <row r="747" spans="5:6" x14ac:dyDescent="0.25">
      <c r="E747" s="157"/>
      <c r="F747" s="371"/>
    </row>
    <row r="748" spans="5:6" x14ac:dyDescent="0.25">
      <c r="E748" s="157"/>
      <c r="F748" s="371"/>
    </row>
    <row r="749" spans="5:6" x14ac:dyDescent="0.25">
      <c r="E749" s="157"/>
      <c r="F749" s="371"/>
    </row>
    <row r="750" spans="5:6" x14ac:dyDescent="0.25">
      <c r="E750" s="157"/>
      <c r="F750" s="371"/>
    </row>
    <row r="751" spans="5:6" x14ac:dyDescent="0.25">
      <c r="E751" s="157"/>
      <c r="F751" s="371"/>
    </row>
    <row r="752" spans="5:6" x14ac:dyDescent="0.25">
      <c r="E752" s="157"/>
      <c r="F752" s="371"/>
    </row>
    <row r="753" spans="5:6" x14ac:dyDescent="0.25">
      <c r="E753" s="157"/>
      <c r="F753" s="371"/>
    </row>
    <row r="754" spans="5:6" x14ac:dyDescent="0.25">
      <c r="E754" s="157"/>
      <c r="F754" s="371"/>
    </row>
    <row r="755" spans="5:6" x14ac:dyDescent="0.25">
      <c r="E755" s="157"/>
      <c r="F755" s="371"/>
    </row>
    <row r="756" spans="5:6" x14ac:dyDescent="0.25">
      <c r="E756" s="157"/>
      <c r="F756" s="371"/>
    </row>
    <row r="757" spans="5:6" x14ac:dyDescent="0.25">
      <c r="E757" s="157"/>
      <c r="F757" s="371"/>
    </row>
    <row r="758" spans="5:6" x14ac:dyDescent="0.25">
      <c r="E758" s="157"/>
      <c r="F758" s="371"/>
    </row>
    <row r="759" spans="5:6" x14ac:dyDescent="0.25">
      <c r="E759" s="157"/>
      <c r="F759" s="371"/>
    </row>
    <row r="760" spans="5:6" x14ac:dyDescent="0.25">
      <c r="E760" s="157"/>
      <c r="F760" s="371"/>
    </row>
    <row r="761" spans="5:6" x14ac:dyDescent="0.25">
      <c r="E761" s="157"/>
      <c r="F761" s="371"/>
    </row>
    <row r="762" spans="5:6" x14ac:dyDescent="0.25">
      <c r="E762" s="157"/>
      <c r="F762" s="371"/>
    </row>
    <row r="763" spans="5:6" x14ac:dyDescent="0.25">
      <c r="E763" s="157"/>
      <c r="F763" s="371"/>
    </row>
    <row r="764" spans="5:6" x14ac:dyDescent="0.25">
      <c r="E764" s="157"/>
      <c r="F764" s="371"/>
    </row>
    <row r="765" spans="5:6" x14ac:dyDescent="0.25">
      <c r="E765" s="157"/>
      <c r="F765" s="371"/>
    </row>
    <row r="766" spans="5:6" x14ac:dyDescent="0.25">
      <c r="E766" s="157"/>
      <c r="F766" s="371"/>
    </row>
    <row r="767" spans="5:6" x14ac:dyDescent="0.25">
      <c r="E767" s="157"/>
      <c r="F767" s="371"/>
    </row>
    <row r="768" spans="5:6" x14ac:dyDescent="0.25">
      <c r="E768" s="157"/>
      <c r="F768" s="371"/>
    </row>
    <row r="769" spans="5:6" x14ac:dyDescent="0.25">
      <c r="E769" s="157"/>
      <c r="F769" s="371"/>
    </row>
    <row r="770" spans="5:6" x14ac:dyDescent="0.25">
      <c r="E770" s="157"/>
      <c r="F770" s="371"/>
    </row>
    <row r="771" spans="5:6" x14ac:dyDescent="0.25">
      <c r="E771" s="157"/>
      <c r="F771" s="371"/>
    </row>
    <row r="772" spans="5:6" x14ac:dyDescent="0.25">
      <c r="E772" s="157"/>
      <c r="F772" s="371"/>
    </row>
    <row r="773" spans="5:6" x14ac:dyDescent="0.25">
      <c r="E773" s="157"/>
      <c r="F773" s="371"/>
    </row>
    <row r="774" spans="5:6" x14ac:dyDescent="0.25">
      <c r="E774" s="157"/>
      <c r="F774" s="371"/>
    </row>
    <row r="775" spans="5:6" x14ac:dyDescent="0.25">
      <c r="E775" s="157"/>
      <c r="F775" s="371"/>
    </row>
    <row r="776" spans="5:6" x14ac:dyDescent="0.25">
      <c r="E776" s="157"/>
      <c r="F776" s="371"/>
    </row>
    <row r="777" spans="5:6" x14ac:dyDescent="0.25">
      <c r="E777" s="157"/>
      <c r="F777" s="371"/>
    </row>
    <row r="778" spans="5:6" x14ac:dyDescent="0.25">
      <c r="E778" s="157"/>
      <c r="F778" s="371"/>
    </row>
    <row r="779" spans="5:6" x14ac:dyDescent="0.25">
      <c r="E779" s="157"/>
      <c r="F779" s="371"/>
    </row>
    <row r="780" spans="5:6" x14ac:dyDescent="0.25">
      <c r="E780" s="157"/>
      <c r="F780" s="371"/>
    </row>
    <row r="781" spans="5:6" x14ac:dyDescent="0.25">
      <c r="E781" s="157"/>
      <c r="F781" s="371"/>
    </row>
    <row r="782" spans="5:6" x14ac:dyDescent="0.25">
      <c r="E782" s="157"/>
      <c r="F782" s="371"/>
    </row>
    <row r="783" spans="5:6" x14ac:dyDescent="0.25">
      <c r="E783" s="157"/>
      <c r="F783" s="371"/>
    </row>
    <row r="784" spans="5:6" x14ac:dyDescent="0.25">
      <c r="E784" s="157"/>
      <c r="F784" s="371"/>
    </row>
    <row r="785" spans="5:6" x14ac:dyDescent="0.25">
      <c r="E785" s="157"/>
      <c r="F785" s="371"/>
    </row>
    <row r="786" spans="5:6" x14ac:dyDescent="0.25">
      <c r="E786" s="157"/>
      <c r="F786" s="371"/>
    </row>
    <row r="787" spans="5:6" x14ac:dyDescent="0.25">
      <c r="E787" s="157"/>
      <c r="F787" s="371"/>
    </row>
    <row r="788" spans="5:6" x14ac:dyDescent="0.25">
      <c r="E788" s="157"/>
      <c r="F788" s="371"/>
    </row>
    <row r="789" spans="5:6" x14ac:dyDescent="0.25">
      <c r="E789" s="157"/>
      <c r="F789" s="371"/>
    </row>
    <row r="790" spans="5:6" x14ac:dyDescent="0.25">
      <c r="E790" s="157"/>
      <c r="F790" s="371"/>
    </row>
    <row r="791" spans="5:6" x14ac:dyDescent="0.25">
      <c r="E791" s="157"/>
      <c r="F791" s="371"/>
    </row>
    <row r="792" spans="5:6" x14ac:dyDescent="0.25">
      <c r="E792" s="157"/>
      <c r="F792" s="371"/>
    </row>
    <row r="793" spans="5:6" x14ac:dyDescent="0.25">
      <c r="E793" s="157"/>
      <c r="F793" s="371"/>
    </row>
    <row r="794" spans="5:6" x14ac:dyDescent="0.25">
      <c r="E794" s="157"/>
      <c r="F794" s="371"/>
    </row>
    <row r="795" spans="5:6" x14ac:dyDescent="0.25">
      <c r="E795" s="157"/>
      <c r="F795" s="371"/>
    </row>
    <row r="796" spans="5:6" x14ac:dyDescent="0.25">
      <c r="E796" s="157"/>
      <c r="F796" s="371"/>
    </row>
    <row r="797" spans="5:6" x14ac:dyDescent="0.25">
      <c r="E797" s="157"/>
      <c r="F797" s="371"/>
    </row>
    <row r="798" spans="5:6" x14ac:dyDescent="0.25">
      <c r="E798" s="157"/>
      <c r="F798" s="371"/>
    </row>
    <row r="799" spans="5:6" x14ac:dyDescent="0.25">
      <c r="E799" s="157"/>
      <c r="F799" s="371"/>
    </row>
    <row r="800" spans="5:6" x14ac:dyDescent="0.25">
      <c r="E800" s="157"/>
      <c r="F800" s="371"/>
    </row>
    <row r="801" spans="5:6" x14ac:dyDescent="0.25">
      <c r="E801" s="157"/>
      <c r="F801" s="371"/>
    </row>
    <row r="802" spans="5:6" x14ac:dyDescent="0.25">
      <c r="E802" s="157"/>
      <c r="F802" s="371"/>
    </row>
    <row r="803" spans="5:6" x14ac:dyDescent="0.25">
      <c r="E803" s="157"/>
      <c r="F803" s="371"/>
    </row>
    <row r="804" spans="5:6" x14ac:dyDescent="0.25">
      <c r="E804" s="157"/>
      <c r="F804" s="371"/>
    </row>
    <row r="805" spans="5:6" x14ac:dyDescent="0.25">
      <c r="E805" s="157"/>
      <c r="F805" s="371"/>
    </row>
    <row r="806" spans="5:6" x14ac:dyDescent="0.25">
      <c r="E806" s="157"/>
      <c r="F806" s="371"/>
    </row>
    <row r="807" spans="5:6" x14ac:dyDescent="0.25">
      <c r="E807" s="157"/>
      <c r="F807" s="371"/>
    </row>
    <row r="808" spans="5:6" x14ac:dyDescent="0.25">
      <c r="E808" s="157"/>
      <c r="F808" s="371"/>
    </row>
    <row r="809" spans="5:6" x14ac:dyDescent="0.25">
      <c r="E809" s="157"/>
      <c r="F809" s="371"/>
    </row>
    <row r="810" spans="5:6" x14ac:dyDescent="0.25">
      <c r="E810" s="157"/>
      <c r="F810" s="371"/>
    </row>
    <row r="811" spans="5:6" x14ac:dyDescent="0.25">
      <c r="E811" s="157"/>
      <c r="F811" s="371"/>
    </row>
    <row r="812" spans="5:6" x14ac:dyDescent="0.25">
      <c r="E812" s="157"/>
      <c r="F812" s="371"/>
    </row>
    <row r="813" spans="5:6" x14ac:dyDescent="0.25">
      <c r="E813" s="157"/>
      <c r="F813" s="371"/>
    </row>
    <row r="814" spans="5:6" x14ac:dyDescent="0.25">
      <c r="E814" s="157"/>
      <c r="F814" s="371"/>
    </row>
    <row r="815" spans="5:6" x14ac:dyDescent="0.25">
      <c r="E815" s="157"/>
      <c r="F815" s="371"/>
    </row>
    <row r="816" spans="5:6" x14ac:dyDescent="0.25">
      <c r="E816" s="157"/>
      <c r="F816" s="371"/>
    </row>
    <row r="817" spans="5:6" x14ac:dyDescent="0.25">
      <c r="E817" s="157"/>
      <c r="F817" s="371"/>
    </row>
    <row r="818" spans="5:6" x14ac:dyDescent="0.25">
      <c r="E818" s="157"/>
      <c r="F818" s="371"/>
    </row>
    <row r="819" spans="5:6" x14ac:dyDescent="0.25">
      <c r="E819" s="157"/>
      <c r="F819" s="371"/>
    </row>
    <row r="820" spans="5:6" x14ac:dyDescent="0.25">
      <c r="E820" s="157"/>
      <c r="F820" s="371"/>
    </row>
    <row r="821" spans="5:6" x14ac:dyDescent="0.25">
      <c r="E821" s="157"/>
      <c r="F821" s="371"/>
    </row>
    <row r="822" spans="5:6" x14ac:dyDescent="0.25">
      <c r="E822" s="157"/>
      <c r="F822" s="371"/>
    </row>
    <row r="823" spans="5:6" x14ac:dyDescent="0.25">
      <c r="E823" s="157"/>
      <c r="F823" s="371"/>
    </row>
    <row r="824" spans="5:6" x14ac:dyDescent="0.25">
      <c r="E824" s="157"/>
      <c r="F824" s="371"/>
    </row>
    <row r="825" spans="5:6" x14ac:dyDescent="0.25">
      <c r="E825" s="157"/>
      <c r="F825" s="371"/>
    </row>
    <row r="826" spans="5:6" x14ac:dyDescent="0.25">
      <c r="E826" s="157"/>
      <c r="F826" s="371"/>
    </row>
    <row r="827" spans="5:6" x14ac:dyDescent="0.25">
      <c r="E827" s="157"/>
      <c r="F827" s="371"/>
    </row>
    <row r="828" spans="5:6" x14ac:dyDescent="0.25">
      <c r="E828" s="157"/>
      <c r="F828" s="371"/>
    </row>
    <row r="829" spans="5:6" x14ac:dyDescent="0.25">
      <c r="E829" s="157"/>
      <c r="F829" s="371"/>
    </row>
    <row r="830" spans="5:6" x14ac:dyDescent="0.25">
      <c r="E830" s="157"/>
      <c r="F830" s="371"/>
    </row>
    <row r="831" spans="5:6" x14ac:dyDescent="0.25">
      <c r="E831" s="157"/>
      <c r="F831" s="371"/>
    </row>
    <row r="832" spans="5:6" x14ac:dyDescent="0.25">
      <c r="E832" s="157"/>
      <c r="F832" s="371"/>
    </row>
    <row r="833" spans="5:6" x14ac:dyDescent="0.25">
      <c r="E833" s="157"/>
      <c r="F833" s="371"/>
    </row>
    <row r="834" spans="5:6" x14ac:dyDescent="0.25">
      <c r="E834" s="157"/>
      <c r="F834" s="371"/>
    </row>
    <row r="835" spans="5:6" x14ac:dyDescent="0.25">
      <c r="E835" s="157"/>
      <c r="F835" s="371"/>
    </row>
    <row r="836" spans="5:6" x14ac:dyDescent="0.25">
      <c r="E836" s="157"/>
      <c r="F836" s="371"/>
    </row>
    <row r="837" spans="5:6" x14ac:dyDescent="0.25">
      <c r="E837" s="157"/>
      <c r="F837" s="371"/>
    </row>
    <row r="838" spans="5:6" x14ac:dyDescent="0.25">
      <c r="E838" s="157"/>
      <c r="F838" s="371"/>
    </row>
    <row r="839" spans="5:6" x14ac:dyDescent="0.25">
      <c r="E839" s="157"/>
      <c r="F839" s="371"/>
    </row>
    <row r="840" spans="5:6" x14ac:dyDescent="0.25">
      <c r="E840" s="157"/>
      <c r="F840" s="371"/>
    </row>
    <row r="841" spans="5:6" x14ac:dyDescent="0.25">
      <c r="E841" s="157"/>
      <c r="F841" s="371"/>
    </row>
    <row r="842" spans="5:6" x14ac:dyDescent="0.25">
      <c r="E842" s="157"/>
      <c r="F842" s="371"/>
    </row>
    <row r="843" spans="5:6" x14ac:dyDescent="0.25">
      <c r="E843" s="157"/>
      <c r="F843" s="371"/>
    </row>
    <row r="844" spans="5:6" x14ac:dyDescent="0.25">
      <c r="E844" s="157"/>
      <c r="F844" s="371"/>
    </row>
    <row r="845" spans="5:6" x14ac:dyDescent="0.25">
      <c r="E845" s="157"/>
      <c r="F845" s="371"/>
    </row>
    <row r="846" spans="5:6" x14ac:dyDescent="0.25">
      <c r="E846" s="157"/>
      <c r="F846" s="371"/>
    </row>
    <row r="847" spans="5:6" x14ac:dyDescent="0.25">
      <c r="E847" s="157"/>
      <c r="F847" s="371"/>
    </row>
    <row r="848" spans="5:6" x14ac:dyDescent="0.25">
      <c r="E848" s="157"/>
      <c r="F848" s="371"/>
    </row>
    <row r="849" spans="5:6" x14ac:dyDescent="0.25">
      <c r="E849" s="157"/>
      <c r="F849" s="371"/>
    </row>
    <row r="850" spans="5:6" x14ac:dyDescent="0.25">
      <c r="E850" s="157"/>
      <c r="F850" s="371"/>
    </row>
    <row r="851" spans="5:6" x14ac:dyDescent="0.25">
      <c r="E851" s="157"/>
      <c r="F851" s="371"/>
    </row>
    <row r="852" spans="5:6" x14ac:dyDescent="0.25">
      <c r="E852" s="157"/>
      <c r="F852" s="371"/>
    </row>
    <row r="853" spans="5:6" x14ac:dyDescent="0.25">
      <c r="E853" s="157"/>
      <c r="F853" s="371"/>
    </row>
    <row r="854" spans="5:6" x14ac:dyDescent="0.25">
      <c r="E854" s="157"/>
      <c r="F854" s="371"/>
    </row>
    <row r="855" spans="5:6" x14ac:dyDescent="0.25">
      <c r="E855" s="157"/>
      <c r="F855" s="371"/>
    </row>
    <row r="856" spans="5:6" x14ac:dyDescent="0.25">
      <c r="E856" s="157"/>
      <c r="F856" s="371"/>
    </row>
    <row r="857" spans="5:6" x14ac:dyDescent="0.25">
      <c r="E857" s="157"/>
      <c r="F857" s="371"/>
    </row>
    <row r="858" spans="5:6" x14ac:dyDescent="0.25">
      <c r="E858" s="157"/>
      <c r="F858" s="371"/>
    </row>
    <row r="859" spans="5:6" x14ac:dyDescent="0.25">
      <c r="E859" s="157"/>
      <c r="F859" s="371"/>
    </row>
    <row r="860" spans="5:6" x14ac:dyDescent="0.25">
      <c r="E860" s="157"/>
      <c r="F860" s="371"/>
    </row>
    <row r="861" spans="5:6" x14ac:dyDescent="0.25">
      <c r="E861" s="157"/>
      <c r="F861" s="371"/>
    </row>
    <row r="862" spans="5:6" x14ac:dyDescent="0.25">
      <c r="E862" s="157"/>
      <c r="F862" s="371"/>
    </row>
    <row r="863" spans="5:6" x14ac:dyDescent="0.25">
      <c r="E863" s="157"/>
      <c r="F863" s="371"/>
    </row>
    <row r="864" spans="5:6" x14ac:dyDescent="0.25">
      <c r="E864" s="157"/>
      <c r="F864" s="371"/>
    </row>
    <row r="865" spans="5:6" x14ac:dyDescent="0.25">
      <c r="E865" s="157"/>
      <c r="F865" s="371"/>
    </row>
    <row r="866" spans="5:6" x14ac:dyDescent="0.25">
      <c r="E866" s="157"/>
      <c r="F866" s="371"/>
    </row>
    <row r="867" spans="5:6" x14ac:dyDescent="0.25">
      <c r="E867" s="157"/>
      <c r="F867" s="371"/>
    </row>
    <row r="868" spans="5:6" x14ac:dyDescent="0.25">
      <c r="E868" s="157"/>
      <c r="F868" s="371"/>
    </row>
    <row r="869" spans="5:6" x14ac:dyDescent="0.25">
      <c r="E869" s="157"/>
      <c r="F869" s="371"/>
    </row>
    <row r="870" spans="5:6" x14ac:dyDescent="0.25">
      <c r="E870" s="157"/>
      <c r="F870" s="371"/>
    </row>
    <row r="871" spans="5:6" x14ac:dyDescent="0.25">
      <c r="E871" s="157"/>
      <c r="F871" s="371"/>
    </row>
    <row r="872" spans="5:6" x14ac:dyDescent="0.25">
      <c r="E872" s="157"/>
      <c r="F872" s="371"/>
    </row>
    <row r="873" spans="5:6" x14ac:dyDescent="0.25">
      <c r="E873" s="157"/>
      <c r="F873" s="371"/>
    </row>
    <row r="874" spans="5:6" x14ac:dyDescent="0.25">
      <c r="E874" s="157"/>
      <c r="F874" s="371"/>
    </row>
    <row r="875" spans="5:6" x14ac:dyDescent="0.25">
      <c r="E875" s="157"/>
      <c r="F875" s="371"/>
    </row>
    <row r="876" spans="5:6" x14ac:dyDescent="0.25">
      <c r="E876" s="157"/>
      <c r="F876" s="371"/>
    </row>
    <row r="877" spans="5:6" x14ac:dyDescent="0.25">
      <c r="E877" s="157"/>
      <c r="F877" s="371"/>
    </row>
    <row r="878" spans="5:6" x14ac:dyDescent="0.25">
      <c r="E878" s="157"/>
      <c r="F878" s="371"/>
    </row>
    <row r="879" spans="5:6" x14ac:dyDescent="0.25">
      <c r="E879" s="157"/>
      <c r="F879" s="371"/>
    </row>
    <row r="880" spans="5:6" x14ac:dyDescent="0.25">
      <c r="E880" s="157"/>
      <c r="F880" s="371"/>
    </row>
    <row r="881" spans="5:6" x14ac:dyDescent="0.25">
      <c r="E881" s="157"/>
      <c r="F881" s="371"/>
    </row>
    <row r="882" spans="5:6" x14ac:dyDescent="0.25">
      <c r="E882" s="157"/>
      <c r="F882" s="371"/>
    </row>
    <row r="883" spans="5:6" x14ac:dyDescent="0.25">
      <c r="E883" s="157"/>
      <c r="F883" s="371"/>
    </row>
    <row r="884" spans="5:6" x14ac:dyDescent="0.25">
      <c r="E884" s="157"/>
      <c r="F884" s="371"/>
    </row>
    <row r="885" spans="5:6" x14ac:dyDescent="0.25">
      <c r="E885" s="157"/>
      <c r="F885" s="371"/>
    </row>
    <row r="886" spans="5:6" x14ac:dyDescent="0.25">
      <c r="E886" s="157"/>
      <c r="F886" s="371"/>
    </row>
    <row r="887" spans="5:6" x14ac:dyDescent="0.25">
      <c r="E887" s="157"/>
      <c r="F887" s="371"/>
    </row>
    <row r="888" spans="5:6" x14ac:dyDescent="0.25">
      <c r="E888" s="157"/>
      <c r="F888" s="371"/>
    </row>
    <row r="889" spans="5:6" x14ac:dyDescent="0.25">
      <c r="E889" s="157"/>
      <c r="F889" s="371"/>
    </row>
    <row r="890" spans="5:6" x14ac:dyDescent="0.25">
      <c r="E890" s="157"/>
      <c r="F890" s="371"/>
    </row>
    <row r="891" spans="5:6" x14ac:dyDescent="0.25">
      <c r="E891" s="157"/>
      <c r="F891" s="371"/>
    </row>
    <row r="892" spans="5:6" x14ac:dyDescent="0.25">
      <c r="E892" s="157"/>
      <c r="F892" s="371"/>
    </row>
    <row r="893" spans="5:6" x14ac:dyDescent="0.25">
      <c r="E893" s="157"/>
      <c r="F893" s="371"/>
    </row>
    <row r="894" spans="5:6" x14ac:dyDescent="0.25">
      <c r="E894" s="157"/>
      <c r="F894" s="371"/>
    </row>
    <row r="895" spans="5:6" x14ac:dyDescent="0.25">
      <c r="E895" s="157"/>
      <c r="F895" s="371"/>
    </row>
    <row r="896" spans="5:6" x14ac:dyDescent="0.25">
      <c r="E896" s="157"/>
      <c r="F896" s="371"/>
    </row>
    <row r="897" spans="5:6" x14ac:dyDescent="0.25">
      <c r="E897" s="157"/>
      <c r="F897" s="371"/>
    </row>
    <row r="898" spans="5:6" x14ac:dyDescent="0.25">
      <c r="E898" s="157"/>
      <c r="F898" s="371"/>
    </row>
    <row r="899" spans="5:6" x14ac:dyDescent="0.25">
      <c r="E899" s="157"/>
      <c r="F899" s="371"/>
    </row>
    <row r="900" spans="5:6" x14ac:dyDescent="0.25">
      <c r="E900" s="157"/>
      <c r="F900" s="371"/>
    </row>
    <row r="901" spans="5:6" x14ac:dyDescent="0.25">
      <c r="E901" s="157"/>
      <c r="F901" s="371"/>
    </row>
    <row r="902" spans="5:6" x14ac:dyDescent="0.25">
      <c r="E902" s="157"/>
      <c r="F902" s="371"/>
    </row>
    <row r="903" spans="5:6" x14ac:dyDescent="0.25">
      <c r="E903" s="157"/>
      <c r="F903" s="371"/>
    </row>
    <row r="904" spans="5:6" x14ac:dyDescent="0.25">
      <c r="E904" s="157"/>
      <c r="F904" s="371"/>
    </row>
    <row r="905" spans="5:6" x14ac:dyDescent="0.25">
      <c r="E905" s="157"/>
      <c r="F905" s="371"/>
    </row>
    <row r="906" spans="5:6" x14ac:dyDescent="0.25">
      <c r="E906" s="157"/>
      <c r="F906" s="371"/>
    </row>
    <row r="907" spans="5:6" x14ac:dyDescent="0.25">
      <c r="E907" s="157"/>
      <c r="F907" s="371"/>
    </row>
    <row r="908" spans="5:6" x14ac:dyDescent="0.25">
      <c r="E908" s="157"/>
      <c r="F908" s="371"/>
    </row>
    <row r="909" spans="5:6" x14ac:dyDescent="0.25">
      <c r="E909" s="157"/>
      <c r="F909" s="371"/>
    </row>
    <row r="910" spans="5:6" x14ac:dyDescent="0.25">
      <c r="E910" s="157"/>
      <c r="F910" s="371"/>
    </row>
    <row r="911" spans="5:6" x14ac:dyDescent="0.25">
      <c r="E911" s="157"/>
      <c r="F911" s="371"/>
    </row>
    <row r="912" spans="5:6" x14ac:dyDescent="0.25">
      <c r="E912" s="157"/>
      <c r="F912" s="371"/>
    </row>
    <row r="913" spans="5:6" x14ac:dyDescent="0.25">
      <c r="E913" s="157"/>
      <c r="F913" s="371"/>
    </row>
    <row r="914" spans="5:6" x14ac:dyDescent="0.25">
      <c r="E914" s="157"/>
      <c r="F914" s="371"/>
    </row>
    <row r="915" spans="5:6" x14ac:dyDescent="0.25">
      <c r="E915" s="157"/>
      <c r="F915" s="371"/>
    </row>
    <row r="916" spans="5:6" x14ac:dyDescent="0.25">
      <c r="E916" s="157"/>
      <c r="F916" s="371"/>
    </row>
    <row r="917" spans="5:6" x14ac:dyDescent="0.25">
      <c r="E917" s="157"/>
      <c r="F917" s="371"/>
    </row>
    <row r="918" spans="5:6" x14ac:dyDescent="0.25">
      <c r="E918" s="157"/>
      <c r="F918" s="371"/>
    </row>
    <row r="919" spans="5:6" x14ac:dyDescent="0.25">
      <c r="E919" s="157"/>
      <c r="F919" s="371"/>
    </row>
    <row r="920" spans="5:6" x14ac:dyDescent="0.25">
      <c r="E920" s="157"/>
      <c r="F920" s="371"/>
    </row>
    <row r="921" spans="5:6" x14ac:dyDescent="0.25">
      <c r="E921" s="157"/>
      <c r="F921" s="371"/>
    </row>
    <row r="922" spans="5:6" x14ac:dyDescent="0.25">
      <c r="E922" s="157"/>
      <c r="F922" s="371"/>
    </row>
    <row r="923" spans="5:6" x14ac:dyDescent="0.25">
      <c r="E923" s="157"/>
      <c r="F923" s="371"/>
    </row>
    <row r="924" spans="5:6" x14ac:dyDescent="0.25">
      <c r="E924" s="157"/>
      <c r="F924" s="371"/>
    </row>
    <row r="925" spans="5:6" x14ac:dyDescent="0.25">
      <c r="E925" s="157"/>
      <c r="F925" s="371"/>
    </row>
    <row r="926" spans="5:6" x14ac:dyDescent="0.25">
      <c r="E926" s="157"/>
      <c r="F926" s="371"/>
    </row>
    <row r="927" spans="5:6" x14ac:dyDescent="0.25">
      <c r="E927" s="157"/>
      <c r="F927" s="371"/>
    </row>
    <row r="928" spans="5:6" x14ac:dyDescent="0.25">
      <c r="E928" s="157"/>
      <c r="F928" s="371"/>
    </row>
    <row r="929" spans="5:6" x14ac:dyDescent="0.25">
      <c r="E929" s="157"/>
      <c r="F929" s="371"/>
    </row>
    <row r="930" spans="5:6" x14ac:dyDescent="0.25">
      <c r="E930" s="157"/>
      <c r="F930" s="371"/>
    </row>
    <row r="931" spans="5:6" x14ac:dyDescent="0.25">
      <c r="E931" s="157"/>
      <c r="F931" s="371"/>
    </row>
    <row r="932" spans="5:6" x14ac:dyDescent="0.25">
      <c r="E932" s="157"/>
      <c r="F932" s="371"/>
    </row>
    <row r="933" spans="5:6" x14ac:dyDescent="0.25">
      <c r="E933" s="157"/>
      <c r="F933" s="371"/>
    </row>
    <row r="934" spans="5:6" x14ac:dyDescent="0.25">
      <c r="E934" s="157"/>
      <c r="F934" s="371"/>
    </row>
    <row r="935" spans="5:6" x14ac:dyDescent="0.25">
      <c r="E935" s="157"/>
      <c r="F935" s="371"/>
    </row>
    <row r="936" spans="5:6" x14ac:dyDescent="0.25">
      <c r="E936" s="157"/>
      <c r="F936" s="371"/>
    </row>
    <row r="937" spans="5:6" x14ac:dyDescent="0.25">
      <c r="E937" s="157"/>
      <c r="F937" s="371"/>
    </row>
    <row r="938" spans="5:6" x14ac:dyDescent="0.25">
      <c r="E938" s="157"/>
      <c r="F938" s="371"/>
    </row>
    <row r="939" spans="5:6" x14ac:dyDescent="0.25">
      <c r="E939" s="157"/>
      <c r="F939" s="371"/>
    </row>
    <row r="940" spans="5:6" x14ac:dyDescent="0.25">
      <c r="E940" s="157"/>
      <c r="F940" s="371"/>
    </row>
    <row r="941" spans="5:6" x14ac:dyDescent="0.25">
      <c r="E941" s="157"/>
      <c r="F941" s="371"/>
    </row>
    <row r="942" spans="5:6" x14ac:dyDescent="0.25">
      <c r="E942" s="157"/>
      <c r="F942" s="371"/>
    </row>
    <row r="943" spans="5:6" x14ac:dyDescent="0.25">
      <c r="E943" s="157"/>
      <c r="F943" s="371"/>
    </row>
    <row r="944" spans="5:6" x14ac:dyDescent="0.25">
      <c r="E944" s="157"/>
      <c r="F944" s="371"/>
    </row>
    <row r="945" spans="5:6" x14ac:dyDescent="0.25">
      <c r="E945" s="157"/>
      <c r="F945" s="371"/>
    </row>
    <row r="946" spans="5:6" x14ac:dyDescent="0.25">
      <c r="E946" s="157"/>
      <c r="F946" s="371"/>
    </row>
    <row r="947" spans="5:6" x14ac:dyDescent="0.25">
      <c r="E947" s="157"/>
      <c r="F947" s="371"/>
    </row>
    <row r="948" spans="5:6" x14ac:dyDescent="0.25">
      <c r="E948" s="157"/>
      <c r="F948" s="371"/>
    </row>
    <row r="949" spans="5:6" x14ac:dyDescent="0.25">
      <c r="E949" s="157"/>
      <c r="F949" s="371"/>
    </row>
    <row r="950" spans="5:6" x14ac:dyDescent="0.25">
      <c r="E950" s="157"/>
      <c r="F950" s="371"/>
    </row>
    <row r="951" spans="5:6" x14ac:dyDescent="0.25">
      <c r="E951" s="157"/>
      <c r="F951" s="371"/>
    </row>
    <row r="952" spans="5:6" x14ac:dyDescent="0.25">
      <c r="E952" s="157"/>
      <c r="F952" s="371"/>
    </row>
    <row r="953" spans="5:6" x14ac:dyDescent="0.25">
      <c r="E953" s="157"/>
      <c r="F953" s="371"/>
    </row>
    <row r="954" spans="5:6" x14ac:dyDescent="0.25">
      <c r="E954" s="157"/>
      <c r="F954" s="371"/>
    </row>
    <row r="955" spans="5:6" x14ac:dyDescent="0.25">
      <c r="E955" s="157"/>
      <c r="F955" s="371"/>
    </row>
    <row r="956" spans="5:6" x14ac:dyDescent="0.25">
      <c r="E956" s="157"/>
      <c r="F956" s="371"/>
    </row>
    <row r="957" spans="5:6" x14ac:dyDescent="0.25">
      <c r="E957" s="157"/>
      <c r="F957" s="371"/>
    </row>
    <row r="958" spans="5:6" x14ac:dyDescent="0.25">
      <c r="E958" s="157"/>
      <c r="F958" s="371"/>
    </row>
    <row r="959" spans="5:6" x14ac:dyDescent="0.25">
      <c r="E959" s="157"/>
      <c r="F959" s="371"/>
    </row>
    <row r="960" spans="5:6" x14ac:dyDescent="0.25">
      <c r="E960" s="157"/>
      <c r="F960" s="371"/>
    </row>
    <row r="961" spans="5:6" x14ac:dyDescent="0.25">
      <c r="E961" s="157"/>
      <c r="F961" s="371"/>
    </row>
    <row r="962" spans="5:6" x14ac:dyDescent="0.25">
      <c r="E962" s="157"/>
      <c r="F962" s="371"/>
    </row>
    <row r="963" spans="5:6" x14ac:dyDescent="0.25">
      <c r="E963" s="157"/>
      <c r="F963" s="371"/>
    </row>
    <row r="964" spans="5:6" x14ac:dyDescent="0.25">
      <c r="E964" s="157"/>
      <c r="F964" s="371"/>
    </row>
    <row r="965" spans="5:6" x14ac:dyDescent="0.25">
      <c r="E965" s="157"/>
      <c r="F965" s="371"/>
    </row>
    <row r="966" spans="5:6" x14ac:dyDescent="0.25">
      <c r="E966" s="157"/>
      <c r="F966" s="371"/>
    </row>
    <row r="967" spans="5:6" x14ac:dyDescent="0.25">
      <c r="E967" s="157"/>
      <c r="F967" s="371"/>
    </row>
    <row r="968" spans="5:6" x14ac:dyDescent="0.25">
      <c r="E968" s="157"/>
      <c r="F968" s="371"/>
    </row>
    <row r="969" spans="5:6" x14ac:dyDescent="0.25">
      <c r="E969" s="157"/>
      <c r="F969" s="371"/>
    </row>
    <row r="970" spans="5:6" x14ac:dyDescent="0.25">
      <c r="E970" s="157"/>
      <c r="F970" s="371"/>
    </row>
    <row r="971" spans="5:6" x14ac:dyDescent="0.25">
      <c r="E971" s="157"/>
      <c r="F971" s="371"/>
    </row>
    <row r="972" spans="5:6" x14ac:dyDescent="0.25">
      <c r="E972" s="157"/>
      <c r="F972" s="371"/>
    </row>
    <row r="973" spans="5:6" x14ac:dyDescent="0.25">
      <c r="E973" s="157"/>
      <c r="F973" s="371"/>
    </row>
    <row r="974" spans="5:6" x14ac:dyDescent="0.25">
      <c r="E974" s="157"/>
      <c r="F974" s="371"/>
    </row>
    <row r="975" spans="5:6" x14ac:dyDescent="0.25">
      <c r="E975" s="157"/>
      <c r="F975" s="371"/>
    </row>
    <row r="976" spans="5:6" x14ac:dyDescent="0.25">
      <c r="E976" s="157"/>
      <c r="F976" s="371"/>
    </row>
    <row r="977" spans="5:6" x14ac:dyDescent="0.25">
      <c r="E977" s="157"/>
      <c r="F977" s="371"/>
    </row>
    <row r="978" spans="5:6" x14ac:dyDescent="0.25">
      <c r="E978" s="157"/>
      <c r="F978" s="371"/>
    </row>
    <row r="979" spans="5:6" x14ac:dyDescent="0.25">
      <c r="E979" s="157"/>
      <c r="F979" s="371"/>
    </row>
    <row r="980" spans="5:6" x14ac:dyDescent="0.25">
      <c r="E980" s="157"/>
      <c r="F980" s="371"/>
    </row>
    <row r="981" spans="5:6" x14ac:dyDescent="0.25">
      <c r="E981" s="157"/>
      <c r="F981" s="371"/>
    </row>
    <row r="982" spans="5:6" x14ac:dyDescent="0.25">
      <c r="E982" s="157"/>
      <c r="F982" s="371"/>
    </row>
    <row r="983" spans="5:6" x14ac:dyDescent="0.25">
      <c r="E983" s="157"/>
      <c r="F983" s="371"/>
    </row>
    <row r="984" spans="5:6" x14ac:dyDescent="0.25">
      <c r="E984" s="157"/>
      <c r="F984" s="371"/>
    </row>
    <row r="985" spans="5:6" x14ac:dyDescent="0.25">
      <c r="E985" s="157"/>
      <c r="F985" s="371"/>
    </row>
    <row r="986" spans="5:6" x14ac:dyDescent="0.25">
      <c r="E986" s="157"/>
      <c r="F986" s="371"/>
    </row>
    <row r="987" spans="5:6" x14ac:dyDescent="0.25">
      <c r="E987" s="157"/>
      <c r="F987" s="371"/>
    </row>
    <row r="988" spans="5:6" x14ac:dyDescent="0.25">
      <c r="E988" s="157"/>
      <c r="F988" s="371"/>
    </row>
    <row r="989" spans="5:6" x14ac:dyDescent="0.25">
      <c r="E989" s="157"/>
      <c r="F989" s="371"/>
    </row>
    <row r="990" spans="5:6" x14ac:dyDescent="0.25">
      <c r="E990" s="157"/>
      <c r="F990" s="371"/>
    </row>
    <row r="991" spans="5:6" x14ac:dyDescent="0.25">
      <c r="E991" s="157"/>
      <c r="F991" s="371"/>
    </row>
    <row r="992" spans="5:6" x14ac:dyDescent="0.25">
      <c r="E992" s="157"/>
      <c r="F992" s="371"/>
    </row>
    <row r="993" spans="5:6" x14ac:dyDescent="0.25">
      <c r="E993" s="157"/>
      <c r="F993" s="371"/>
    </row>
    <row r="994" spans="5:6" x14ac:dyDescent="0.25">
      <c r="E994" s="157"/>
      <c r="F994" s="371"/>
    </row>
    <row r="995" spans="5:6" x14ac:dyDescent="0.25">
      <c r="E995" s="157"/>
      <c r="F995" s="371"/>
    </row>
    <row r="996" spans="5:6" x14ac:dyDescent="0.25">
      <c r="E996" s="157"/>
      <c r="F996" s="371"/>
    </row>
    <row r="997" spans="5:6" x14ac:dyDescent="0.25">
      <c r="E997" s="157"/>
      <c r="F997" s="371"/>
    </row>
    <row r="998" spans="5:6" x14ac:dyDescent="0.25">
      <c r="E998" s="157"/>
      <c r="F998" s="371"/>
    </row>
    <row r="999" spans="5:6" x14ac:dyDescent="0.25">
      <c r="E999" s="157"/>
      <c r="F999" s="371"/>
    </row>
    <row r="1000" spans="5:6" x14ac:dyDescent="0.25">
      <c r="E1000" s="157"/>
      <c r="F1000" s="371"/>
    </row>
    <row r="1001" spans="5:6" x14ac:dyDescent="0.25">
      <c r="E1001" s="157"/>
      <c r="F1001" s="371"/>
    </row>
    <row r="1002" spans="5:6" x14ac:dyDescent="0.25">
      <c r="E1002" s="157"/>
      <c r="F1002" s="371"/>
    </row>
    <row r="1003" spans="5:6" x14ac:dyDescent="0.25">
      <c r="E1003" s="157"/>
      <c r="F1003" s="371"/>
    </row>
    <row r="1004" spans="5:6" x14ac:dyDescent="0.25">
      <c r="E1004" s="157"/>
      <c r="F1004" s="371"/>
    </row>
    <row r="1005" spans="5:6" x14ac:dyDescent="0.25">
      <c r="E1005" s="157"/>
      <c r="F1005" s="371"/>
    </row>
    <row r="1006" spans="5:6" x14ac:dyDescent="0.25">
      <c r="E1006" s="157"/>
      <c r="F1006" s="371"/>
    </row>
  </sheetData>
  <sheetProtection password="E946" sheet="1" objects="1" scenarios="1"/>
  <mergeCells count="22">
    <mergeCell ref="H3:H23"/>
    <mergeCell ref="H32:H48"/>
    <mergeCell ref="H55:H112"/>
    <mergeCell ref="I107:I112"/>
    <mergeCell ref="K5:K54"/>
    <mergeCell ref="K94:K112"/>
    <mergeCell ref="J5:J54"/>
    <mergeCell ref="J94:J112"/>
    <mergeCell ref="B107:B112"/>
    <mergeCell ref="G107:G112"/>
    <mergeCell ref="A14:A15"/>
    <mergeCell ref="B38:B43"/>
    <mergeCell ref="C38:C43"/>
    <mergeCell ref="E38:E43"/>
    <mergeCell ref="C107:C112"/>
    <mergeCell ref="E107:E112"/>
    <mergeCell ref="F107:F112"/>
    <mergeCell ref="D107:D112"/>
    <mergeCell ref="D85:D98"/>
    <mergeCell ref="D3:D54"/>
    <mergeCell ref="F3:F54"/>
    <mergeCell ref="F90:F101"/>
  </mergeCells>
  <hyperlinks>
    <hyperlink ref="C51" location="Int_wall" display="Int_wall"/>
    <hyperlink ref="G39" location="StandALoneRetailSkylight" display="Core Retail, Refer Skylight Layout for details"/>
    <hyperlink ref="E48" location="T24Basement_wall" display="Refer T24Basement_wall for respective CZ U value"/>
    <hyperlink ref="G28" location="T24NRRoofMetal" display="Refer T24NRRoofMetal"/>
    <hyperlink ref="G51" location="Int_wall" display="Int_wall"/>
    <hyperlink ref="E22" location="T24Basement_wall" display="Refer T24BasementWall"/>
    <hyperlink ref="G14" location="StandAloneRetailArea" display="StandAloneRetailArea"/>
    <hyperlink ref="I14" location="StripMallArea" display="StripMallArea"/>
    <hyperlink ref="I28" location="T24NRRoofMetal" display="Refer T24NRRoofMetal"/>
    <hyperlink ref="I51" location="Int_wall" display="Int_wall"/>
    <hyperlink ref="H28" location="RoofInsABoveDeck" display="Refer T24NRRoofInsAboveDeck"/>
    <hyperlink ref="H51" location="DropCeiling2" display="DropCeiling2"/>
    <hyperlink ref="H29" location="RoofInsABoveDeck" display="Refer T24NRRoofInsAboveDeck"/>
    <hyperlink ref="C28" location="T24NRRoofMetal" display="Refer T24NRRoofMetal"/>
    <hyperlink ref="I39" location="StripMallSkylight" display="StripMallSkylight"/>
    <hyperlink ref="I61" location="'Sizing Values'!SizingValues" display="Refer Sizing Values"/>
    <hyperlink ref="I62" location="'Sizing Values'!SizingValues" display="Refer Sizing Values"/>
    <hyperlink ref="B51" location="Int_wall" display="Int_wall"/>
    <hyperlink ref="B61" location="SizingValues" display="Refer SizingValues"/>
    <hyperlink ref="B62" location="SizingValues" display="Refer SizingValues"/>
    <hyperlink ref="B21" location="T24NRWallMetalFrame" display="T24NRWallMetalFrame"/>
    <hyperlink ref="C21" location="T24NRWallMetalFrame" display="T24NRWallMetalFrame"/>
    <hyperlink ref="E21" location="T24NRWallMetalFrame" display="T24NRWallMetalFrame"/>
    <hyperlink ref="G21" location="T24NRWallMetalFrame" display="T24NRWallMetalFrame"/>
    <hyperlink ref="I21" location="T24NRWallMetalFrame" display="T24NRWallMetalFrame"/>
    <hyperlink ref="E28" location="T24NRRoofMetal" display="Refer T24NRRoofMetal"/>
    <hyperlink ref="E51" location="Int_wall" display="Int_wall"/>
    <hyperlink ref="C61" location="'Sizing Values'!SizingValues" display="Refer Sizing Values"/>
    <hyperlink ref="C62" location="'Sizing Values'!SizingValues" display="Refer Sizing Values"/>
    <hyperlink ref="D61" location="'Sizing Values'!SizingValues" display="Refer Sizing Values"/>
    <hyperlink ref="D62" location="'Sizing Values'!SizingValues" display="Refer Sizing Values"/>
    <hyperlink ref="E61" location="'Sizing Values'!SizingValues" display="Refer Sizing Values"/>
    <hyperlink ref="E62" location="'Sizing Values'!SizingValues" display="Refer Sizing Values"/>
    <hyperlink ref="F61" location="'Sizing Values'!SizingValues" display="Refer Sizing Values"/>
    <hyperlink ref="F62" location="'Sizing Values'!SizingValues" display="Refer Sizing Values"/>
    <hyperlink ref="G61" location="'Sizing Values'!SizingValues" display="Refer Sizing Values"/>
    <hyperlink ref="G62" location="'Sizing Values'!SizingValues" display="Refer Sizing Values"/>
    <hyperlink ref="J61" location="'Sizing Values'!SizingValues" display="Refer Sizing Values"/>
    <hyperlink ref="J62" location="'Sizing Values'!SizingValues" display="Refer Sizing Values"/>
    <hyperlink ref="K61" location="'Sizing Values'!SizingValues" display="Refer Sizing Values"/>
    <hyperlink ref="K62" location="'Sizing Values'!SizingValues" display="Refer Sizing Values"/>
  </hyperlink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9"/>
  <sheetViews>
    <sheetView showGridLines="0" workbookViewId="0">
      <pane xSplit="1" ySplit="1" topLeftCell="B2" activePane="bottomRight" state="frozen"/>
      <selection activeCell="C104" sqref="C104"/>
      <selection pane="topRight" activeCell="C104" sqref="C104"/>
      <selection pane="bottomLeft" activeCell="C104" sqref="C104"/>
      <selection pane="bottomRight" activeCell="C104" sqref="C104"/>
    </sheetView>
  </sheetViews>
  <sheetFormatPr defaultRowHeight="15" x14ac:dyDescent="0.25"/>
  <cols>
    <col min="1" max="1" width="27.7109375" style="2" customWidth="1"/>
    <col min="2" max="2" width="46.5703125" style="2" customWidth="1"/>
    <col min="3" max="3" width="12.140625" style="2" customWidth="1"/>
    <col min="4" max="4" width="12.42578125" style="2" customWidth="1"/>
    <col min="5" max="5" width="11.85546875" style="2" customWidth="1"/>
    <col min="6" max="6" width="3.42578125" style="109" customWidth="1"/>
    <col min="7" max="7" width="43.7109375" style="2" bestFit="1" customWidth="1"/>
    <col min="8" max="8" width="10.28515625" style="2" customWidth="1"/>
    <col min="9" max="9" width="12.7109375" style="2" customWidth="1"/>
    <col min="10" max="10" width="10.5703125" style="2" customWidth="1"/>
    <col min="11" max="12" width="12.140625" style="2" customWidth="1"/>
    <col min="13" max="13" width="18" style="2" bestFit="1" customWidth="1"/>
    <col min="14" max="15" width="34.42578125" style="2" bestFit="1" customWidth="1"/>
    <col min="16" max="16" width="31.28515625" style="2" bestFit="1" customWidth="1"/>
    <col min="17" max="17" width="35" bestFit="1" customWidth="1"/>
    <col min="18" max="18" width="42.85546875" bestFit="1" customWidth="1"/>
  </cols>
  <sheetData>
    <row r="1" spans="1:16" s="53" customFormat="1" ht="51" x14ac:dyDescent="0.25">
      <c r="A1" s="181" t="s">
        <v>167</v>
      </c>
      <c r="B1" s="181" t="s">
        <v>166</v>
      </c>
      <c r="C1" s="295" t="s">
        <v>440</v>
      </c>
      <c r="D1" s="295" t="s">
        <v>441</v>
      </c>
      <c r="E1" s="296" t="s">
        <v>442</v>
      </c>
      <c r="F1" s="182"/>
      <c r="G1" s="183" t="s">
        <v>168</v>
      </c>
      <c r="H1" s="312" t="s">
        <v>443</v>
      </c>
      <c r="I1" s="308" t="s">
        <v>447</v>
      </c>
      <c r="J1" s="308" t="s">
        <v>444</v>
      </c>
      <c r="K1" s="304" t="s">
        <v>446</v>
      </c>
      <c r="L1" s="300" t="s">
        <v>445</v>
      </c>
      <c r="M1" s="120"/>
      <c r="N1" s="120"/>
    </row>
    <row r="2" spans="1:16" s="65" customFormat="1" x14ac:dyDescent="0.25">
      <c r="A2" s="184" t="s">
        <v>858</v>
      </c>
      <c r="B2" s="335"/>
      <c r="C2" s="307">
        <v>6.2E-2</v>
      </c>
      <c r="D2" s="307" t="s">
        <v>36</v>
      </c>
      <c r="E2" s="310" t="s">
        <v>36</v>
      </c>
      <c r="F2" s="185"/>
      <c r="G2" s="342" t="s">
        <v>418</v>
      </c>
      <c r="H2" s="314">
        <v>0.875</v>
      </c>
      <c r="I2" s="190">
        <v>0.40500000000000003</v>
      </c>
      <c r="J2" s="190">
        <v>115.866</v>
      </c>
      <c r="K2" s="191">
        <v>0.200631</v>
      </c>
      <c r="L2" s="57">
        <v>0.18</v>
      </c>
    </row>
    <row r="3" spans="1:16" s="65" customFormat="1" x14ac:dyDescent="0.25">
      <c r="A3" s="186" t="s">
        <v>163</v>
      </c>
      <c r="B3" s="336" t="s">
        <v>418</v>
      </c>
      <c r="C3" s="317"/>
      <c r="D3" s="317"/>
      <c r="E3" s="332"/>
      <c r="F3" s="187"/>
      <c r="G3" s="342" t="s">
        <v>419</v>
      </c>
      <c r="H3" s="314">
        <v>0.06</v>
      </c>
      <c r="I3" s="234">
        <v>0.16669999999999999</v>
      </c>
      <c r="J3" s="190">
        <v>70</v>
      </c>
      <c r="K3" s="191">
        <v>0.3</v>
      </c>
      <c r="L3" s="57">
        <v>0.03</v>
      </c>
    </row>
    <row r="4" spans="1:16" s="65" customFormat="1" x14ac:dyDescent="0.25">
      <c r="A4" s="186" t="s">
        <v>164</v>
      </c>
      <c r="B4" s="336" t="s">
        <v>419</v>
      </c>
      <c r="C4" s="317"/>
      <c r="D4" s="317"/>
      <c r="E4" s="332"/>
      <c r="F4" s="187"/>
      <c r="G4" s="342" t="s">
        <v>689</v>
      </c>
      <c r="H4" s="314">
        <v>3.3</v>
      </c>
      <c r="I4" s="190">
        <v>0.02</v>
      </c>
      <c r="J4" s="190">
        <v>1.2</v>
      </c>
      <c r="K4" s="191">
        <v>0.27</v>
      </c>
      <c r="L4" s="235">
        <v>13.96</v>
      </c>
    </row>
    <row r="5" spans="1:16" s="65" customFormat="1" x14ac:dyDescent="0.25">
      <c r="A5" s="186" t="s">
        <v>165</v>
      </c>
      <c r="B5" s="336" t="s">
        <v>689</v>
      </c>
      <c r="C5" s="317"/>
      <c r="D5" s="317"/>
      <c r="E5" s="332"/>
      <c r="F5" s="187"/>
      <c r="G5" s="342" t="s">
        <v>421</v>
      </c>
      <c r="H5" s="314">
        <v>0.5</v>
      </c>
      <c r="I5" s="190">
        <v>9.1999999999999998E-2</v>
      </c>
      <c r="J5" s="190">
        <v>40</v>
      </c>
      <c r="K5" s="191">
        <v>0.27</v>
      </c>
      <c r="L5" s="57">
        <v>0.45</v>
      </c>
    </row>
    <row r="6" spans="1:16" s="217" customFormat="1" x14ac:dyDescent="0.25">
      <c r="A6" s="186" t="s">
        <v>169</v>
      </c>
      <c r="B6" s="336" t="s">
        <v>426</v>
      </c>
      <c r="C6" s="317"/>
      <c r="D6" s="317"/>
      <c r="E6" s="332"/>
      <c r="F6" s="187"/>
      <c r="G6" s="342" t="s">
        <v>778</v>
      </c>
      <c r="H6" s="314"/>
      <c r="I6" s="190"/>
      <c r="J6" s="190"/>
      <c r="K6" s="191"/>
      <c r="L6" s="57">
        <v>30</v>
      </c>
    </row>
    <row r="7" spans="1:16" s="65" customFormat="1" x14ac:dyDescent="0.25">
      <c r="A7" s="188" t="s">
        <v>398</v>
      </c>
      <c r="B7" s="337" t="s">
        <v>421</v>
      </c>
      <c r="C7" s="303"/>
      <c r="D7" s="303"/>
      <c r="E7" s="333"/>
      <c r="F7" s="187"/>
      <c r="G7" s="342" t="s">
        <v>393</v>
      </c>
      <c r="H7" s="314">
        <v>6.25E-2</v>
      </c>
      <c r="I7" s="190">
        <v>0.33300000000000002</v>
      </c>
      <c r="J7" s="190">
        <v>488.22</v>
      </c>
      <c r="K7" s="191">
        <v>0.12</v>
      </c>
      <c r="L7" s="57"/>
    </row>
    <row r="8" spans="1:16" s="65" customFormat="1" x14ac:dyDescent="0.25">
      <c r="A8" s="184" t="s">
        <v>50</v>
      </c>
      <c r="B8" s="335"/>
      <c r="C8" s="493">
        <v>3.4000000000000002E-2</v>
      </c>
      <c r="D8" s="321" t="s">
        <v>36</v>
      </c>
      <c r="E8" s="334" t="s">
        <v>36</v>
      </c>
      <c r="F8" s="187"/>
      <c r="G8" s="342" t="s">
        <v>688</v>
      </c>
      <c r="H8" s="314">
        <v>6.9</v>
      </c>
      <c r="I8" s="190">
        <v>0.02</v>
      </c>
      <c r="J8" s="190">
        <v>1.2</v>
      </c>
      <c r="K8" s="191">
        <v>0.27</v>
      </c>
      <c r="L8" s="56">
        <v>28.63</v>
      </c>
    </row>
    <row r="9" spans="1:16" s="65" customFormat="1" x14ac:dyDescent="0.25">
      <c r="A9" s="186" t="s">
        <v>163</v>
      </c>
      <c r="B9" s="336" t="s">
        <v>393</v>
      </c>
      <c r="C9" s="317"/>
      <c r="D9" s="317"/>
      <c r="E9" s="332"/>
      <c r="F9" s="187"/>
      <c r="G9" s="342" t="s">
        <v>428</v>
      </c>
      <c r="H9" s="313">
        <v>1.5</v>
      </c>
      <c r="I9" s="318">
        <v>0.02</v>
      </c>
      <c r="J9" s="318">
        <v>1</v>
      </c>
      <c r="K9" s="302">
        <v>0.27</v>
      </c>
      <c r="L9" s="316">
        <v>6.25</v>
      </c>
    </row>
    <row r="10" spans="1:16" s="65" customFormat="1" x14ac:dyDescent="0.25">
      <c r="A10" s="188" t="s">
        <v>164</v>
      </c>
      <c r="B10" s="337" t="s">
        <v>688</v>
      </c>
      <c r="C10" s="303"/>
      <c r="D10" s="317"/>
      <c r="E10" s="333"/>
      <c r="F10" s="187"/>
      <c r="G10" s="342" t="s">
        <v>422</v>
      </c>
      <c r="H10" s="314">
        <v>0.75</v>
      </c>
      <c r="I10" s="190">
        <v>2.63E-2</v>
      </c>
      <c r="J10" s="190">
        <v>18</v>
      </c>
      <c r="K10" s="191">
        <v>0.33</v>
      </c>
      <c r="L10" s="56">
        <v>2.38</v>
      </c>
    </row>
    <row r="11" spans="1:16" s="65" customFormat="1" x14ac:dyDescent="0.25">
      <c r="A11" s="184" t="s">
        <v>728</v>
      </c>
      <c r="B11" s="335"/>
      <c r="C11" s="321" t="s">
        <v>36</v>
      </c>
      <c r="D11" s="334">
        <v>1.1399999999999999</v>
      </c>
      <c r="E11" s="334" t="s">
        <v>36</v>
      </c>
      <c r="F11" s="187"/>
      <c r="G11" s="342" t="s">
        <v>423</v>
      </c>
      <c r="H11" s="314">
        <v>0.75</v>
      </c>
      <c r="I11" s="190">
        <v>3.3300000000000003E-2</v>
      </c>
      <c r="J11" s="190">
        <v>18</v>
      </c>
      <c r="K11" s="191">
        <v>0.19</v>
      </c>
      <c r="L11" s="56">
        <v>1.89</v>
      </c>
    </row>
    <row r="12" spans="1:16" s="65" customFormat="1" x14ac:dyDescent="0.25">
      <c r="A12" s="188" t="s">
        <v>164</v>
      </c>
      <c r="B12" s="337" t="s">
        <v>439</v>
      </c>
      <c r="C12" s="303"/>
      <c r="D12" s="317"/>
      <c r="E12" s="333"/>
      <c r="F12" s="187"/>
      <c r="G12" s="342" t="s">
        <v>439</v>
      </c>
      <c r="H12" s="313">
        <v>8</v>
      </c>
      <c r="I12" s="318">
        <v>0.433</v>
      </c>
      <c r="J12" s="318">
        <v>115</v>
      </c>
      <c r="K12" s="302">
        <v>0.2</v>
      </c>
      <c r="L12" s="316">
        <v>1.538</v>
      </c>
    </row>
    <row r="13" spans="1:16" s="65" customFormat="1" x14ac:dyDescent="0.25">
      <c r="A13" s="184" t="s">
        <v>747</v>
      </c>
      <c r="B13" s="335"/>
      <c r="C13" s="321">
        <v>0.34399999999999997</v>
      </c>
      <c r="D13" s="321" t="s">
        <v>36</v>
      </c>
      <c r="E13" s="334" t="s">
        <v>36</v>
      </c>
      <c r="F13" s="187"/>
      <c r="G13" s="342" t="s">
        <v>690</v>
      </c>
      <c r="H13" s="314">
        <v>5.5</v>
      </c>
      <c r="I13" s="190">
        <v>0.70499999999999996</v>
      </c>
      <c r="J13" s="190">
        <v>0.08</v>
      </c>
      <c r="K13" s="191">
        <v>0.24</v>
      </c>
      <c r="L13" s="327">
        <v>0.65</v>
      </c>
    </row>
    <row r="14" spans="1:16" s="65" customFormat="1" x14ac:dyDescent="0.25">
      <c r="A14" s="186" t="s">
        <v>163</v>
      </c>
      <c r="B14" s="336" t="s">
        <v>421</v>
      </c>
      <c r="C14" s="317"/>
      <c r="D14" s="317"/>
      <c r="E14" s="332"/>
      <c r="F14" s="187"/>
      <c r="G14" s="342" t="s">
        <v>397</v>
      </c>
      <c r="H14" s="314">
        <v>2</v>
      </c>
      <c r="I14" s="190">
        <v>0.02</v>
      </c>
      <c r="J14" s="190">
        <v>1</v>
      </c>
      <c r="K14" s="191">
        <v>0.27</v>
      </c>
      <c r="L14" s="57">
        <v>8.33</v>
      </c>
    </row>
    <row r="15" spans="1:16" x14ac:dyDescent="0.25">
      <c r="A15" s="186" t="s">
        <v>164</v>
      </c>
      <c r="B15" s="391" t="s">
        <v>690</v>
      </c>
      <c r="C15" s="317"/>
      <c r="D15" s="317"/>
      <c r="E15" s="422"/>
      <c r="F15" s="187"/>
      <c r="G15" s="344" t="s">
        <v>394</v>
      </c>
      <c r="H15" s="309">
        <v>4</v>
      </c>
      <c r="I15" s="176">
        <v>1.1279999999999999</v>
      </c>
      <c r="J15" s="176">
        <v>139.78</v>
      </c>
      <c r="K15" s="177">
        <v>0.22</v>
      </c>
      <c r="L15" s="236">
        <v>0.3</v>
      </c>
      <c r="M15"/>
      <c r="N15"/>
      <c r="O15"/>
      <c r="P15"/>
    </row>
    <row r="16" spans="1:16" x14ac:dyDescent="0.25">
      <c r="A16" s="188" t="s">
        <v>165</v>
      </c>
      <c r="B16" s="337" t="s">
        <v>421</v>
      </c>
      <c r="C16" s="303"/>
      <c r="D16" s="303"/>
      <c r="E16" s="333"/>
      <c r="F16" s="187"/>
      <c r="G16" s="343" t="s">
        <v>748</v>
      </c>
      <c r="H16" s="314">
        <v>0.5</v>
      </c>
      <c r="I16" s="232">
        <v>6.6699999999999995E-2</v>
      </c>
      <c r="J16" s="232">
        <v>30</v>
      </c>
      <c r="K16" s="233">
        <v>0.45</v>
      </c>
      <c r="L16" s="193">
        <v>0.63</v>
      </c>
      <c r="M16"/>
      <c r="N16"/>
      <c r="O16"/>
      <c r="P16"/>
    </row>
    <row r="17" spans="1:16" x14ac:dyDescent="0.25">
      <c r="A17" s="184" t="s">
        <v>691</v>
      </c>
      <c r="B17" s="335"/>
      <c r="C17" s="321">
        <v>0.23799999999999999</v>
      </c>
      <c r="D17" s="321" t="s">
        <v>36</v>
      </c>
      <c r="E17" s="334" t="s">
        <v>36</v>
      </c>
      <c r="F17" s="187"/>
      <c r="G17" s="343" t="s">
        <v>425</v>
      </c>
      <c r="H17" s="299">
        <v>0.3</v>
      </c>
      <c r="I17" s="232">
        <v>4.6699999999999998E-2</v>
      </c>
      <c r="J17" s="232">
        <v>69.89</v>
      </c>
      <c r="K17" s="233">
        <v>0.3</v>
      </c>
      <c r="L17" s="193">
        <v>0.45</v>
      </c>
      <c r="M17"/>
      <c r="N17"/>
      <c r="O17"/>
      <c r="P17"/>
    </row>
    <row r="18" spans="1:16" s="65" customFormat="1" x14ac:dyDescent="0.25">
      <c r="A18" s="186" t="s">
        <v>163</v>
      </c>
      <c r="B18" s="336" t="s">
        <v>394</v>
      </c>
      <c r="C18" s="317"/>
      <c r="D18" s="317"/>
      <c r="E18" s="332"/>
      <c r="F18" s="187"/>
      <c r="G18" s="342" t="s">
        <v>426</v>
      </c>
      <c r="H18" s="314">
        <v>5.5</v>
      </c>
      <c r="I18" s="190">
        <v>0.70499999999999996</v>
      </c>
      <c r="J18" s="190">
        <v>0.08</v>
      </c>
      <c r="K18" s="191">
        <v>0.24</v>
      </c>
      <c r="L18" s="327">
        <v>0.65</v>
      </c>
    </row>
    <row r="19" spans="1:16" s="65" customFormat="1" x14ac:dyDescent="0.25">
      <c r="A19" s="188" t="s">
        <v>164</v>
      </c>
      <c r="B19" s="337" t="s">
        <v>422</v>
      </c>
      <c r="C19" s="303"/>
      <c r="D19" s="303"/>
      <c r="E19" s="333"/>
      <c r="F19" s="187"/>
      <c r="G19" s="342" t="s">
        <v>740</v>
      </c>
      <c r="H19" s="314">
        <v>0.8</v>
      </c>
      <c r="I19" s="190">
        <v>1.2999999999999999E-2</v>
      </c>
      <c r="J19" s="190">
        <v>1</v>
      </c>
      <c r="K19" s="191">
        <v>0.27</v>
      </c>
      <c r="L19" s="327">
        <v>5</v>
      </c>
    </row>
    <row r="20" spans="1:16" s="65" customFormat="1" x14ac:dyDescent="0.25">
      <c r="A20" s="184" t="s">
        <v>203</v>
      </c>
      <c r="B20" s="335"/>
      <c r="C20" s="321">
        <v>0.29199999999999998</v>
      </c>
      <c r="D20" s="321" t="s">
        <v>36</v>
      </c>
      <c r="E20" s="334" t="s">
        <v>36</v>
      </c>
      <c r="F20" s="187"/>
      <c r="G20" s="342" t="s">
        <v>420</v>
      </c>
      <c r="H20" s="313">
        <v>4.05</v>
      </c>
      <c r="I20" s="318">
        <v>0.02</v>
      </c>
      <c r="J20" s="318">
        <v>1</v>
      </c>
      <c r="K20" s="302">
        <v>0.27</v>
      </c>
      <c r="L20" s="294">
        <v>16.88</v>
      </c>
    </row>
    <row r="21" spans="1:16" s="65" customFormat="1" x14ac:dyDescent="0.25">
      <c r="A21" s="186" t="s">
        <v>163</v>
      </c>
      <c r="B21" s="336" t="s">
        <v>404</v>
      </c>
      <c r="C21" s="317"/>
      <c r="D21" s="317"/>
      <c r="E21" s="332"/>
      <c r="F21" s="187"/>
      <c r="G21" s="343" t="s">
        <v>753</v>
      </c>
      <c r="H21" s="298"/>
      <c r="I21" s="291"/>
      <c r="J21" s="292"/>
      <c r="K21" s="293"/>
      <c r="L21" s="294">
        <v>5</v>
      </c>
    </row>
    <row r="22" spans="1:16" s="65" customFormat="1" x14ac:dyDescent="0.25">
      <c r="A22" s="377" t="s">
        <v>685</v>
      </c>
      <c r="B22" s="335"/>
      <c r="C22" s="321" t="s">
        <v>36</v>
      </c>
      <c r="D22" s="321" t="s">
        <v>36</v>
      </c>
      <c r="E22" s="334">
        <v>0.72</v>
      </c>
      <c r="F22" s="187"/>
      <c r="G22" s="392" t="s">
        <v>643</v>
      </c>
      <c r="H22" s="390"/>
      <c r="I22" s="386"/>
      <c r="J22" s="387"/>
      <c r="K22" s="388"/>
      <c r="L22" s="389">
        <v>9.83</v>
      </c>
    </row>
    <row r="23" spans="1:16" x14ac:dyDescent="0.25">
      <c r="A23" s="73" t="s">
        <v>744</v>
      </c>
      <c r="B23" s="328"/>
      <c r="C23" s="334">
        <v>6.3E-2</v>
      </c>
      <c r="D23" s="334" t="s">
        <v>36</v>
      </c>
      <c r="E23" s="334" t="s">
        <v>36</v>
      </c>
      <c r="F23" s="185"/>
      <c r="G23" s="392" t="s">
        <v>667</v>
      </c>
      <c r="H23" s="390"/>
      <c r="I23" s="386"/>
      <c r="J23" s="387"/>
      <c r="K23" s="388"/>
      <c r="L23" s="389">
        <v>19.63</v>
      </c>
      <c r="M23"/>
      <c r="N23"/>
      <c r="O23"/>
      <c r="P23"/>
    </row>
    <row r="24" spans="1:16" x14ac:dyDescent="0.25">
      <c r="A24" s="297" t="s">
        <v>163</v>
      </c>
      <c r="B24" s="391" t="s">
        <v>418</v>
      </c>
      <c r="C24" s="305"/>
      <c r="D24" s="305"/>
      <c r="E24" s="305"/>
      <c r="F24" s="187"/>
      <c r="G24" s="392" t="s">
        <v>517</v>
      </c>
      <c r="H24" s="390"/>
      <c r="I24" s="386"/>
      <c r="J24" s="387"/>
      <c r="K24" s="388"/>
      <c r="L24" s="389">
        <v>24.86</v>
      </c>
      <c r="M24"/>
      <c r="N24"/>
      <c r="O24"/>
      <c r="P24"/>
    </row>
    <row r="25" spans="1:16" ht="27.75" x14ac:dyDescent="0.25">
      <c r="A25" s="186" t="s">
        <v>164</v>
      </c>
      <c r="B25" s="391" t="s">
        <v>419</v>
      </c>
      <c r="C25" s="305"/>
      <c r="D25" s="305"/>
      <c r="E25" s="305"/>
      <c r="F25" s="187"/>
      <c r="G25" s="306" t="s">
        <v>429</v>
      </c>
      <c r="H25" s="592" t="s">
        <v>438</v>
      </c>
      <c r="I25" s="593"/>
      <c r="J25" s="593"/>
      <c r="K25" s="594"/>
      <c r="L25" s="300" t="s">
        <v>445</v>
      </c>
      <c r="M25"/>
      <c r="N25"/>
      <c r="O25"/>
      <c r="P25"/>
    </row>
    <row r="26" spans="1:16" s="65" customFormat="1" x14ac:dyDescent="0.25">
      <c r="A26" s="186" t="s">
        <v>165</v>
      </c>
      <c r="B26" s="391" t="s">
        <v>689</v>
      </c>
      <c r="C26" s="305"/>
      <c r="D26" s="305"/>
      <c r="E26" s="305"/>
      <c r="F26" s="187"/>
      <c r="G26" s="319" t="s">
        <v>430</v>
      </c>
      <c r="H26" s="338"/>
      <c r="I26" s="339"/>
      <c r="J26" s="339"/>
      <c r="K26" s="339"/>
      <c r="L26" s="341">
        <v>0.17</v>
      </c>
    </row>
    <row r="27" spans="1:16" s="65" customFormat="1" x14ac:dyDescent="0.25">
      <c r="A27" s="186" t="s">
        <v>169</v>
      </c>
      <c r="B27" s="336" t="s">
        <v>394</v>
      </c>
      <c r="C27" s="305"/>
      <c r="D27" s="305"/>
      <c r="E27" s="305"/>
      <c r="F27" s="187"/>
      <c r="G27" s="319" t="s">
        <v>50</v>
      </c>
      <c r="H27" s="338"/>
      <c r="I27" s="339"/>
      <c r="J27" s="339"/>
      <c r="K27" s="339"/>
      <c r="L27" s="341">
        <v>0.17</v>
      </c>
    </row>
    <row r="28" spans="1:16" s="65" customFormat="1" x14ac:dyDescent="0.25">
      <c r="A28" s="188" t="s">
        <v>409</v>
      </c>
      <c r="B28" s="337" t="s">
        <v>421</v>
      </c>
      <c r="C28" s="345"/>
      <c r="D28" s="345"/>
      <c r="E28" s="345"/>
      <c r="F28" s="187"/>
      <c r="G28" s="319" t="s">
        <v>431</v>
      </c>
      <c r="H28" s="338"/>
      <c r="I28" s="339"/>
      <c r="J28" s="339"/>
      <c r="K28" s="339"/>
      <c r="L28" s="341">
        <v>0.17</v>
      </c>
    </row>
    <row r="29" spans="1:16" s="65" customFormat="1" x14ac:dyDescent="0.25">
      <c r="A29" s="73" t="s">
        <v>746</v>
      </c>
      <c r="B29" s="328"/>
      <c r="C29" s="334">
        <v>3.4000000000000002E-2</v>
      </c>
      <c r="D29" s="334" t="s">
        <v>36</v>
      </c>
      <c r="E29" s="334" t="s">
        <v>36</v>
      </c>
      <c r="F29" s="187"/>
      <c r="G29" s="319" t="s">
        <v>432</v>
      </c>
      <c r="H29" s="338"/>
      <c r="I29" s="339"/>
      <c r="J29" s="339"/>
      <c r="K29" s="339"/>
      <c r="L29" s="311" t="s">
        <v>36</v>
      </c>
    </row>
    <row r="30" spans="1:16" s="65" customFormat="1" x14ac:dyDescent="0.25">
      <c r="A30" s="186" t="s">
        <v>163</v>
      </c>
      <c r="B30" s="330" t="s">
        <v>425</v>
      </c>
      <c r="C30" s="305"/>
      <c r="D30" s="305"/>
      <c r="E30" s="305"/>
      <c r="F30" s="52"/>
      <c r="G30" s="319" t="s">
        <v>433</v>
      </c>
      <c r="H30" s="338"/>
      <c r="I30" s="339"/>
      <c r="J30" s="339"/>
      <c r="K30" s="339"/>
      <c r="L30" s="311" t="s">
        <v>36</v>
      </c>
      <c r="M30" s="2"/>
      <c r="N30" s="2"/>
      <c r="O30" s="2"/>
      <c r="P30" s="2"/>
    </row>
    <row r="31" spans="1:16" s="65" customFormat="1" x14ac:dyDescent="0.25">
      <c r="A31" s="186" t="s">
        <v>164</v>
      </c>
      <c r="B31" s="330" t="s">
        <v>419</v>
      </c>
      <c r="C31" s="305"/>
      <c r="D31" s="305"/>
      <c r="E31" s="305"/>
      <c r="F31" s="52"/>
      <c r="G31" s="319" t="s">
        <v>434</v>
      </c>
      <c r="H31" s="338"/>
      <c r="I31" s="339"/>
      <c r="J31" s="339"/>
      <c r="K31" s="339"/>
      <c r="L31" s="311">
        <v>0.68</v>
      </c>
      <c r="M31" s="2"/>
      <c r="N31" s="2"/>
      <c r="O31" s="2"/>
      <c r="P31" s="2"/>
    </row>
    <row r="32" spans="1:16" x14ac:dyDescent="0.25">
      <c r="A32" s="186" t="s">
        <v>165</v>
      </c>
      <c r="B32" s="330" t="s">
        <v>748</v>
      </c>
      <c r="C32" s="305"/>
      <c r="D32" s="305"/>
      <c r="E32" s="305"/>
      <c r="F32" s="52"/>
      <c r="G32" s="319" t="s">
        <v>435</v>
      </c>
      <c r="H32" s="338"/>
      <c r="I32" s="339"/>
      <c r="J32" s="339"/>
      <c r="K32" s="339"/>
      <c r="L32" s="311">
        <v>0.92</v>
      </c>
      <c r="M32"/>
      <c r="N32"/>
      <c r="O32"/>
      <c r="P32"/>
    </row>
    <row r="33" spans="1:16" x14ac:dyDescent="0.25">
      <c r="A33" s="186" t="s">
        <v>169</v>
      </c>
      <c r="B33" s="330" t="s">
        <v>749</v>
      </c>
      <c r="C33" s="305"/>
      <c r="D33" s="305"/>
      <c r="E33" s="305"/>
      <c r="F33" s="52"/>
      <c r="G33" s="319" t="s">
        <v>436</v>
      </c>
      <c r="H33" s="338"/>
      <c r="I33" s="339"/>
      <c r="J33" s="339"/>
      <c r="K33" s="339"/>
      <c r="L33" s="311">
        <v>0.61</v>
      </c>
      <c r="M33"/>
      <c r="N33"/>
      <c r="O33"/>
      <c r="P33"/>
    </row>
    <row r="34" spans="1:16" ht="27.75" x14ac:dyDescent="0.25">
      <c r="A34" s="188" t="s">
        <v>398</v>
      </c>
      <c r="B34" s="337" t="s">
        <v>421</v>
      </c>
      <c r="C34" s="345"/>
      <c r="D34" s="345"/>
      <c r="E34" s="345"/>
      <c r="F34" s="52"/>
      <c r="G34" s="315" t="s">
        <v>437</v>
      </c>
      <c r="H34" s="592" t="s">
        <v>438</v>
      </c>
      <c r="I34" s="593"/>
      <c r="J34" s="593"/>
      <c r="K34" s="594"/>
      <c r="L34" s="300" t="s">
        <v>445</v>
      </c>
      <c r="N34"/>
      <c r="O34"/>
      <c r="P34"/>
    </row>
    <row r="35" spans="1:16" x14ac:dyDescent="0.25">
      <c r="A35" s="289" t="s">
        <v>739</v>
      </c>
      <c r="B35" s="328"/>
      <c r="C35" s="334">
        <v>4.2000000000000003E-2</v>
      </c>
      <c r="D35" s="334" t="s">
        <v>36</v>
      </c>
      <c r="E35" s="334" t="s">
        <v>36</v>
      </c>
      <c r="F35" s="52"/>
      <c r="G35" s="319" t="s">
        <v>430</v>
      </c>
      <c r="H35" s="338"/>
      <c r="I35" s="339"/>
      <c r="J35" s="339"/>
      <c r="K35" s="339"/>
      <c r="L35" s="340">
        <v>0.68</v>
      </c>
      <c r="N35"/>
      <c r="O35"/>
      <c r="P35"/>
    </row>
    <row r="36" spans="1:16" x14ac:dyDescent="0.25">
      <c r="A36" s="180" t="s">
        <v>163</v>
      </c>
      <c r="B36" s="336" t="s">
        <v>418</v>
      </c>
      <c r="C36" s="332"/>
      <c r="D36" s="332"/>
      <c r="E36" s="332"/>
      <c r="G36" s="319" t="s">
        <v>50</v>
      </c>
      <c r="H36" s="338"/>
      <c r="I36" s="339"/>
      <c r="J36" s="339"/>
      <c r="K36" s="339"/>
      <c r="L36" s="340">
        <v>0.61</v>
      </c>
      <c r="N36"/>
      <c r="O36"/>
      <c r="P36"/>
    </row>
    <row r="37" spans="1:16" x14ac:dyDescent="0.25">
      <c r="A37" s="180" t="s">
        <v>164</v>
      </c>
      <c r="B37" s="336" t="s">
        <v>419</v>
      </c>
      <c r="C37" s="332"/>
      <c r="D37" s="332"/>
      <c r="E37" s="332"/>
      <c r="G37" s="319" t="s">
        <v>431</v>
      </c>
      <c r="H37" s="338"/>
      <c r="I37" s="386"/>
      <c r="J37" s="386"/>
      <c r="K37" s="386"/>
      <c r="L37" s="389" t="s">
        <v>36</v>
      </c>
      <c r="N37"/>
      <c r="O37"/>
      <c r="P37"/>
    </row>
    <row r="38" spans="1:16" s="65" customFormat="1" x14ac:dyDescent="0.25">
      <c r="A38" s="180" t="s">
        <v>165</v>
      </c>
      <c r="B38" s="330" t="s">
        <v>420</v>
      </c>
      <c r="C38" s="332"/>
      <c r="D38" s="332"/>
      <c r="E38" s="332"/>
      <c r="F38" s="108"/>
      <c r="G38" s="319" t="s">
        <v>432</v>
      </c>
      <c r="H38" s="338"/>
      <c r="I38" s="386"/>
      <c r="J38" s="386"/>
      <c r="K38" s="386"/>
      <c r="L38" s="389" t="s">
        <v>36</v>
      </c>
      <c r="M38" s="2"/>
    </row>
    <row r="39" spans="1:16" s="217" customFormat="1" ht="15" customHeight="1" x14ac:dyDescent="0.25">
      <c r="A39" s="180" t="s">
        <v>169</v>
      </c>
      <c r="B39" s="336" t="s">
        <v>740</v>
      </c>
      <c r="C39" s="332"/>
      <c r="D39" s="332"/>
      <c r="E39" s="332"/>
      <c r="G39" s="319" t="s">
        <v>433</v>
      </c>
      <c r="H39" s="338"/>
      <c r="I39" s="386"/>
      <c r="J39" s="386"/>
      <c r="K39" s="386"/>
      <c r="L39" s="389" t="s">
        <v>36</v>
      </c>
      <c r="M39" s="109"/>
    </row>
    <row r="40" spans="1:16" s="108" customFormat="1" ht="15" customHeight="1" x14ac:dyDescent="0.25">
      <c r="A40" s="180" t="s">
        <v>398</v>
      </c>
      <c r="B40" s="336" t="s">
        <v>426</v>
      </c>
      <c r="C40" s="332"/>
      <c r="D40" s="332"/>
      <c r="E40" s="332"/>
      <c r="G40" s="319" t="s">
        <v>434</v>
      </c>
      <c r="H40" s="338"/>
      <c r="I40" s="386"/>
      <c r="J40" s="386"/>
      <c r="K40" s="386"/>
      <c r="L40" s="389" t="s">
        <v>36</v>
      </c>
      <c r="M40" s="109"/>
    </row>
    <row r="41" spans="1:16" s="217" customFormat="1" ht="15" customHeight="1" x14ac:dyDescent="0.25">
      <c r="A41" s="189" t="s">
        <v>409</v>
      </c>
      <c r="B41" s="337" t="s">
        <v>421</v>
      </c>
      <c r="C41" s="333"/>
      <c r="D41" s="333"/>
      <c r="E41" s="333"/>
      <c r="G41" s="319" t="s">
        <v>435</v>
      </c>
      <c r="H41" s="338"/>
      <c r="I41" s="386"/>
      <c r="J41" s="386"/>
      <c r="K41" s="386"/>
      <c r="L41" s="389" t="s">
        <v>36</v>
      </c>
      <c r="M41" s="109"/>
    </row>
    <row r="42" spans="1:16" s="65" customFormat="1" ht="15" customHeight="1" x14ac:dyDescent="0.25">
      <c r="A42" s="423" t="s">
        <v>752</v>
      </c>
      <c r="B42" s="328"/>
      <c r="C42" s="334" t="s">
        <v>36</v>
      </c>
      <c r="D42" s="334" t="s">
        <v>36</v>
      </c>
      <c r="E42" s="334">
        <v>0.46</v>
      </c>
      <c r="F42" s="108"/>
      <c r="G42" s="319" t="s">
        <v>436</v>
      </c>
      <c r="H42" s="338"/>
      <c r="I42" s="386"/>
      <c r="J42" s="386"/>
      <c r="K42" s="386"/>
      <c r="L42" s="389" t="s">
        <v>36</v>
      </c>
      <c r="M42" s="2"/>
    </row>
    <row r="43" spans="1:16" s="65" customFormat="1" ht="15" customHeight="1" x14ac:dyDescent="0.25">
      <c r="A43" s="290" t="s">
        <v>741</v>
      </c>
      <c r="B43" s="328"/>
      <c r="C43" s="346">
        <v>2.8000000000000001E-2</v>
      </c>
      <c r="D43" s="383" t="s">
        <v>36</v>
      </c>
      <c r="E43" s="383" t="s">
        <v>36</v>
      </c>
      <c r="F43" s="108"/>
      <c r="G43" s="319" t="s">
        <v>431</v>
      </c>
      <c r="H43" s="338"/>
      <c r="I43" s="339"/>
      <c r="J43" s="339"/>
      <c r="K43" s="339"/>
      <c r="L43" s="340">
        <v>0.92</v>
      </c>
      <c r="M43" s="2"/>
    </row>
    <row r="44" spans="1:16" ht="15" customHeight="1" x14ac:dyDescent="0.25">
      <c r="A44" s="384" t="s">
        <v>163</v>
      </c>
      <c r="B44" s="391" t="s">
        <v>393</v>
      </c>
      <c r="C44" s="422"/>
      <c r="D44" s="422"/>
      <c r="E44" s="422"/>
      <c r="G44" s="319" t="s">
        <v>432</v>
      </c>
      <c r="H44" s="338"/>
      <c r="I44" s="339"/>
      <c r="J44" s="339"/>
      <c r="K44" s="339"/>
      <c r="L44" s="340">
        <v>0.68</v>
      </c>
      <c r="N44"/>
      <c r="O44"/>
      <c r="P44"/>
    </row>
    <row r="45" spans="1:16" s="65" customFormat="1" ht="15" customHeight="1" x14ac:dyDescent="0.25">
      <c r="A45" s="384" t="s">
        <v>164</v>
      </c>
      <c r="B45" s="330" t="s">
        <v>688</v>
      </c>
      <c r="C45" s="422"/>
      <c r="D45" s="422"/>
      <c r="E45" s="422"/>
      <c r="F45" s="108"/>
      <c r="G45" s="319" t="s">
        <v>433</v>
      </c>
      <c r="H45" s="338"/>
      <c r="I45" s="339"/>
      <c r="J45" s="339"/>
      <c r="K45" s="339"/>
      <c r="L45" s="311">
        <v>0.92</v>
      </c>
      <c r="M45" s="2"/>
    </row>
    <row r="46" spans="1:16" s="65" customFormat="1" x14ac:dyDescent="0.25">
      <c r="A46" s="385" t="s">
        <v>165</v>
      </c>
      <c r="B46" s="393" t="s">
        <v>428</v>
      </c>
      <c r="C46" s="333"/>
      <c r="D46" s="333"/>
      <c r="E46" s="333"/>
      <c r="F46" s="108"/>
      <c r="G46" s="319" t="s">
        <v>436</v>
      </c>
      <c r="H46" s="338"/>
      <c r="I46" s="339"/>
      <c r="J46" s="339"/>
      <c r="K46" s="339"/>
      <c r="L46" s="311">
        <v>0.92</v>
      </c>
      <c r="M46" s="2"/>
    </row>
    <row r="47" spans="1:16" s="217" customFormat="1" hidden="1" x14ac:dyDescent="0.25">
      <c r="A47" s="381" t="s">
        <v>516</v>
      </c>
      <c r="B47" s="78"/>
      <c r="C47" s="379">
        <v>4.9000000000000002E-2</v>
      </c>
      <c r="D47" s="383" t="s">
        <v>36</v>
      </c>
      <c r="E47" s="383" t="s">
        <v>36</v>
      </c>
      <c r="G47" s="2"/>
      <c r="H47" s="320"/>
      <c r="I47" s="320"/>
      <c r="J47" s="320"/>
      <c r="K47" s="320"/>
      <c r="L47" s="301"/>
      <c r="M47" s="109"/>
    </row>
    <row r="48" spans="1:16" s="65" customFormat="1" ht="12.75" hidden="1" customHeight="1" x14ac:dyDescent="0.25">
      <c r="A48" s="384" t="s">
        <v>163</v>
      </c>
      <c r="B48" s="391" t="s">
        <v>393</v>
      </c>
      <c r="C48" s="382"/>
      <c r="D48" s="382"/>
      <c r="E48" s="382"/>
      <c r="F48" s="108"/>
      <c r="G48" s="2"/>
      <c r="H48" s="2"/>
      <c r="I48" s="2"/>
      <c r="J48" s="2"/>
      <c r="K48" s="2"/>
      <c r="L48" s="2"/>
      <c r="M48" s="2"/>
    </row>
    <row r="49" spans="1:16" s="65" customFormat="1" hidden="1" x14ac:dyDescent="0.25">
      <c r="A49" s="385" t="s">
        <v>164</v>
      </c>
      <c r="B49" s="393" t="s">
        <v>667</v>
      </c>
      <c r="C49" s="380"/>
      <c r="D49" s="380"/>
      <c r="E49" s="380"/>
      <c r="F49" s="108"/>
      <c r="G49" s="2"/>
      <c r="H49" s="2"/>
      <c r="I49" s="2"/>
      <c r="J49" s="2"/>
      <c r="K49" s="2"/>
      <c r="L49" s="2"/>
      <c r="M49" s="2"/>
    </row>
    <row r="50" spans="1:16" s="65" customFormat="1" hidden="1" x14ac:dyDescent="0.25">
      <c r="A50" s="381" t="s">
        <v>668</v>
      </c>
      <c r="B50" s="78"/>
      <c r="C50" s="379">
        <v>3.9E-2</v>
      </c>
      <c r="D50" s="383" t="s">
        <v>36</v>
      </c>
      <c r="E50" s="383" t="s">
        <v>36</v>
      </c>
      <c r="F50" s="108"/>
      <c r="G50" s="408"/>
      <c r="H50" s="408"/>
      <c r="I50" s="408"/>
      <c r="J50" s="408"/>
      <c r="K50" s="408"/>
      <c r="L50" s="301"/>
      <c r="M50" s="2"/>
    </row>
    <row r="51" spans="1:16" hidden="1" x14ac:dyDescent="0.25">
      <c r="A51" s="384" t="s">
        <v>163</v>
      </c>
      <c r="B51" s="391" t="s">
        <v>393</v>
      </c>
      <c r="C51" s="382"/>
      <c r="D51" s="382"/>
      <c r="E51" s="382"/>
      <c r="G51" s="408"/>
      <c r="H51" s="408"/>
      <c r="I51" s="408"/>
      <c r="J51" s="408"/>
      <c r="K51" s="408"/>
      <c r="L51" s="408"/>
    </row>
    <row r="52" spans="1:16" hidden="1" x14ac:dyDescent="0.25">
      <c r="A52" s="385" t="s">
        <v>164</v>
      </c>
      <c r="B52" s="393" t="s">
        <v>517</v>
      </c>
      <c r="C52" s="380"/>
      <c r="D52" s="380"/>
      <c r="E52" s="380"/>
      <c r="G52" s="408"/>
      <c r="H52" s="408"/>
      <c r="I52" s="408"/>
      <c r="J52" s="408"/>
      <c r="K52" s="408"/>
      <c r="L52" s="408"/>
    </row>
    <row r="53" spans="1:16" s="429" customFormat="1" hidden="1" x14ac:dyDescent="0.25">
      <c r="A53" s="381" t="s">
        <v>641</v>
      </c>
      <c r="B53" s="78"/>
      <c r="C53" s="379">
        <v>3.9E-2</v>
      </c>
      <c r="D53" s="383" t="s">
        <v>36</v>
      </c>
      <c r="E53" s="383" t="s">
        <v>36</v>
      </c>
      <c r="F53" s="408"/>
      <c r="G53" s="408"/>
      <c r="H53" s="408"/>
      <c r="I53" s="408"/>
      <c r="J53" s="408"/>
      <c r="K53" s="408"/>
      <c r="L53" s="408"/>
      <c r="M53" s="408"/>
      <c r="N53" s="408"/>
      <c r="O53" s="408"/>
      <c r="P53" s="408"/>
    </row>
    <row r="54" spans="1:16" s="429" customFormat="1" hidden="1" x14ac:dyDescent="0.25">
      <c r="A54" s="384" t="s">
        <v>163</v>
      </c>
      <c r="B54" s="391" t="s">
        <v>642</v>
      </c>
      <c r="C54" s="382"/>
      <c r="D54" s="382"/>
      <c r="E54" s="382"/>
      <c r="F54" s="408"/>
      <c r="G54" s="2"/>
      <c r="H54" s="2"/>
      <c r="I54" s="2"/>
      <c r="J54" s="2"/>
      <c r="K54" s="2"/>
      <c r="L54" s="2"/>
      <c r="M54" s="408"/>
      <c r="N54" s="408"/>
      <c r="O54" s="408"/>
      <c r="P54" s="408"/>
    </row>
    <row r="55" spans="1:16" s="429" customFormat="1" hidden="1" x14ac:dyDescent="0.25">
      <c r="A55" s="384" t="s">
        <v>164</v>
      </c>
      <c r="B55" s="391" t="s">
        <v>424</v>
      </c>
      <c r="C55" s="382"/>
      <c r="D55" s="382"/>
      <c r="E55" s="382"/>
      <c r="F55" s="408"/>
      <c r="G55" s="2"/>
      <c r="H55" s="2"/>
      <c r="I55" s="2"/>
      <c r="J55" s="2"/>
      <c r="K55" s="2"/>
      <c r="L55" s="2"/>
      <c r="M55" s="408"/>
      <c r="N55" s="408"/>
      <c r="O55" s="408"/>
      <c r="P55" s="408"/>
    </row>
    <row r="56" spans="1:16" s="429" customFormat="1" hidden="1" x14ac:dyDescent="0.25">
      <c r="A56" s="385" t="s">
        <v>165</v>
      </c>
      <c r="B56" s="393" t="s">
        <v>422</v>
      </c>
      <c r="C56" s="380"/>
      <c r="D56" s="380"/>
      <c r="E56" s="380"/>
      <c r="F56" s="408"/>
      <c r="G56" s="2"/>
      <c r="H56" s="2"/>
      <c r="I56" s="2"/>
      <c r="J56" s="2"/>
      <c r="K56" s="2"/>
      <c r="L56" s="2"/>
      <c r="M56" s="408"/>
      <c r="N56" s="408"/>
      <c r="O56" s="408"/>
      <c r="P56" s="408"/>
    </row>
    <row r="59" spans="1:16" s="407" customFormat="1" x14ac:dyDescent="0.25">
      <c r="A59" s="2"/>
      <c r="B59" s="2"/>
      <c r="C59" s="2"/>
      <c r="D59" s="2"/>
      <c r="E59" s="2"/>
      <c r="F59" s="408"/>
      <c r="G59" s="2"/>
      <c r="H59" s="2"/>
      <c r="I59" s="2"/>
      <c r="J59" s="2"/>
      <c r="K59" s="2"/>
      <c r="L59" s="2"/>
      <c r="M59" s="408"/>
      <c r="N59" s="408"/>
      <c r="O59" s="408"/>
      <c r="P59" s="408"/>
    </row>
  </sheetData>
  <sheetProtection password="E946" sheet="1" objects="1" scenarios="1"/>
  <dataConsolidate/>
  <mergeCells count="2">
    <mergeCell ref="H25:K25"/>
    <mergeCell ref="H34:K34"/>
  </mergeCells>
  <hyperlinks>
    <hyperlink ref="B3" location="Stucco" display="7/8in layer of Stucco"/>
    <hyperlink ref="B4" location="BldgPaper" display="Building Paper"/>
    <hyperlink ref="B5" location="MetalCompositeWall" display="Ins&amp;Framing-MetalFramedWall"/>
    <hyperlink ref="B7" location="Gypsum" display="Gypsum Board 1/2in"/>
    <hyperlink ref="B9" location="MetalRoof" display="T24 NR Metal Roofing"/>
    <hyperlink ref="B10" location="MetalRoofIns" display="R-19, StandgSeam-SingleLayrInswthermalblk"/>
    <hyperlink ref="B16" location="Gypsum" display="Gypsum Board 1/2in"/>
    <hyperlink ref="B14" location="Gypsum" display="Gypsum Board 1/2in"/>
    <hyperlink ref="B19" location="Carpet" display="CarpetPad"/>
    <hyperlink ref="B21" location="AcousticTile" display="Acoustic Tile"/>
    <hyperlink ref="B12" location="ConstructionAssembly!G12" display="Concrete - Solid Grout - 115 lb/ft3 - 8 in"/>
    <hyperlink ref="B28" location="Gypsum" display="Gypsum Board 1/2in"/>
    <hyperlink ref="B34" location="Gypsum" display="Gypsum Board 1/2in"/>
    <hyperlink ref="B32" location="ConstructionAssembly!G17" display="Plywood - 1/2 in"/>
    <hyperlink ref="B30" location="ConstructionAssembly!G20" display="Asphalt shingles - 1/4 in"/>
    <hyperlink ref="B31" location="BldgPaper" display="BuildingPaper 1/16in"/>
    <hyperlink ref="B33" location="ConstructionAssembly!G6" display="Composite Wood Frame 24 in OC 2x12 R13"/>
    <hyperlink ref="B6" location="ConstructionAssembly!G21" display="Air - Metal Wall Framing - 16 or 24 in OC"/>
    <hyperlink ref="B37" location="BldgPaper" display="Building Paper"/>
    <hyperlink ref="B36" location="Stucco" display="7/8in layer of Stucco"/>
    <hyperlink ref="B39" location="ConstructionAssembly!G22" display="Expanded Polystyrene - EPS - 1 in"/>
    <hyperlink ref="B41" location="Gypsum" display="Gypsum Board 1/2in"/>
    <hyperlink ref="B18" location="ConstructionAssembly!G17" display="Concrete - 140 lb/ft3 - 4 in"/>
    <hyperlink ref="B27" location="ConstructionAssembly!G17" display="Concrete - 140 lb/ft3 - 4 in"/>
    <hyperlink ref="B38" location="ConstructionAssembly!G23" display="Expanded Polystyrene - EPS - 4 1/16 in"/>
    <hyperlink ref="B40" location="ConstructionAssembly!G21" display="Air - Metal Wall Framing - 16 or 24 in OC"/>
    <hyperlink ref="B54" location="MetalRoof" display="T24 NR Metal Roofing"/>
    <hyperlink ref="B56" location="ConstructionAssembly!G26" display="Compliance insulation R24.86"/>
    <hyperlink ref="B51" location="MetalRoof" display="T24 NR Metal Roofing"/>
    <hyperlink ref="B52" location="ConstructionAssembly!G26" display="Compliance insulation R24.86"/>
    <hyperlink ref="B48" location="MetalRoof" display="T24 NR Metal Roofing"/>
    <hyperlink ref="B49" location="ConstructionAssembly!G26" display="Compliance insulation R24.86"/>
    <hyperlink ref="B46" location="ConstructionAssembly!G9" display="Expanded Polystyrene - EPS - 1 1/2 in"/>
    <hyperlink ref="B44" location="MetalRoof" display="T24 NR Metal Roofing"/>
    <hyperlink ref="B45" location="ConstructionAssembly!G9" display="Expanded Polystyrene - EPS - 1 1/2 in"/>
    <hyperlink ref="B24" location="Stucco" display="7/8in layer of Stucco"/>
    <hyperlink ref="B25" location="BldgPaper" display="Building Paper"/>
    <hyperlink ref="B26" location="MetalCompositeWall" display="Ins&amp;Framing-MetalFramedWall"/>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3"/>
  <sheetViews>
    <sheetView showGridLines="0" topLeftCell="A3" zoomScale="60" zoomScaleNormal="60" workbookViewId="0">
      <selection activeCell="C104" sqref="C104"/>
    </sheetView>
  </sheetViews>
  <sheetFormatPr defaultRowHeight="15" x14ac:dyDescent="0.25"/>
  <cols>
    <col min="1" max="1" width="17.140625" customWidth="1"/>
    <col min="2" max="2" width="17.85546875" style="65" bestFit="1" customWidth="1"/>
    <col min="3" max="3" width="10.7109375" style="69" customWidth="1"/>
    <col min="4" max="4" width="10.7109375" customWidth="1"/>
    <col min="5" max="5" width="10.7109375" style="105" customWidth="1"/>
    <col min="6" max="6" width="36.140625" bestFit="1" customWidth="1"/>
    <col min="7" max="7" width="36" style="100" bestFit="1" customWidth="1"/>
    <col min="8" max="8" width="10.7109375" style="2" customWidth="1"/>
    <col min="9" max="9" width="10.7109375" style="65" customWidth="1"/>
    <col min="10" max="12" width="10.7109375" style="100" customWidth="1"/>
    <col min="13" max="13" width="17.140625" customWidth="1"/>
    <col min="14" max="14" width="17.85546875" bestFit="1" customWidth="1"/>
    <col min="15" max="17" width="10.7109375" customWidth="1"/>
    <col min="18" max="18" width="36.140625" bestFit="1" customWidth="1"/>
    <col min="19" max="19" width="36" bestFit="1" customWidth="1"/>
    <col min="20" max="23" width="10.7109375" customWidth="1"/>
  </cols>
  <sheetData>
    <row r="1" spans="1:23" s="65" customFormat="1" ht="15.75" thickBot="1" x14ac:dyDescent="0.3">
      <c r="A1" s="2"/>
      <c r="B1" s="68"/>
      <c r="C1" s="70"/>
      <c r="E1" s="105"/>
      <c r="G1" s="100"/>
      <c r="H1" s="2"/>
      <c r="J1" s="100"/>
      <c r="K1" s="100"/>
      <c r="L1" s="100"/>
    </row>
    <row r="2" spans="1:23" s="65" customFormat="1" ht="19.5" thickBot="1" x14ac:dyDescent="0.35">
      <c r="A2" s="146" t="s">
        <v>225</v>
      </c>
      <c r="B2" s="147"/>
      <c r="C2" s="148"/>
      <c r="D2" s="147"/>
      <c r="E2" s="147"/>
      <c r="F2" s="147"/>
      <c r="G2" s="147"/>
      <c r="H2" s="147"/>
      <c r="I2" s="147"/>
      <c r="J2" s="147"/>
      <c r="K2" s="147"/>
      <c r="L2" s="149"/>
      <c r="M2" s="150"/>
      <c r="N2" s="150"/>
      <c r="O2" s="150"/>
      <c r="P2" s="150"/>
      <c r="Q2" s="150"/>
      <c r="R2" s="150"/>
      <c r="S2" s="150"/>
      <c r="T2" s="150"/>
      <c r="U2" s="150"/>
      <c r="V2" s="150"/>
      <c r="W2" s="151"/>
    </row>
    <row r="3" spans="1:23" s="65" customFormat="1" ht="25.5" x14ac:dyDescent="0.25">
      <c r="A3" s="598" t="s">
        <v>211</v>
      </c>
      <c r="B3" s="428" t="s">
        <v>218</v>
      </c>
      <c r="C3" s="427" t="s">
        <v>205</v>
      </c>
      <c r="D3" s="427" t="s">
        <v>206</v>
      </c>
      <c r="E3" s="427" t="s">
        <v>219</v>
      </c>
      <c r="F3" s="427" t="s">
        <v>207</v>
      </c>
      <c r="G3" s="427" t="s">
        <v>208</v>
      </c>
      <c r="H3" s="427" t="s">
        <v>220</v>
      </c>
      <c r="I3" s="427" t="s">
        <v>221</v>
      </c>
      <c r="J3" s="427" t="s">
        <v>209</v>
      </c>
      <c r="K3" s="427" t="s">
        <v>210</v>
      </c>
      <c r="L3" s="100"/>
      <c r="M3" s="100"/>
    </row>
    <row r="4" spans="1:23" s="65" customFormat="1" x14ac:dyDescent="0.25">
      <c r="A4" s="596"/>
      <c r="B4" s="328" t="s">
        <v>575</v>
      </c>
      <c r="C4" s="121">
        <v>1901.26</v>
      </c>
      <c r="D4" s="121">
        <v>1471.24</v>
      </c>
      <c r="E4" s="121">
        <v>0</v>
      </c>
      <c r="F4" s="424" t="s">
        <v>570</v>
      </c>
      <c r="G4" s="424" t="s">
        <v>571</v>
      </c>
      <c r="H4" s="122">
        <v>0.56299999999999994</v>
      </c>
      <c r="I4" s="122">
        <v>0.436</v>
      </c>
      <c r="J4" s="424" t="s">
        <v>572</v>
      </c>
      <c r="K4" s="424" t="s">
        <v>572</v>
      </c>
      <c r="L4" s="100"/>
      <c r="M4" s="100"/>
    </row>
    <row r="5" spans="1:23" s="65" customFormat="1" x14ac:dyDescent="0.25">
      <c r="A5" s="596"/>
      <c r="B5" s="78" t="s">
        <v>576</v>
      </c>
      <c r="C5" s="123">
        <v>1239.3900000000001</v>
      </c>
      <c r="D5" s="123">
        <v>934.46</v>
      </c>
      <c r="E5" s="123">
        <v>0</v>
      </c>
      <c r="F5" s="424" t="s">
        <v>574</v>
      </c>
      <c r="G5" s="424" t="s">
        <v>573</v>
      </c>
      <c r="H5" s="124">
        <v>0.56999999999999995</v>
      </c>
      <c r="I5" s="124">
        <v>0.42899999999999999</v>
      </c>
      <c r="J5" s="425" t="s">
        <v>572</v>
      </c>
      <c r="K5" s="425" t="s">
        <v>572</v>
      </c>
      <c r="L5" s="100"/>
      <c r="M5" s="100"/>
    </row>
    <row r="6" spans="1:23" s="65" customFormat="1" x14ac:dyDescent="0.25">
      <c r="A6" s="596"/>
      <c r="B6" s="328" t="s">
        <v>577</v>
      </c>
      <c r="C6" s="121">
        <v>1901.26</v>
      </c>
      <c r="D6" s="121">
        <v>1471.24</v>
      </c>
      <c r="E6" s="121">
        <v>0</v>
      </c>
      <c r="F6" s="424" t="s">
        <v>570</v>
      </c>
      <c r="G6" s="424" t="s">
        <v>571</v>
      </c>
      <c r="H6" s="122">
        <v>0.56299999999999994</v>
      </c>
      <c r="I6" s="122">
        <v>0.436</v>
      </c>
      <c r="J6" s="424" t="s">
        <v>572</v>
      </c>
      <c r="K6" s="424" t="s">
        <v>572</v>
      </c>
      <c r="L6" s="408"/>
      <c r="M6" s="100"/>
    </row>
    <row r="7" spans="1:23" s="65" customFormat="1" x14ac:dyDescent="0.25">
      <c r="A7" s="597"/>
      <c r="B7" s="79" t="s">
        <v>578</v>
      </c>
      <c r="C7" s="125">
        <v>1239.3900000000001</v>
      </c>
      <c r="D7" s="125">
        <v>934.46</v>
      </c>
      <c r="E7" s="125">
        <v>0</v>
      </c>
      <c r="F7" s="327" t="s">
        <v>574</v>
      </c>
      <c r="G7" s="327" t="s">
        <v>573</v>
      </c>
      <c r="H7" s="126">
        <v>0.56999999999999995</v>
      </c>
      <c r="I7" s="126">
        <v>0.42899999999999999</v>
      </c>
      <c r="J7" s="426" t="s">
        <v>572</v>
      </c>
      <c r="K7" s="426" t="s">
        <v>572</v>
      </c>
      <c r="L7" s="408"/>
      <c r="M7" s="100"/>
    </row>
    <row r="8" spans="1:23" s="65" customFormat="1" x14ac:dyDescent="0.25">
      <c r="A8" s="2"/>
      <c r="B8" s="68"/>
      <c r="C8" s="95"/>
      <c r="D8" s="127"/>
      <c r="E8" s="128"/>
      <c r="F8" s="127"/>
      <c r="G8" s="95"/>
      <c r="H8" s="95"/>
      <c r="I8" s="127"/>
      <c r="J8" s="95"/>
      <c r="K8" s="95"/>
      <c r="L8" s="100"/>
    </row>
    <row r="9" spans="1:23" s="65" customFormat="1" ht="15" customHeight="1" x14ac:dyDescent="0.25">
      <c r="A9" s="595" t="s">
        <v>212</v>
      </c>
      <c r="B9" s="328" t="s">
        <v>575</v>
      </c>
      <c r="C9" s="121">
        <v>1901.26</v>
      </c>
      <c r="D9" s="121">
        <v>1471.24</v>
      </c>
      <c r="E9" s="121">
        <v>0</v>
      </c>
      <c r="F9" s="424" t="s">
        <v>570</v>
      </c>
      <c r="G9" s="424" t="s">
        <v>571</v>
      </c>
      <c r="H9" s="122">
        <v>0.56299999999999994</v>
      </c>
      <c r="I9" s="122">
        <v>0.436</v>
      </c>
      <c r="J9" s="424" t="s">
        <v>572</v>
      </c>
      <c r="K9" s="424" t="s">
        <v>572</v>
      </c>
      <c r="L9" s="100"/>
    </row>
    <row r="10" spans="1:23" s="65" customFormat="1" x14ac:dyDescent="0.25">
      <c r="A10" s="596"/>
      <c r="B10" s="78" t="s">
        <v>576</v>
      </c>
      <c r="C10" s="123">
        <v>1239.3900000000001</v>
      </c>
      <c r="D10" s="123">
        <v>934.46</v>
      </c>
      <c r="E10" s="123">
        <v>0</v>
      </c>
      <c r="F10" s="424" t="s">
        <v>573</v>
      </c>
      <c r="G10" s="424" t="s">
        <v>574</v>
      </c>
      <c r="H10" s="124">
        <v>0.56999999999999995</v>
      </c>
      <c r="I10" s="124">
        <v>0.42899999999999999</v>
      </c>
      <c r="J10" s="425" t="s">
        <v>572</v>
      </c>
      <c r="K10" s="425" t="s">
        <v>572</v>
      </c>
      <c r="L10" s="100"/>
    </row>
    <row r="11" spans="1:23" s="65" customFormat="1" x14ac:dyDescent="0.25">
      <c r="A11" s="596"/>
      <c r="B11" s="328" t="s">
        <v>577</v>
      </c>
      <c r="C11" s="121">
        <v>1901.26</v>
      </c>
      <c r="D11" s="121">
        <v>1471.24</v>
      </c>
      <c r="E11" s="121">
        <v>0</v>
      </c>
      <c r="F11" s="424" t="s">
        <v>570</v>
      </c>
      <c r="G11" s="424" t="s">
        <v>571</v>
      </c>
      <c r="H11" s="122">
        <v>0.56299999999999994</v>
      </c>
      <c r="I11" s="122">
        <v>0.436</v>
      </c>
      <c r="J11" s="424" t="s">
        <v>572</v>
      </c>
      <c r="K11" s="424" t="s">
        <v>572</v>
      </c>
      <c r="L11" s="100"/>
    </row>
    <row r="12" spans="1:23" s="65" customFormat="1" x14ac:dyDescent="0.25">
      <c r="A12" s="597"/>
      <c r="B12" s="79" t="s">
        <v>578</v>
      </c>
      <c r="C12" s="125">
        <v>1239.3900000000001</v>
      </c>
      <c r="D12" s="125">
        <v>934.46</v>
      </c>
      <c r="E12" s="125">
        <v>0</v>
      </c>
      <c r="F12" s="327" t="s">
        <v>573</v>
      </c>
      <c r="G12" s="327" t="s">
        <v>574</v>
      </c>
      <c r="H12" s="126">
        <v>0.56999999999999995</v>
      </c>
      <c r="I12" s="126">
        <v>0.42899999999999999</v>
      </c>
      <c r="J12" s="426" t="s">
        <v>572</v>
      </c>
      <c r="K12" s="426" t="s">
        <v>572</v>
      </c>
      <c r="L12" s="100"/>
    </row>
    <row r="13" spans="1:23" s="65" customFormat="1" x14ac:dyDescent="0.25">
      <c r="A13" s="2"/>
      <c r="B13" s="68"/>
      <c r="C13" s="95"/>
      <c r="D13" s="127"/>
      <c r="E13" s="128"/>
      <c r="F13" s="127"/>
      <c r="G13" s="95"/>
      <c r="H13" s="95"/>
      <c r="I13" s="127"/>
      <c r="J13" s="95"/>
      <c r="K13" s="95"/>
      <c r="L13" s="100"/>
    </row>
    <row r="14" spans="1:23" s="65" customFormat="1" ht="15" customHeight="1" x14ac:dyDescent="0.25">
      <c r="A14" s="595" t="s">
        <v>213</v>
      </c>
      <c r="B14" s="328" t="s">
        <v>575</v>
      </c>
      <c r="C14" s="121">
        <v>1901.26</v>
      </c>
      <c r="D14" s="121">
        <v>1471.24</v>
      </c>
      <c r="E14" s="121">
        <v>0</v>
      </c>
      <c r="F14" s="424" t="s">
        <v>570</v>
      </c>
      <c r="G14" s="424" t="s">
        <v>571</v>
      </c>
      <c r="H14" s="122">
        <v>0.56299999999999994</v>
      </c>
      <c r="I14" s="122">
        <v>0.436</v>
      </c>
      <c r="J14" s="424" t="s">
        <v>572</v>
      </c>
      <c r="K14" s="424" t="s">
        <v>572</v>
      </c>
      <c r="L14" s="100"/>
    </row>
    <row r="15" spans="1:23" s="65" customFormat="1" x14ac:dyDescent="0.25">
      <c r="A15" s="596"/>
      <c r="B15" s="78" t="s">
        <v>576</v>
      </c>
      <c r="C15" s="123">
        <v>1239.3900000000001</v>
      </c>
      <c r="D15" s="123">
        <v>934.46</v>
      </c>
      <c r="E15" s="123">
        <v>0</v>
      </c>
      <c r="F15" s="424" t="s">
        <v>573</v>
      </c>
      <c r="G15" s="424" t="s">
        <v>574</v>
      </c>
      <c r="H15" s="124">
        <v>0.56999999999999995</v>
      </c>
      <c r="I15" s="124">
        <v>0.42899999999999999</v>
      </c>
      <c r="J15" s="425" t="s">
        <v>572</v>
      </c>
      <c r="K15" s="425" t="s">
        <v>572</v>
      </c>
      <c r="L15" s="100"/>
    </row>
    <row r="16" spans="1:23" s="65" customFormat="1" x14ac:dyDescent="0.25">
      <c r="A16" s="596"/>
      <c r="B16" s="328" t="s">
        <v>577</v>
      </c>
      <c r="C16" s="121">
        <v>1901.26</v>
      </c>
      <c r="D16" s="121">
        <v>1471.24</v>
      </c>
      <c r="E16" s="121">
        <v>0</v>
      </c>
      <c r="F16" s="424" t="s">
        <v>570</v>
      </c>
      <c r="G16" s="424" t="s">
        <v>571</v>
      </c>
      <c r="H16" s="122">
        <v>0.56299999999999994</v>
      </c>
      <c r="I16" s="122">
        <v>0.436</v>
      </c>
      <c r="J16" s="424" t="s">
        <v>572</v>
      </c>
      <c r="K16" s="424" t="s">
        <v>572</v>
      </c>
      <c r="L16" s="100"/>
    </row>
    <row r="17" spans="1:23" s="65" customFormat="1" x14ac:dyDescent="0.25">
      <c r="A17" s="597"/>
      <c r="B17" s="79" t="s">
        <v>578</v>
      </c>
      <c r="C17" s="125">
        <v>1239.3900000000001</v>
      </c>
      <c r="D17" s="125">
        <v>934.46</v>
      </c>
      <c r="E17" s="125">
        <v>0</v>
      </c>
      <c r="F17" s="327" t="s">
        <v>573</v>
      </c>
      <c r="G17" s="327" t="s">
        <v>574</v>
      </c>
      <c r="H17" s="126">
        <v>0.56999999999999995</v>
      </c>
      <c r="I17" s="126">
        <v>0.42899999999999999</v>
      </c>
      <c r="J17" s="426" t="s">
        <v>572</v>
      </c>
      <c r="K17" s="426" t="s">
        <v>572</v>
      </c>
      <c r="L17" s="100"/>
    </row>
    <row r="18" spans="1:23" s="65" customFormat="1" x14ac:dyDescent="0.25">
      <c r="A18" s="2"/>
      <c r="B18" s="68"/>
      <c r="C18" s="70"/>
      <c r="E18" s="105"/>
      <c r="G18" s="100"/>
      <c r="H18" s="2"/>
      <c r="J18" s="100"/>
      <c r="K18" s="100"/>
      <c r="L18" s="100"/>
    </row>
    <row r="19" spans="1:23" ht="15.75" thickBot="1" x14ac:dyDescent="0.3"/>
    <row r="20" spans="1:23" ht="19.5" thickBot="1" x14ac:dyDescent="0.35">
      <c r="A20" s="146" t="s">
        <v>150</v>
      </c>
      <c r="B20" s="147"/>
      <c r="C20" s="148"/>
      <c r="D20" s="147"/>
      <c r="E20" s="147"/>
      <c r="F20" s="147"/>
      <c r="G20" s="147"/>
      <c r="H20" s="147"/>
      <c r="I20" s="147"/>
      <c r="J20" s="147"/>
      <c r="K20" s="147"/>
      <c r="L20" s="149"/>
      <c r="M20" s="150"/>
      <c r="N20" s="150"/>
      <c r="O20" s="150"/>
      <c r="P20" s="150"/>
      <c r="Q20" s="150"/>
      <c r="R20" s="150"/>
      <c r="S20" s="150"/>
      <c r="T20" s="150"/>
      <c r="U20" s="150"/>
      <c r="V20" s="150"/>
      <c r="W20" s="151"/>
    </row>
    <row r="21" spans="1:23" x14ac:dyDescent="0.25">
      <c r="A21" s="152" t="s">
        <v>167</v>
      </c>
      <c r="B21" s="152" t="s">
        <v>138</v>
      </c>
      <c r="C21" s="153" t="s">
        <v>204</v>
      </c>
      <c r="F21" s="100"/>
      <c r="H21"/>
      <c r="I21" s="100"/>
      <c r="K21"/>
      <c r="L21"/>
    </row>
    <row r="22" spans="1:23" x14ac:dyDescent="0.25">
      <c r="A22" s="77" t="s">
        <v>151</v>
      </c>
      <c r="B22" s="129">
        <v>4089</v>
      </c>
      <c r="C22" s="129" t="s">
        <v>135</v>
      </c>
      <c r="F22" s="100"/>
      <c r="H22"/>
      <c r="I22" s="100"/>
      <c r="K22"/>
      <c r="L22"/>
    </row>
    <row r="23" spans="1:23" x14ac:dyDescent="0.25">
      <c r="A23" s="78" t="s">
        <v>152</v>
      </c>
      <c r="B23" s="118">
        <v>17227</v>
      </c>
      <c r="C23" s="118" t="s">
        <v>135</v>
      </c>
      <c r="F23" s="100"/>
      <c r="H23"/>
      <c r="I23" s="100"/>
      <c r="K23"/>
      <c r="L23"/>
    </row>
    <row r="24" spans="1:23" x14ac:dyDescent="0.25">
      <c r="A24" s="78" t="s">
        <v>153</v>
      </c>
      <c r="B24" s="118">
        <v>1623</v>
      </c>
      <c r="C24" s="118" t="s">
        <v>135</v>
      </c>
      <c r="F24" s="100"/>
      <c r="H24"/>
      <c r="I24" s="100"/>
      <c r="K24"/>
      <c r="L24"/>
    </row>
    <row r="25" spans="1:23" x14ac:dyDescent="0.25">
      <c r="A25" s="78" t="s">
        <v>154</v>
      </c>
      <c r="B25" s="118">
        <v>1623</v>
      </c>
      <c r="C25" s="118" t="s">
        <v>135</v>
      </c>
      <c r="F25" s="100"/>
      <c r="H25"/>
      <c r="I25" s="100"/>
      <c r="K25"/>
      <c r="L25"/>
    </row>
    <row r="26" spans="1:23" x14ac:dyDescent="0.25">
      <c r="A26" s="78" t="s">
        <v>155</v>
      </c>
      <c r="B26" s="118">
        <v>129</v>
      </c>
      <c r="C26" s="118" t="s">
        <v>135</v>
      </c>
      <c r="F26" s="100"/>
      <c r="H26"/>
      <c r="I26" s="100"/>
      <c r="K26"/>
      <c r="L26"/>
    </row>
    <row r="27" spans="1:23" x14ac:dyDescent="0.25">
      <c r="A27" s="78" t="s">
        <v>136</v>
      </c>
      <c r="B27" s="118">
        <v>24692</v>
      </c>
      <c r="C27" s="78"/>
      <c r="F27" s="100"/>
      <c r="H27"/>
      <c r="I27" s="100"/>
      <c r="K27"/>
      <c r="L27"/>
    </row>
    <row r="28" spans="1:23" x14ac:dyDescent="0.25">
      <c r="A28" s="79" t="s">
        <v>137</v>
      </c>
      <c r="B28" s="119">
        <v>0</v>
      </c>
      <c r="C28" s="130"/>
      <c r="F28" s="100"/>
      <c r="H28"/>
      <c r="I28" s="100"/>
      <c r="K28"/>
      <c r="L28"/>
    </row>
    <row r="29" spans="1:23" s="101" customFormat="1" x14ac:dyDescent="0.25">
      <c r="A29" s="102"/>
      <c r="B29" s="76"/>
      <c r="C29" s="103"/>
      <c r="E29" s="105"/>
      <c r="F29" s="102"/>
      <c r="G29" s="102"/>
      <c r="I29" s="102"/>
      <c r="J29" s="102"/>
    </row>
    <row r="30" spans="1:23" s="101" customFormat="1" ht="25.5" x14ac:dyDescent="0.25">
      <c r="A30" s="595" t="s">
        <v>211</v>
      </c>
      <c r="B30" s="132" t="s">
        <v>218</v>
      </c>
      <c r="C30" s="133" t="s">
        <v>205</v>
      </c>
      <c r="D30" s="133" t="s">
        <v>206</v>
      </c>
      <c r="E30" s="133" t="s">
        <v>219</v>
      </c>
      <c r="F30" s="133" t="s">
        <v>207</v>
      </c>
      <c r="G30" s="133" t="s">
        <v>208</v>
      </c>
      <c r="H30" s="133" t="s">
        <v>220</v>
      </c>
      <c r="I30" s="133" t="s">
        <v>221</v>
      </c>
      <c r="J30" s="133" t="s">
        <v>209</v>
      </c>
      <c r="K30" s="133" t="s">
        <v>210</v>
      </c>
      <c r="L30" s="99"/>
      <c r="M30" s="595" t="s">
        <v>312</v>
      </c>
      <c r="N30" s="93" t="s">
        <v>218</v>
      </c>
      <c r="O30" s="134" t="s">
        <v>205</v>
      </c>
      <c r="P30" s="134" t="s">
        <v>206</v>
      </c>
      <c r="Q30" s="134" t="s">
        <v>219</v>
      </c>
      <c r="R30" s="134" t="s">
        <v>207</v>
      </c>
      <c r="S30" s="134" t="s">
        <v>208</v>
      </c>
      <c r="T30" s="134" t="s">
        <v>220</v>
      </c>
      <c r="U30" s="134" t="s">
        <v>221</v>
      </c>
      <c r="V30" s="134" t="s">
        <v>209</v>
      </c>
      <c r="W30" s="134" t="s">
        <v>210</v>
      </c>
    </row>
    <row r="31" spans="1:23" s="101" customFormat="1" ht="15" customHeight="1" x14ac:dyDescent="0.25">
      <c r="A31" s="596"/>
      <c r="B31" s="77" t="s">
        <v>214</v>
      </c>
      <c r="C31" s="90" t="s">
        <v>36</v>
      </c>
      <c r="D31" s="90" t="s">
        <v>36</v>
      </c>
      <c r="E31" s="90">
        <v>16742.62</v>
      </c>
      <c r="F31" s="90" t="s">
        <v>222</v>
      </c>
      <c r="G31" s="352" t="s">
        <v>36</v>
      </c>
      <c r="H31" s="122">
        <v>0.97</v>
      </c>
      <c r="I31" s="122"/>
      <c r="J31" s="90" t="s">
        <v>488</v>
      </c>
      <c r="K31" s="90"/>
      <c r="L31" s="106"/>
      <c r="M31" s="596"/>
      <c r="N31" s="90" t="s">
        <v>214</v>
      </c>
      <c r="O31" s="90" t="s">
        <v>36</v>
      </c>
      <c r="P31" s="90" t="s">
        <v>36</v>
      </c>
      <c r="Q31" s="121">
        <v>16934.71</v>
      </c>
      <c r="R31" s="90" t="s">
        <v>222</v>
      </c>
      <c r="S31" s="352" t="s">
        <v>36</v>
      </c>
      <c r="T31" s="122">
        <v>0.97</v>
      </c>
      <c r="U31" s="122"/>
      <c r="V31" s="352" t="s">
        <v>488</v>
      </c>
      <c r="W31" s="352"/>
    </row>
    <row r="32" spans="1:23" s="101" customFormat="1" x14ac:dyDescent="0.25">
      <c r="A32" s="596"/>
      <c r="B32" s="78" t="s">
        <v>215</v>
      </c>
      <c r="C32" s="368">
        <v>718.07</v>
      </c>
      <c r="D32" s="353" t="s">
        <v>36</v>
      </c>
      <c r="E32" s="356" t="s">
        <v>36</v>
      </c>
      <c r="F32" s="355" t="s">
        <v>223</v>
      </c>
      <c r="G32" s="353" t="s">
        <v>36</v>
      </c>
      <c r="H32" s="367">
        <v>0.44172052341178442</v>
      </c>
      <c r="I32" s="124"/>
      <c r="J32" s="91" t="s">
        <v>488</v>
      </c>
      <c r="K32" s="91"/>
      <c r="L32" s="106"/>
      <c r="M32" s="596"/>
      <c r="N32" s="91" t="s">
        <v>215</v>
      </c>
      <c r="O32" s="123">
        <v>717.04727999999989</v>
      </c>
      <c r="P32" s="123" t="s">
        <v>36</v>
      </c>
      <c r="Q32" s="91" t="s">
        <v>36</v>
      </c>
      <c r="R32" s="91" t="s">
        <v>223</v>
      </c>
      <c r="S32" s="353" t="s">
        <v>36</v>
      </c>
      <c r="T32" s="367">
        <v>0.44172052341178442</v>
      </c>
      <c r="U32" s="124"/>
      <c r="V32" s="353" t="s">
        <v>488</v>
      </c>
      <c r="W32" s="353"/>
    </row>
    <row r="33" spans="1:23" s="101" customFormat="1" x14ac:dyDescent="0.25">
      <c r="A33" s="596"/>
      <c r="B33" s="78" t="s">
        <v>216</v>
      </c>
      <c r="C33" s="368">
        <v>718.07</v>
      </c>
      <c r="D33" s="353" t="s">
        <v>36</v>
      </c>
      <c r="E33" s="91" t="s">
        <v>36</v>
      </c>
      <c r="F33" s="91" t="s">
        <v>223</v>
      </c>
      <c r="G33" s="353" t="s">
        <v>36</v>
      </c>
      <c r="H33" s="124">
        <v>0.44172052341178442</v>
      </c>
      <c r="I33" s="124"/>
      <c r="J33" s="353" t="s">
        <v>488</v>
      </c>
      <c r="K33" s="353"/>
      <c r="L33" s="106"/>
      <c r="M33" s="596"/>
      <c r="N33" s="91" t="s">
        <v>216</v>
      </c>
      <c r="O33" s="123">
        <v>717.04727999999989</v>
      </c>
      <c r="P33" s="123" t="s">
        <v>36</v>
      </c>
      <c r="Q33" s="91" t="s">
        <v>36</v>
      </c>
      <c r="R33" s="91" t="s">
        <v>223</v>
      </c>
      <c r="S33" s="353" t="s">
        <v>36</v>
      </c>
      <c r="T33" s="124">
        <v>0.44172052341178442</v>
      </c>
      <c r="U33" s="124"/>
      <c r="V33" s="353" t="s">
        <v>488</v>
      </c>
      <c r="W33" s="353"/>
    </row>
    <row r="34" spans="1:23" s="101" customFormat="1" x14ac:dyDescent="0.25">
      <c r="A34" s="597"/>
      <c r="B34" s="79" t="s">
        <v>217</v>
      </c>
      <c r="C34" s="125">
        <v>114.3</v>
      </c>
      <c r="D34" s="125" t="s">
        <v>36</v>
      </c>
      <c r="E34" s="92" t="s">
        <v>36</v>
      </c>
      <c r="F34" s="92" t="s">
        <v>223</v>
      </c>
      <c r="G34" s="92" t="s">
        <v>36</v>
      </c>
      <c r="H34" s="126">
        <v>0.88</v>
      </c>
      <c r="I34" s="131"/>
      <c r="J34" s="354" t="s">
        <v>488</v>
      </c>
      <c r="K34" s="92"/>
      <c r="L34" s="106"/>
      <c r="M34" s="597"/>
      <c r="N34" s="92" t="s">
        <v>217</v>
      </c>
      <c r="O34" s="125">
        <v>85.929389999999998</v>
      </c>
      <c r="P34" s="125" t="s">
        <v>36</v>
      </c>
      <c r="Q34" s="92" t="s">
        <v>36</v>
      </c>
      <c r="R34" s="92" t="s">
        <v>223</v>
      </c>
      <c r="S34" s="354" t="s">
        <v>36</v>
      </c>
      <c r="T34" s="126">
        <v>0.88</v>
      </c>
      <c r="U34" s="131"/>
      <c r="V34" s="354" t="s">
        <v>488</v>
      </c>
      <c r="W34" s="354"/>
    </row>
    <row r="35" spans="1:23" x14ac:dyDescent="0.25">
      <c r="A35" s="135"/>
      <c r="B35" s="136"/>
      <c r="C35" s="137"/>
      <c r="D35" s="136"/>
      <c r="E35" s="136"/>
      <c r="F35" s="116"/>
      <c r="G35" s="116"/>
      <c r="H35" s="136"/>
      <c r="I35" s="136"/>
      <c r="J35" s="116"/>
      <c r="K35" s="115"/>
      <c r="L35"/>
      <c r="M35" s="141"/>
      <c r="N35" s="142"/>
      <c r="O35" s="142"/>
      <c r="P35" s="142"/>
      <c r="Q35" s="142"/>
      <c r="R35" s="142"/>
      <c r="S35" s="142"/>
      <c r="T35" s="142"/>
      <c r="U35" s="142"/>
      <c r="V35" s="142"/>
      <c r="W35" s="143"/>
    </row>
    <row r="36" spans="1:23" x14ac:dyDescent="0.25">
      <c r="A36" s="113" t="s">
        <v>156</v>
      </c>
      <c r="B36" s="136"/>
      <c r="C36" s="137"/>
      <c r="D36" s="136"/>
      <c r="E36" s="136"/>
      <c r="F36" s="116"/>
      <c r="G36" s="116"/>
      <c r="H36" s="136"/>
      <c r="I36" s="116"/>
      <c r="J36" s="116"/>
      <c r="K36" s="115"/>
      <c r="L36"/>
      <c r="M36" s="113" t="s">
        <v>157</v>
      </c>
      <c r="N36" s="136"/>
      <c r="O36" s="136"/>
      <c r="P36" s="136"/>
      <c r="Q36" s="136"/>
      <c r="R36" s="136"/>
      <c r="S36" s="136"/>
      <c r="T36" s="136"/>
      <c r="U36" s="136"/>
      <c r="V36" s="136"/>
      <c r="W36" s="144"/>
    </row>
    <row r="37" spans="1:23" x14ac:dyDescent="0.25">
      <c r="A37" s="135"/>
      <c r="B37" s="136"/>
      <c r="C37" s="137"/>
      <c r="D37" s="136"/>
      <c r="E37" s="136"/>
      <c r="F37" s="116"/>
      <c r="G37" s="116"/>
      <c r="H37" s="136"/>
      <c r="I37" s="116"/>
      <c r="J37" s="116"/>
      <c r="K37" s="115"/>
      <c r="L37"/>
      <c r="M37" s="135"/>
      <c r="N37" s="136"/>
      <c r="O37" s="136"/>
      <c r="P37" s="136"/>
      <c r="Q37" s="136"/>
      <c r="R37" s="136"/>
      <c r="S37" s="136"/>
      <c r="T37" s="136"/>
      <c r="U37" s="136"/>
      <c r="V37" s="136"/>
      <c r="W37" s="144"/>
    </row>
    <row r="38" spans="1:23" x14ac:dyDescent="0.25">
      <c r="A38" s="135"/>
      <c r="B38" s="136"/>
      <c r="C38" s="137"/>
      <c r="D38" s="136"/>
      <c r="E38" s="136"/>
      <c r="F38" s="116"/>
      <c r="G38" s="116"/>
      <c r="H38" s="136"/>
      <c r="I38" s="116"/>
      <c r="J38" s="116"/>
      <c r="K38" s="115"/>
      <c r="L38"/>
      <c r="M38" s="135"/>
      <c r="N38" s="136"/>
      <c r="O38" s="136"/>
      <c r="P38" s="136"/>
      <c r="Q38" s="136"/>
      <c r="R38" s="136"/>
      <c r="S38" s="136"/>
      <c r="T38" s="136"/>
      <c r="U38" s="136"/>
      <c r="V38" s="136"/>
      <c r="W38" s="144"/>
    </row>
    <row r="39" spans="1:23" x14ac:dyDescent="0.25">
      <c r="A39" s="135"/>
      <c r="B39" s="136"/>
      <c r="C39" s="137"/>
      <c r="D39" s="136"/>
      <c r="E39" s="136"/>
      <c r="F39" s="116"/>
      <c r="G39" s="116"/>
      <c r="H39" s="136"/>
      <c r="I39" s="116"/>
      <c r="J39" s="116"/>
      <c r="K39" s="115"/>
      <c r="L39"/>
      <c r="M39" s="135"/>
      <c r="N39" s="136"/>
      <c r="O39" s="136"/>
      <c r="P39" s="136"/>
      <c r="Q39" s="136"/>
      <c r="R39" s="136"/>
      <c r="S39" s="136"/>
      <c r="T39" s="136"/>
      <c r="U39" s="136"/>
      <c r="V39" s="136"/>
      <c r="W39" s="144"/>
    </row>
    <row r="40" spans="1:23" x14ac:dyDescent="0.25">
      <c r="A40" s="135"/>
      <c r="B40" s="136"/>
      <c r="C40" s="137"/>
      <c r="D40" s="136"/>
      <c r="E40" s="136"/>
      <c r="F40" s="116"/>
      <c r="G40" s="116"/>
      <c r="H40" s="136"/>
      <c r="I40" s="116"/>
      <c r="J40" s="116"/>
      <c r="K40" s="115"/>
      <c r="L40"/>
      <c r="M40" s="135"/>
      <c r="N40" s="136"/>
      <c r="O40" s="136"/>
      <c r="P40" s="136"/>
      <c r="Q40" s="136"/>
      <c r="R40" s="136"/>
      <c r="S40" s="136"/>
      <c r="T40" s="136"/>
      <c r="U40" s="136"/>
      <c r="V40" s="136"/>
      <c r="W40" s="144"/>
    </row>
    <row r="41" spans="1:23" x14ac:dyDescent="0.25">
      <c r="A41" s="135"/>
      <c r="B41" s="136"/>
      <c r="C41" s="137"/>
      <c r="D41" s="136"/>
      <c r="E41" s="136"/>
      <c r="F41" s="116"/>
      <c r="G41" s="116"/>
      <c r="H41" s="136"/>
      <c r="I41" s="116"/>
      <c r="J41" s="116"/>
      <c r="K41" s="115"/>
      <c r="L41"/>
      <c r="M41" s="135"/>
      <c r="N41" s="136"/>
      <c r="O41" s="136"/>
      <c r="P41" s="136"/>
      <c r="Q41" s="136"/>
      <c r="R41" s="136"/>
      <c r="S41" s="136"/>
      <c r="T41" s="136"/>
      <c r="U41" s="136"/>
      <c r="V41" s="136"/>
      <c r="W41" s="144"/>
    </row>
    <row r="42" spans="1:23" x14ac:dyDescent="0.25">
      <c r="A42" s="135"/>
      <c r="B42" s="136"/>
      <c r="C42" s="137"/>
      <c r="D42" s="136"/>
      <c r="E42" s="136"/>
      <c r="F42" s="116"/>
      <c r="G42" s="116"/>
      <c r="H42" s="136"/>
      <c r="I42" s="116"/>
      <c r="J42" s="116"/>
      <c r="K42" s="115"/>
      <c r="L42"/>
      <c r="M42" s="135"/>
      <c r="N42" s="136"/>
      <c r="O42" s="136"/>
      <c r="P42" s="136"/>
      <c r="Q42" s="136"/>
      <c r="R42" s="136"/>
      <c r="S42" s="136"/>
      <c r="T42" s="136"/>
      <c r="U42" s="136"/>
      <c r="V42" s="136"/>
      <c r="W42" s="144"/>
    </row>
    <row r="43" spans="1:23" x14ac:dyDescent="0.25">
      <c r="A43" s="135"/>
      <c r="B43" s="136"/>
      <c r="C43" s="137"/>
      <c r="D43" s="136"/>
      <c r="E43" s="136"/>
      <c r="F43" s="116"/>
      <c r="G43" s="116"/>
      <c r="H43" s="136"/>
      <c r="I43" s="116"/>
      <c r="J43" s="116"/>
      <c r="K43" s="115"/>
      <c r="L43"/>
      <c r="M43" s="135"/>
      <c r="N43" s="136"/>
      <c r="O43" s="136"/>
      <c r="P43" s="136"/>
      <c r="Q43" s="136"/>
      <c r="R43" s="136"/>
      <c r="S43" s="136"/>
      <c r="T43" s="136"/>
      <c r="U43" s="136"/>
      <c r="V43" s="136"/>
      <c r="W43" s="144"/>
    </row>
    <row r="44" spans="1:23" x14ac:dyDescent="0.25">
      <c r="A44" s="135"/>
      <c r="B44" s="136"/>
      <c r="C44" s="137"/>
      <c r="D44" s="136"/>
      <c r="E44" s="136"/>
      <c r="F44" s="116"/>
      <c r="G44" s="116"/>
      <c r="H44" s="136"/>
      <c r="I44" s="116"/>
      <c r="J44" s="116"/>
      <c r="K44" s="115"/>
      <c r="L44"/>
      <c r="M44" s="135"/>
      <c r="N44" s="136"/>
      <c r="O44" s="136"/>
      <c r="P44" s="136"/>
      <c r="Q44" s="136"/>
      <c r="R44" s="136"/>
      <c r="S44" s="136"/>
      <c r="T44" s="136"/>
      <c r="U44" s="136"/>
      <c r="V44" s="136"/>
      <c r="W44" s="144"/>
    </row>
    <row r="45" spans="1:23" x14ac:dyDescent="0.25">
      <c r="A45" s="135"/>
      <c r="B45" s="136"/>
      <c r="C45" s="137"/>
      <c r="D45" s="136"/>
      <c r="E45" s="136"/>
      <c r="F45" s="116"/>
      <c r="G45" s="116"/>
      <c r="H45" s="136"/>
      <c r="I45" s="116"/>
      <c r="J45" s="116"/>
      <c r="K45" s="115"/>
      <c r="L45"/>
      <c r="M45" s="135"/>
      <c r="N45" s="136"/>
      <c r="O45" s="136"/>
      <c r="P45" s="136"/>
      <c r="Q45" s="136"/>
      <c r="R45" s="136"/>
      <c r="S45" s="136"/>
      <c r="T45" s="136"/>
      <c r="U45" s="136"/>
      <c r="V45" s="136"/>
      <c r="W45" s="144"/>
    </row>
    <row r="46" spans="1:23" x14ac:dyDescent="0.25">
      <c r="A46" s="135"/>
      <c r="B46" s="136"/>
      <c r="C46" s="137"/>
      <c r="D46" s="136"/>
      <c r="E46" s="136"/>
      <c r="F46" s="116"/>
      <c r="G46" s="116"/>
      <c r="H46" s="136"/>
      <c r="I46" s="116"/>
      <c r="J46" s="116"/>
      <c r="K46" s="115"/>
      <c r="L46"/>
      <c r="M46" s="135"/>
      <c r="N46" s="136"/>
      <c r="O46" s="136"/>
      <c r="P46" s="136"/>
      <c r="Q46" s="136"/>
      <c r="R46" s="136"/>
      <c r="S46" s="136"/>
      <c r="T46" s="136"/>
      <c r="U46" s="136"/>
      <c r="V46" s="136"/>
      <c r="W46" s="144"/>
    </row>
    <row r="47" spans="1:23" x14ac:dyDescent="0.25">
      <c r="A47" s="135"/>
      <c r="B47" s="136"/>
      <c r="C47" s="137"/>
      <c r="D47" s="136"/>
      <c r="E47" s="136"/>
      <c r="F47" s="116"/>
      <c r="G47" s="116"/>
      <c r="H47" s="136"/>
      <c r="I47" s="116"/>
      <c r="J47" s="116"/>
      <c r="K47" s="115"/>
      <c r="L47"/>
      <c r="M47" s="135"/>
      <c r="N47" s="136"/>
      <c r="O47" s="136"/>
      <c r="P47" s="136"/>
      <c r="Q47" s="136"/>
      <c r="R47" s="136"/>
      <c r="S47" s="136"/>
      <c r="T47" s="136"/>
      <c r="U47" s="136"/>
      <c r="V47" s="136"/>
      <c r="W47" s="144"/>
    </row>
    <row r="48" spans="1:23" x14ac:dyDescent="0.25">
      <c r="A48" s="135"/>
      <c r="B48" s="136"/>
      <c r="C48" s="137"/>
      <c r="D48" s="136"/>
      <c r="E48" s="136"/>
      <c r="F48" s="116"/>
      <c r="G48" s="116"/>
      <c r="H48" s="136"/>
      <c r="I48" s="116"/>
      <c r="J48" s="116"/>
      <c r="K48" s="115"/>
      <c r="L48"/>
      <c r="M48" s="135"/>
      <c r="N48" s="136"/>
      <c r="O48" s="136"/>
      <c r="P48" s="136"/>
      <c r="Q48" s="136"/>
      <c r="R48" s="136"/>
      <c r="S48" s="136"/>
      <c r="T48" s="136"/>
      <c r="U48" s="136"/>
      <c r="V48" s="136"/>
      <c r="W48" s="144"/>
    </row>
    <row r="49" spans="1:23" x14ac:dyDescent="0.25">
      <c r="A49" s="135"/>
      <c r="B49" s="136"/>
      <c r="C49" s="137"/>
      <c r="D49" s="136"/>
      <c r="E49" s="136"/>
      <c r="F49" s="116"/>
      <c r="G49" s="116"/>
      <c r="H49" s="136"/>
      <c r="I49" s="116"/>
      <c r="J49" s="116"/>
      <c r="K49" s="115"/>
      <c r="L49"/>
      <c r="M49" s="135"/>
      <c r="N49" s="136"/>
      <c r="O49" s="136"/>
      <c r="P49" s="136"/>
      <c r="Q49" s="136"/>
      <c r="R49" s="136"/>
      <c r="S49" s="136"/>
      <c r="T49" s="136"/>
      <c r="U49" s="136"/>
      <c r="V49" s="136"/>
      <c r="W49" s="144"/>
    </row>
    <row r="50" spans="1:23" x14ac:dyDescent="0.25">
      <c r="A50" s="135"/>
      <c r="B50" s="136"/>
      <c r="C50" s="137"/>
      <c r="D50" s="136"/>
      <c r="E50" s="136"/>
      <c r="F50" s="116"/>
      <c r="G50" s="116"/>
      <c r="H50" s="136"/>
      <c r="I50" s="116"/>
      <c r="J50" s="116"/>
      <c r="K50" s="115"/>
      <c r="L50"/>
      <c r="M50" s="135"/>
      <c r="N50" s="136"/>
      <c r="O50" s="136"/>
      <c r="P50" s="136"/>
      <c r="Q50" s="136"/>
      <c r="R50" s="136"/>
      <c r="S50" s="136"/>
      <c r="T50" s="136"/>
      <c r="U50" s="136"/>
      <c r="V50" s="136"/>
      <c r="W50" s="144"/>
    </row>
    <row r="51" spans="1:23" x14ac:dyDescent="0.25">
      <c r="A51" s="135"/>
      <c r="B51" s="136"/>
      <c r="C51" s="137"/>
      <c r="D51" s="136"/>
      <c r="E51" s="136"/>
      <c r="F51" s="116"/>
      <c r="G51" s="116"/>
      <c r="H51" s="136"/>
      <c r="I51" s="116"/>
      <c r="J51" s="116"/>
      <c r="K51" s="115"/>
      <c r="L51"/>
      <c r="M51" s="135"/>
      <c r="N51" s="136"/>
      <c r="O51" s="136"/>
      <c r="P51" s="136"/>
      <c r="Q51" s="136"/>
      <c r="R51" s="136"/>
      <c r="S51" s="136"/>
      <c r="T51" s="136"/>
      <c r="U51" s="136"/>
      <c r="V51" s="136"/>
      <c r="W51" s="144"/>
    </row>
    <row r="52" spans="1:23" x14ac:dyDescent="0.25">
      <c r="A52" s="135"/>
      <c r="B52" s="136"/>
      <c r="C52" s="137"/>
      <c r="D52" s="136"/>
      <c r="E52" s="136"/>
      <c r="F52" s="116"/>
      <c r="G52" s="116"/>
      <c r="H52" s="136"/>
      <c r="I52" s="116"/>
      <c r="J52" s="116"/>
      <c r="K52" s="115"/>
      <c r="L52"/>
      <c r="M52" s="135"/>
      <c r="N52" s="136"/>
      <c r="O52" s="136"/>
      <c r="P52" s="136"/>
      <c r="Q52" s="136"/>
      <c r="R52" s="136"/>
      <c r="S52" s="136"/>
      <c r="T52" s="136"/>
      <c r="U52" s="136"/>
      <c r="V52" s="136"/>
      <c r="W52" s="144"/>
    </row>
    <row r="53" spans="1:23" x14ac:dyDescent="0.25">
      <c r="A53" s="135"/>
      <c r="B53" s="136"/>
      <c r="C53" s="137"/>
      <c r="D53" s="136"/>
      <c r="E53" s="136"/>
      <c r="F53" s="116"/>
      <c r="G53" s="116"/>
      <c r="H53" s="136"/>
      <c r="I53" s="116"/>
      <c r="J53" s="116"/>
      <c r="K53" s="115"/>
      <c r="L53"/>
      <c r="M53" s="135"/>
      <c r="N53" s="136"/>
      <c r="O53" s="136"/>
      <c r="P53" s="136"/>
      <c r="Q53" s="136"/>
      <c r="R53" s="136"/>
      <c r="S53" s="136"/>
      <c r="T53" s="136"/>
      <c r="U53" s="136"/>
      <c r="V53" s="136"/>
      <c r="W53" s="144"/>
    </row>
    <row r="54" spans="1:23" x14ac:dyDescent="0.25">
      <c r="A54" s="135"/>
      <c r="B54" s="136"/>
      <c r="C54" s="137"/>
      <c r="D54" s="136"/>
      <c r="E54" s="136"/>
      <c r="F54" s="116"/>
      <c r="G54" s="116"/>
      <c r="H54" s="136"/>
      <c r="I54" s="116"/>
      <c r="J54" s="116"/>
      <c r="K54" s="115"/>
      <c r="L54"/>
      <c r="M54" s="135"/>
      <c r="N54" s="136"/>
      <c r="O54" s="136"/>
      <c r="P54" s="136"/>
      <c r="Q54" s="136"/>
      <c r="R54" s="136"/>
      <c r="S54" s="136"/>
      <c r="T54" s="136"/>
      <c r="U54" s="136"/>
      <c r="V54" s="136"/>
      <c r="W54" s="144"/>
    </row>
    <row r="55" spans="1:23" x14ac:dyDescent="0.25">
      <c r="A55" s="135"/>
      <c r="B55" s="136"/>
      <c r="C55" s="137"/>
      <c r="D55" s="136"/>
      <c r="E55" s="136"/>
      <c r="F55" s="116"/>
      <c r="G55" s="116"/>
      <c r="H55" s="136"/>
      <c r="I55" s="116"/>
      <c r="J55" s="116"/>
      <c r="K55" s="115"/>
      <c r="L55"/>
      <c r="M55" s="135"/>
      <c r="N55" s="136"/>
      <c r="O55" s="136"/>
      <c r="P55" s="136"/>
      <c r="Q55" s="136"/>
      <c r="R55" s="136"/>
      <c r="S55" s="136"/>
      <c r="T55" s="136"/>
      <c r="U55" s="136"/>
      <c r="V55" s="136"/>
      <c r="W55" s="144"/>
    </row>
    <row r="56" spans="1:23" x14ac:dyDescent="0.25">
      <c r="A56" s="135"/>
      <c r="B56" s="136"/>
      <c r="C56" s="137"/>
      <c r="D56" s="136"/>
      <c r="E56" s="136"/>
      <c r="F56" s="116"/>
      <c r="G56" s="116"/>
      <c r="H56" s="136"/>
      <c r="I56" s="116"/>
      <c r="J56" s="116"/>
      <c r="K56" s="115"/>
      <c r="L56"/>
      <c r="M56" s="135"/>
      <c r="N56" s="136"/>
      <c r="O56" s="136"/>
      <c r="P56" s="136"/>
      <c r="Q56" s="136"/>
      <c r="R56" s="136"/>
      <c r="S56" s="136"/>
      <c r="T56" s="136"/>
      <c r="U56" s="136"/>
      <c r="V56" s="136"/>
      <c r="W56" s="144"/>
    </row>
    <row r="57" spans="1:23" x14ac:dyDescent="0.25">
      <c r="A57" s="135"/>
      <c r="B57" s="136"/>
      <c r="C57" s="137"/>
      <c r="D57" s="136"/>
      <c r="E57" s="136"/>
      <c r="F57" s="116"/>
      <c r="G57" s="116"/>
      <c r="H57" s="136"/>
      <c r="I57" s="116"/>
      <c r="J57" s="116"/>
      <c r="K57" s="115"/>
      <c r="L57"/>
      <c r="M57" s="135"/>
      <c r="N57" s="136"/>
      <c r="O57" s="136"/>
      <c r="P57" s="136"/>
      <c r="Q57" s="136"/>
      <c r="R57" s="136"/>
      <c r="S57" s="136"/>
      <c r="T57" s="136"/>
      <c r="U57" s="136"/>
      <c r="V57" s="136"/>
      <c r="W57" s="144"/>
    </row>
    <row r="58" spans="1:23" x14ac:dyDescent="0.25">
      <c r="A58" s="135"/>
      <c r="B58" s="136"/>
      <c r="C58" s="137"/>
      <c r="D58" s="136"/>
      <c r="E58" s="136"/>
      <c r="F58" s="116"/>
      <c r="G58" s="116"/>
      <c r="H58" s="136"/>
      <c r="I58" s="116"/>
      <c r="J58" s="116"/>
      <c r="K58" s="115"/>
      <c r="L58"/>
      <c r="M58" s="135"/>
      <c r="N58" s="136"/>
      <c r="O58" s="136"/>
      <c r="P58" s="136"/>
      <c r="Q58" s="136"/>
      <c r="R58" s="136"/>
      <c r="S58" s="136"/>
      <c r="T58" s="136"/>
      <c r="U58" s="136"/>
      <c r="V58" s="136"/>
      <c r="W58" s="144"/>
    </row>
    <row r="59" spans="1:23" x14ac:dyDescent="0.25">
      <c r="A59" s="135"/>
      <c r="B59" s="136"/>
      <c r="C59" s="137"/>
      <c r="D59" s="136"/>
      <c r="E59" s="136"/>
      <c r="F59" s="116"/>
      <c r="G59" s="116"/>
      <c r="H59" s="136"/>
      <c r="I59" s="116"/>
      <c r="J59" s="116"/>
      <c r="K59" s="115"/>
      <c r="L59"/>
      <c r="M59" s="135"/>
      <c r="N59" s="136"/>
      <c r="O59" s="136"/>
      <c r="P59" s="136"/>
      <c r="Q59" s="136"/>
      <c r="R59" s="136"/>
      <c r="S59" s="136"/>
      <c r="T59" s="136"/>
      <c r="U59" s="136"/>
      <c r="V59" s="136"/>
      <c r="W59" s="144"/>
    </row>
    <row r="60" spans="1:23" x14ac:dyDescent="0.25">
      <c r="A60" s="135"/>
      <c r="B60" s="136"/>
      <c r="C60" s="137"/>
      <c r="D60" s="136"/>
      <c r="E60" s="136"/>
      <c r="F60" s="116"/>
      <c r="G60" s="116"/>
      <c r="H60" s="136"/>
      <c r="I60" s="116"/>
      <c r="J60" s="116"/>
      <c r="K60" s="115"/>
      <c r="L60"/>
      <c r="M60" s="135"/>
      <c r="N60" s="136"/>
      <c r="O60" s="136"/>
      <c r="P60" s="136"/>
      <c r="Q60" s="136"/>
      <c r="R60" s="136"/>
      <c r="S60" s="136"/>
      <c r="T60" s="136"/>
      <c r="U60" s="136"/>
      <c r="V60" s="136"/>
      <c r="W60" s="144"/>
    </row>
    <row r="61" spans="1:23" x14ac:dyDescent="0.25">
      <c r="A61" s="135"/>
      <c r="B61" s="136"/>
      <c r="C61" s="137"/>
      <c r="D61" s="136"/>
      <c r="E61" s="136"/>
      <c r="F61" s="116"/>
      <c r="G61" s="116"/>
      <c r="H61" s="136"/>
      <c r="I61" s="116"/>
      <c r="J61" s="116"/>
      <c r="K61" s="115"/>
      <c r="L61"/>
      <c r="M61" s="135"/>
      <c r="N61" s="136"/>
      <c r="O61" s="136"/>
      <c r="P61" s="136"/>
      <c r="Q61" s="136"/>
      <c r="R61" s="136"/>
      <c r="S61" s="136"/>
      <c r="T61" s="136"/>
      <c r="U61" s="136"/>
      <c r="V61" s="136"/>
      <c r="W61" s="144"/>
    </row>
    <row r="62" spans="1:23" x14ac:dyDescent="0.25">
      <c r="A62" s="135"/>
      <c r="B62" s="136"/>
      <c r="C62" s="137"/>
      <c r="D62" s="136"/>
      <c r="E62" s="136"/>
      <c r="F62" s="116"/>
      <c r="G62" s="116"/>
      <c r="H62" s="136"/>
      <c r="I62" s="116"/>
      <c r="J62" s="116"/>
      <c r="K62" s="115"/>
      <c r="L62"/>
      <c r="M62" s="135"/>
      <c r="N62" s="136"/>
      <c r="O62" s="136"/>
      <c r="P62" s="136"/>
      <c r="Q62" s="136"/>
      <c r="R62" s="136"/>
      <c r="S62" s="136"/>
      <c r="T62" s="136"/>
      <c r="U62" s="136"/>
      <c r="V62" s="136"/>
      <c r="W62" s="144"/>
    </row>
    <row r="63" spans="1:23" x14ac:dyDescent="0.25">
      <c r="A63" s="135"/>
      <c r="B63" s="136"/>
      <c r="C63" s="137"/>
      <c r="D63" s="136"/>
      <c r="E63" s="136"/>
      <c r="F63" s="116"/>
      <c r="G63" s="116"/>
      <c r="H63" s="136"/>
      <c r="I63" s="116"/>
      <c r="J63" s="116"/>
      <c r="K63" s="115"/>
      <c r="L63"/>
      <c r="M63" s="135"/>
      <c r="N63" s="136"/>
      <c r="O63" s="136"/>
      <c r="P63" s="136"/>
      <c r="Q63" s="136"/>
      <c r="R63" s="136"/>
      <c r="S63" s="136"/>
      <c r="T63" s="136"/>
      <c r="U63" s="136"/>
      <c r="V63" s="136"/>
      <c r="W63" s="144"/>
    </row>
    <row r="64" spans="1:23" x14ac:dyDescent="0.25">
      <c r="A64" s="135"/>
      <c r="B64" s="136"/>
      <c r="C64" s="137"/>
      <c r="D64" s="136"/>
      <c r="E64" s="136"/>
      <c r="F64" s="116"/>
      <c r="G64" s="116"/>
      <c r="H64" s="136"/>
      <c r="I64" s="116"/>
      <c r="J64" s="116"/>
      <c r="K64" s="115"/>
      <c r="L64"/>
      <c r="M64" s="135"/>
      <c r="N64" s="136"/>
      <c r="O64" s="136"/>
      <c r="P64" s="136"/>
      <c r="Q64" s="136"/>
      <c r="R64" s="136"/>
      <c r="S64" s="136"/>
      <c r="T64" s="136"/>
      <c r="U64" s="136"/>
      <c r="V64" s="136"/>
      <c r="W64" s="144"/>
    </row>
    <row r="65" spans="1:23" x14ac:dyDescent="0.25">
      <c r="A65" s="135"/>
      <c r="B65" s="136"/>
      <c r="C65" s="137"/>
      <c r="D65" s="136"/>
      <c r="E65" s="136"/>
      <c r="F65" s="116"/>
      <c r="G65" s="116"/>
      <c r="H65" s="136"/>
      <c r="I65" s="116"/>
      <c r="J65" s="116"/>
      <c r="K65" s="115"/>
      <c r="L65"/>
      <c r="M65" s="135"/>
      <c r="N65" s="136"/>
      <c r="O65" s="136"/>
      <c r="P65" s="136"/>
      <c r="Q65" s="136"/>
      <c r="R65" s="136"/>
      <c r="S65" s="136"/>
      <c r="T65" s="136"/>
      <c r="U65" s="136"/>
      <c r="V65" s="136"/>
      <c r="W65" s="144"/>
    </row>
    <row r="66" spans="1:23" x14ac:dyDescent="0.25">
      <c r="A66" s="135"/>
      <c r="B66" s="136"/>
      <c r="C66" s="137"/>
      <c r="D66" s="136"/>
      <c r="E66" s="136"/>
      <c r="F66" s="116"/>
      <c r="G66" s="116"/>
      <c r="H66" s="136"/>
      <c r="I66" s="116"/>
      <c r="J66" s="116"/>
      <c r="K66" s="115"/>
      <c r="L66"/>
      <c r="M66" s="135"/>
      <c r="N66" s="136"/>
      <c r="O66" s="136"/>
      <c r="P66" s="136"/>
      <c r="Q66" s="136"/>
      <c r="R66" s="136"/>
      <c r="S66" s="136"/>
      <c r="T66" s="136"/>
      <c r="U66" s="136"/>
      <c r="V66" s="136"/>
      <c r="W66" s="144"/>
    </row>
    <row r="67" spans="1:23" x14ac:dyDescent="0.25">
      <c r="A67" s="135"/>
      <c r="B67" s="136"/>
      <c r="C67" s="137"/>
      <c r="D67" s="136"/>
      <c r="E67" s="136"/>
      <c r="F67" s="116"/>
      <c r="G67" s="116"/>
      <c r="H67" s="136"/>
      <c r="I67" s="116"/>
      <c r="J67" s="116"/>
      <c r="K67" s="115"/>
      <c r="L67"/>
      <c r="M67" s="135"/>
      <c r="N67" s="136"/>
      <c r="O67" s="136"/>
      <c r="P67" s="136"/>
      <c r="Q67" s="136"/>
      <c r="R67" s="136"/>
      <c r="S67" s="136"/>
      <c r="T67" s="136"/>
      <c r="U67" s="136"/>
      <c r="V67" s="136"/>
      <c r="W67" s="144"/>
    </row>
    <row r="68" spans="1:23" x14ac:dyDescent="0.25">
      <c r="A68" s="135"/>
      <c r="B68" s="136"/>
      <c r="C68" s="137"/>
      <c r="D68" s="136"/>
      <c r="E68" s="136"/>
      <c r="F68" s="136"/>
      <c r="G68" s="116"/>
      <c r="H68" s="116"/>
      <c r="I68" s="136"/>
      <c r="J68" s="116"/>
      <c r="K68" s="115"/>
      <c r="M68" s="114"/>
      <c r="N68" s="136"/>
      <c r="O68" s="136"/>
      <c r="P68" s="136"/>
      <c r="Q68" s="136"/>
      <c r="R68" s="136"/>
      <c r="S68" s="136"/>
      <c r="T68" s="136"/>
      <c r="U68" s="136"/>
      <c r="V68" s="136"/>
      <c r="W68" s="144"/>
    </row>
    <row r="69" spans="1:23" x14ac:dyDescent="0.25">
      <c r="A69" s="135"/>
      <c r="B69" s="136"/>
      <c r="C69" s="137"/>
      <c r="D69" s="136"/>
      <c r="E69" s="136"/>
      <c r="F69" s="136"/>
      <c r="G69" s="116"/>
      <c r="H69" s="116"/>
      <c r="I69" s="136"/>
      <c r="J69" s="116"/>
      <c r="K69" s="115"/>
      <c r="M69" s="114"/>
      <c r="N69" s="136"/>
      <c r="O69" s="136"/>
      <c r="P69" s="136"/>
      <c r="Q69" s="136"/>
      <c r="R69" s="136"/>
      <c r="S69" s="136"/>
      <c r="T69" s="136"/>
      <c r="U69" s="136"/>
      <c r="V69" s="136"/>
      <c r="W69" s="144"/>
    </row>
    <row r="70" spans="1:23" x14ac:dyDescent="0.25">
      <c r="A70" s="135"/>
      <c r="B70" s="136"/>
      <c r="C70" s="137"/>
      <c r="D70" s="136"/>
      <c r="E70" s="136"/>
      <c r="F70" s="136"/>
      <c r="G70" s="116"/>
      <c r="H70" s="116"/>
      <c r="I70" s="136"/>
      <c r="J70" s="116"/>
      <c r="K70" s="115"/>
      <c r="M70" s="114"/>
      <c r="N70" s="136"/>
      <c r="O70" s="136"/>
      <c r="P70" s="136"/>
      <c r="Q70" s="136"/>
      <c r="R70" s="136"/>
      <c r="S70" s="136"/>
      <c r="T70" s="136"/>
      <c r="U70" s="136"/>
      <c r="V70" s="136"/>
      <c r="W70" s="144"/>
    </row>
    <row r="71" spans="1:23" x14ac:dyDescent="0.25">
      <c r="A71" s="135"/>
      <c r="B71" s="136"/>
      <c r="C71" s="137"/>
      <c r="D71" s="136"/>
      <c r="E71" s="136"/>
      <c r="F71" s="136"/>
      <c r="G71" s="116"/>
      <c r="H71" s="116"/>
      <c r="I71" s="136"/>
      <c r="J71" s="116"/>
      <c r="K71" s="115"/>
      <c r="M71" s="114"/>
      <c r="N71" s="136"/>
      <c r="O71" s="136"/>
      <c r="P71" s="136"/>
      <c r="Q71" s="136"/>
      <c r="R71" s="136"/>
      <c r="S71" s="136"/>
      <c r="T71" s="136"/>
      <c r="U71" s="136"/>
      <c r="V71" s="136"/>
      <c r="W71" s="144"/>
    </row>
    <row r="72" spans="1:23" x14ac:dyDescent="0.25">
      <c r="A72" s="135"/>
      <c r="B72" s="136"/>
      <c r="C72" s="137"/>
      <c r="D72" s="136"/>
      <c r="E72" s="136"/>
      <c r="F72" s="136"/>
      <c r="G72" s="116"/>
      <c r="H72" s="116"/>
      <c r="I72" s="136"/>
      <c r="J72" s="116"/>
      <c r="K72" s="115"/>
      <c r="M72" s="114"/>
      <c r="N72" s="136"/>
      <c r="O72" s="136"/>
      <c r="P72" s="136"/>
      <c r="Q72" s="136"/>
      <c r="R72" s="136"/>
      <c r="S72" s="136"/>
      <c r="T72" s="136"/>
      <c r="U72" s="136"/>
      <c r="V72" s="136"/>
      <c r="W72" s="144"/>
    </row>
    <row r="73" spans="1:23" x14ac:dyDescent="0.25">
      <c r="A73" s="135"/>
      <c r="B73" s="136"/>
      <c r="C73" s="137"/>
      <c r="D73" s="136"/>
      <c r="E73" s="136"/>
      <c r="F73" s="136"/>
      <c r="G73" s="116"/>
      <c r="H73" s="116"/>
      <c r="I73" s="136"/>
      <c r="J73" s="116"/>
      <c r="K73" s="115"/>
      <c r="M73" s="114"/>
      <c r="N73" s="136"/>
      <c r="O73" s="136"/>
      <c r="P73" s="136"/>
      <c r="Q73" s="136"/>
      <c r="R73" s="136"/>
      <c r="S73" s="136"/>
      <c r="T73" s="136"/>
      <c r="U73" s="136"/>
      <c r="V73" s="136"/>
      <c r="W73" s="144"/>
    </row>
    <row r="74" spans="1:23" x14ac:dyDescent="0.25">
      <c r="A74" s="135"/>
      <c r="B74" s="136"/>
      <c r="C74" s="137"/>
      <c r="D74" s="136"/>
      <c r="E74" s="136"/>
      <c r="F74" s="136"/>
      <c r="G74" s="116"/>
      <c r="H74" s="116"/>
      <c r="I74" s="136"/>
      <c r="J74" s="116"/>
      <c r="K74" s="115"/>
      <c r="M74" s="114"/>
      <c r="N74" s="136"/>
      <c r="O74" s="136"/>
      <c r="P74" s="136"/>
      <c r="Q74" s="136"/>
      <c r="R74" s="136"/>
      <c r="S74" s="136"/>
      <c r="T74" s="136"/>
      <c r="U74" s="136"/>
      <c r="V74" s="136"/>
      <c r="W74" s="144"/>
    </row>
    <row r="75" spans="1:23" x14ac:dyDescent="0.25">
      <c r="A75" s="135"/>
      <c r="B75" s="136"/>
      <c r="C75" s="137"/>
      <c r="D75" s="136"/>
      <c r="E75" s="136"/>
      <c r="F75" s="136"/>
      <c r="G75" s="116"/>
      <c r="H75" s="116"/>
      <c r="I75" s="136"/>
      <c r="J75" s="116"/>
      <c r="K75" s="115"/>
      <c r="M75" s="114"/>
      <c r="N75" s="136"/>
      <c r="O75" s="136"/>
      <c r="P75" s="136"/>
      <c r="Q75" s="136"/>
      <c r="R75" s="136"/>
      <c r="S75" s="136"/>
      <c r="T75" s="136"/>
      <c r="U75" s="136"/>
      <c r="V75" s="136"/>
      <c r="W75" s="144"/>
    </row>
    <row r="76" spans="1:23" x14ac:dyDescent="0.25">
      <c r="A76" s="135"/>
      <c r="B76" s="136"/>
      <c r="C76" s="137"/>
      <c r="D76" s="136"/>
      <c r="E76" s="136"/>
      <c r="F76" s="136"/>
      <c r="G76" s="116"/>
      <c r="H76" s="116"/>
      <c r="I76" s="136"/>
      <c r="J76" s="116"/>
      <c r="K76" s="115"/>
      <c r="M76" s="114"/>
      <c r="N76" s="136"/>
      <c r="O76" s="136"/>
      <c r="P76" s="136"/>
      <c r="Q76" s="136"/>
      <c r="R76" s="136"/>
      <c r="S76" s="136"/>
      <c r="T76" s="136"/>
      <c r="U76" s="136"/>
      <c r="V76" s="136"/>
      <c r="W76" s="144"/>
    </row>
    <row r="77" spans="1:23" x14ac:dyDescent="0.25">
      <c r="A77" s="138"/>
      <c r="B77" s="139"/>
      <c r="C77" s="140"/>
      <c r="D77" s="139"/>
      <c r="E77" s="139"/>
      <c r="F77" s="139"/>
      <c r="G77" s="117"/>
      <c r="H77" s="117"/>
      <c r="I77" s="139"/>
      <c r="J77" s="117"/>
      <c r="K77" s="111"/>
      <c r="M77" s="110"/>
      <c r="N77" s="139"/>
      <c r="O77" s="139"/>
      <c r="P77" s="139"/>
      <c r="Q77" s="139"/>
      <c r="R77" s="139"/>
      <c r="S77" s="139"/>
      <c r="T77" s="139"/>
      <c r="U77" s="139"/>
      <c r="V77" s="139"/>
      <c r="W77" s="145"/>
    </row>
    <row r="78" spans="1:23" ht="15.75" thickBot="1" x14ac:dyDescent="0.3"/>
    <row r="79" spans="1:23" ht="19.5" thickBot="1" x14ac:dyDescent="0.35">
      <c r="A79" s="146" t="s">
        <v>149</v>
      </c>
      <c r="B79" s="147"/>
      <c r="C79" s="148"/>
      <c r="D79" s="147"/>
      <c r="E79" s="147"/>
      <c r="F79" s="147"/>
      <c r="G79" s="147"/>
      <c r="H79" s="147"/>
      <c r="I79" s="147"/>
      <c r="J79" s="147"/>
      <c r="K79" s="147"/>
      <c r="L79" s="149"/>
      <c r="M79" s="150"/>
      <c r="N79" s="150"/>
      <c r="O79" s="150"/>
      <c r="P79" s="150"/>
      <c r="Q79" s="150"/>
      <c r="R79" s="150"/>
      <c r="S79" s="150"/>
      <c r="T79" s="150"/>
      <c r="U79" s="150"/>
      <c r="V79" s="150"/>
      <c r="W79" s="151"/>
    </row>
    <row r="80" spans="1:23" x14ac:dyDescent="0.25">
      <c r="A80" s="71" t="s">
        <v>167</v>
      </c>
      <c r="B80" s="71" t="s">
        <v>138</v>
      </c>
      <c r="C80" s="98" t="s">
        <v>204</v>
      </c>
      <c r="D80" s="65"/>
      <c r="H80" s="70"/>
      <c r="I80" s="69"/>
      <c r="M80" s="228"/>
      <c r="N80" s="228"/>
      <c r="O80" s="228"/>
      <c r="P80" s="228"/>
      <c r="Q80" s="228"/>
      <c r="R80" s="228"/>
      <c r="S80" s="228"/>
      <c r="T80" s="228"/>
      <c r="U80" s="228"/>
      <c r="V80" s="228"/>
      <c r="W80" s="229"/>
    </row>
    <row r="81" spans="1:23" x14ac:dyDescent="0.25">
      <c r="A81" s="2" t="s">
        <v>139</v>
      </c>
      <c r="B81" s="96">
        <v>3750.0387500774996</v>
      </c>
      <c r="C81" s="76" t="s">
        <v>135</v>
      </c>
      <c r="D81" s="69"/>
      <c r="E81" s="69"/>
      <c r="M81" s="62"/>
      <c r="N81" s="62"/>
      <c r="O81" s="62"/>
      <c r="P81" s="62"/>
      <c r="Q81" s="62"/>
      <c r="R81" s="62"/>
      <c r="S81" s="62"/>
      <c r="T81" s="62"/>
      <c r="U81" s="62"/>
      <c r="V81" s="62"/>
      <c r="W81" s="224"/>
    </row>
    <row r="82" spans="1:23" x14ac:dyDescent="0.25">
      <c r="A82" s="2" t="s">
        <v>140</v>
      </c>
      <c r="B82" s="96">
        <v>1874.9655554866663</v>
      </c>
      <c r="C82" s="76" t="s">
        <v>135</v>
      </c>
      <c r="D82" s="69"/>
      <c r="E82" s="69"/>
      <c r="M82" s="62"/>
      <c r="N82" s="62"/>
      <c r="O82" s="62"/>
      <c r="P82" s="62"/>
      <c r="Q82" s="62"/>
      <c r="R82" s="62"/>
      <c r="S82" s="62"/>
      <c r="T82" s="62"/>
      <c r="U82" s="62"/>
      <c r="V82" s="62"/>
      <c r="W82" s="224"/>
    </row>
    <row r="83" spans="1:23" x14ac:dyDescent="0.25">
      <c r="A83" s="2" t="s">
        <v>141</v>
      </c>
      <c r="B83" s="96">
        <v>1874.9655554866663</v>
      </c>
      <c r="C83" s="76" t="s">
        <v>135</v>
      </c>
      <c r="D83" s="69"/>
      <c r="E83" s="69"/>
      <c r="M83" s="62"/>
      <c r="N83" s="62"/>
      <c r="O83" s="62"/>
      <c r="P83" s="62"/>
      <c r="Q83" s="62"/>
      <c r="R83" s="62"/>
      <c r="S83" s="62"/>
      <c r="T83" s="62"/>
      <c r="U83" s="62"/>
      <c r="V83" s="62"/>
      <c r="W83" s="224"/>
    </row>
    <row r="84" spans="1:23" x14ac:dyDescent="0.25">
      <c r="A84" s="2" t="s">
        <v>142</v>
      </c>
      <c r="B84" s="96">
        <v>1874.9655554866663</v>
      </c>
      <c r="C84" s="76" t="s">
        <v>135</v>
      </c>
      <c r="D84" s="69"/>
      <c r="E84" s="69"/>
      <c r="M84" s="62"/>
      <c r="N84" s="62"/>
      <c r="O84" s="62"/>
      <c r="P84" s="62"/>
      <c r="Q84" s="62"/>
      <c r="R84" s="62"/>
      <c r="S84" s="62"/>
      <c r="T84" s="62"/>
      <c r="U84" s="62"/>
      <c r="V84" s="62"/>
      <c r="W84" s="224"/>
    </row>
    <row r="85" spans="1:23" x14ac:dyDescent="0.25">
      <c r="A85" s="2" t="s">
        <v>143</v>
      </c>
      <c r="B85" s="96">
        <v>1874.9655554866663</v>
      </c>
      <c r="C85" s="76" t="s">
        <v>135</v>
      </c>
      <c r="D85" s="69"/>
      <c r="E85" s="69"/>
      <c r="M85" s="62"/>
      <c r="N85" s="62"/>
      <c r="O85" s="62"/>
      <c r="P85" s="62"/>
      <c r="Q85" s="62"/>
      <c r="R85" s="62"/>
      <c r="S85" s="62"/>
      <c r="T85" s="62"/>
      <c r="U85" s="62"/>
      <c r="V85" s="62"/>
      <c r="W85" s="224"/>
    </row>
    <row r="86" spans="1:23" x14ac:dyDescent="0.25">
      <c r="A86" s="2" t="s">
        <v>144</v>
      </c>
      <c r="B86" s="96">
        <v>3750.0387500774996</v>
      </c>
      <c r="C86" s="76" t="s">
        <v>135</v>
      </c>
      <c r="D86" s="69"/>
      <c r="E86" s="69"/>
      <c r="M86" s="62"/>
      <c r="N86" s="62"/>
      <c r="O86" s="62"/>
      <c r="P86" s="62"/>
      <c r="Q86" s="62"/>
      <c r="R86" s="62"/>
      <c r="S86" s="62"/>
      <c r="T86" s="62"/>
      <c r="U86" s="62"/>
      <c r="V86" s="62"/>
      <c r="W86" s="224"/>
    </row>
    <row r="87" spans="1:23" x14ac:dyDescent="0.25">
      <c r="A87" s="2" t="s">
        <v>145</v>
      </c>
      <c r="B87" s="96">
        <v>1874.9655554866663</v>
      </c>
      <c r="C87" s="76" t="s">
        <v>135</v>
      </c>
      <c r="D87" s="69"/>
      <c r="E87" s="69"/>
      <c r="M87" s="62"/>
      <c r="N87" s="62"/>
      <c r="O87" s="62"/>
      <c r="P87" s="62"/>
      <c r="Q87" s="62"/>
      <c r="R87" s="62"/>
      <c r="S87" s="62"/>
      <c r="T87" s="62"/>
      <c r="U87" s="62"/>
      <c r="V87" s="62"/>
      <c r="W87" s="224"/>
    </row>
    <row r="88" spans="1:23" x14ac:dyDescent="0.25">
      <c r="A88" s="2" t="s">
        <v>146</v>
      </c>
      <c r="B88" s="96">
        <v>1874.9655554866663</v>
      </c>
      <c r="C88" s="76" t="s">
        <v>135</v>
      </c>
      <c r="D88" s="69"/>
      <c r="E88" s="69"/>
      <c r="M88" s="62"/>
      <c r="N88" s="62"/>
      <c r="O88" s="62"/>
      <c r="P88" s="62"/>
      <c r="Q88" s="62"/>
      <c r="R88" s="62"/>
      <c r="S88" s="62"/>
      <c r="T88" s="62"/>
      <c r="U88" s="62"/>
      <c r="V88" s="62"/>
      <c r="W88" s="224"/>
    </row>
    <row r="89" spans="1:23" x14ac:dyDescent="0.25">
      <c r="A89" s="2" t="s">
        <v>147</v>
      </c>
      <c r="B89" s="96">
        <v>1874.9655554866663</v>
      </c>
      <c r="C89" s="76" t="s">
        <v>135</v>
      </c>
      <c r="D89" s="69"/>
      <c r="E89" s="69"/>
      <c r="M89" s="62"/>
      <c r="N89" s="62"/>
      <c r="O89" s="62"/>
      <c r="P89" s="62"/>
      <c r="Q89" s="62"/>
      <c r="R89" s="62"/>
      <c r="S89" s="62"/>
      <c r="T89" s="62"/>
      <c r="U89" s="62"/>
      <c r="V89" s="62"/>
      <c r="W89" s="224"/>
    </row>
    <row r="90" spans="1:23" x14ac:dyDescent="0.25">
      <c r="A90" s="2" t="s">
        <v>148</v>
      </c>
      <c r="B90" s="96">
        <v>1874.9655554866663</v>
      </c>
      <c r="C90" s="76" t="s">
        <v>135</v>
      </c>
      <c r="D90" s="69"/>
      <c r="E90" s="69"/>
      <c r="M90" s="62"/>
      <c r="N90" s="62"/>
      <c r="O90" s="62"/>
      <c r="P90" s="62"/>
      <c r="Q90" s="62"/>
      <c r="R90" s="62"/>
      <c r="S90" s="62"/>
      <c r="T90" s="62"/>
      <c r="U90" s="62"/>
      <c r="V90" s="62"/>
      <c r="W90" s="224"/>
    </row>
    <row r="91" spans="1:23" x14ac:dyDescent="0.25">
      <c r="A91" s="2" t="s">
        <v>123</v>
      </c>
      <c r="B91" s="96">
        <f>SUM(B82:B90)</f>
        <v>18749.76319397083</v>
      </c>
      <c r="C91" s="70" t="s">
        <v>130</v>
      </c>
      <c r="D91" s="69"/>
      <c r="E91" s="69"/>
      <c r="M91" s="62"/>
      <c r="N91" s="62"/>
      <c r="O91" s="62"/>
      <c r="P91" s="62"/>
      <c r="Q91" s="62"/>
      <c r="R91" s="62"/>
      <c r="S91" s="62"/>
      <c r="T91" s="62"/>
      <c r="U91" s="62"/>
      <c r="V91" s="62"/>
      <c r="W91" s="224"/>
    </row>
    <row r="92" spans="1:23" x14ac:dyDescent="0.25">
      <c r="A92" s="2" t="s">
        <v>136</v>
      </c>
      <c r="B92" s="96">
        <f>B91</f>
        <v>18749.76319397083</v>
      </c>
      <c r="C92" s="70" t="s">
        <v>130</v>
      </c>
      <c r="D92" s="69"/>
      <c r="E92" s="69"/>
      <c r="M92" s="62"/>
      <c r="N92" s="62"/>
      <c r="O92" s="62"/>
      <c r="P92" s="62"/>
      <c r="Q92" s="62"/>
      <c r="R92" s="62"/>
      <c r="S92" s="62"/>
      <c r="T92" s="62"/>
      <c r="U92" s="62"/>
      <c r="V92" s="62"/>
      <c r="W92" s="224"/>
    </row>
    <row r="93" spans="1:23" x14ac:dyDescent="0.25">
      <c r="A93" s="2" t="s">
        <v>137</v>
      </c>
      <c r="B93" s="96">
        <v>0</v>
      </c>
      <c r="C93" s="70" t="s">
        <v>130</v>
      </c>
      <c r="D93" s="69"/>
      <c r="E93" s="69"/>
      <c r="M93" s="62"/>
      <c r="N93" s="62"/>
      <c r="O93" s="62"/>
      <c r="P93" s="62"/>
      <c r="Q93" s="62"/>
      <c r="R93" s="62"/>
      <c r="S93" s="62"/>
      <c r="T93" s="62"/>
      <c r="U93" s="62"/>
      <c r="V93" s="62"/>
      <c r="W93" s="224"/>
    </row>
    <row r="94" spans="1:23" x14ac:dyDescent="0.25">
      <c r="M94" s="62"/>
      <c r="N94" s="62"/>
      <c r="O94" s="62"/>
      <c r="P94" s="62"/>
      <c r="Q94" s="62"/>
      <c r="R94" s="62"/>
      <c r="S94" s="62"/>
      <c r="T94" s="62"/>
      <c r="U94" s="62"/>
      <c r="V94" s="62"/>
      <c r="W94" s="224"/>
    </row>
    <row r="95" spans="1:23" x14ac:dyDescent="0.25">
      <c r="A95" s="217" t="s">
        <v>406</v>
      </c>
      <c r="M95" s="62"/>
      <c r="N95" s="62"/>
      <c r="O95" s="62"/>
      <c r="P95" s="62"/>
      <c r="Q95" s="62"/>
      <c r="R95" s="62"/>
      <c r="S95" s="62"/>
      <c r="T95" s="62"/>
      <c r="U95" s="62"/>
      <c r="V95" s="62"/>
      <c r="W95" s="224"/>
    </row>
    <row r="96" spans="1:23" x14ac:dyDescent="0.25">
      <c r="M96" s="62"/>
      <c r="N96" s="62"/>
      <c r="O96" s="62"/>
      <c r="P96" s="62"/>
      <c r="Q96" s="62"/>
      <c r="R96" s="62"/>
      <c r="S96" s="62"/>
      <c r="T96" s="62"/>
      <c r="U96" s="62"/>
      <c r="V96" s="62"/>
      <c r="W96" s="224"/>
    </row>
    <row r="97" spans="1:23" x14ac:dyDescent="0.25">
      <c r="M97" s="62"/>
      <c r="N97" s="62"/>
      <c r="O97" s="62"/>
      <c r="P97" s="62"/>
      <c r="Q97" s="62"/>
      <c r="R97" s="62"/>
      <c r="S97" s="62"/>
      <c r="T97" s="62"/>
      <c r="U97" s="62"/>
      <c r="V97" s="62"/>
      <c r="W97" s="224"/>
    </row>
    <row r="98" spans="1:23" x14ac:dyDescent="0.25">
      <c r="M98" s="62"/>
      <c r="N98" s="62"/>
      <c r="O98" s="62"/>
      <c r="P98" s="62"/>
      <c r="Q98" s="62"/>
      <c r="R98" s="62"/>
      <c r="S98" s="62"/>
      <c r="T98" s="62"/>
      <c r="U98" s="62"/>
      <c r="V98" s="62"/>
      <c r="W98" s="224"/>
    </row>
    <row r="99" spans="1:23" x14ac:dyDescent="0.25">
      <c r="M99" s="62"/>
      <c r="N99" s="62"/>
      <c r="O99" s="62"/>
      <c r="P99" s="62"/>
      <c r="Q99" s="62"/>
      <c r="R99" s="62"/>
      <c r="S99" s="62"/>
      <c r="T99" s="62"/>
      <c r="U99" s="62"/>
      <c r="V99" s="62"/>
      <c r="W99" s="224"/>
    </row>
    <row r="100" spans="1:23" x14ac:dyDescent="0.25">
      <c r="M100" s="62"/>
      <c r="N100" s="62"/>
      <c r="O100" s="62"/>
      <c r="P100" s="62"/>
      <c r="Q100" s="62"/>
      <c r="R100" s="62"/>
      <c r="S100" s="62"/>
      <c r="T100" s="62"/>
      <c r="U100" s="62"/>
      <c r="V100" s="62"/>
      <c r="W100" s="224"/>
    </row>
    <row r="101" spans="1:23" x14ac:dyDescent="0.25">
      <c r="M101" s="62"/>
      <c r="N101" s="62"/>
      <c r="O101" s="62"/>
      <c r="P101" s="62"/>
      <c r="Q101" s="62"/>
      <c r="R101" s="62"/>
      <c r="S101" s="62"/>
      <c r="T101" s="62"/>
      <c r="U101" s="62"/>
      <c r="V101" s="62"/>
      <c r="W101" s="224"/>
    </row>
    <row r="102" spans="1:23" x14ac:dyDescent="0.25">
      <c r="M102" s="62"/>
      <c r="N102" s="62"/>
      <c r="O102" s="62"/>
      <c r="P102" s="62"/>
      <c r="Q102" s="62"/>
      <c r="R102" s="62"/>
      <c r="S102" s="62"/>
      <c r="T102" s="62"/>
      <c r="U102" s="62"/>
      <c r="V102" s="62"/>
      <c r="W102" s="224"/>
    </row>
    <row r="103" spans="1:23" x14ac:dyDescent="0.25">
      <c r="M103" s="62"/>
      <c r="N103" s="62"/>
      <c r="O103" s="62"/>
      <c r="P103" s="62"/>
      <c r="Q103" s="62"/>
      <c r="R103" s="62"/>
      <c r="S103" s="62"/>
      <c r="T103" s="62"/>
      <c r="U103" s="62"/>
      <c r="V103" s="62"/>
      <c r="W103" s="224"/>
    </row>
    <row r="104" spans="1:23" x14ac:dyDescent="0.25">
      <c r="M104" s="62"/>
      <c r="N104" s="62"/>
      <c r="O104" s="62"/>
      <c r="P104" s="62"/>
      <c r="Q104" s="62"/>
      <c r="R104" s="62"/>
      <c r="S104" s="62"/>
      <c r="T104" s="62"/>
      <c r="U104" s="62"/>
      <c r="V104" s="62"/>
      <c r="W104" s="224"/>
    </row>
    <row r="105" spans="1:23" x14ac:dyDescent="0.25">
      <c r="M105" s="62"/>
      <c r="N105" s="62"/>
      <c r="O105" s="62"/>
      <c r="P105" s="62"/>
      <c r="Q105" s="62"/>
      <c r="R105" s="62"/>
      <c r="S105" s="62"/>
      <c r="T105" s="62"/>
      <c r="U105" s="62"/>
      <c r="V105" s="62"/>
      <c r="W105" s="224"/>
    </row>
    <row r="106" spans="1:23" x14ac:dyDescent="0.25">
      <c r="M106" s="62"/>
      <c r="N106" s="62"/>
      <c r="O106" s="62"/>
      <c r="P106" s="62"/>
      <c r="Q106" s="62"/>
      <c r="R106" s="62"/>
      <c r="S106" s="62"/>
      <c r="T106" s="62"/>
      <c r="U106" s="62"/>
      <c r="V106" s="62"/>
      <c r="W106" s="224"/>
    </row>
    <row r="107" spans="1:23" x14ac:dyDescent="0.25">
      <c r="M107" s="62"/>
      <c r="N107" s="62"/>
      <c r="O107" s="62"/>
      <c r="P107" s="62"/>
      <c r="Q107" s="62"/>
      <c r="R107" s="62"/>
      <c r="S107" s="62"/>
      <c r="T107" s="62"/>
      <c r="U107" s="62"/>
      <c r="V107" s="62"/>
      <c r="W107" s="224"/>
    </row>
    <row r="108" spans="1:23" x14ac:dyDescent="0.25">
      <c r="M108" s="62"/>
      <c r="N108" s="62"/>
      <c r="O108" s="62"/>
      <c r="P108" s="62"/>
      <c r="Q108" s="62"/>
      <c r="R108" s="62"/>
      <c r="S108" s="62"/>
      <c r="T108" s="62"/>
      <c r="U108" s="62"/>
      <c r="V108" s="62"/>
      <c r="W108" s="224"/>
    </row>
    <row r="109" spans="1:23" x14ac:dyDescent="0.25">
      <c r="M109" s="62"/>
      <c r="N109" s="62"/>
      <c r="O109" s="62"/>
      <c r="P109" s="62"/>
      <c r="Q109" s="62"/>
      <c r="R109" s="62"/>
      <c r="S109" s="62"/>
      <c r="T109" s="62"/>
      <c r="U109" s="62"/>
      <c r="V109" s="62"/>
      <c r="W109" s="224"/>
    </row>
    <row r="110" spans="1:23" x14ac:dyDescent="0.25">
      <c r="M110" s="62"/>
      <c r="N110" s="62"/>
      <c r="O110" s="62"/>
      <c r="P110" s="62"/>
      <c r="Q110" s="62"/>
      <c r="R110" s="62"/>
      <c r="S110" s="62"/>
      <c r="T110" s="62"/>
      <c r="U110" s="62"/>
      <c r="V110" s="62"/>
      <c r="W110" s="224"/>
    </row>
    <row r="111" spans="1:23" x14ac:dyDescent="0.25">
      <c r="M111" s="62"/>
      <c r="N111" s="62"/>
      <c r="O111" s="62"/>
      <c r="P111" s="62"/>
      <c r="Q111" s="62"/>
      <c r="R111" s="62"/>
      <c r="S111" s="62"/>
      <c r="T111" s="62"/>
      <c r="U111" s="62"/>
      <c r="V111" s="62"/>
      <c r="W111" s="224"/>
    </row>
    <row r="112" spans="1:23" x14ac:dyDescent="0.25">
      <c r="A112" s="62"/>
      <c r="B112" s="62"/>
      <c r="C112" s="64"/>
      <c r="D112" s="62"/>
      <c r="E112" s="62"/>
      <c r="F112" s="62"/>
      <c r="G112" s="223"/>
      <c r="H112" s="223"/>
      <c r="I112" s="62"/>
      <c r="J112" s="223"/>
      <c r="K112" s="223"/>
      <c r="L112" s="223"/>
      <c r="M112" s="62"/>
      <c r="N112" s="62"/>
      <c r="O112" s="62"/>
      <c r="P112" s="62"/>
      <c r="Q112" s="62"/>
      <c r="R112" s="62"/>
      <c r="S112" s="62"/>
      <c r="T112" s="62"/>
      <c r="U112" s="62"/>
      <c r="V112" s="62"/>
      <c r="W112" s="224"/>
    </row>
    <row r="113" spans="1:23" x14ac:dyDescent="0.25">
      <c r="A113" s="63"/>
      <c r="B113" s="63"/>
      <c r="C113" s="225"/>
      <c r="D113" s="63"/>
      <c r="E113" s="63"/>
      <c r="F113" s="63"/>
      <c r="G113" s="226"/>
      <c r="H113" s="226"/>
      <c r="I113" s="63"/>
      <c r="J113" s="226"/>
      <c r="K113" s="226"/>
      <c r="L113" s="226"/>
      <c r="M113" s="63"/>
      <c r="N113" s="63"/>
      <c r="O113" s="63"/>
      <c r="P113" s="63"/>
      <c r="Q113" s="63"/>
      <c r="R113" s="63"/>
      <c r="S113" s="63"/>
      <c r="T113" s="63"/>
      <c r="U113" s="63"/>
      <c r="V113" s="63"/>
      <c r="W113" s="227"/>
    </row>
  </sheetData>
  <sheetProtection password="E946" sheet="1" objects="1" scenarios="1"/>
  <mergeCells count="5">
    <mergeCell ref="M30:M34"/>
    <mergeCell ref="A3:A7"/>
    <mergeCell ref="A9:A12"/>
    <mergeCell ref="A14:A17"/>
    <mergeCell ref="A30:A34"/>
  </mergeCell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S114"/>
  <sheetViews>
    <sheetView showGridLines="0" zoomScale="80" zoomScaleNormal="80" workbookViewId="0">
      <pane xSplit="1" ySplit="5" topLeftCell="N6" activePane="bottomRight" state="frozen"/>
      <selection activeCell="C104" sqref="C104"/>
      <selection pane="topRight" activeCell="C104" sqref="C104"/>
      <selection pane="bottomLeft" activeCell="C104" sqref="C104"/>
      <selection pane="bottomRight" activeCell="Z4" sqref="Z4"/>
    </sheetView>
  </sheetViews>
  <sheetFormatPr defaultRowHeight="15" x14ac:dyDescent="0.25"/>
  <cols>
    <col min="1" max="1" width="27.140625" bestFit="1" customWidth="1"/>
    <col min="2" max="2" width="34" style="218" hidden="1" customWidth="1"/>
    <col min="3" max="3" width="22.7109375" style="94" hidden="1" customWidth="1"/>
    <col min="4" max="8" width="22.7109375" style="109" hidden="1" customWidth="1"/>
    <col min="9" max="11" width="22.7109375" style="358" hidden="1" customWidth="1"/>
    <col min="12" max="13" width="22.7109375" style="109" hidden="1" customWidth="1"/>
    <col min="14" max="14" width="20.42578125" style="55" customWidth="1"/>
    <col min="15" max="16" width="22.7109375" style="109" hidden="1" customWidth="1"/>
    <col min="17" max="19" width="22.7109375" hidden="1" customWidth="1"/>
    <col min="20" max="21" width="22.7109375" style="109" hidden="1" customWidth="1"/>
    <col min="22" max="24" width="22.7109375" hidden="1" customWidth="1"/>
    <col min="25" max="26" width="22.7109375" style="200" customWidth="1"/>
    <col min="27" max="28" width="22.7109375" style="200" hidden="1" customWidth="1"/>
    <col min="29" max="29" width="22.7109375" style="200" customWidth="1"/>
    <col min="30" max="33" width="22.7109375" style="200" hidden="1" customWidth="1"/>
    <col min="34" max="34" width="22.7109375" style="200" customWidth="1"/>
    <col min="35" max="35" width="20.7109375" style="218" customWidth="1"/>
    <col min="36" max="42" width="22.7109375" hidden="1" customWidth="1"/>
    <col min="43" max="43" width="22.7109375" customWidth="1"/>
    <col min="44" max="47" width="22.7109375" hidden="1" customWidth="1"/>
    <col min="48" max="48" width="22.7109375" customWidth="1"/>
    <col min="49" max="50" width="22.7109375" hidden="1" customWidth="1"/>
    <col min="51" max="51" width="21.28515625" style="218" customWidth="1"/>
    <col min="52" max="53" width="22.7109375" customWidth="1"/>
    <col min="54" max="56" width="22.7109375" hidden="1" customWidth="1"/>
    <col min="57" max="58" width="22.7109375" customWidth="1"/>
    <col min="59" max="59" width="22.7109375" hidden="1" customWidth="1"/>
    <col min="60" max="60" width="22.7109375" customWidth="1"/>
    <col min="61" max="61" width="22.7109375" hidden="1" customWidth="1"/>
    <col min="62" max="62" width="20.42578125" style="55" hidden="1" customWidth="1"/>
    <col min="63" max="66" width="22.7109375" style="408" hidden="1" customWidth="1"/>
    <col min="67" max="67" width="20.42578125" style="55" customWidth="1"/>
    <col min="68" max="68" width="22.7109375" style="408" customWidth="1"/>
    <col min="69" max="70" width="22.7109375" style="408" hidden="1" customWidth="1"/>
    <col min="71" max="71" width="22.7109375" style="408" customWidth="1"/>
    <col min="72" max="72" width="22.7109375" style="408" hidden="1" customWidth="1"/>
    <col min="73" max="73" width="22.7109375" style="408" customWidth="1"/>
    <col min="74" max="74" width="20.42578125" style="55" customWidth="1"/>
    <col min="75" max="75" width="22.7109375" style="408" customWidth="1"/>
    <col min="76" max="79" width="22.7109375" style="408" hidden="1" customWidth="1"/>
    <col min="80" max="80" width="22.7109375" style="408" customWidth="1"/>
    <col min="81" max="81" width="22.7109375" style="408" hidden="1" customWidth="1"/>
    <col min="82" max="82" width="22.7109375" style="408" customWidth="1"/>
    <col min="83" max="83" width="22.7109375" style="62" hidden="1" customWidth="1"/>
    <col min="84" max="84" width="22.7109375" hidden="1" customWidth="1"/>
    <col min="85" max="85" width="22.7109375" customWidth="1"/>
    <col min="86" max="86" width="22.7109375" hidden="1" customWidth="1"/>
    <col min="87" max="88" width="22.7109375" customWidth="1"/>
    <col min="89" max="90" width="22.7109375" hidden="1" customWidth="1"/>
    <col min="91" max="91" width="22.7109375" customWidth="1"/>
    <col min="92" max="92" width="22.7109375" hidden="1" customWidth="1"/>
    <col min="93" max="93" width="22.7109375" customWidth="1"/>
    <col min="94" max="94" width="22.7109375" hidden="1" customWidth="1"/>
    <col min="95" max="96" width="22.7109375" customWidth="1"/>
    <col min="97" max="97" width="22.7109375" hidden="1" customWidth="1"/>
    <col min="98" max="152" width="22.7109375" customWidth="1"/>
  </cols>
  <sheetData>
    <row r="1" spans="1:97" s="108" customFormat="1" ht="30" customHeight="1" thickBot="1" x14ac:dyDescent="0.3">
      <c r="B1" s="218"/>
      <c r="C1" s="167" t="s">
        <v>246</v>
      </c>
      <c r="D1" s="167" t="s">
        <v>247</v>
      </c>
      <c r="E1" s="167" t="s">
        <v>248</v>
      </c>
      <c r="F1" s="167" t="s">
        <v>250</v>
      </c>
      <c r="G1" s="167" t="s">
        <v>251</v>
      </c>
      <c r="H1" s="167" t="s">
        <v>252</v>
      </c>
      <c r="I1" s="357" t="s">
        <v>482</v>
      </c>
      <c r="J1" s="357" t="s">
        <v>483</v>
      </c>
      <c r="K1" s="357" t="s">
        <v>486</v>
      </c>
      <c r="L1" s="167" t="s">
        <v>413</v>
      </c>
      <c r="M1" s="167" t="s">
        <v>414</v>
      </c>
      <c r="N1" s="520"/>
      <c r="O1" s="167" t="s">
        <v>253</v>
      </c>
      <c r="P1" s="167" t="s">
        <v>415</v>
      </c>
      <c r="Q1" s="167" t="s">
        <v>254</v>
      </c>
      <c r="R1" s="167" t="s">
        <v>255</v>
      </c>
      <c r="S1" s="167" t="s">
        <v>256</v>
      </c>
      <c r="T1" s="167" t="s">
        <v>257</v>
      </c>
      <c r="U1" s="167" t="s">
        <v>416</v>
      </c>
      <c r="V1" s="167" t="s">
        <v>258</v>
      </c>
      <c r="W1" s="167" t="s">
        <v>259</v>
      </c>
      <c r="X1" s="167" t="s">
        <v>260</v>
      </c>
      <c r="Y1" s="521">
        <v>32</v>
      </c>
      <c r="Z1" s="521">
        <v>33</v>
      </c>
      <c r="AA1" s="521" t="s">
        <v>262</v>
      </c>
      <c r="AB1" s="521" t="s">
        <v>263</v>
      </c>
      <c r="AC1" s="521">
        <v>72</v>
      </c>
      <c r="AD1" s="521" t="s">
        <v>264</v>
      </c>
      <c r="AE1" s="521" t="s">
        <v>265</v>
      </c>
      <c r="AF1" s="521" t="s">
        <v>266</v>
      </c>
      <c r="AG1" s="521" t="s">
        <v>267</v>
      </c>
      <c r="AH1" s="521">
        <v>79</v>
      </c>
      <c r="AI1" s="517"/>
      <c r="AJ1" s="167" t="s">
        <v>261</v>
      </c>
      <c r="AK1" s="167" t="s">
        <v>509</v>
      </c>
      <c r="AL1" s="167" t="s">
        <v>510</v>
      </c>
      <c r="AM1" s="167" t="s">
        <v>511</v>
      </c>
      <c r="AN1" s="167" t="s">
        <v>268</v>
      </c>
      <c r="AO1" s="167" t="s">
        <v>269</v>
      </c>
      <c r="AP1" s="167" t="s">
        <v>270</v>
      </c>
      <c r="AQ1" s="518">
        <v>84</v>
      </c>
      <c r="AR1" s="518" t="s">
        <v>271</v>
      </c>
      <c r="AS1" s="167" t="s">
        <v>272</v>
      </c>
      <c r="AT1" s="167" t="s">
        <v>273</v>
      </c>
      <c r="AU1" s="518" t="s">
        <v>274</v>
      </c>
      <c r="AV1" s="518">
        <v>89</v>
      </c>
      <c r="AW1" s="167" t="s">
        <v>275</v>
      </c>
      <c r="AX1" s="167" t="s">
        <v>276</v>
      </c>
      <c r="AY1" s="510"/>
      <c r="AZ1" s="510">
        <v>92</v>
      </c>
      <c r="BA1" s="510">
        <v>93</v>
      </c>
      <c r="BB1" s="510" t="s">
        <v>277</v>
      </c>
      <c r="BC1" s="510" t="s">
        <v>278</v>
      </c>
      <c r="BD1" s="510" t="s">
        <v>279</v>
      </c>
      <c r="BE1" s="510">
        <v>100</v>
      </c>
      <c r="BF1" s="510">
        <v>101</v>
      </c>
      <c r="BG1" s="510" t="s">
        <v>280</v>
      </c>
      <c r="BH1" s="510">
        <v>105</v>
      </c>
      <c r="BI1" s="510" t="s">
        <v>883</v>
      </c>
      <c r="BJ1" s="203"/>
      <c r="BK1" s="167" t="s">
        <v>529</v>
      </c>
      <c r="BL1" s="167" t="s">
        <v>530</v>
      </c>
      <c r="BM1" s="167" t="s">
        <v>531</v>
      </c>
      <c r="BN1" s="167" t="s">
        <v>537</v>
      </c>
      <c r="BO1" s="521"/>
      <c r="BP1" s="521">
        <v>118</v>
      </c>
      <c r="BQ1" s="521" t="s">
        <v>541</v>
      </c>
      <c r="BR1" s="521" t="s">
        <v>544</v>
      </c>
      <c r="BS1" s="521">
        <v>121</v>
      </c>
      <c r="BT1" s="521" t="s">
        <v>546</v>
      </c>
      <c r="BU1" s="521">
        <v>124</v>
      </c>
      <c r="BV1" s="513"/>
      <c r="BW1" s="513">
        <v>116</v>
      </c>
      <c r="BX1" s="513" t="s">
        <v>540</v>
      </c>
      <c r="BY1" s="513" t="s">
        <v>541</v>
      </c>
      <c r="BZ1" s="513" t="s">
        <v>545</v>
      </c>
      <c r="CA1" s="513" t="s">
        <v>877</v>
      </c>
      <c r="CB1" s="513">
        <v>124</v>
      </c>
      <c r="CC1" s="513" t="s">
        <v>529</v>
      </c>
      <c r="CD1" s="513">
        <v>113</v>
      </c>
      <c r="CE1" s="62"/>
      <c r="CF1" s="522">
        <v>126</v>
      </c>
      <c r="CG1" s="522">
        <v>127</v>
      </c>
      <c r="CH1" s="513">
        <v>128</v>
      </c>
      <c r="CI1" s="513">
        <v>130</v>
      </c>
      <c r="CJ1" s="670">
        <v>132</v>
      </c>
      <c r="CK1" s="670">
        <v>133</v>
      </c>
      <c r="CL1" s="522">
        <v>135</v>
      </c>
      <c r="CM1" s="522">
        <v>136</v>
      </c>
      <c r="CN1" s="510">
        <v>137</v>
      </c>
      <c r="CO1" s="510">
        <v>139</v>
      </c>
      <c r="CP1" s="522">
        <v>141</v>
      </c>
      <c r="CQ1" s="522">
        <v>142</v>
      </c>
      <c r="CR1" s="510">
        <v>143</v>
      </c>
      <c r="CS1" s="510">
        <v>145</v>
      </c>
    </row>
    <row r="2" spans="1:97" s="53" customFormat="1" ht="47.25" x14ac:dyDescent="0.25">
      <c r="A2" s="213" t="s">
        <v>230</v>
      </c>
      <c r="B2" s="254" t="s">
        <v>453</v>
      </c>
      <c r="C2" s="251" t="str">
        <f t="shared" ref="C2:K2" si="0">CONCATENATE(LEFT(C3,3),C1,C109,"-",RIGHT($B108,8),"-",C108)</f>
        <v>0500115--RetlMed-EnvelopeRoofInsulation</v>
      </c>
      <c r="D2" s="251" t="str">
        <f t="shared" si="0"/>
        <v>0500215--RetlMed-EnvelopeWallInsulation</v>
      </c>
      <c r="E2" s="251" t="str">
        <f t="shared" si="0"/>
        <v>0500315--RetlMed-EnvelopeHeavy</v>
      </c>
      <c r="F2" s="251" t="str">
        <f t="shared" si="0"/>
        <v>0500706--RetlMed-EnvelopeRoofInsulation</v>
      </c>
      <c r="G2" s="251" t="str">
        <f t="shared" si="0"/>
        <v>0500806--RetlMed-EnvelopeWallInsulation</v>
      </c>
      <c r="H2" s="251" t="str">
        <f t="shared" si="0"/>
        <v>0500906--RetlMed-EnvelopeHeavy</v>
      </c>
      <c r="I2" s="251" t="str">
        <f t="shared" si="0"/>
        <v>0506007--RetlMed-Daylighting SRRBaseHighVT</v>
      </c>
      <c r="J2" s="251" t="str">
        <f t="shared" si="0"/>
        <v>0506107--RetlMed-Daylighting SRR4.67</v>
      </c>
      <c r="K2" s="251" t="str">
        <f t="shared" si="0"/>
        <v>05062 07--RetlMed-Daylighting SRR4.67HighVT</v>
      </c>
      <c r="L2" s="239" t="str">
        <f>CONCATENATE(LEFT(L3,2),L1,L109,"-",RIGHT($B108,8),"-",L108)</f>
        <v>0566 (To Be Completed)16--RetlMed-HVAC DuctLoss</v>
      </c>
      <c r="M2" s="266" t="str">
        <f>CONCATENATE(LEFT(M3,2),M1,M109,"-",RIGHT($B108,8),"-",M108)</f>
        <v>0567 (To Be Completed)06--RetlMed-HVAC DuctLoss</v>
      </c>
      <c r="N2" s="270" t="s">
        <v>454</v>
      </c>
      <c r="O2" s="251" t="str">
        <f t="shared" ref="O2:X2" si="1">CONCATENATE(LEFT(O3,3),O1,O109,RIGHT($N108,7),"-",O108)</f>
        <v>0301516-OffMed-FloorSlabInsulation</v>
      </c>
      <c r="P2" s="251" t="str">
        <f t="shared" si="1"/>
        <v>03016 (VOID - Removed)16-OffMed-Envelope Infiltration</v>
      </c>
      <c r="Q2" s="251" t="str">
        <f t="shared" si="1"/>
        <v>0301716-OffMed-GlazingWindowU</v>
      </c>
      <c r="R2" s="251" t="str">
        <f t="shared" si="1"/>
        <v>0301816-OffMed-GlazingWindowSHGC</v>
      </c>
      <c r="S2" s="251" t="str">
        <f t="shared" si="1"/>
        <v>0301916-OffMed-GlazingWindowUSHGC</v>
      </c>
      <c r="T2" s="251" t="str">
        <f t="shared" si="1"/>
        <v>0302006-OffMed-FloorSlabInsulation</v>
      </c>
      <c r="U2" s="251" t="str">
        <f t="shared" si="1"/>
        <v>03021 (VOID - Removed)06-OffMed-Envelope Infiltration</v>
      </c>
      <c r="V2" s="251" t="str">
        <f t="shared" si="1"/>
        <v>0302206-OffMed-GlazingWindowU</v>
      </c>
      <c r="W2" s="251" t="str">
        <f t="shared" si="1"/>
        <v>0302306-OffMed-GlazingWindowSHGC</v>
      </c>
      <c r="X2" s="251" t="str">
        <f t="shared" si="1"/>
        <v>0302406-OffMed-GlazingWindowUSHGC</v>
      </c>
      <c r="Y2" s="251" t="str">
        <f>CONCATENATE(LEFT(Y3,3),Y1,Y111,RIGHT($N108,7),"-",Y110)</f>
        <v>0303216-OffMed-LightingLowLPD</v>
      </c>
      <c r="Z2" s="251" t="str">
        <f>CONCATENATE(LEFT(Z3,3),Z1,Z111,RIGHT($N108,7),"-",Z110)</f>
        <v>0303316-OffMed-LightingHighLPD</v>
      </c>
      <c r="AA2" s="251" t="str">
        <f>CONCATENATE(LEFT(AA3,3),AA1,AA111,RIGHT($N108,7),"-",AA110)</f>
        <v>0303406-OffMed-LightingLowLPD</v>
      </c>
      <c r="AB2" s="251" t="str">
        <f>CONCATENATE(LEFT(AB3,3),AB1,AB111,RIGHT($N108,7),"-",AB110)</f>
        <v>0303506-OffMed-LightingHighLPD</v>
      </c>
      <c r="AC2" s="251" t="str">
        <f>CONCATENATE(LEFT(AC3,3),AC1,AC112,RIGHT($N108,7),"-",AC111)</f>
        <v>0307216-OffMed-HVACPVAV Design</v>
      </c>
      <c r="AD2" s="251" t="str">
        <f>CONCATENATE(LEFT(AD3,3),AD1,AD112,RIGHT($N108,7),"-",AD111)</f>
        <v>0307316-OffMed-HVACPVAV SATControl</v>
      </c>
      <c r="AE2" s="251" t="str">
        <f>CONCATENATE(LEFT(AE3,3),AE1,AE109,RIGHT($N108,7),"-",AE108)</f>
        <v>0307516-OffMed-HVACPVAV EconomizerType</v>
      </c>
      <c r="AF2" s="251" t="str">
        <f>CONCATENATE(LEFT(AF3,3),AF1,AF112,RIGHT($N108,7),"-",AF111)</f>
        <v>0307606-OffMed-HVACPVAV Design</v>
      </c>
      <c r="AG2" s="251" t="str">
        <f>CONCATENATE(LEFT(AG3,3),AG1,AG109,RIGHT($N108,7),"-",AG108)</f>
        <v>0307706-OffMed-HVACPVAV SATControl</v>
      </c>
      <c r="AH2" s="251" t="str">
        <f>CONCATENATE(LEFT(AH3,3),AH1,AH109,RIGHT($N108,7),"-",AH108)</f>
        <v>0307906-OffMed-HVACPVAV EconomizerType</v>
      </c>
      <c r="AI2" s="278" t="s">
        <v>335</v>
      </c>
      <c r="AJ2" s="54" t="str">
        <f>CONCATENATE(LEFT(AJ3,3),AJ1,AJ109,RIGHT($AI108,7),"-",AJ108)</f>
        <v>0402507-OffLrg-WWR20</v>
      </c>
      <c r="AK2" s="54" t="str">
        <f>CONCATENATE(LEFT(AK3,3),AK1,AK109,RIGHT($AI108,7),"-",AK108)</f>
        <v>0404207-OffLrg-Cont.DimHighVT</v>
      </c>
      <c r="AL2" s="54" t="str">
        <f>CONCATENATE(LEFT(AL3,3),AL1,AL109,RIGHT($AI108,7),"-",AL108)</f>
        <v>0404307-OffLrg-StepDim</v>
      </c>
      <c r="AM2" s="54" t="str">
        <f>CONCATENATE(LEFT(AM3,3),AM1,AM109,RIGHT($AI108,7),"-",AM108)</f>
        <v>0404407-OffLrg-StepDimHighVT</v>
      </c>
      <c r="AN2" s="252" t="str">
        <f>CONCATENATE(LEFT(AN3,2),AN1,AN109,"-",RIGHT($AI108,7),"-",AN108)</f>
        <v>048115--OffLrg-HVACChWDeltaT</v>
      </c>
      <c r="AO2" s="252" t="str">
        <f>CONCATENATE(LEFT(AO3,2),AO1,AO109,"-",RIGHT($AI108,7),"-",AO108)</f>
        <v>048215--OffLrg-HVACVAV CWSetpoint</v>
      </c>
      <c r="AP2" s="252" t="str">
        <f>CONCATENATE(LEFT(AP3,2),AP1,AP109,"-",RIGHT($AI108,7),"-",AP108)</f>
        <v>048315--OffLrg-HVACTowerEff</v>
      </c>
      <c r="AQ2" s="252" t="str">
        <f>CONCATENATE(LEFT(AQ3,3),AQ1,AQ109,"-",RIGHT($AI108,7),"-",AQ108)</f>
        <v>0408416--OffLrg-HVACChillerCOP</v>
      </c>
      <c r="AR2" s="252" t="str">
        <f>CONCATENATE(LEFT(AR3,3),AR1,AR109,"-",RIGHT($AI108,7),"-",AR108)</f>
        <v>0408516--OffLrg-HVACChWDeltaT</v>
      </c>
      <c r="AS2" s="252" t="str">
        <f>CONCATENATE(LEFT(AS3,2),AS1,AS109,"-",RIGHT($AI108,7),"-",AS108)</f>
        <v>048616--OffLrg-HVACVAV CWSetpoint</v>
      </c>
      <c r="AT2" s="252" t="str">
        <f>CONCATENATE(LEFT(AT3,2),AT1,AT109,"-",RIGHT($AI108,7),"-",AT108)</f>
        <v>048716--OffLrg-HVACTowerEff</v>
      </c>
      <c r="AU2" s="252" t="str">
        <f>CONCATENATE(LEFT(AU3,3),AU1,AU109,"-",RIGHT($AI108,7),"-",AU108)</f>
        <v>0408806--OffLrg-HVACChillerCOP</v>
      </c>
      <c r="AV2" s="252" t="str">
        <f>CONCATENATE(LEFT(AV3,3),AV1,AV109,"-",RIGHT($AI108,7),"-",AV108)</f>
        <v>0408906--OffLrg-HVACChWDeltaT</v>
      </c>
      <c r="AW2" s="252" t="str">
        <f>CONCATENATE(LEFT(AW3,2),AW1,AW109,"-",RIGHT($AI108,7),"-",AW108)</f>
        <v>049006--OffLrg-HVACVAV CWSetpoint</v>
      </c>
      <c r="AX2" s="253" t="str">
        <f>CONCATENATE(LEFT(AX3,2),AX1,AX109,"-",RIGHT($AI108,7),"-",AX108)</f>
        <v>049106--OffLrg-HVACTowerEff</v>
      </c>
      <c r="AY2" s="278" t="s">
        <v>463</v>
      </c>
      <c r="AZ2" s="251" t="str">
        <f t="shared" ref="AZ2:BD2" si="2">CONCATENATE(LEFT(AZ3,3),AZ1,AZ109,"-",RIGHT($AY108,9),"-",AZ108)</f>
        <v>1009215--RetlStrp-HVACPSZ DXCOP</v>
      </c>
      <c r="BA2" s="251" t="str">
        <f t="shared" si="2"/>
        <v>1009315--RetlStrp-HVACPSZ HeatEff</v>
      </c>
      <c r="BB2" s="251" t="str">
        <f t="shared" si="2"/>
        <v>1009415--RetlStrp-HVACPSZ EconomizerControl</v>
      </c>
      <c r="BC2" s="251" t="str">
        <f t="shared" si="2"/>
        <v>1009806--RetlStrp-HVACPSZ DXCOP</v>
      </c>
      <c r="BD2" s="251" t="str">
        <f t="shared" si="2"/>
        <v>1009906--RetlStrp-HVACPSZ HeatEff</v>
      </c>
      <c r="BE2" s="251" t="str">
        <f>CONCATENATE(LEFT(BE3,2),BE1,BE109,"-",RIGHT($AY108,9),"-",BE108)</f>
        <v>1010006--RetlStrp-HVACPSZ EconomizerControl</v>
      </c>
      <c r="BF2" s="251" t="str">
        <f>CONCATENATE(LEFT(BF3,2),BF1,BF109,"-",RIGHT($AY108,9),"-",BF108)</f>
        <v>1010115--RetlStrp-HVACPTAC DXCOP</v>
      </c>
      <c r="BG2" s="251" t="str">
        <f>CONCATENATE(LEFT(BG3,2),BG1,BG109,"-",RIGHT($AY108,9),"-",BG108)</f>
        <v>1010306--RetlStrp-HVACPTAC DXCOP</v>
      </c>
      <c r="BH2" s="251" t="str">
        <f>CONCATENATE(LEFT(BH3,2),BH1,BH109,"-",RIGHT($AY108,9),"-",BH108)</f>
        <v>1010515--RetlStrp-FPFC</v>
      </c>
      <c r="BI2" s="251" t="str">
        <f>CONCATENATE(LEFT(BI3,2),BI1,BI109,"-",RIGHT($AY108,9),"-",BI108)</f>
        <v>1010606--RetlStrp-FPFC</v>
      </c>
      <c r="BJ2" s="270" t="s">
        <v>538</v>
      </c>
      <c r="BK2" s="251" t="str">
        <f>CONCATENATE(LEFT(BK3,2),BK1,BK109,RIGHT($BJ108,10),"-",BK108)</f>
        <v>0211015-OffSml-SG-EnvRoofInsulation</v>
      </c>
      <c r="BL2" s="251" t="str">
        <f>CONCATENATE(LEFT(BL3,2),BL1,BL109,RIGHT($BJ108,10),"-",BL108)</f>
        <v>0211206-OffSml-SG-EnvRoofInsulation</v>
      </c>
      <c r="BM2" s="251" t="str">
        <f>CONCATENATE(LEFT(BM3,2),BM1,BM109,RIGHT($BJ108,10),"-",BM108)</f>
        <v>0211315-OffSml-SG-EnvWallInsulation</v>
      </c>
      <c r="BN2" s="251" t="str">
        <f>CONCATENATE(LEFT(BN3,2),BN1,BN109,RIGHT($BJ108,10),"-",BN108)</f>
        <v>0211506-OffSml-SG-EnvWallInsulation</v>
      </c>
      <c r="BO2" s="270" t="s">
        <v>539</v>
      </c>
      <c r="BP2" s="251" t="str">
        <f t="shared" ref="BP2:BU2" si="3">CONCATENATE(LEFT(BP3,2),BP1,BP109,RIGHT($BO108,10),"-",BP108)</f>
        <v>0311816-OffMed-SG-WWR40</v>
      </c>
      <c r="BQ2" s="251" t="str">
        <f t="shared" si="3"/>
        <v>0311916-OffMed-SG-WWR20</v>
      </c>
      <c r="BR2" s="251" t="str">
        <f t="shared" si="3"/>
        <v>0312006-OffMed-SG-WWR40</v>
      </c>
      <c r="BS2" s="251" t="str">
        <f t="shared" si="3"/>
        <v>0312106-OffMed-SG-WWR20</v>
      </c>
      <c r="BT2" s="251" t="str">
        <f t="shared" si="3"/>
        <v>0312316-OffMed-SG-WinUSHGC</v>
      </c>
      <c r="BU2" s="251" t="str">
        <f t="shared" si="3"/>
        <v>0312406-OffMed-SG-WinUSHGC</v>
      </c>
      <c r="BV2" s="270" t="s">
        <v>548</v>
      </c>
      <c r="BW2" s="251" t="str">
        <f t="shared" ref="BW2:CB2" si="4">CONCATENATE(LEFT(BW3,2),BW1,BW109,RIGHT($BV108,10),"-",BW108)</f>
        <v>0511615RetlMed-SG-SRR5</v>
      </c>
      <c r="BX2" s="251" t="str">
        <f t="shared" si="4"/>
        <v>0511806RetlMed-SG-SRR5</v>
      </c>
      <c r="BY2" s="251" t="str">
        <f t="shared" si="4"/>
        <v>0511915RetlMed-SG-SRR1</v>
      </c>
      <c r="BZ2" s="251" t="str">
        <f t="shared" si="4"/>
        <v>0512106RetlMed-SG-SRR1</v>
      </c>
      <c r="CA2" s="251" t="str">
        <f t="shared" si="4"/>
        <v>0512215RetlMed-SG-SkyUSHGC</v>
      </c>
      <c r="CB2" s="251" t="str">
        <f t="shared" si="4"/>
        <v>0512406RetlMed-SG-SkyUSHGC</v>
      </c>
      <c r="CC2" s="251" t="str">
        <f t="shared" ref="CC2:CD2" si="5">CONCATENATE(LEFT(CC3,2),CC1,CC109,RIGHT($BV108,10),"-",CC108)</f>
        <v>0511015RetlMed-SG-EnvRoofInsulation</v>
      </c>
      <c r="CD2" s="251" t="str">
        <f t="shared" si="5"/>
        <v>0511315RetlMed-SG-EnvWallInsulation</v>
      </c>
      <c r="CE2" s="168"/>
      <c r="CF2" s="251" t="str">
        <f>CONCATENATE(LEFT(CF3,2),CF1,CF109,RIGHT($N108,7),"-",CF108)</f>
        <v>0312616-OffMed-Plenum</v>
      </c>
      <c r="CG2" s="251" t="str">
        <f>CONCATENATE(LEFT(CG3,2),CG1,CG109,RIGHT($N108,7),"-",CG108)</f>
        <v>0312706-OffMed-Plenum</v>
      </c>
      <c r="CH2" s="251" t="str">
        <f>CONCATENATE(LEFT(CH3,2),CH1,CH109,RIGHT($B108,8),"-",CH108)</f>
        <v>0512815-RetlMed-SZVAV</v>
      </c>
      <c r="CI2" s="251" t="str">
        <f>CONCATENATE(LEFT(CI3,2),CI1,CI109,RIGHT($B108,8),"-",CI108)</f>
        <v>0513006-RetlMed-SZVAV</v>
      </c>
      <c r="CJ2" s="251" t="str">
        <f>CONCATENATE(LEFT(CJ3,2),CJ1,CJ109,RIGHT($AI108,7),"-",CJ108)</f>
        <v>0413216-OffLrg-CRAC</v>
      </c>
      <c r="CK2" s="251" t="str">
        <f>CONCATENATE(LEFT(CK3,2),CK1,CK109,RIGHT($AI108,7),"-",CK108)</f>
        <v>0413306-OffLrg-CRAC</v>
      </c>
      <c r="CL2" s="251" t="str">
        <f>CONCATENATE(LEFT(CL3,2),CL1,CL109,RIGHT($N108,7),"-",CL108)</f>
        <v>0313516-OffMed-LabExhDOAS</v>
      </c>
      <c r="CM2" s="251" t="str">
        <f>CONCATENATE(LEFT(CM3,2),CM1,CM109,RIGHT($N108,7),"-",CM108)</f>
        <v>0313606-OffMed-LabExhDOAS</v>
      </c>
      <c r="CN2" s="251" t="str">
        <f>CONCATENATE(LEFT(CN3,2),CN1,CN109,"-",RIGHT($AY108,9),"-",CN108)</f>
        <v>1013715--RetlStrp-EvapCooler</v>
      </c>
      <c r="CO2" s="251" t="str">
        <f>CONCATENATE(LEFT(CO3,2),CO1,CO109,"-",RIGHT($AY108,9),"-",CO108)</f>
        <v>1013906--RetlStrp-EvapCooler</v>
      </c>
      <c r="CP2" s="251" t="str">
        <f>CONCATENATE(LEFT(CP3,2),CP1,CP109,RIGHT($N108,7),"-",CP108)</f>
        <v>0314116-OffMed-FanPwrBox</v>
      </c>
      <c r="CQ2" s="251" t="str">
        <f>CONCATENATE(LEFT(CQ3,2),CQ1,CQ109,RIGHT($N108,7),"-",CQ108)</f>
        <v>0314206-OffMed-FanPwrBox</v>
      </c>
      <c r="CR2" s="375" t="str">
        <f>CONCATENATE(LEFT(CR3,2),CR1,CR109,"-",RIGHT($AY108,9),"-",CR108)</f>
        <v>1014315--RetlStrp-WSHP</v>
      </c>
      <c r="CS2" s="375" t="str">
        <f>CONCATENATE(LEFT(CS3,2),CS1,CS109,"-",RIGHT($AY108,9),"-",CS108)</f>
        <v>1014506--RetlStrp-WSHP</v>
      </c>
    </row>
    <row r="3" spans="1:97" s="53" customFormat="1" ht="31.5" customHeight="1" x14ac:dyDescent="0.25">
      <c r="A3" s="213" t="s">
        <v>234</v>
      </c>
      <c r="B3" s="255"/>
      <c r="C3" s="207" t="str">
        <f t="shared" ref="C3:M3" si="6">CONCATENATE(LEFT($B108,2),$B109,C109,RIGHT($B108,8),C110)</f>
        <v>0500015-RetlMed-Baseline</v>
      </c>
      <c r="D3" s="207" t="str">
        <f t="shared" si="6"/>
        <v>0500015-RetlMed-Baseline</v>
      </c>
      <c r="E3" s="207" t="str">
        <f t="shared" si="6"/>
        <v>0500015-RetlMed-Baseline</v>
      </c>
      <c r="F3" s="207" t="str">
        <f t="shared" si="6"/>
        <v>0500006-RetlMed-Baseline</v>
      </c>
      <c r="G3" s="207" t="str">
        <f t="shared" si="6"/>
        <v>0500006-RetlMed-Baseline</v>
      </c>
      <c r="H3" s="207" t="str">
        <f t="shared" si="6"/>
        <v>0500006-RetlMed-Baseline</v>
      </c>
      <c r="I3" s="364" t="str">
        <f t="shared" si="6"/>
        <v>0500007-RetlMed-Baseline</v>
      </c>
      <c r="J3" s="364" t="str">
        <f t="shared" si="6"/>
        <v>0500007-RetlMed-Baseline</v>
      </c>
      <c r="K3" s="364" t="str">
        <f t="shared" si="6"/>
        <v>0500007-RetlMed-Baseline</v>
      </c>
      <c r="L3" s="240" t="str">
        <f t="shared" si="6"/>
        <v>0500016-RetlMed-Baseline</v>
      </c>
      <c r="M3" s="267" t="str">
        <f t="shared" si="6"/>
        <v>0500006-RetlMed-Baseline</v>
      </c>
      <c r="N3" s="271"/>
      <c r="O3" s="207" t="str">
        <f t="shared" ref="O3:X3" si="7">CONCATENATE(LEFT($N108,2),$N109,O109,RIGHT($N108,7),O110)</f>
        <v>0300016-OffMed-Baseline</v>
      </c>
      <c r="P3" s="240" t="str">
        <f t="shared" si="7"/>
        <v>0300016-OffMed-Baseline</v>
      </c>
      <c r="Q3" s="207" t="str">
        <f t="shared" si="7"/>
        <v>0300016-OffMed-Baseline</v>
      </c>
      <c r="R3" s="207" t="str">
        <f t="shared" si="7"/>
        <v>0300016-OffMed-Baseline</v>
      </c>
      <c r="S3" s="207" t="str">
        <f t="shared" si="7"/>
        <v>0300016-OffMed-Baseline</v>
      </c>
      <c r="T3" s="207" t="str">
        <f t="shared" si="7"/>
        <v>0300006-OffMed-Baseline</v>
      </c>
      <c r="U3" s="240" t="str">
        <f t="shared" si="7"/>
        <v>0300006-OffMed-Baseline</v>
      </c>
      <c r="V3" s="207" t="str">
        <f t="shared" si="7"/>
        <v>0300006-OffMed-Baseline</v>
      </c>
      <c r="W3" s="207" t="str">
        <f t="shared" si="7"/>
        <v>0300006-OffMed-Baseline</v>
      </c>
      <c r="X3" s="207" t="str">
        <f t="shared" si="7"/>
        <v>0300006-OffMed-Baseline</v>
      </c>
      <c r="Y3" s="207" t="str">
        <f>CONCATENATE(LEFT($N108,2),$N109,Y111,RIGHT($N108,7),Y112)</f>
        <v>0300016-OffMed-Baseline</v>
      </c>
      <c r="Z3" s="207" t="str">
        <f>CONCATENATE(LEFT($N108,2),$N109,Z111,RIGHT($N108,7),Z112)</f>
        <v>0300016-OffMed-Baseline</v>
      </c>
      <c r="AA3" s="207" t="str">
        <f>CONCATENATE(LEFT($N108,2),$N109,AA111,RIGHT($N108,7),AA112)</f>
        <v>0300006-OffMed-Baseline</v>
      </c>
      <c r="AB3" s="207" t="str">
        <f>CONCATENATE(LEFT($N108,2),$N109,AB111,RIGHT($N108,7),AB112)</f>
        <v>0300006-OffMed-Baseline</v>
      </c>
      <c r="AC3" s="207" t="str">
        <f t="shared" ref="AC3:AH3" si="8">CONCATENATE(LEFT($N108,2),$N109,AC109,RIGHT($N108,7),AC110)</f>
        <v>03000-OffMed-Baseline</v>
      </c>
      <c r="AD3" s="207" t="str">
        <f t="shared" si="8"/>
        <v>03000-OffMed-Baseline</v>
      </c>
      <c r="AE3" s="207" t="str">
        <f t="shared" si="8"/>
        <v>0300016-OffMed-Baseline</v>
      </c>
      <c r="AF3" s="207" t="str">
        <f t="shared" si="8"/>
        <v>03000-OffMed-Baseline</v>
      </c>
      <c r="AG3" s="207" t="str">
        <f t="shared" si="8"/>
        <v>0300006-OffMed-Baseline</v>
      </c>
      <c r="AH3" s="207" t="str">
        <f t="shared" si="8"/>
        <v>0300006-OffMed-Baseline</v>
      </c>
      <c r="AI3" s="279"/>
      <c r="AJ3" s="207" t="str">
        <f t="shared" ref="AJ3:AX3" si="9">CONCATENATE(LEFT($AI108,2),$AI109,AJ109,RIGHT($AI108,7),AJ110)</f>
        <v>0400007-OffLrg-Baseline</v>
      </c>
      <c r="AK3" s="364" t="str">
        <f t="shared" si="9"/>
        <v>0400007-OffLrg-Baseline</v>
      </c>
      <c r="AL3" s="364" t="str">
        <f t="shared" si="9"/>
        <v>0400007-OffLrg-Baseline</v>
      </c>
      <c r="AM3" s="364" t="str">
        <f t="shared" si="9"/>
        <v>0400007-OffLrg-Baseline</v>
      </c>
      <c r="AN3" s="158" t="str">
        <f t="shared" si="9"/>
        <v>0400015-OffLrg-Baseline</v>
      </c>
      <c r="AO3" s="158" t="str">
        <f t="shared" si="9"/>
        <v>0400015-OffLrg-Baseline</v>
      </c>
      <c r="AP3" s="158" t="str">
        <f t="shared" si="9"/>
        <v>0400015-OffLrg-Baseline</v>
      </c>
      <c r="AQ3" s="158" t="str">
        <f t="shared" si="9"/>
        <v>0400016-OffLrg-Baseline</v>
      </c>
      <c r="AR3" s="158" t="str">
        <f t="shared" si="9"/>
        <v>0400016-OffLrg-Baseline</v>
      </c>
      <c r="AS3" s="158" t="str">
        <f t="shared" si="9"/>
        <v>0400016-OffLrg-Baseline</v>
      </c>
      <c r="AT3" s="158" t="str">
        <f t="shared" si="9"/>
        <v>0400016-OffLrg-Baseline</v>
      </c>
      <c r="AU3" s="158" t="str">
        <f t="shared" si="9"/>
        <v>0400006-OffLrg-Baseline</v>
      </c>
      <c r="AV3" s="158" t="str">
        <f t="shared" si="9"/>
        <v>0400006-OffLrg-Baseline</v>
      </c>
      <c r="AW3" s="158" t="str">
        <f t="shared" si="9"/>
        <v>0400006-OffLrg-Baseline</v>
      </c>
      <c r="AX3" s="204" t="str">
        <f t="shared" si="9"/>
        <v>0400006-OffLrg-Baseline</v>
      </c>
      <c r="AY3" s="279"/>
      <c r="AZ3" s="207" t="str">
        <f t="shared" ref="AZ3:BI3" si="10">CONCATENATE(LEFT($AY108,2),$AY109,AZ109,RIGHT($AY108,9),AZ110)</f>
        <v>1000015-RetlStrp-BaselinePSZ</v>
      </c>
      <c r="BA3" s="207" t="str">
        <f t="shared" si="10"/>
        <v>1000015-RetlStrp-BaselinePSZ</v>
      </c>
      <c r="BB3" s="207" t="str">
        <f t="shared" si="10"/>
        <v>1000015-RetlStrp-BaselinePSZ</v>
      </c>
      <c r="BC3" s="207" t="str">
        <f t="shared" si="10"/>
        <v>1000006-RetlStrp-BaselinePSZ</v>
      </c>
      <c r="BD3" s="207" t="str">
        <f t="shared" si="10"/>
        <v>1000006-RetlStrp-BaselinePSZ</v>
      </c>
      <c r="BE3" s="207" t="str">
        <f t="shared" si="10"/>
        <v>1000006-RetlStrp-BaselinePSZ</v>
      </c>
      <c r="BF3" s="207" t="str">
        <f t="shared" si="10"/>
        <v>1000015-RetlStrp-BaselinePTAC</v>
      </c>
      <c r="BG3" s="207" t="str">
        <f t="shared" si="10"/>
        <v>1000006-RetlStrp-BaselinePTAC</v>
      </c>
      <c r="BH3" s="364" t="str">
        <f t="shared" si="10"/>
        <v>1000015-RetlStrp-BaselinePTAC</v>
      </c>
      <c r="BI3" s="364" t="str">
        <f t="shared" si="10"/>
        <v>1000006-RetlStrp-BaselinePTAC</v>
      </c>
      <c r="BJ3" s="271"/>
      <c r="BK3" s="207" t="str">
        <f>CONCATENATE(LEFT($BJ108,2),$BJ109,BK109,RIGHT($BJ108,10),BK110)</f>
        <v>0200015-OffSml-SG-Baserun</v>
      </c>
      <c r="BL3" s="207" t="str">
        <f>CONCATENATE(LEFT($BJ108,2),$BJ109,BL109,RIGHT($BJ108,10),BL110)</f>
        <v>0200006-OffSml-SG-Baserun</v>
      </c>
      <c r="BM3" s="207" t="str">
        <f>CONCATENATE(LEFT($BJ108,2),$BJ109,BM109,RIGHT($BJ108,10),BM110)</f>
        <v>0200015-OffSml-SG-Baserun</v>
      </c>
      <c r="BN3" s="207" t="str">
        <f>CONCATENATE(LEFT($BJ108,2),$BJ109,BN109,RIGHT($BJ108,10),BN110)</f>
        <v>0200006-OffSml-SG-Baserun</v>
      </c>
      <c r="BO3" s="271"/>
      <c r="BP3" s="207" t="str">
        <f t="shared" ref="BP3:BU3" si="11">CONCATENATE(LEFT($BO108,2),$BJ109,BP109,RIGHT($BO108,10),BP110)</f>
        <v>0300016-OffMed-SG-Baseline</v>
      </c>
      <c r="BQ3" s="207" t="str">
        <f t="shared" si="11"/>
        <v>0300016-OffMed-SG-Baseline</v>
      </c>
      <c r="BR3" s="207" t="str">
        <f t="shared" si="11"/>
        <v>0300006-OffMed-SG-Baseline</v>
      </c>
      <c r="BS3" s="207" t="str">
        <f t="shared" si="11"/>
        <v>0300006-OffMed-SG-Baseline</v>
      </c>
      <c r="BT3" s="207" t="str">
        <f t="shared" si="11"/>
        <v>0300016-OffMed-SG-Baseline</v>
      </c>
      <c r="BU3" s="207" t="str">
        <f t="shared" si="11"/>
        <v>0300006-OffMed-SG-Baseline</v>
      </c>
      <c r="BV3" s="271"/>
      <c r="BW3" s="207" t="str">
        <f t="shared" ref="BW3:CB3" si="12">CONCATENATE(LEFT($BV108,2),$BV109,BW109,RIGHT($BV108,10),BW110)</f>
        <v>0500015RetlMed-SG-Baseline</v>
      </c>
      <c r="BX3" s="207" t="str">
        <f t="shared" si="12"/>
        <v>0500006RetlMed-SG-Baseline</v>
      </c>
      <c r="BY3" s="207" t="str">
        <f t="shared" si="12"/>
        <v>0500015RetlMed-SG-Baseline</v>
      </c>
      <c r="BZ3" s="207" t="str">
        <f t="shared" si="12"/>
        <v>0500006RetlMed-SG-Baseline</v>
      </c>
      <c r="CA3" s="207" t="str">
        <f t="shared" si="12"/>
        <v>0500015RetlMed-SG-Baseline</v>
      </c>
      <c r="CB3" s="207" t="str">
        <f t="shared" si="12"/>
        <v>0500006RetlMed-SG-Baseline</v>
      </c>
      <c r="CC3" s="207" t="str">
        <f t="shared" ref="CC3:CD3" si="13">CONCATENATE(LEFT($BV108,2),$BV109,CC109,RIGHT($BV108,10),CC110)</f>
        <v>0500015RetlMed-SG-Baseline</v>
      </c>
      <c r="CD3" s="207" t="str">
        <f t="shared" si="13"/>
        <v>0500015RetlMed-SG-Baseline</v>
      </c>
      <c r="CE3" s="168"/>
      <c r="CF3" s="207" t="str">
        <f>CONCATENATE(LEFT($N108,2),$N109,CF109,RIGHT($N108,7),CF110)</f>
        <v>0300016-OffMed-Baseline</v>
      </c>
      <c r="CG3" s="207" t="str">
        <f>CONCATENATE(LEFT($N108,2),$N109,CG109,RIGHT($N108,7),CG110)</f>
        <v>0300006-OffMed-Baseline</v>
      </c>
      <c r="CH3" s="207" t="str">
        <f>CONCATENATE(LEFT($B108,2),$B109,CH109,RIGHT($B108,8),CH110)</f>
        <v>0500015-RetlMed-Baseline</v>
      </c>
      <c r="CI3" s="207" t="str">
        <f>CONCATENATE(LEFT($B108,2),$B109,CI109,RIGHT($B108,8),CI110)</f>
        <v>0500006-RetlMed-Baseline</v>
      </c>
      <c r="CJ3" s="207" t="str">
        <f>CONCATENATE(LEFT($AI108,2),$N109,CJ109,RIGHT($AI108,7),CJ110)</f>
        <v>0400016-OffLrg-CRAH</v>
      </c>
      <c r="CK3" s="207" t="str">
        <f>CONCATENATE(LEFT($AI108,2),$N109,CK109,RIGHT($AI108,7),CK110)</f>
        <v>0400006-OffLrg-CRAH</v>
      </c>
      <c r="CL3" s="207" t="str">
        <f>CONCATENATE(LEFT($N108,2),,CL109,RIGHT($N108,7),CL110)</f>
        <v>0316-OffMed-LabwExhPVAV</v>
      </c>
      <c r="CM3" s="207" t="str">
        <f>CONCATENATE(LEFT($N108,2),,CM109,RIGHT($N108,7),CM110)</f>
        <v>0306-OffMed-LabwExhPVAV</v>
      </c>
      <c r="CN3" s="207" t="str">
        <f>CONCATENATE(LEFT($AY108,2),$AY109,CN109,RIGHT($AY108,9),CN110)</f>
        <v>1000015-RetlStrp-BaselinePSZ</v>
      </c>
      <c r="CO3" s="207" t="str">
        <f>CONCATENATE(LEFT($AY108,2),$AY109,CO109,RIGHT($AY108,9),CO110)</f>
        <v>1000006-RetlStrp-BaselinePSZ</v>
      </c>
      <c r="CP3" s="207" t="str">
        <f>CONCATENATE(LEFT($N108,2),$N109,CP109,RIGHT($N108,7),CP110)</f>
        <v>0300016-OffMed-Baseline</v>
      </c>
      <c r="CQ3" s="207" t="str">
        <f>CONCATENATE(LEFT($N108,2),$N109,CQ109,RIGHT($N108,7),CQ110)</f>
        <v>0300006-OffMed-Baseline</v>
      </c>
      <c r="CR3" s="207" t="str">
        <f>CONCATENATE(LEFT($AY108,2),$N109,CR109,RIGHT($AY108,9),CR110)</f>
        <v>1000015-RetlStrp-BaselinePTAC</v>
      </c>
      <c r="CS3" s="207" t="str">
        <f>CONCATENATE(LEFT($AY108,2),$N109,CS109,RIGHT($AY108,9),CS110)</f>
        <v>1000006-RetlStrp-BaselinePTAC</v>
      </c>
    </row>
    <row r="4" spans="1:97" s="52" customFormat="1" ht="172.5" customHeight="1" x14ac:dyDescent="0.25">
      <c r="A4" s="61" t="s">
        <v>6</v>
      </c>
      <c r="B4" s="256"/>
      <c r="C4" s="246" t="s">
        <v>233</v>
      </c>
      <c r="D4" s="247" t="s">
        <v>327</v>
      </c>
      <c r="E4" s="247" t="s">
        <v>238</v>
      </c>
      <c r="F4" s="247" t="s">
        <v>233</v>
      </c>
      <c r="G4" s="247" t="s">
        <v>327</v>
      </c>
      <c r="H4" s="247" t="s">
        <v>238</v>
      </c>
      <c r="I4" s="250" t="s">
        <v>311</v>
      </c>
      <c r="J4" s="365" t="s">
        <v>557</v>
      </c>
      <c r="K4" s="365" t="s">
        <v>558</v>
      </c>
      <c r="L4" s="241" t="s">
        <v>321</v>
      </c>
      <c r="M4" s="268" t="s">
        <v>321</v>
      </c>
      <c r="N4" s="272"/>
      <c r="O4" s="249" t="s">
        <v>412</v>
      </c>
      <c r="P4" s="241" t="s">
        <v>232</v>
      </c>
      <c r="Q4" s="202" t="s">
        <v>286</v>
      </c>
      <c r="R4" s="202" t="s">
        <v>287</v>
      </c>
      <c r="S4" s="202" t="s">
        <v>288</v>
      </c>
      <c r="T4" s="249" t="s">
        <v>410</v>
      </c>
      <c r="U4" s="241" t="s">
        <v>232</v>
      </c>
      <c r="V4" s="202" t="s">
        <v>286</v>
      </c>
      <c r="W4" s="202" t="s">
        <v>287</v>
      </c>
      <c r="X4" s="202" t="s">
        <v>288</v>
      </c>
      <c r="Y4" s="247" t="s">
        <v>289</v>
      </c>
      <c r="Z4" s="247" t="s">
        <v>290</v>
      </c>
      <c r="AA4" s="247" t="s">
        <v>289</v>
      </c>
      <c r="AB4" s="247" t="s">
        <v>290</v>
      </c>
      <c r="AC4" s="202" t="s">
        <v>304</v>
      </c>
      <c r="AD4" s="247" t="s">
        <v>305</v>
      </c>
      <c r="AE4" s="247" t="s">
        <v>303</v>
      </c>
      <c r="AF4" s="202" t="s">
        <v>304</v>
      </c>
      <c r="AG4" s="247" t="s">
        <v>305</v>
      </c>
      <c r="AH4" s="248" t="s">
        <v>303</v>
      </c>
      <c r="AI4" s="280"/>
      <c r="AJ4" s="208" t="s">
        <v>313</v>
      </c>
      <c r="AK4" s="250" t="s">
        <v>306</v>
      </c>
      <c r="AL4" s="250" t="s">
        <v>307</v>
      </c>
      <c r="AM4" s="250" t="s">
        <v>309</v>
      </c>
      <c r="AN4" s="160" t="s">
        <v>301</v>
      </c>
      <c r="AO4" s="160" t="s">
        <v>299</v>
      </c>
      <c r="AP4" s="160" t="s">
        <v>503</v>
      </c>
      <c r="AQ4" s="6" t="s">
        <v>774</v>
      </c>
      <c r="AR4" s="160" t="s">
        <v>301</v>
      </c>
      <c r="AS4" s="160" t="s">
        <v>299</v>
      </c>
      <c r="AT4" s="160" t="s">
        <v>506</v>
      </c>
      <c r="AU4" s="6" t="s">
        <v>774</v>
      </c>
      <c r="AV4" s="160" t="s">
        <v>301</v>
      </c>
      <c r="AW4" s="160" t="s">
        <v>299</v>
      </c>
      <c r="AX4" s="205" t="s">
        <v>503</v>
      </c>
      <c r="AY4" s="280"/>
      <c r="AZ4" s="246" t="s">
        <v>755</v>
      </c>
      <c r="BA4" s="247" t="s">
        <v>297</v>
      </c>
      <c r="BB4" s="247" t="s">
        <v>296</v>
      </c>
      <c r="BC4" s="246" t="s">
        <v>755</v>
      </c>
      <c r="BD4" s="247" t="s">
        <v>298</v>
      </c>
      <c r="BE4" s="247" t="s">
        <v>296</v>
      </c>
      <c r="BF4" s="246" t="s">
        <v>755</v>
      </c>
      <c r="BG4" s="246" t="s">
        <v>755</v>
      </c>
      <c r="BH4" s="430" t="s">
        <v>592</v>
      </c>
      <c r="BI4" s="430" t="s">
        <v>592</v>
      </c>
      <c r="BJ4" s="272"/>
      <c r="BK4" s="246" t="s">
        <v>535</v>
      </c>
      <c r="BL4" s="246" t="s">
        <v>535</v>
      </c>
      <c r="BM4" s="247" t="s">
        <v>327</v>
      </c>
      <c r="BN4" s="247" t="s">
        <v>327</v>
      </c>
      <c r="BO4" s="272"/>
      <c r="BP4" s="249" t="s">
        <v>553</v>
      </c>
      <c r="BQ4" s="249" t="s">
        <v>554</v>
      </c>
      <c r="BR4" s="249" t="s">
        <v>553</v>
      </c>
      <c r="BS4" s="249" t="s">
        <v>554</v>
      </c>
      <c r="BT4" s="202" t="s">
        <v>288</v>
      </c>
      <c r="BU4" s="202" t="s">
        <v>288</v>
      </c>
      <c r="BV4" s="272"/>
      <c r="BW4" s="249" t="s">
        <v>555</v>
      </c>
      <c r="BX4" s="249" t="s">
        <v>555</v>
      </c>
      <c r="BY4" s="249" t="s">
        <v>556</v>
      </c>
      <c r="BZ4" s="249" t="s">
        <v>556</v>
      </c>
      <c r="CA4" s="202" t="s">
        <v>770</v>
      </c>
      <c r="CB4" s="202" t="s">
        <v>770</v>
      </c>
      <c r="CC4" s="246" t="s">
        <v>233</v>
      </c>
      <c r="CD4" s="247" t="s">
        <v>327</v>
      </c>
      <c r="CE4" s="169"/>
      <c r="CF4" s="160" t="s">
        <v>580</v>
      </c>
      <c r="CG4" s="160" t="s">
        <v>580</v>
      </c>
      <c r="CH4" s="160" t="s">
        <v>586</v>
      </c>
      <c r="CI4" s="160" t="s">
        <v>586</v>
      </c>
      <c r="CJ4" s="160" t="s">
        <v>610</v>
      </c>
      <c r="CK4" s="160" t="s">
        <v>610</v>
      </c>
      <c r="CL4" s="160" t="s">
        <v>886</v>
      </c>
      <c r="CM4" s="160" t="s">
        <v>886</v>
      </c>
      <c r="CN4" s="160" t="s">
        <v>587</v>
      </c>
      <c r="CO4" s="160" t="s">
        <v>587</v>
      </c>
      <c r="CP4" s="160" t="s">
        <v>603</v>
      </c>
      <c r="CQ4" s="160" t="s">
        <v>603</v>
      </c>
      <c r="CR4" s="160" t="s">
        <v>602</v>
      </c>
      <c r="CS4" s="160" t="s">
        <v>602</v>
      </c>
    </row>
    <row r="5" spans="1:97" s="20" customFormat="1" x14ac:dyDescent="0.25">
      <c r="A5" s="8" t="s">
        <v>9</v>
      </c>
      <c r="B5" s="257"/>
      <c r="C5" s="221" t="str">
        <f t="shared" ref="C5:X5" si="14">CONCATENATE("CZ",C109)</f>
        <v>CZ15</v>
      </c>
      <c r="D5" s="220" t="str">
        <f t="shared" si="14"/>
        <v>CZ15</v>
      </c>
      <c r="E5" s="159" t="str">
        <f t="shared" si="14"/>
        <v>CZ15</v>
      </c>
      <c r="F5" s="220" t="str">
        <f t="shared" si="14"/>
        <v>CZ06</v>
      </c>
      <c r="G5" s="220" t="str">
        <f t="shared" si="14"/>
        <v>CZ06</v>
      </c>
      <c r="H5" s="159" t="str">
        <f t="shared" si="14"/>
        <v>CZ06</v>
      </c>
      <c r="I5" s="366" t="str">
        <f t="shared" si="14"/>
        <v>CZ07</v>
      </c>
      <c r="J5" s="366" t="str">
        <f t="shared" si="14"/>
        <v>CZ07</v>
      </c>
      <c r="K5" s="366" t="str">
        <f t="shared" si="14"/>
        <v>CZ07</v>
      </c>
      <c r="L5" s="242" t="str">
        <f t="shared" si="14"/>
        <v>CZ16</v>
      </c>
      <c r="M5" s="269" t="str">
        <f t="shared" si="14"/>
        <v>CZ06</v>
      </c>
      <c r="N5" s="273" t="str">
        <f t="shared" si="14"/>
        <v>CZ000</v>
      </c>
      <c r="O5" s="159" t="str">
        <f t="shared" si="14"/>
        <v>CZ16</v>
      </c>
      <c r="P5" s="242" t="str">
        <f t="shared" si="14"/>
        <v>CZ16</v>
      </c>
      <c r="Q5" s="159" t="str">
        <f t="shared" si="14"/>
        <v>CZ16</v>
      </c>
      <c r="R5" s="159" t="str">
        <f t="shared" si="14"/>
        <v>CZ16</v>
      </c>
      <c r="S5" s="159" t="str">
        <f t="shared" si="14"/>
        <v>CZ16</v>
      </c>
      <c r="T5" s="159" t="str">
        <f t="shared" si="14"/>
        <v>CZ06</v>
      </c>
      <c r="U5" s="242" t="str">
        <f t="shared" si="14"/>
        <v>CZ06</v>
      </c>
      <c r="V5" s="159" t="str">
        <f t="shared" si="14"/>
        <v>CZ06</v>
      </c>
      <c r="W5" s="159" t="str">
        <f t="shared" si="14"/>
        <v>CZ06</v>
      </c>
      <c r="X5" s="159" t="str">
        <f t="shared" si="14"/>
        <v>CZ06</v>
      </c>
      <c r="Y5" s="159" t="str">
        <f>CONCATENATE("CZ",Y111)</f>
        <v>CZ16</v>
      </c>
      <c r="Z5" s="159" t="str">
        <f>CONCATENATE("CZ",Z111)</f>
        <v>CZ16</v>
      </c>
      <c r="AA5" s="220" t="str">
        <f>CONCATENATE("CZ",AA111)</f>
        <v>CZ06</v>
      </c>
      <c r="AB5" s="220" t="str">
        <f>CONCATENATE("CZ",AB111)</f>
        <v>CZ06</v>
      </c>
      <c r="AC5" s="220" t="str">
        <f>CONCATENATE("CZ",AC112)</f>
        <v>CZ16</v>
      </c>
      <c r="AD5" s="220" t="str">
        <f>CONCATENATE("CZ",AD112)</f>
        <v>CZ16</v>
      </c>
      <c r="AE5" s="159" t="str">
        <f>CONCATENATE("CZ",AE109)</f>
        <v>CZ16</v>
      </c>
      <c r="AF5" s="220" t="str">
        <f>CONCATENATE("CZ",AF112)</f>
        <v>CZ06</v>
      </c>
      <c r="AG5" s="159" t="str">
        <f t="shared" ref="AG5:CD5" si="15">CONCATENATE("CZ",AG109)</f>
        <v>CZ06</v>
      </c>
      <c r="AH5" s="206" t="str">
        <f t="shared" si="15"/>
        <v>CZ06</v>
      </c>
      <c r="AI5" s="281" t="str">
        <f t="shared" si="15"/>
        <v>CZ000</v>
      </c>
      <c r="AJ5" s="209" t="str">
        <f t="shared" si="15"/>
        <v>CZ07</v>
      </c>
      <c r="AK5" s="366" t="str">
        <f t="shared" si="15"/>
        <v>CZ07</v>
      </c>
      <c r="AL5" s="366" t="str">
        <f t="shared" si="15"/>
        <v>CZ07</v>
      </c>
      <c r="AM5" s="366" t="str">
        <f t="shared" si="15"/>
        <v>CZ07</v>
      </c>
      <c r="AN5" s="159" t="str">
        <f t="shared" si="15"/>
        <v>CZ15</v>
      </c>
      <c r="AO5" s="159" t="str">
        <f t="shared" si="15"/>
        <v>CZ15</v>
      </c>
      <c r="AP5" s="159" t="str">
        <f t="shared" si="15"/>
        <v>CZ15</v>
      </c>
      <c r="AQ5" s="159" t="str">
        <f t="shared" si="15"/>
        <v>CZ16</v>
      </c>
      <c r="AR5" s="159" t="str">
        <f t="shared" si="15"/>
        <v>CZ16</v>
      </c>
      <c r="AS5" s="159" t="str">
        <f t="shared" si="15"/>
        <v>CZ16</v>
      </c>
      <c r="AT5" s="159" t="str">
        <f t="shared" si="15"/>
        <v>CZ16</v>
      </c>
      <c r="AU5" s="159" t="str">
        <f t="shared" si="15"/>
        <v>CZ06</v>
      </c>
      <c r="AV5" s="159" t="str">
        <f t="shared" si="15"/>
        <v>CZ06</v>
      </c>
      <c r="AW5" s="159" t="str">
        <f t="shared" si="15"/>
        <v>CZ06</v>
      </c>
      <c r="AX5" s="206" t="str">
        <f t="shared" si="15"/>
        <v>CZ06</v>
      </c>
      <c r="AY5" s="281" t="str">
        <f t="shared" si="15"/>
        <v>CZ000</v>
      </c>
      <c r="AZ5" s="221" t="str">
        <f t="shared" si="15"/>
        <v>CZ15</v>
      </c>
      <c r="BA5" s="220" t="str">
        <f t="shared" si="15"/>
        <v>CZ15</v>
      </c>
      <c r="BB5" s="220" t="str">
        <f t="shared" si="15"/>
        <v>CZ15</v>
      </c>
      <c r="BC5" s="220" t="str">
        <f t="shared" si="15"/>
        <v>CZ06</v>
      </c>
      <c r="BD5" s="220" t="str">
        <f t="shared" si="15"/>
        <v>CZ06</v>
      </c>
      <c r="BE5" s="220" t="str">
        <f t="shared" si="15"/>
        <v>CZ06</v>
      </c>
      <c r="BF5" s="220" t="str">
        <f t="shared" si="15"/>
        <v>CZ15</v>
      </c>
      <c r="BG5" s="220" t="str">
        <f t="shared" si="15"/>
        <v>CZ06</v>
      </c>
      <c r="BH5" s="366" t="str">
        <f t="shared" si="15"/>
        <v>CZ15</v>
      </c>
      <c r="BI5" s="366" t="str">
        <f>CONCATENATE("CZ",BI109)</f>
        <v>CZ06</v>
      </c>
      <c r="BJ5" s="273" t="str">
        <f t="shared" si="15"/>
        <v>CZ000</v>
      </c>
      <c r="BK5" s="221" t="str">
        <f t="shared" si="15"/>
        <v>CZ15</v>
      </c>
      <c r="BL5" s="221" t="str">
        <f t="shared" si="15"/>
        <v>CZ06</v>
      </c>
      <c r="BM5" s="221" t="str">
        <f t="shared" si="15"/>
        <v>CZ15</v>
      </c>
      <c r="BN5" s="221" t="str">
        <f t="shared" si="15"/>
        <v>CZ06</v>
      </c>
      <c r="BO5" s="543" t="str">
        <f t="shared" si="15"/>
        <v>CZ00</v>
      </c>
      <c r="BP5" s="209" t="str">
        <f t="shared" si="15"/>
        <v>CZ16</v>
      </c>
      <c r="BQ5" s="209" t="str">
        <f t="shared" si="15"/>
        <v>CZ16</v>
      </c>
      <c r="BR5" s="209" t="str">
        <f t="shared" si="15"/>
        <v>CZ06</v>
      </c>
      <c r="BS5" s="209" t="str">
        <f t="shared" si="15"/>
        <v>CZ06</v>
      </c>
      <c r="BT5" s="209" t="str">
        <f t="shared" si="15"/>
        <v>CZ16</v>
      </c>
      <c r="BU5" s="209" t="str">
        <f t="shared" si="15"/>
        <v>CZ06</v>
      </c>
      <c r="BV5" s="543" t="str">
        <f t="shared" si="15"/>
        <v>CZ000</v>
      </c>
      <c r="BW5" s="209" t="str">
        <f t="shared" si="15"/>
        <v>CZ15</v>
      </c>
      <c r="BX5" s="209" t="str">
        <f t="shared" si="15"/>
        <v>CZ06</v>
      </c>
      <c r="BY5" s="209" t="str">
        <f t="shared" si="15"/>
        <v>CZ15</v>
      </c>
      <c r="BZ5" s="209" t="str">
        <f t="shared" si="15"/>
        <v>CZ06</v>
      </c>
      <c r="CA5" s="209" t="str">
        <f t="shared" si="15"/>
        <v>CZ15</v>
      </c>
      <c r="CB5" s="209" t="str">
        <f t="shared" si="15"/>
        <v>CZ06</v>
      </c>
      <c r="CC5" s="221" t="str">
        <f t="shared" si="15"/>
        <v>CZ15</v>
      </c>
      <c r="CD5" s="220" t="str">
        <f t="shared" si="15"/>
        <v>CZ15</v>
      </c>
      <c r="CE5" s="170" t="str">
        <f t="shared" ref="CE5" si="16">LEFT(CE3,4)</f>
        <v/>
      </c>
      <c r="CF5" s="209" t="str">
        <f t="shared" ref="CF5:CS5" si="17">CONCATENATE("CZ",CF109)</f>
        <v>CZ16</v>
      </c>
      <c r="CG5" s="209" t="str">
        <f t="shared" si="17"/>
        <v>CZ06</v>
      </c>
      <c r="CH5" s="209" t="str">
        <f t="shared" si="17"/>
        <v>CZ15</v>
      </c>
      <c r="CI5" s="209" t="str">
        <f t="shared" si="17"/>
        <v>CZ06</v>
      </c>
      <c r="CJ5" s="209" t="str">
        <f t="shared" si="17"/>
        <v>CZ16</v>
      </c>
      <c r="CK5" s="209" t="str">
        <f t="shared" si="17"/>
        <v>CZ06</v>
      </c>
      <c r="CL5" s="209" t="str">
        <f t="shared" si="17"/>
        <v>CZ16</v>
      </c>
      <c r="CM5" s="209" t="str">
        <f t="shared" si="17"/>
        <v>CZ06</v>
      </c>
      <c r="CN5" s="209" t="str">
        <f t="shared" si="17"/>
        <v>CZ15</v>
      </c>
      <c r="CO5" s="209" t="str">
        <f t="shared" si="17"/>
        <v>CZ06</v>
      </c>
      <c r="CP5" s="209" t="str">
        <f t="shared" si="17"/>
        <v>CZ16</v>
      </c>
      <c r="CQ5" s="209" t="str">
        <f t="shared" si="17"/>
        <v>CZ06</v>
      </c>
      <c r="CR5" s="209" t="str">
        <f t="shared" si="17"/>
        <v>CZ15</v>
      </c>
      <c r="CS5" s="209" t="str">
        <f t="shared" si="17"/>
        <v>CZ06</v>
      </c>
    </row>
    <row r="6" spans="1:97" s="20" customFormat="1" ht="15" customHeight="1" x14ac:dyDescent="0.25">
      <c r="A6" s="8" t="s">
        <v>10</v>
      </c>
      <c r="B6" s="258"/>
      <c r="C6" s="633" t="s">
        <v>237</v>
      </c>
      <c r="D6" s="635" t="s">
        <v>237</v>
      </c>
      <c r="E6" s="649" t="s">
        <v>237</v>
      </c>
      <c r="F6" s="633" t="s">
        <v>237</v>
      </c>
      <c r="G6" s="635" t="s">
        <v>237</v>
      </c>
      <c r="H6" s="649" t="s">
        <v>237</v>
      </c>
      <c r="I6" s="649" t="s">
        <v>283</v>
      </c>
      <c r="J6" s="649" t="s">
        <v>283</v>
      </c>
      <c r="K6" s="649" t="s">
        <v>283</v>
      </c>
      <c r="L6" s="635" t="s">
        <v>320</v>
      </c>
      <c r="M6" s="653" t="s">
        <v>320</v>
      </c>
      <c r="N6" s="274"/>
      <c r="O6" s="640" t="s">
        <v>231</v>
      </c>
      <c r="P6" s="635" t="s">
        <v>231</v>
      </c>
      <c r="Q6" s="620" t="s">
        <v>281</v>
      </c>
      <c r="R6" s="618" t="s">
        <v>281</v>
      </c>
      <c r="S6" s="620" t="s">
        <v>281</v>
      </c>
      <c r="T6" s="640" t="s">
        <v>231</v>
      </c>
      <c r="U6" s="635" t="s">
        <v>231</v>
      </c>
      <c r="V6" s="620" t="s">
        <v>281</v>
      </c>
      <c r="W6" s="618" t="s">
        <v>281</v>
      </c>
      <c r="X6" s="620" t="s">
        <v>281</v>
      </c>
      <c r="Y6" s="623" t="s">
        <v>281</v>
      </c>
      <c r="Z6" s="623" t="s">
        <v>281</v>
      </c>
      <c r="AA6" s="623" t="s">
        <v>281</v>
      </c>
      <c r="AB6" s="623" t="s">
        <v>281</v>
      </c>
      <c r="AC6" s="630" t="s">
        <v>281</v>
      </c>
      <c r="AD6" s="601" t="s">
        <v>281</v>
      </c>
      <c r="AE6" s="630" t="s">
        <v>281</v>
      </c>
      <c r="AF6" s="523" t="s">
        <v>281</v>
      </c>
      <c r="AG6" s="601" t="s">
        <v>281</v>
      </c>
      <c r="AH6" s="631" t="s">
        <v>281</v>
      </c>
      <c r="AI6" s="282"/>
      <c r="AJ6" s="626" t="s">
        <v>282</v>
      </c>
      <c r="AK6" s="584" t="s">
        <v>282</v>
      </c>
      <c r="AL6" s="584" t="s">
        <v>282</v>
      </c>
      <c r="AM6" s="584" t="s">
        <v>282</v>
      </c>
      <c r="AN6" s="584" t="s">
        <v>282</v>
      </c>
      <c r="AO6" s="584" t="s">
        <v>282</v>
      </c>
      <c r="AP6" s="584" t="s">
        <v>282</v>
      </c>
      <c r="AQ6" s="623" t="s">
        <v>282</v>
      </c>
      <c r="AR6" s="623" t="s">
        <v>282</v>
      </c>
      <c r="AS6" s="623" t="s">
        <v>282</v>
      </c>
      <c r="AT6" s="623" t="s">
        <v>282</v>
      </c>
      <c r="AU6" s="623" t="s">
        <v>282</v>
      </c>
      <c r="AV6" s="623" t="s">
        <v>282</v>
      </c>
      <c r="AW6" s="584" t="s">
        <v>282</v>
      </c>
      <c r="AX6" s="645" t="s">
        <v>282</v>
      </c>
      <c r="AY6" s="282"/>
      <c r="AZ6" s="623" t="s">
        <v>285</v>
      </c>
      <c r="BA6" s="623" t="s">
        <v>285</v>
      </c>
      <c r="BB6" s="646" t="s">
        <v>285</v>
      </c>
      <c r="BC6" s="623" t="s">
        <v>285</v>
      </c>
      <c r="BD6" s="623" t="s">
        <v>285</v>
      </c>
      <c r="BE6" s="646" t="s">
        <v>285</v>
      </c>
      <c r="BF6" s="646" t="s">
        <v>284</v>
      </c>
      <c r="BG6" s="667" t="s">
        <v>284</v>
      </c>
      <c r="BH6" s="578" t="s">
        <v>284</v>
      </c>
      <c r="BI6" s="578" t="s">
        <v>284</v>
      </c>
      <c r="BJ6" s="274"/>
      <c r="BK6" s="661" t="s">
        <v>534</v>
      </c>
      <c r="BL6" s="661" t="s">
        <v>534</v>
      </c>
      <c r="BM6" s="665" t="s">
        <v>534</v>
      </c>
      <c r="BN6" s="665" t="s">
        <v>534</v>
      </c>
      <c r="BO6" s="274"/>
      <c r="BP6" s="496"/>
      <c r="BQ6" s="483"/>
      <c r="BR6" s="483"/>
      <c r="BS6" s="483"/>
      <c r="BT6" s="616" t="s">
        <v>281</v>
      </c>
      <c r="BU6" s="614" t="s">
        <v>281</v>
      </c>
      <c r="BV6" s="274"/>
      <c r="BW6" s="607"/>
      <c r="BX6" s="607"/>
      <c r="BY6" s="607"/>
      <c r="BZ6" s="664"/>
      <c r="CA6" s="535"/>
      <c r="CB6" s="535"/>
      <c r="CC6" s="599" t="s">
        <v>237</v>
      </c>
      <c r="CD6" s="601" t="s">
        <v>237</v>
      </c>
      <c r="CE6" s="173"/>
      <c r="CF6" s="578" t="s">
        <v>611</v>
      </c>
      <c r="CG6" s="578" t="s">
        <v>611</v>
      </c>
      <c r="CH6" s="578" t="s">
        <v>612</v>
      </c>
      <c r="CI6" s="578" t="s">
        <v>612</v>
      </c>
      <c r="CJ6" s="584" t="s">
        <v>760</v>
      </c>
      <c r="CK6" s="584" t="s">
        <v>760</v>
      </c>
      <c r="CL6" s="655" t="s">
        <v>617</v>
      </c>
      <c r="CM6" s="655" t="s">
        <v>617</v>
      </c>
      <c r="CN6" s="578" t="s">
        <v>609</v>
      </c>
      <c r="CO6" s="578" t="s">
        <v>609</v>
      </c>
      <c r="CP6" s="575" t="s">
        <v>606</v>
      </c>
      <c r="CQ6" s="575" t="s">
        <v>606</v>
      </c>
      <c r="CR6" s="578" t="s">
        <v>600</v>
      </c>
      <c r="CS6" s="578" t="s">
        <v>600</v>
      </c>
    </row>
    <row r="7" spans="1:97" s="20" customFormat="1" x14ac:dyDescent="0.25">
      <c r="A7" s="10" t="s">
        <v>12</v>
      </c>
      <c r="B7" s="259"/>
      <c r="C7" s="634"/>
      <c r="D7" s="636"/>
      <c r="E7" s="621"/>
      <c r="F7" s="634"/>
      <c r="G7" s="636"/>
      <c r="H7" s="621"/>
      <c r="I7" s="621"/>
      <c r="J7" s="621"/>
      <c r="K7" s="621"/>
      <c r="L7" s="636"/>
      <c r="M7" s="638"/>
      <c r="N7" s="275"/>
      <c r="O7" s="641"/>
      <c r="P7" s="636"/>
      <c r="Q7" s="610"/>
      <c r="R7" s="619"/>
      <c r="S7" s="610"/>
      <c r="T7" s="641"/>
      <c r="U7" s="636"/>
      <c r="V7" s="610"/>
      <c r="W7" s="619"/>
      <c r="X7" s="610"/>
      <c r="Y7" s="624"/>
      <c r="Z7" s="624"/>
      <c r="AA7" s="624"/>
      <c r="AB7" s="624"/>
      <c r="AC7" s="605"/>
      <c r="AD7" s="602"/>
      <c r="AE7" s="605"/>
      <c r="AF7" s="237"/>
      <c r="AG7" s="602"/>
      <c r="AH7" s="632"/>
      <c r="AI7" s="283"/>
      <c r="AJ7" s="627"/>
      <c r="AK7" s="585"/>
      <c r="AL7" s="585"/>
      <c r="AM7" s="585"/>
      <c r="AN7" s="585"/>
      <c r="AO7" s="585"/>
      <c r="AP7" s="585"/>
      <c r="AQ7" s="624"/>
      <c r="AR7" s="624"/>
      <c r="AS7" s="624"/>
      <c r="AT7" s="624"/>
      <c r="AU7" s="624"/>
      <c r="AV7" s="624"/>
      <c r="AW7" s="585"/>
      <c r="AX7" s="643"/>
      <c r="AY7" s="283"/>
      <c r="AZ7" s="624"/>
      <c r="BA7" s="624"/>
      <c r="BB7" s="628"/>
      <c r="BC7" s="624"/>
      <c r="BD7" s="624"/>
      <c r="BE7" s="628"/>
      <c r="BF7" s="628"/>
      <c r="BG7" s="668"/>
      <c r="BH7" s="579"/>
      <c r="BI7" s="579"/>
      <c r="BJ7" s="275"/>
      <c r="BK7" s="647"/>
      <c r="BL7" s="647"/>
      <c r="BM7" s="666"/>
      <c r="BN7" s="666"/>
      <c r="BO7" s="275"/>
      <c r="BP7" s="497"/>
      <c r="BQ7" s="484"/>
      <c r="BR7" s="484"/>
      <c r="BS7" s="484"/>
      <c r="BT7" s="617"/>
      <c r="BU7" s="615"/>
      <c r="BV7" s="275"/>
      <c r="BW7" s="608"/>
      <c r="BX7" s="608"/>
      <c r="BY7" s="608"/>
      <c r="BZ7" s="612"/>
      <c r="CA7" s="80"/>
      <c r="CB7" s="80"/>
      <c r="CC7" s="600"/>
      <c r="CD7" s="602"/>
      <c r="CE7" s="173"/>
      <c r="CF7" s="579"/>
      <c r="CG7" s="579"/>
      <c r="CH7" s="579"/>
      <c r="CI7" s="579"/>
      <c r="CJ7" s="585"/>
      <c r="CK7" s="585"/>
      <c r="CL7" s="656"/>
      <c r="CM7" s="656"/>
      <c r="CN7" s="579"/>
      <c r="CO7" s="579"/>
      <c r="CP7" s="576"/>
      <c r="CQ7" s="576"/>
      <c r="CR7" s="579"/>
      <c r="CS7" s="579"/>
    </row>
    <row r="8" spans="1:97" s="20" customFormat="1" x14ac:dyDescent="0.25">
      <c r="A8" s="14" t="s">
        <v>16</v>
      </c>
      <c r="B8" s="260"/>
      <c r="C8" s="634"/>
      <c r="D8" s="636"/>
      <c r="E8" s="621"/>
      <c r="F8" s="634"/>
      <c r="G8" s="636"/>
      <c r="H8" s="621"/>
      <c r="I8" s="621"/>
      <c r="J8" s="621"/>
      <c r="K8" s="621"/>
      <c r="L8" s="636"/>
      <c r="M8" s="638"/>
      <c r="N8" s="275"/>
      <c r="O8" s="641"/>
      <c r="P8" s="636"/>
      <c r="Q8" s="610"/>
      <c r="R8" s="619"/>
      <c r="S8" s="610"/>
      <c r="T8" s="641"/>
      <c r="U8" s="636"/>
      <c r="V8" s="610"/>
      <c r="W8" s="619"/>
      <c r="X8" s="610"/>
      <c r="Y8" s="624"/>
      <c r="Z8" s="624"/>
      <c r="AA8" s="624"/>
      <c r="AB8" s="624"/>
      <c r="AC8" s="605"/>
      <c r="AD8" s="602"/>
      <c r="AE8" s="605"/>
      <c r="AF8" s="237"/>
      <c r="AG8" s="602"/>
      <c r="AH8" s="632"/>
      <c r="AI8" s="283"/>
      <c r="AJ8" s="627"/>
      <c r="AK8" s="585"/>
      <c r="AL8" s="585"/>
      <c r="AM8" s="585"/>
      <c r="AN8" s="585"/>
      <c r="AO8" s="585"/>
      <c r="AP8" s="585"/>
      <c r="AQ8" s="624"/>
      <c r="AR8" s="624"/>
      <c r="AS8" s="624"/>
      <c r="AT8" s="624"/>
      <c r="AU8" s="624"/>
      <c r="AV8" s="624"/>
      <c r="AW8" s="585"/>
      <c r="AX8" s="643"/>
      <c r="AY8" s="283"/>
      <c r="AZ8" s="624"/>
      <c r="BA8" s="624"/>
      <c r="BB8" s="628"/>
      <c r="BC8" s="624"/>
      <c r="BD8" s="624"/>
      <c r="BE8" s="628"/>
      <c r="BF8" s="628"/>
      <c r="BG8" s="668"/>
      <c r="BH8" s="579"/>
      <c r="BI8" s="579"/>
      <c r="BJ8" s="275"/>
      <c r="BK8" s="647"/>
      <c r="BL8" s="647"/>
      <c r="BM8" s="666"/>
      <c r="BN8" s="666"/>
      <c r="BO8" s="275"/>
      <c r="BP8" s="497"/>
      <c r="BQ8" s="484"/>
      <c r="BR8" s="484"/>
      <c r="BS8" s="484"/>
      <c r="BT8" s="617"/>
      <c r="BU8" s="615"/>
      <c r="BV8" s="275"/>
      <c r="BW8" s="608"/>
      <c r="BX8" s="608"/>
      <c r="BY8" s="608"/>
      <c r="BZ8" s="612"/>
      <c r="CA8" s="80"/>
      <c r="CB8" s="80"/>
      <c r="CC8" s="600"/>
      <c r="CD8" s="602"/>
      <c r="CE8" s="173"/>
      <c r="CF8" s="579"/>
      <c r="CG8" s="579"/>
      <c r="CH8" s="579"/>
      <c r="CI8" s="579"/>
      <c r="CJ8" s="585"/>
      <c r="CK8" s="585"/>
      <c r="CL8" s="656"/>
      <c r="CM8" s="656"/>
      <c r="CN8" s="579"/>
      <c r="CO8" s="579"/>
      <c r="CP8" s="576"/>
      <c r="CQ8" s="576"/>
      <c r="CR8" s="579"/>
      <c r="CS8" s="579"/>
    </row>
    <row r="9" spans="1:97" s="20" customFormat="1" x14ac:dyDescent="0.25">
      <c r="A9" s="14" t="s">
        <v>17</v>
      </c>
      <c r="B9" s="260"/>
      <c r="C9" s="634"/>
      <c r="D9" s="636"/>
      <c r="E9" s="621"/>
      <c r="F9" s="634"/>
      <c r="G9" s="636"/>
      <c r="H9" s="621"/>
      <c r="I9" s="621"/>
      <c r="J9" s="621"/>
      <c r="K9" s="621"/>
      <c r="L9" s="636"/>
      <c r="M9" s="638"/>
      <c r="N9" s="275"/>
      <c r="O9" s="641"/>
      <c r="P9" s="636"/>
      <c r="Q9" s="610"/>
      <c r="R9" s="619"/>
      <c r="S9" s="610"/>
      <c r="T9" s="641"/>
      <c r="U9" s="636"/>
      <c r="V9" s="610"/>
      <c r="W9" s="619"/>
      <c r="X9" s="610"/>
      <c r="Y9" s="624"/>
      <c r="Z9" s="624"/>
      <c r="AA9" s="624"/>
      <c r="AB9" s="624"/>
      <c r="AC9" s="605"/>
      <c r="AD9" s="602"/>
      <c r="AE9" s="605"/>
      <c r="AF9" s="237"/>
      <c r="AG9" s="602"/>
      <c r="AH9" s="632"/>
      <c r="AI9" s="283"/>
      <c r="AJ9" s="627"/>
      <c r="AK9" s="585"/>
      <c r="AL9" s="585"/>
      <c r="AM9" s="585"/>
      <c r="AN9" s="585"/>
      <c r="AO9" s="585"/>
      <c r="AP9" s="585"/>
      <c r="AQ9" s="624"/>
      <c r="AR9" s="624"/>
      <c r="AS9" s="624"/>
      <c r="AT9" s="624"/>
      <c r="AU9" s="624"/>
      <c r="AV9" s="624"/>
      <c r="AW9" s="585"/>
      <c r="AX9" s="643"/>
      <c r="AY9" s="283"/>
      <c r="AZ9" s="624"/>
      <c r="BA9" s="624"/>
      <c r="BB9" s="628"/>
      <c r="BC9" s="624"/>
      <c r="BD9" s="624"/>
      <c r="BE9" s="628"/>
      <c r="BF9" s="628"/>
      <c r="BG9" s="668"/>
      <c r="BH9" s="579"/>
      <c r="BI9" s="579"/>
      <c r="BJ9" s="275"/>
      <c r="BK9" s="647"/>
      <c r="BL9" s="647"/>
      <c r="BM9" s="666"/>
      <c r="BN9" s="666"/>
      <c r="BO9" s="275"/>
      <c r="BP9" s="497"/>
      <c r="BQ9" s="484"/>
      <c r="BR9" s="484"/>
      <c r="BS9" s="484"/>
      <c r="BT9" s="617"/>
      <c r="BU9" s="615"/>
      <c r="BV9" s="275"/>
      <c r="BW9" s="608"/>
      <c r="BX9" s="608"/>
      <c r="BY9" s="608"/>
      <c r="BZ9" s="612"/>
      <c r="CA9" s="80"/>
      <c r="CB9" s="80"/>
      <c r="CC9" s="600"/>
      <c r="CD9" s="602"/>
      <c r="CE9" s="173"/>
      <c r="CF9" s="579"/>
      <c r="CG9" s="579"/>
      <c r="CH9" s="579"/>
      <c r="CI9" s="579"/>
      <c r="CJ9" s="585"/>
      <c r="CK9" s="585"/>
      <c r="CL9" s="656"/>
      <c r="CM9" s="656"/>
      <c r="CN9" s="579"/>
      <c r="CO9" s="579"/>
      <c r="CP9" s="576"/>
      <c r="CQ9" s="576"/>
      <c r="CR9" s="579"/>
      <c r="CS9" s="579"/>
    </row>
    <row r="10" spans="1:97" s="20" customFormat="1" x14ac:dyDescent="0.25">
      <c r="A10" s="14" t="s">
        <v>18</v>
      </c>
      <c r="B10" s="260"/>
      <c r="C10" s="634"/>
      <c r="D10" s="636"/>
      <c r="E10" s="621"/>
      <c r="F10" s="634"/>
      <c r="G10" s="636"/>
      <c r="H10" s="621"/>
      <c r="I10" s="621"/>
      <c r="J10" s="621"/>
      <c r="K10" s="621"/>
      <c r="L10" s="636"/>
      <c r="M10" s="638"/>
      <c r="N10" s="275"/>
      <c r="O10" s="641"/>
      <c r="P10" s="636"/>
      <c r="Q10" s="610"/>
      <c r="R10" s="619"/>
      <c r="S10" s="610"/>
      <c r="T10" s="641"/>
      <c r="U10" s="636"/>
      <c r="V10" s="610"/>
      <c r="W10" s="619"/>
      <c r="X10" s="610"/>
      <c r="Y10" s="624"/>
      <c r="Z10" s="624"/>
      <c r="AA10" s="624"/>
      <c r="AB10" s="624"/>
      <c r="AC10" s="605"/>
      <c r="AD10" s="602"/>
      <c r="AE10" s="605"/>
      <c r="AF10" s="237"/>
      <c r="AG10" s="602"/>
      <c r="AH10" s="632"/>
      <c r="AI10" s="283"/>
      <c r="AJ10" s="627"/>
      <c r="AK10" s="585"/>
      <c r="AL10" s="585"/>
      <c r="AM10" s="585"/>
      <c r="AN10" s="585"/>
      <c r="AO10" s="585"/>
      <c r="AP10" s="585"/>
      <c r="AQ10" s="624"/>
      <c r="AR10" s="624"/>
      <c r="AS10" s="624"/>
      <c r="AT10" s="624"/>
      <c r="AU10" s="624"/>
      <c r="AV10" s="624"/>
      <c r="AW10" s="585"/>
      <c r="AX10" s="643"/>
      <c r="AY10" s="283"/>
      <c r="AZ10" s="624"/>
      <c r="BA10" s="624"/>
      <c r="BB10" s="628"/>
      <c r="BC10" s="624"/>
      <c r="BD10" s="624"/>
      <c r="BE10" s="628"/>
      <c r="BF10" s="628"/>
      <c r="BG10" s="668"/>
      <c r="BH10" s="579"/>
      <c r="BI10" s="579"/>
      <c r="BJ10" s="275"/>
      <c r="BK10" s="647"/>
      <c r="BL10" s="647"/>
      <c r="BM10" s="666"/>
      <c r="BN10" s="666"/>
      <c r="BO10" s="275"/>
      <c r="BP10" s="497"/>
      <c r="BQ10" s="484"/>
      <c r="BR10" s="484"/>
      <c r="BS10" s="484"/>
      <c r="BT10" s="617"/>
      <c r="BU10" s="615"/>
      <c r="BV10" s="275"/>
      <c r="BW10" s="608"/>
      <c r="BX10" s="608"/>
      <c r="BY10" s="608"/>
      <c r="BZ10" s="612"/>
      <c r="CA10" s="80"/>
      <c r="CB10" s="80"/>
      <c r="CC10" s="600"/>
      <c r="CD10" s="602"/>
      <c r="CE10" s="173"/>
      <c r="CF10" s="579"/>
      <c r="CG10" s="579"/>
      <c r="CH10" s="579"/>
      <c r="CI10" s="579"/>
      <c r="CJ10" s="585"/>
      <c r="CK10" s="585"/>
      <c r="CL10" s="656"/>
      <c r="CM10" s="656"/>
      <c r="CN10" s="579"/>
      <c r="CO10" s="579"/>
      <c r="CP10" s="576"/>
      <c r="CQ10" s="576"/>
      <c r="CR10" s="579"/>
      <c r="CS10" s="579"/>
    </row>
    <row r="11" spans="1:97" s="20" customFormat="1" ht="25.5" x14ac:dyDescent="0.25">
      <c r="A11" s="14" t="s">
        <v>19</v>
      </c>
      <c r="B11" s="260"/>
      <c r="C11" s="634"/>
      <c r="D11" s="636"/>
      <c r="E11" s="621"/>
      <c r="F11" s="634"/>
      <c r="G11" s="636"/>
      <c r="H11" s="621"/>
      <c r="I11" s="621"/>
      <c r="J11" s="621"/>
      <c r="K11" s="621"/>
      <c r="L11" s="636"/>
      <c r="M11" s="638"/>
      <c r="N11" s="275"/>
      <c r="O11" s="641"/>
      <c r="P11" s="636"/>
      <c r="Q11" s="610"/>
      <c r="R11" s="619"/>
      <c r="S11" s="610"/>
      <c r="T11" s="641"/>
      <c r="U11" s="636"/>
      <c r="V11" s="610"/>
      <c r="W11" s="619"/>
      <c r="X11" s="610"/>
      <c r="Y11" s="624"/>
      <c r="Z11" s="624"/>
      <c r="AA11" s="624"/>
      <c r="AB11" s="624"/>
      <c r="AC11" s="605"/>
      <c r="AD11" s="602"/>
      <c r="AE11" s="605"/>
      <c r="AF11" s="237"/>
      <c r="AG11" s="602"/>
      <c r="AH11" s="632"/>
      <c r="AI11" s="283"/>
      <c r="AJ11" s="210" t="s">
        <v>291</v>
      </c>
      <c r="AK11" s="585"/>
      <c r="AL11" s="585"/>
      <c r="AM11" s="585"/>
      <c r="AN11" s="585"/>
      <c r="AO11" s="585"/>
      <c r="AP11" s="585"/>
      <c r="AQ11" s="624"/>
      <c r="AR11" s="624"/>
      <c r="AS11" s="624"/>
      <c r="AT11" s="624"/>
      <c r="AU11" s="624"/>
      <c r="AV11" s="624"/>
      <c r="AW11" s="585"/>
      <c r="AX11" s="643"/>
      <c r="AY11" s="283"/>
      <c r="AZ11" s="624"/>
      <c r="BA11" s="624"/>
      <c r="BB11" s="628"/>
      <c r="BC11" s="624"/>
      <c r="BD11" s="624"/>
      <c r="BE11" s="628"/>
      <c r="BF11" s="628"/>
      <c r="BG11" s="668"/>
      <c r="BH11" s="579"/>
      <c r="BI11" s="579"/>
      <c r="BJ11" s="275"/>
      <c r="BK11" s="647"/>
      <c r="BL11" s="647"/>
      <c r="BM11" s="666"/>
      <c r="BN11" s="666"/>
      <c r="BO11" s="275"/>
      <c r="BP11" s="498">
        <v>0.4</v>
      </c>
      <c r="BQ11" s="499">
        <v>0.2</v>
      </c>
      <c r="BR11" s="519">
        <v>0.4</v>
      </c>
      <c r="BS11" s="499">
        <v>0.2</v>
      </c>
      <c r="BT11" s="617"/>
      <c r="BU11" s="615"/>
      <c r="BV11" s="275"/>
      <c r="BW11" s="608"/>
      <c r="BX11" s="608"/>
      <c r="BY11" s="608"/>
      <c r="BZ11" s="612"/>
      <c r="CA11" s="80"/>
      <c r="CB11" s="80"/>
      <c r="CC11" s="600"/>
      <c r="CD11" s="602"/>
      <c r="CE11" s="173"/>
      <c r="CF11" s="579"/>
      <c r="CG11" s="579"/>
      <c r="CH11" s="579"/>
      <c r="CI11" s="579"/>
      <c r="CJ11" s="585"/>
      <c r="CK11" s="585"/>
      <c r="CL11" s="656"/>
      <c r="CM11" s="656"/>
      <c r="CN11" s="579"/>
      <c r="CO11" s="579"/>
      <c r="CP11" s="576"/>
      <c r="CQ11" s="576"/>
      <c r="CR11" s="579"/>
      <c r="CS11" s="579"/>
    </row>
    <row r="12" spans="1:97" s="20" customFormat="1" x14ac:dyDescent="0.25">
      <c r="A12" s="17" t="s">
        <v>24</v>
      </c>
      <c r="B12" s="260"/>
      <c r="C12" s="634"/>
      <c r="D12" s="636"/>
      <c r="E12" s="621"/>
      <c r="F12" s="634"/>
      <c r="G12" s="636"/>
      <c r="H12" s="621"/>
      <c r="I12" s="621"/>
      <c r="J12" s="621"/>
      <c r="K12" s="621"/>
      <c r="L12" s="636"/>
      <c r="M12" s="638"/>
      <c r="N12" s="275"/>
      <c r="O12" s="641"/>
      <c r="P12" s="636"/>
      <c r="Q12" s="610"/>
      <c r="R12" s="619"/>
      <c r="S12" s="610"/>
      <c r="T12" s="641"/>
      <c r="U12" s="636"/>
      <c r="V12" s="610"/>
      <c r="W12" s="619"/>
      <c r="X12" s="610"/>
      <c r="Y12" s="624"/>
      <c r="Z12" s="624"/>
      <c r="AA12" s="624"/>
      <c r="AB12" s="624"/>
      <c r="AC12" s="605"/>
      <c r="AD12" s="602"/>
      <c r="AE12" s="605"/>
      <c r="AF12" s="237"/>
      <c r="AG12" s="602"/>
      <c r="AH12" s="632"/>
      <c r="AI12" s="283"/>
      <c r="AJ12" s="669" t="s">
        <v>282</v>
      </c>
      <c r="AK12" s="585"/>
      <c r="AL12" s="585"/>
      <c r="AM12" s="585"/>
      <c r="AN12" s="585"/>
      <c r="AO12" s="585"/>
      <c r="AP12" s="585"/>
      <c r="AQ12" s="624"/>
      <c r="AR12" s="624"/>
      <c r="AS12" s="624"/>
      <c r="AT12" s="624"/>
      <c r="AU12" s="624"/>
      <c r="AV12" s="624"/>
      <c r="AW12" s="585"/>
      <c r="AX12" s="643"/>
      <c r="AY12" s="283"/>
      <c r="AZ12" s="624"/>
      <c r="BA12" s="624"/>
      <c r="BB12" s="628"/>
      <c r="BC12" s="624"/>
      <c r="BD12" s="624"/>
      <c r="BE12" s="628"/>
      <c r="BF12" s="628"/>
      <c r="BG12" s="668"/>
      <c r="BH12" s="579"/>
      <c r="BI12" s="579"/>
      <c r="BJ12" s="275"/>
      <c r="BK12" s="647"/>
      <c r="BL12" s="647"/>
      <c r="BM12" s="666"/>
      <c r="BN12" s="666"/>
      <c r="BO12" s="275"/>
      <c r="BP12" s="497"/>
      <c r="BQ12" s="484"/>
      <c r="BR12" s="484"/>
      <c r="BS12" s="484"/>
      <c r="BT12" s="617"/>
      <c r="BU12" s="615"/>
      <c r="BV12" s="275"/>
      <c r="BW12" s="608"/>
      <c r="BX12" s="608"/>
      <c r="BY12" s="608"/>
      <c r="BZ12" s="612"/>
      <c r="CA12" s="80"/>
      <c r="CB12" s="80"/>
      <c r="CC12" s="600"/>
      <c r="CD12" s="602"/>
      <c r="CE12" s="173"/>
      <c r="CF12" s="579"/>
      <c r="CG12" s="579"/>
      <c r="CH12" s="579"/>
      <c r="CI12" s="579"/>
      <c r="CJ12" s="585"/>
      <c r="CK12" s="585"/>
      <c r="CL12" s="656"/>
      <c r="CM12" s="656"/>
      <c r="CN12" s="579"/>
      <c r="CO12" s="579"/>
      <c r="CP12" s="576"/>
      <c r="CQ12" s="576"/>
      <c r="CR12" s="579"/>
      <c r="CS12" s="579"/>
    </row>
    <row r="13" spans="1:97" s="20" customFormat="1" x14ac:dyDescent="0.25">
      <c r="A13" s="14" t="s">
        <v>27</v>
      </c>
      <c r="B13" s="260"/>
      <c r="C13" s="634"/>
      <c r="D13" s="636"/>
      <c r="E13" s="621"/>
      <c r="F13" s="634"/>
      <c r="G13" s="636"/>
      <c r="H13" s="621"/>
      <c r="I13" s="621"/>
      <c r="J13" s="621"/>
      <c r="K13" s="621"/>
      <c r="L13" s="636"/>
      <c r="M13" s="638"/>
      <c r="N13" s="275"/>
      <c r="O13" s="641"/>
      <c r="P13" s="636"/>
      <c r="Q13" s="610"/>
      <c r="R13" s="619"/>
      <c r="S13" s="610"/>
      <c r="T13" s="641"/>
      <c r="U13" s="636"/>
      <c r="V13" s="610"/>
      <c r="W13" s="619"/>
      <c r="X13" s="610"/>
      <c r="Y13" s="624"/>
      <c r="Z13" s="624"/>
      <c r="AA13" s="624"/>
      <c r="AB13" s="624"/>
      <c r="AC13" s="605"/>
      <c r="AD13" s="602"/>
      <c r="AE13" s="605"/>
      <c r="AF13" s="237"/>
      <c r="AG13" s="602"/>
      <c r="AH13" s="632"/>
      <c r="AI13" s="283"/>
      <c r="AJ13" s="669"/>
      <c r="AK13" s="585"/>
      <c r="AL13" s="585"/>
      <c r="AM13" s="585"/>
      <c r="AN13" s="585"/>
      <c r="AO13" s="585"/>
      <c r="AP13" s="585"/>
      <c r="AQ13" s="624"/>
      <c r="AR13" s="624"/>
      <c r="AS13" s="624"/>
      <c r="AT13" s="624"/>
      <c r="AU13" s="624"/>
      <c r="AV13" s="624"/>
      <c r="AW13" s="585"/>
      <c r="AX13" s="643"/>
      <c r="AY13" s="283"/>
      <c r="AZ13" s="624"/>
      <c r="BA13" s="624"/>
      <c r="BB13" s="628"/>
      <c r="BC13" s="624"/>
      <c r="BD13" s="624"/>
      <c r="BE13" s="628"/>
      <c r="BF13" s="628"/>
      <c r="BG13" s="668"/>
      <c r="BH13" s="579"/>
      <c r="BI13" s="579"/>
      <c r="BJ13" s="275"/>
      <c r="BK13" s="647"/>
      <c r="BL13" s="647"/>
      <c r="BM13" s="666"/>
      <c r="BN13" s="666"/>
      <c r="BO13" s="275"/>
      <c r="BP13" s="497"/>
      <c r="BQ13" s="484"/>
      <c r="BR13" s="484"/>
      <c r="BS13" s="484"/>
      <c r="BT13" s="617"/>
      <c r="BU13" s="615"/>
      <c r="BV13" s="275"/>
      <c r="BW13" s="608"/>
      <c r="BX13" s="608"/>
      <c r="BY13" s="608"/>
      <c r="BZ13" s="612"/>
      <c r="CA13" s="80"/>
      <c r="CB13" s="80"/>
      <c r="CC13" s="600"/>
      <c r="CD13" s="602"/>
      <c r="CE13" s="173"/>
      <c r="CF13" s="579"/>
      <c r="CG13" s="579"/>
      <c r="CH13" s="579"/>
      <c r="CI13" s="579"/>
      <c r="CJ13" s="585"/>
      <c r="CK13" s="585"/>
      <c r="CL13" s="656"/>
      <c r="CM13" s="656"/>
      <c r="CN13" s="579"/>
      <c r="CO13" s="579"/>
      <c r="CP13" s="576"/>
      <c r="CQ13" s="576"/>
      <c r="CR13" s="579"/>
      <c r="CS13" s="579"/>
    </row>
    <row r="14" spans="1:97" s="20" customFormat="1" x14ac:dyDescent="0.25">
      <c r="A14" s="14" t="s">
        <v>29</v>
      </c>
      <c r="B14" s="260"/>
      <c r="C14" s="634"/>
      <c r="D14" s="636"/>
      <c r="E14" s="621"/>
      <c r="F14" s="634"/>
      <c r="G14" s="636"/>
      <c r="H14" s="621"/>
      <c r="I14" s="621"/>
      <c r="J14" s="621"/>
      <c r="K14" s="621"/>
      <c r="L14" s="636"/>
      <c r="M14" s="638"/>
      <c r="N14" s="275"/>
      <c r="O14" s="641"/>
      <c r="P14" s="636"/>
      <c r="Q14" s="610"/>
      <c r="R14" s="619"/>
      <c r="S14" s="610"/>
      <c r="T14" s="641"/>
      <c r="U14" s="636"/>
      <c r="V14" s="610"/>
      <c r="W14" s="619"/>
      <c r="X14" s="610"/>
      <c r="Y14" s="624"/>
      <c r="Z14" s="624"/>
      <c r="AA14" s="624"/>
      <c r="AB14" s="624"/>
      <c r="AC14" s="605"/>
      <c r="AD14" s="602"/>
      <c r="AE14" s="605"/>
      <c r="AF14" s="237"/>
      <c r="AG14" s="602"/>
      <c r="AH14" s="632"/>
      <c r="AI14" s="283"/>
      <c r="AJ14" s="669"/>
      <c r="AK14" s="585"/>
      <c r="AL14" s="585"/>
      <c r="AM14" s="585"/>
      <c r="AN14" s="585"/>
      <c r="AO14" s="585"/>
      <c r="AP14" s="585"/>
      <c r="AQ14" s="624"/>
      <c r="AR14" s="624"/>
      <c r="AS14" s="624"/>
      <c r="AT14" s="624"/>
      <c r="AU14" s="624"/>
      <c r="AV14" s="624"/>
      <c r="AW14" s="585"/>
      <c r="AX14" s="643"/>
      <c r="AY14" s="283"/>
      <c r="AZ14" s="624"/>
      <c r="BA14" s="624"/>
      <c r="BB14" s="628"/>
      <c r="BC14" s="624"/>
      <c r="BD14" s="624"/>
      <c r="BE14" s="628"/>
      <c r="BF14" s="628"/>
      <c r="BG14" s="668"/>
      <c r="BH14" s="579"/>
      <c r="BI14" s="579"/>
      <c r="BJ14" s="275"/>
      <c r="BK14" s="647"/>
      <c r="BL14" s="647"/>
      <c r="BM14" s="666"/>
      <c r="BN14" s="666"/>
      <c r="BO14" s="275"/>
      <c r="BP14" s="497"/>
      <c r="BQ14" s="484"/>
      <c r="BR14" s="484"/>
      <c r="BS14" s="484"/>
      <c r="BT14" s="617"/>
      <c r="BU14" s="615"/>
      <c r="BV14" s="275"/>
      <c r="BW14" s="608"/>
      <c r="BX14" s="608"/>
      <c r="BY14" s="608"/>
      <c r="BZ14" s="612"/>
      <c r="CA14" s="80"/>
      <c r="CB14" s="80"/>
      <c r="CC14" s="600"/>
      <c r="CD14" s="602"/>
      <c r="CE14" s="173"/>
      <c r="CF14" s="579"/>
      <c r="CG14" s="579"/>
      <c r="CH14" s="579"/>
      <c r="CI14" s="579"/>
      <c r="CJ14" s="585"/>
      <c r="CK14" s="585"/>
      <c r="CL14" s="656"/>
      <c r="CM14" s="656"/>
      <c r="CN14" s="579"/>
      <c r="CO14" s="579"/>
      <c r="CP14" s="576"/>
      <c r="CQ14" s="576"/>
      <c r="CR14" s="579"/>
      <c r="CS14" s="579"/>
    </row>
    <row r="15" spans="1:97" s="20" customFormat="1" ht="15" customHeight="1" x14ac:dyDescent="0.25">
      <c r="A15" s="563" t="s">
        <v>31</v>
      </c>
      <c r="B15" s="261"/>
      <c r="C15" s="634"/>
      <c r="D15" s="636"/>
      <c r="E15" s="621"/>
      <c r="F15" s="634"/>
      <c r="G15" s="636"/>
      <c r="H15" s="621"/>
      <c r="I15" s="621"/>
      <c r="J15" s="621"/>
      <c r="K15" s="621"/>
      <c r="L15" s="636"/>
      <c r="M15" s="638"/>
      <c r="N15" s="275"/>
      <c r="O15" s="641"/>
      <c r="P15" s="636"/>
      <c r="Q15" s="610"/>
      <c r="R15" s="619"/>
      <c r="S15" s="610"/>
      <c r="T15" s="641"/>
      <c r="U15" s="636"/>
      <c r="V15" s="610"/>
      <c r="W15" s="619"/>
      <c r="X15" s="610"/>
      <c r="Y15" s="624"/>
      <c r="Z15" s="624"/>
      <c r="AA15" s="624"/>
      <c r="AB15" s="624"/>
      <c r="AC15" s="605"/>
      <c r="AD15" s="602"/>
      <c r="AE15" s="605"/>
      <c r="AF15" s="237"/>
      <c r="AG15" s="602"/>
      <c r="AH15" s="632"/>
      <c r="AI15" s="283"/>
      <c r="AJ15" s="669"/>
      <c r="AK15" s="585"/>
      <c r="AL15" s="585"/>
      <c r="AM15" s="585"/>
      <c r="AN15" s="585"/>
      <c r="AO15" s="585"/>
      <c r="AP15" s="585"/>
      <c r="AQ15" s="624"/>
      <c r="AR15" s="624"/>
      <c r="AS15" s="624"/>
      <c r="AT15" s="624"/>
      <c r="AU15" s="624"/>
      <c r="AV15" s="624"/>
      <c r="AW15" s="585"/>
      <c r="AX15" s="643"/>
      <c r="AY15" s="283"/>
      <c r="AZ15" s="624"/>
      <c r="BA15" s="624"/>
      <c r="BB15" s="628"/>
      <c r="BC15" s="624"/>
      <c r="BD15" s="624"/>
      <c r="BE15" s="628"/>
      <c r="BF15" s="628"/>
      <c r="BG15" s="668"/>
      <c r="BH15" s="579"/>
      <c r="BI15" s="579"/>
      <c r="BJ15" s="275"/>
      <c r="BK15" s="647"/>
      <c r="BL15" s="647"/>
      <c r="BM15" s="666"/>
      <c r="BN15" s="666"/>
      <c r="BO15" s="275"/>
      <c r="BP15" s="497"/>
      <c r="BQ15" s="484"/>
      <c r="BR15" s="484"/>
      <c r="BS15" s="484"/>
      <c r="BT15" s="617"/>
      <c r="BU15" s="615"/>
      <c r="BV15" s="275"/>
      <c r="BW15" s="608"/>
      <c r="BX15" s="608"/>
      <c r="BY15" s="608"/>
      <c r="BZ15" s="612"/>
      <c r="CA15" s="80"/>
      <c r="CB15" s="80"/>
      <c r="CC15" s="600"/>
      <c r="CD15" s="602"/>
      <c r="CE15" s="173"/>
      <c r="CF15" s="579"/>
      <c r="CG15" s="579"/>
      <c r="CH15" s="579"/>
      <c r="CI15" s="579"/>
      <c r="CJ15" s="585"/>
      <c r="CK15" s="585"/>
      <c r="CL15" s="656"/>
      <c r="CM15" s="656"/>
      <c r="CN15" s="579"/>
      <c r="CO15" s="579"/>
      <c r="CP15" s="576"/>
      <c r="CQ15" s="576"/>
      <c r="CR15" s="579"/>
      <c r="CS15" s="579"/>
    </row>
    <row r="16" spans="1:97" s="20" customFormat="1" x14ac:dyDescent="0.25">
      <c r="A16" s="564"/>
      <c r="B16" s="261"/>
      <c r="C16" s="634"/>
      <c r="D16" s="636"/>
      <c r="E16" s="621"/>
      <c r="F16" s="634"/>
      <c r="G16" s="636"/>
      <c r="H16" s="621"/>
      <c r="I16" s="621"/>
      <c r="J16" s="621"/>
      <c r="K16" s="621"/>
      <c r="L16" s="636"/>
      <c r="M16" s="638"/>
      <c r="N16" s="275"/>
      <c r="O16" s="641"/>
      <c r="P16" s="636"/>
      <c r="Q16" s="610"/>
      <c r="R16" s="619"/>
      <c r="S16" s="610"/>
      <c r="T16" s="641"/>
      <c r="U16" s="636"/>
      <c r="V16" s="610"/>
      <c r="W16" s="619"/>
      <c r="X16" s="610"/>
      <c r="Y16" s="624"/>
      <c r="Z16" s="624"/>
      <c r="AA16" s="624"/>
      <c r="AB16" s="624"/>
      <c r="AC16" s="605"/>
      <c r="AD16" s="602"/>
      <c r="AE16" s="605"/>
      <c r="AF16" s="237"/>
      <c r="AG16" s="602"/>
      <c r="AH16" s="632"/>
      <c r="AI16" s="283"/>
      <c r="AJ16" s="669"/>
      <c r="AK16" s="585"/>
      <c r="AL16" s="585"/>
      <c r="AM16" s="585"/>
      <c r="AN16" s="585"/>
      <c r="AO16" s="585"/>
      <c r="AP16" s="585"/>
      <c r="AQ16" s="624"/>
      <c r="AR16" s="624"/>
      <c r="AS16" s="624"/>
      <c r="AT16" s="624"/>
      <c r="AU16" s="624"/>
      <c r="AV16" s="624"/>
      <c r="AW16" s="585"/>
      <c r="AX16" s="643"/>
      <c r="AY16" s="283"/>
      <c r="AZ16" s="624"/>
      <c r="BA16" s="624"/>
      <c r="BB16" s="628"/>
      <c r="BC16" s="624"/>
      <c r="BD16" s="624"/>
      <c r="BE16" s="628"/>
      <c r="BF16" s="628"/>
      <c r="BG16" s="668"/>
      <c r="BH16" s="579"/>
      <c r="BI16" s="579"/>
      <c r="BJ16" s="275"/>
      <c r="BK16" s="647"/>
      <c r="BL16" s="647"/>
      <c r="BM16" s="666"/>
      <c r="BN16" s="666"/>
      <c r="BO16" s="275"/>
      <c r="BP16" s="497"/>
      <c r="BQ16" s="484"/>
      <c r="BR16" s="484"/>
      <c r="BS16" s="484"/>
      <c r="BT16" s="617"/>
      <c r="BU16" s="615"/>
      <c r="BV16" s="275"/>
      <c r="BW16" s="608"/>
      <c r="BX16" s="608"/>
      <c r="BY16" s="608"/>
      <c r="BZ16" s="612"/>
      <c r="CA16" s="80"/>
      <c r="CB16" s="80"/>
      <c r="CC16" s="600"/>
      <c r="CD16" s="602"/>
      <c r="CE16" s="173"/>
      <c r="CF16" s="579"/>
      <c r="CG16" s="579"/>
      <c r="CH16" s="579"/>
      <c r="CI16" s="579"/>
      <c r="CJ16" s="585"/>
      <c r="CK16" s="585"/>
      <c r="CL16" s="656"/>
      <c r="CM16" s="656"/>
      <c r="CN16" s="579"/>
      <c r="CO16" s="579"/>
      <c r="CP16" s="576"/>
      <c r="CQ16" s="576"/>
      <c r="CR16" s="579"/>
      <c r="CS16" s="579"/>
    </row>
    <row r="17" spans="1:97" s="20" customFormat="1" x14ac:dyDescent="0.25">
      <c r="A17" s="18" t="s">
        <v>35</v>
      </c>
      <c r="B17" s="261"/>
      <c r="C17" s="634"/>
      <c r="D17" s="636"/>
      <c r="E17" s="621"/>
      <c r="F17" s="634"/>
      <c r="G17" s="636"/>
      <c r="H17" s="621"/>
      <c r="I17" s="621"/>
      <c r="J17" s="621"/>
      <c r="K17" s="621"/>
      <c r="L17" s="636"/>
      <c r="M17" s="638"/>
      <c r="N17" s="275"/>
      <c r="O17" s="641"/>
      <c r="P17" s="636"/>
      <c r="Q17" s="610"/>
      <c r="R17" s="619"/>
      <c r="S17" s="610"/>
      <c r="T17" s="641"/>
      <c r="U17" s="636"/>
      <c r="V17" s="610"/>
      <c r="W17" s="619"/>
      <c r="X17" s="610"/>
      <c r="Y17" s="624"/>
      <c r="Z17" s="624"/>
      <c r="AA17" s="624"/>
      <c r="AB17" s="624"/>
      <c r="AC17" s="605"/>
      <c r="AD17" s="602"/>
      <c r="AE17" s="605"/>
      <c r="AF17" s="237"/>
      <c r="AG17" s="602"/>
      <c r="AH17" s="632"/>
      <c r="AI17" s="283"/>
      <c r="AJ17" s="669"/>
      <c r="AK17" s="585"/>
      <c r="AL17" s="585"/>
      <c r="AM17" s="585"/>
      <c r="AN17" s="585"/>
      <c r="AO17" s="585"/>
      <c r="AP17" s="585"/>
      <c r="AQ17" s="624"/>
      <c r="AR17" s="624"/>
      <c r="AS17" s="624"/>
      <c r="AT17" s="624"/>
      <c r="AU17" s="624"/>
      <c r="AV17" s="624"/>
      <c r="AW17" s="585"/>
      <c r="AX17" s="643"/>
      <c r="AY17" s="283"/>
      <c r="AZ17" s="624"/>
      <c r="BA17" s="624"/>
      <c r="BB17" s="628"/>
      <c r="BC17" s="624"/>
      <c r="BD17" s="624"/>
      <c r="BE17" s="628"/>
      <c r="BF17" s="628"/>
      <c r="BG17" s="668"/>
      <c r="BH17" s="579"/>
      <c r="BI17" s="579"/>
      <c r="BJ17" s="275"/>
      <c r="BK17" s="647"/>
      <c r="BL17" s="647"/>
      <c r="BM17" s="666"/>
      <c r="BN17" s="666"/>
      <c r="BO17" s="275"/>
      <c r="BP17" s="497"/>
      <c r="BQ17" s="484"/>
      <c r="BR17" s="484"/>
      <c r="BS17" s="484"/>
      <c r="BT17" s="617"/>
      <c r="BU17" s="615"/>
      <c r="BV17" s="275"/>
      <c r="BW17" s="608"/>
      <c r="BX17" s="608"/>
      <c r="BY17" s="608"/>
      <c r="BZ17" s="612"/>
      <c r="CA17" s="80"/>
      <c r="CB17" s="80"/>
      <c r="CC17" s="600"/>
      <c r="CD17" s="602"/>
      <c r="CE17" s="173"/>
      <c r="CF17" s="579"/>
      <c r="CG17" s="579"/>
      <c r="CH17" s="579"/>
      <c r="CI17" s="579"/>
      <c r="CJ17" s="585"/>
      <c r="CK17" s="585"/>
      <c r="CL17" s="656"/>
      <c r="CM17" s="656"/>
      <c r="CN17" s="579"/>
      <c r="CO17" s="579"/>
      <c r="CP17" s="576"/>
      <c r="CQ17" s="576"/>
      <c r="CR17" s="579"/>
      <c r="CS17" s="579"/>
    </row>
    <row r="18" spans="1:97" s="20" customFormat="1" x14ac:dyDescent="0.25">
      <c r="A18" s="19" t="s">
        <v>37</v>
      </c>
      <c r="B18" s="261"/>
      <c r="C18" s="634"/>
      <c r="D18" s="636"/>
      <c r="E18" s="621"/>
      <c r="F18" s="634"/>
      <c r="G18" s="636"/>
      <c r="H18" s="621"/>
      <c r="I18" s="621"/>
      <c r="J18" s="621"/>
      <c r="K18" s="621"/>
      <c r="L18" s="636"/>
      <c r="M18" s="638"/>
      <c r="N18" s="275"/>
      <c r="O18" s="641"/>
      <c r="P18" s="636"/>
      <c r="Q18" s="610"/>
      <c r="R18" s="619"/>
      <c r="S18" s="610"/>
      <c r="T18" s="641"/>
      <c r="U18" s="636"/>
      <c r="V18" s="610"/>
      <c r="W18" s="619"/>
      <c r="X18" s="610"/>
      <c r="Y18" s="624"/>
      <c r="Z18" s="624"/>
      <c r="AA18" s="624"/>
      <c r="AB18" s="624"/>
      <c r="AC18" s="605"/>
      <c r="AD18" s="602"/>
      <c r="AE18" s="605"/>
      <c r="AF18" s="237"/>
      <c r="AG18" s="602"/>
      <c r="AH18" s="632"/>
      <c r="AI18" s="283"/>
      <c r="AJ18" s="669"/>
      <c r="AK18" s="585"/>
      <c r="AL18" s="585"/>
      <c r="AM18" s="585"/>
      <c r="AN18" s="585"/>
      <c r="AO18" s="585"/>
      <c r="AP18" s="585"/>
      <c r="AQ18" s="624"/>
      <c r="AR18" s="624"/>
      <c r="AS18" s="624"/>
      <c r="AT18" s="624"/>
      <c r="AU18" s="624"/>
      <c r="AV18" s="624"/>
      <c r="AW18" s="585"/>
      <c r="AX18" s="643"/>
      <c r="AY18" s="283"/>
      <c r="AZ18" s="624"/>
      <c r="BA18" s="624"/>
      <c r="BB18" s="628"/>
      <c r="BC18" s="624"/>
      <c r="BD18" s="624"/>
      <c r="BE18" s="628"/>
      <c r="BF18" s="628"/>
      <c r="BG18" s="668"/>
      <c r="BH18" s="579"/>
      <c r="BI18" s="579"/>
      <c r="BJ18" s="275"/>
      <c r="BK18" s="647"/>
      <c r="BL18" s="647"/>
      <c r="BM18" s="666"/>
      <c r="BN18" s="666"/>
      <c r="BO18" s="275"/>
      <c r="BP18" s="497"/>
      <c r="BQ18" s="484"/>
      <c r="BR18" s="484"/>
      <c r="BS18" s="484"/>
      <c r="BT18" s="617"/>
      <c r="BU18" s="615"/>
      <c r="BV18" s="275"/>
      <c r="BW18" s="608"/>
      <c r="BX18" s="608"/>
      <c r="BY18" s="608"/>
      <c r="BZ18" s="612"/>
      <c r="CA18" s="80"/>
      <c r="CB18" s="80"/>
      <c r="CC18" s="600"/>
      <c r="CD18" s="602"/>
      <c r="CE18" s="173"/>
      <c r="CF18" s="579"/>
      <c r="CG18" s="579"/>
      <c r="CH18" s="579"/>
      <c r="CI18" s="579"/>
      <c r="CJ18" s="585"/>
      <c r="CK18" s="585"/>
      <c r="CL18" s="656"/>
      <c r="CM18" s="656"/>
      <c r="CN18" s="579"/>
      <c r="CO18" s="579"/>
      <c r="CP18" s="576"/>
      <c r="CQ18" s="576"/>
      <c r="CR18" s="579"/>
      <c r="CS18" s="579"/>
    </row>
    <row r="19" spans="1:97" s="20" customFormat="1" x14ac:dyDescent="0.25">
      <c r="A19" s="19" t="s">
        <v>39</v>
      </c>
      <c r="B19" s="261"/>
      <c r="C19" s="634"/>
      <c r="D19" s="636"/>
      <c r="E19" s="621"/>
      <c r="F19" s="634"/>
      <c r="G19" s="636"/>
      <c r="H19" s="621"/>
      <c r="I19" s="621"/>
      <c r="J19" s="621"/>
      <c r="K19" s="621"/>
      <c r="L19" s="636"/>
      <c r="M19" s="638"/>
      <c r="N19" s="275"/>
      <c r="O19" s="641"/>
      <c r="P19" s="636"/>
      <c r="Q19" s="610"/>
      <c r="R19" s="619"/>
      <c r="S19" s="610"/>
      <c r="T19" s="641"/>
      <c r="U19" s="636"/>
      <c r="V19" s="610"/>
      <c r="W19" s="619"/>
      <c r="X19" s="610"/>
      <c r="Y19" s="624"/>
      <c r="Z19" s="624"/>
      <c r="AA19" s="624"/>
      <c r="AB19" s="624"/>
      <c r="AC19" s="605"/>
      <c r="AD19" s="602"/>
      <c r="AE19" s="605"/>
      <c r="AF19" s="237"/>
      <c r="AG19" s="602"/>
      <c r="AH19" s="632"/>
      <c r="AI19" s="283"/>
      <c r="AJ19" s="669"/>
      <c r="AK19" s="585"/>
      <c r="AL19" s="585"/>
      <c r="AM19" s="585"/>
      <c r="AN19" s="585"/>
      <c r="AO19" s="585"/>
      <c r="AP19" s="585"/>
      <c r="AQ19" s="624"/>
      <c r="AR19" s="624"/>
      <c r="AS19" s="624"/>
      <c r="AT19" s="624"/>
      <c r="AU19" s="624"/>
      <c r="AV19" s="624"/>
      <c r="AW19" s="585"/>
      <c r="AX19" s="643"/>
      <c r="AY19" s="283"/>
      <c r="AZ19" s="624"/>
      <c r="BA19" s="624"/>
      <c r="BB19" s="628"/>
      <c r="BC19" s="624"/>
      <c r="BD19" s="624"/>
      <c r="BE19" s="628"/>
      <c r="BF19" s="628"/>
      <c r="BG19" s="668"/>
      <c r="BH19" s="579"/>
      <c r="BI19" s="579"/>
      <c r="BJ19" s="275"/>
      <c r="BK19" s="647"/>
      <c r="BL19" s="647"/>
      <c r="BM19" s="666"/>
      <c r="BN19" s="666"/>
      <c r="BO19" s="275"/>
      <c r="BP19" s="497"/>
      <c r="BQ19" s="484"/>
      <c r="BR19" s="484"/>
      <c r="BS19" s="484"/>
      <c r="BT19" s="617"/>
      <c r="BU19" s="615"/>
      <c r="BV19" s="275"/>
      <c r="BW19" s="608"/>
      <c r="BX19" s="608"/>
      <c r="BY19" s="608"/>
      <c r="BZ19" s="612"/>
      <c r="CA19" s="80"/>
      <c r="CB19" s="80"/>
      <c r="CC19" s="600"/>
      <c r="CD19" s="602"/>
      <c r="CE19" s="173"/>
      <c r="CF19" s="579"/>
      <c r="CG19" s="579"/>
      <c r="CH19" s="579"/>
      <c r="CI19" s="579"/>
      <c r="CJ19" s="585"/>
      <c r="CK19" s="585"/>
      <c r="CL19" s="656"/>
      <c r="CM19" s="656"/>
      <c r="CN19" s="579"/>
      <c r="CO19" s="579"/>
      <c r="CP19" s="576"/>
      <c r="CQ19" s="576"/>
      <c r="CR19" s="579"/>
      <c r="CS19" s="579"/>
    </row>
    <row r="20" spans="1:97" s="20" customFormat="1" x14ac:dyDescent="0.25">
      <c r="A20" s="21" t="s">
        <v>43</v>
      </c>
      <c r="B20" s="262"/>
      <c r="C20" s="634"/>
      <c r="D20" s="636"/>
      <c r="E20" s="621"/>
      <c r="F20" s="634"/>
      <c r="G20" s="636"/>
      <c r="H20" s="621"/>
      <c r="I20" s="621"/>
      <c r="J20" s="621"/>
      <c r="K20" s="621"/>
      <c r="L20" s="636"/>
      <c r="M20" s="638"/>
      <c r="N20" s="275"/>
      <c r="O20" s="641"/>
      <c r="P20" s="636"/>
      <c r="Q20" s="610"/>
      <c r="R20" s="619"/>
      <c r="S20" s="610"/>
      <c r="T20" s="641"/>
      <c r="U20" s="636"/>
      <c r="V20" s="610"/>
      <c r="W20" s="619"/>
      <c r="X20" s="610"/>
      <c r="Y20" s="624"/>
      <c r="Z20" s="624"/>
      <c r="AA20" s="624"/>
      <c r="AB20" s="624"/>
      <c r="AC20" s="605"/>
      <c r="AD20" s="602"/>
      <c r="AE20" s="605"/>
      <c r="AF20" s="237"/>
      <c r="AG20" s="602"/>
      <c r="AH20" s="632"/>
      <c r="AI20" s="283"/>
      <c r="AJ20" s="669"/>
      <c r="AK20" s="585"/>
      <c r="AL20" s="585"/>
      <c r="AM20" s="585"/>
      <c r="AN20" s="585"/>
      <c r="AO20" s="585"/>
      <c r="AP20" s="585"/>
      <c r="AQ20" s="624"/>
      <c r="AR20" s="624"/>
      <c r="AS20" s="624"/>
      <c r="AT20" s="624"/>
      <c r="AU20" s="624"/>
      <c r="AV20" s="624"/>
      <c r="AW20" s="585"/>
      <c r="AX20" s="643"/>
      <c r="AY20" s="283"/>
      <c r="AZ20" s="624"/>
      <c r="BA20" s="624"/>
      <c r="BB20" s="628"/>
      <c r="BC20" s="624"/>
      <c r="BD20" s="624"/>
      <c r="BE20" s="628"/>
      <c r="BF20" s="628"/>
      <c r="BG20" s="668"/>
      <c r="BH20" s="579"/>
      <c r="BI20" s="579"/>
      <c r="BJ20" s="275"/>
      <c r="BK20" s="647"/>
      <c r="BL20" s="647"/>
      <c r="BM20" s="666"/>
      <c r="BN20" s="666"/>
      <c r="BO20" s="275"/>
      <c r="BP20" s="497"/>
      <c r="BQ20" s="484"/>
      <c r="BR20" s="484"/>
      <c r="BS20" s="484"/>
      <c r="BT20" s="617"/>
      <c r="BU20" s="615"/>
      <c r="BV20" s="275"/>
      <c r="BW20" s="608"/>
      <c r="BX20" s="608"/>
      <c r="BY20" s="608"/>
      <c r="BZ20" s="612"/>
      <c r="CA20" s="80"/>
      <c r="CB20" s="80"/>
      <c r="CC20" s="600"/>
      <c r="CD20" s="602"/>
      <c r="CE20" s="173"/>
      <c r="CF20" s="579"/>
      <c r="CG20" s="579"/>
      <c r="CH20" s="579"/>
      <c r="CI20" s="579"/>
      <c r="CJ20" s="585"/>
      <c r="CK20" s="585"/>
      <c r="CL20" s="656"/>
      <c r="CM20" s="656"/>
      <c r="CN20" s="579"/>
      <c r="CO20" s="579"/>
      <c r="CP20" s="576"/>
      <c r="CQ20" s="576"/>
      <c r="CR20" s="579"/>
      <c r="CS20" s="579"/>
    </row>
    <row r="21" spans="1:97" s="20" customFormat="1" x14ac:dyDescent="0.25">
      <c r="A21" s="410" t="s">
        <v>44</v>
      </c>
      <c r="B21" s="262"/>
      <c r="C21" s="634"/>
      <c r="D21" s="636"/>
      <c r="E21" s="237" t="s">
        <v>236</v>
      </c>
      <c r="F21" s="634"/>
      <c r="G21" s="636"/>
      <c r="H21" s="237" t="s">
        <v>236</v>
      </c>
      <c r="I21" s="621"/>
      <c r="J21" s="621"/>
      <c r="K21" s="621"/>
      <c r="L21" s="636"/>
      <c r="M21" s="638"/>
      <c r="N21" s="275"/>
      <c r="O21" s="641"/>
      <c r="P21" s="636"/>
      <c r="Q21" s="610"/>
      <c r="R21" s="619"/>
      <c r="S21" s="610"/>
      <c r="T21" s="641"/>
      <c r="U21" s="636"/>
      <c r="V21" s="610"/>
      <c r="W21" s="619"/>
      <c r="X21" s="610"/>
      <c r="Y21" s="624"/>
      <c r="Z21" s="624"/>
      <c r="AA21" s="624"/>
      <c r="AB21" s="624"/>
      <c r="AC21" s="605"/>
      <c r="AD21" s="602"/>
      <c r="AE21" s="605"/>
      <c r="AF21" s="237"/>
      <c r="AG21" s="602"/>
      <c r="AH21" s="632"/>
      <c r="AI21" s="283"/>
      <c r="AJ21" s="669"/>
      <c r="AK21" s="585"/>
      <c r="AL21" s="585"/>
      <c r="AM21" s="585"/>
      <c r="AN21" s="585"/>
      <c r="AO21" s="585"/>
      <c r="AP21" s="585"/>
      <c r="AQ21" s="624"/>
      <c r="AR21" s="624"/>
      <c r="AS21" s="624"/>
      <c r="AT21" s="624"/>
      <c r="AU21" s="624"/>
      <c r="AV21" s="624"/>
      <c r="AW21" s="585"/>
      <c r="AX21" s="643"/>
      <c r="AY21" s="283"/>
      <c r="AZ21" s="624"/>
      <c r="BA21" s="624"/>
      <c r="BB21" s="628"/>
      <c r="BC21" s="624"/>
      <c r="BD21" s="624"/>
      <c r="BE21" s="628"/>
      <c r="BF21" s="628"/>
      <c r="BG21" s="668"/>
      <c r="BH21" s="579"/>
      <c r="BI21" s="579"/>
      <c r="BJ21" s="275"/>
      <c r="BK21" s="647"/>
      <c r="BL21" s="647"/>
      <c r="BM21" s="666"/>
      <c r="BN21" s="666"/>
      <c r="BO21" s="275"/>
      <c r="BP21" s="497"/>
      <c r="BQ21" s="484"/>
      <c r="BR21" s="484"/>
      <c r="BS21" s="484"/>
      <c r="BT21" s="617"/>
      <c r="BU21" s="615"/>
      <c r="BV21" s="275"/>
      <c r="BW21" s="608"/>
      <c r="BX21" s="608"/>
      <c r="BY21" s="608"/>
      <c r="BZ21" s="612"/>
      <c r="CA21" s="80"/>
      <c r="CB21" s="80"/>
      <c r="CC21" s="600"/>
      <c r="CD21" s="602"/>
      <c r="CE21" s="173"/>
      <c r="CF21" s="579"/>
      <c r="CG21" s="579"/>
      <c r="CH21" s="579"/>
      <c r="CI21" s="579"/>
      <c r="CJ21" s="585"/>
      <c r="CK21" s="585"/>
      <c r="CL21" s="656"/>
      <c r="CM21" s="656"/>
      <c r="CN21" s="579"/>
      <c r="CO21" s="579"/>
      <c r="CP21" s="576"/>
      <c r="CQ21" s="576"/>
      <c r="CR21" s="579"/>
      <c r="CS21" s="579"/>
    </row>
    <row r="22" spans="1:97" s="20" customFormat="1" x14ac:dyDescent="0.25">
      <c r="A22" s="410" t="s">
        <v>161</v>
      </c>
      <c r="B22" s="262"/>
      <c r="C22" s="634"/>
      <c r="D22" s="494" t="s">
        <v>738</v>
      </c>
      <c r="E22" s="237" t="s">
        <v>743</v>
      </c>
      <c r="F22" s="634"/>
      <c r="G22" s="494" t="s">
        <v>738</v>
      </c>
      <c r="H22" s="237" t="s">
        <v>743</v>
      </c>
      <c r="I22" s="621"/>
      <c r="J22" s="621"/>
      <c r="K22" s="621"/>
      <c r="L22" s="636"/>
      <c r="M22" s="638"/>
      <c r="N22" s="275"/>
      <c r="O22" s="641"/>
      <c r="P22" s="636"/>
      <c r="Q22" s="610"/>
      <c r="R22" s="619"/>
      <c r="S22" s="610"/>
      <c r="T22" s="641"/>
      <c r="U22" s="636"/>
      <c r="V22" s="610"/>
      <c r="W22" s="619"/>
      <c r="X22" s="610"/>
      <c r="Y22" s="624"/>
      <c r="Z22" s="624"/>
      <c r="AA22" s="624"/>
      <c r="AB22" s="624"/>
      <c r="AC22" s="605"/>
      <c r="AD22" s="602"/>
      <c r="AE22" s="605"/>
      <c r="AF22" s="237"/>
      <c r="AG22" s="602"/>
      <c r="AH22" s="632"/>
      <c r="AI22" s="283"/>
      <c r="AJ22" s="669"/>
      <c r="AK22" s="585"/>
      <c r="AL22" s="585"/>
      <c r="AM22" s="585"/>
      <c r="AN22" s="585"/>
      <c r="AO22" s="585"/>
      <c r="AP22" s="585"/>
      <c r="AQ22" s="624"/>
      <c r="AR22" s="624"/>
      <c r="AS22" s="624"/>
      <c r="AT22" s="624"/>
      <c r="AU22" s="624"/>
      <c r="AV22" s="624"/>
      <c r="AW22" s="585"/>
      <c r="AX22" s="643"/>
      <c r="AY22" s="283"/>
      <c r="AZ22" s="624"/>
      <c r="BA22" s="624"/>
      <c r="BB22" s="628"/>
      <c r="BC22" s="624"/>
      <c r="BD22" s="624"/>
      <c r="BE22" s="628"/>
      <c r="BF22" s="628"/>
      <c r="BG22" s="668"/>
      <c r="BH22" s="579"/>
      <c r="BI22" s="579"/>
      <c r="BJ22" s="275"/>
      <c r="BK22" s="647"/>
      <c r="BL22" s="647"/>
      <c r="BM22" s="666"/>
      <c r="BN22" s="666"/>
      <c r="BO22" s="275"/>
      <c r="BP22" s="497"/>
      <c r="BQ22" s="484"/>
      <c r="BR22" s="484"/>
      <c r="BS22" s="484"/>
      <c r="BT22" s="617"/>
      <c r="BU22" s="615"/>
      <c r="BV22" s="275"/>
      <c r="BW22" s="608"/>
      <c r="BX22" s="608"/>
      <c r="BY22" s="608"/>
      <c r="BZ22" s="612"/>
      <c r="CA22" s="80"/>
      <c r="CB22" s="80"/>
      <c r="CC22" s="600"/>
      <c r="CD22" s="237" t="s">
        <v>738</v>
      </c>
      <c r="CE22" s="173"/>
      <c r="CF22" s="579"/>
      <c r="CG22" s="579"/>
      <c r="CH22" s="579"/>
      <c r="CI22" s="579"/>
      <c r="CJ22" s="585"/>
      <c r="CK22" s="585"/>
      <c r="CL22" s="656"/>
      <c r="CM22" s="656"/>
      <c r="CN22" s="579"/>
      <c r="CO22" s="579"/>
      <c r="CP22" s="576"/>
      <c r="CQ22" s="576"/>
      <c r="CR22" s="579"/>
      <c r="CS22" s="579"/>
    </row>
    <row r="23" spans="1:97" s="20" customFormat="1" x14ac:dyDescent="0.25">
      <c r="A23" s="23" t="s">
        <v>735</v>
      </c>
      <c r="B23" s="263"/>
      <c r="C23" s="634"/>
      <c r="D23" s="238">
        <f>0.042</f>
        <v>4.2000000000000003E-2</v>
      </c>
      <c r="E23" s="238">
        <v>6.3E-2</v>
      </c>
      <c r="F23" s="634"/>
      <c r="G23" s="238">
        <f>0.042</f>
        <v>4.2000000000000003E-2</v>
      </c>
      <c r="H23" s="238">
        <v>6.3E-2</v>
      </c>
      <c r="I23" s="621"/>
      <c r="J23" s="621"/>
      <c r="K23" s="621"/>
      <c r="L23" s="636"/>
      <c r="M23" s="638"/>
      <c r="N23" s="275"/>
      <c r="O23" s="641"/>
      <c r="P23" s="636"/>
      <c r="Q23" s="610"/>
      <c r="R23" s="619"/>
      <c r="S23" s="610"/>
      <c r="T23" s="641"/>
      <c r="U23" s="636"/>
      <c r="V23" s="610"/>
      <c r="W23" s="619"/>
      <c r="X23" s="610"/>
      <c r="Y23" s="624"/>
      <c r="Z23" s="624"/>
      <c r="AA23" s="624"/>
      <c r="AB23" s="624"/>
      <c r="AC23" s="605"/>
      <c r="AD23" s="602"/>
      <c r="AE23" s="605"/>
      <c r="AF23" s="237"/>
      <c r="AG23" s="602"/>
      <c r="AH23" s="632"/>
      <c r="AI23" s="283"/>
      <c r="AJ23" s="669"/>
      <c r="AK23" s="585"/>
      <c r="AL23" s="585"/>
      <c r="AM23" s="585"/>
      <c r="AN23" s="585"/>
      <c r="AO23" s="585"/>
      <c r="AP23" s="585"/>
      <c r="AQ23" s="624"/>
      <c r="AR23" s="624"/>
      <c r="AS23" s="624"/>
      <c r="AT23" s="624"/>
      <c r="AU23" s="624"/>
      <c r="AV23" s="624"/>
      <c r="AW23" s="585"/>
      <c r="AX23" s="643"/>
      <c r="AY23" s="283"/>
      <c r="AZ23" s="624"/>
      <c r="BA23" s="624"/>
      <c r="BB23" s="628"/>
      <c r="BC23" s="624"/>
      <c r="BD23" s="624"/>
      <c r="BE23" s="628"/>
      <c r="BF23" s="628"/>
      <c r="BG23" s="668"/>
      <c r="BH23" s="579"/>
      <c r="BI23" s="579"/>
      <c r="BJ23" s="275"/>
      <c r="BK23" s="647"/>
      <c r="BL23" s="647"/>
      <c r="BM23" s="650" t="s">
        <v>534</v>
      </c>
      <c r="BN23" s="650" t="s">
        <v>534</v>
      </c>
      <c r="BO23" s="275"/>
      <c r="BP23" s="497"/>
      <c r="BQ23" s="484"/>
      <c r="BR23" s="484"/>
      <c r="BS23" s="484"/>
      <c r="BT23" s="617"/>
      <c r="BU23" s="615"/>
      <c r="BV23" s="275"/>
      <c r="BW23" s="608"/>
      <c r="BX23" s="608"/>
      <c r="BY23" s="608"/>
      <c r="BZ23" s="612"/>
      <c r="CA23" s="80"/>
      <c r="CB23" s="80"/>
      <c r="CC23" s="600"/>
      <c r="CD23" s="527">
        <f>0.042</f>
        <v>4.2000000000000003E-2</v>
      </c>
      <c r="CE23" s="173"/>
      <c r="CF23" s="579"/>
      <c r="CG23" s="579"/>
      <c r="CH23" s="579"/>
      <c r="CI23" s="579"/>
      <c r="CJ23" s="585"/>
      <c r="CK23" s="585"/>
      <c r="CL23" s="656"/>
      <c r="CM23" s="656"/>
      <c r="CN23" s="579"/>
      <c r="CO23" s="579"/>
      <c r="CP23" s="576"/>
      <c r="CQ23" s="576"/>
      <c r="CR23" s="579"/>
      <c r="CS23" s="579"/>
    </row>
    <row r="24" spans="1:97" s="20" customFormat="1" ht="25.5" customHeight="1" x14ac:dyDescent="0.25">
      <c r="A24" s="412" t="s">
        <v>50</v>
      </c>
      <c r="B24" s="262"/>
      <c r="C24" s="634"/>
      <c r="D24" s="650"/>
      <c r="E24" s="237" t="s">
        <v>235</v>
      </c>
      <c r="F24" s="634"/>
      <c r="G24" s="650"/>
      <c r="H24" s="237" t="s">
        <v>235</v>
      </c>
      <c r="I24" s="621"/>
      <c r="J24" s="621"/>
      <c r="K24" s="621"/>
      <c r="L24" s="636"/>
      <c r="M24" s="638"/>
      <c r="N24" s="275"/>
      <c r="O24" s="641"/>
      <c r="P24" s="636"/>
      <c r="Q24" s="610"/>
      <c r="R24" s="619"/>
      <c r="S24" s="610"/>
      <c r="T24" s="641"/>
      <c r="U24" s="636"/>
      <c r="V24" s="610"/>
      <c r="W24" s="619"/>
      <c r="X24" s="610"/>
      <c r="Y24" s="624"/>
      <c r="Z24" s="624"/>
      <c r="AA24" s="624"/>
      <c r="AB24" s="624"/>
      <c r="AC24" s="605"/>
      <c r="AD24" s="602"/>
      <c r="AE24" s="605"/>
      <c r="AF24" s="237"/>
      <c r="AG24" s="602"/>
      <c r="AH24" s="632"/>
      <c r="AI24" s="283"/>
      <c r="AJ24" s="669"/>
      <c r="AK24" s="585"/>
      <c r="AL24" s="585"/>
      <c r="AM24" s="585"/>
      <c r="AN24" s="585"/>
      <c r="AO24" s="585"/>
      <c r="AP24" s="585"/>
      <c r="AQ24" s="624"/>
      <c r="AR24" s="624"/>
      <c r="AS24" s="624"/>
      <c r="AT24" s="624"/>
      <c r="AU24" s="624"/>
      <c r="AV24" s="624"/>
      <c r="AW24" s="585"/>
      <c r="AX24" s="643"/>
      <c r="AY24" s="283"/>
      <c r="AZ24" s="624"/>
      <c r="BA24" s="624"/>
      <c r="BB24" s="628"/>
      <c r="BC24" s="624"/>
      <c r="BD24" s="624"/>
      <c r="BE24" s="628"/>
      <c r="BF24" s="628"/>
      <c r="BG24" s="668"/>
      <c r="BH24" s="579"/>
      <c r="BI24" s="579"/>
      <c r="BJ24" s="275"/>
      <c r="BK24" s="647"/>
      <c r="BL24" s="647"/>
      <c r="BM24" s="650"/>
      <c r="BN24" s="650"/>
      <c r="BO24" s="275"/>
      <c r="BP24" s="497"/>
      <c r="BQ24" s="484"/>
      <c r="BR24" s="484"/>
      <c r="BS24" s="484"/>
      <c r="BT24" s="617"/>
      <c r="BU24" s="615"/>
      <c r="BV24" s="275"/>
      <c r="BW24" s="608"/>
      <c r="BX24" s="608"/>
      <c r="BY24" s="608"/>
      <c r="BZ24" s="612"/>
      <c r="CA24" s="80"/>
      <c r="CB24" s="80"/>
      <c r="CC24" s="600"/>
      <c r="CD24" s="603"/>
      <c r="CE24" s="173"/>
      <c r="CF24" s="579"/>
      <c r="CG24" s="579"/>
      <c r="CH24" s="579"/>
      <c r="CI24" s="579"/>
      <c r="CJ24" s="585"/>
      <c r="CK24" s="585"/>
      <c r="CL24" s="656"/>
      <c r="CM24" s="656"/>
      <c r="CN24" s="579"/>
      <c r="CO24" s="579"/>
      <c r="CP24" s="576"/>
      <c r="CQ24" s="576"/>
      <c r="CR24" s="579"/>
      <c r="CS24" s="579"/>
    </row>
    <row r="25" spans="1:97" s="20" customFormat="1" x14ac:dyDescent="0.25">
      <c r="A25" s="410" t="s">
        <v>44</v>
      </c>
      <c r="B25" s="262"/>
      <c r="C25" s="634"/>
      <c r="D25" s="650"/>
      <c r="E25" s="237" t="s">
        <v>745</v>
      </c>
      <c r="F25" s="634"/>
      <c r="G25" s="650"/>
      <c r="H25" s="237" t="s">
        <v>745</v>
      </c>
      <c r="I25" s="621"/>
      <c r="J25" s="621"/>
      <c r="K25" s="621"/>
      <c r="L25" s="636"/>
      <c r="M25" s="638"/>
      <c r="N25" s="275"/>
      <c r="O25" s="641"/>
      <c r="P25" s="636"/>
      <c r="Q25" s="610"/>
      <c r="R25" s="619"/>
      <c r="S25" s="610"/>
      <c r="T25" s="641"/>
      <c r="U25" s="636"/>
      <c r="V25" s="610"/>
      <c r="W25" s="619"/>
      <c r="X25" s="610"/>
      <c r="Y25" s="624"/>
      <c r="Z25" s="624"/>
      <c r="AA25" s="624"/>
      <c r="AB25" s="624"/>
      <c r="AC25" s="605"/>
      <c r="AD25" s="602"/>
      <c r="AE25" s="605"/>
      <c r="AF25" s="237"/>
      <c r="AG25" s="602"/>
      <c r="AH25" s="632"/>
      <c r="AI25" s="283"/>
      <c r="AJ25" s="669"/>
      <c r="AK25" s="585"/>
      <c r="AL25" s="585"/>
      <c r="AM25" s="585"/>
      <c r="AN25" s="585"/>
      <c r="AO25" s="585"/>
      <c r="AP25" s="585"/>
      <c r="AQ25" s="624"/>
      <c r="AR25" s="624"/>
      <c r="AS25" s="624"/>
      <c r="AT25" s="624"/>
      <c r="AU25" s="624"/>
      <c r="AV25" s="624"/>
      <c r="AW25" s="585"/>
      <c r="AX25" s="643"/>
      <c r="AY25" s="283"/>
      <c r="AZ25" s="624"/>
      <c r="BA25" s="624"/>
      <c r="BB25" s="628"/>
      <c r="BC25" s="624"/>
      <c r="BD25" s="624"/>
      <c r="BE25" s="628"/>
      <c r="BF25" s="628"/>
      <c r="BG25" s="668"/>
      <c r="BH25" s="579"/>
      <c r="BI25" s="579"/>
      <c r="BJ25" s="275"/>
      <c r="BK25" s="647"/>
      <c r="BL25" s="647"/>
      <c r="BM25" s="650"/>
      <c r="BN25" s="650"/>
      <c r="BO25" s="275"/>
      <c r="BP25" s="497"/>
      <c r="BQ25" s="484"/>
      <c r="BR25" s="484"/>
      <c r="BS25" s="484"/>
      <c r="BT25" s="617"/>
      <c r="BU25" s="615"/>
      <c r="BV25" s="275"/>
      <c r="BW25" s="608"/>
      <c r="BX25" s="608"/>
      <c r="BY25" s="608"/>
      <c r="BZ25" s="612"/>
      <c r="CA25" s="80"/>
      <c r="CB25" s="80"/>
      <c r="CC25" s="600"/>
      <c r="CD25" s="603"/>
      <c r="CE25" s="173"/>
      <c r="CF25" s="579"/>
      <c r="CG25" s="579"/>
      <c r="CH25" s="579"/>
      <c r="CI25" s="579"/>
      <c r="CJ25" s="585"/>
      <c r="CK25" s="585"/>
      <c r="CL25" s="656"/>
      <c r="CM25" s="656"/>
      <c r="CN25" s="579"/>
      <c r="CO25" s="579"/>
      <c r="CP25" s="576"/>
      <c r="CQ25" s="576"/>
      <c r="CR25" s="579"/>
      <c r="CS25" s="579"/>
    </row>
    <row r="26" spans="1:97" s="20" customFormat="1" ht="51" x14ac:dyDescent="0.25">
      <c r="A26" s="410" t="s">
        <v>161</v>
      </c>
      <c r="B26" s="262"/>
      <c r="C26" s="494" t="s">
        <v>742</v>
      </c>
      <c r="D26" s="650"/>
      <c r="F26" s="495" t="s">
        <v>742</v>
      </c>
      <c r="G26" s="650"/>
      <c r="I26" s="621"/>
      <c r="J26" s="621"/>
      <c r="K26" s="621"/>
      <c r="L26" s="636"/>
      <c r="M26" s="638"/>
      <c r="N26" s="275"/>
      <c r="O26" s="641"/>
      <c r="P26" s="636"/>
      <c r="Q26" s="610"/>
      <c r="R26" s="619"/>
      <c r="S26" s="610"/>
      <c r="T26" s="641"/>
      <c r="U26" s="636"/>
      <c r="V26" s="610"/>
      <c r="W26" s="619"/>
      <c r="X26" s="610"/>
      <c r="Y26" s="624"/>
      <c r="Z26" s="624"/>
      <c r="AA26" s="624"/>
      <c r="AB26" s="624"/>
      <c r="AC26" s="605"/>
      <c r="AD26" s="602"/>
      <c r="AE26" s="605"/>
      <c r="AF26" s="237"/>
      <c r="AG26" s="602"/>
      <c r="AH26" s="632"/>
      <c r="AI26" s="283"/>
      <c r="AJ26" s="669"/>
      <c r="AK26" s="585"/>
      <c r="AL26" s="585"/>
      <c r="AM26" s="585"/>
      <c r="AN26" s="585"/>
      <c r="AO26" s="585"/>
      <c r="AP26" s="585"/>
      <c r="AQ26" s="624"/>
      <c r="AR26" s="624"/>
      <c r="AS26" s="624"/>
      <c r="AT26" s="624"/>
      <c r="AU26" s="624"/>
      <c r="AV26" s="624"/>
      <c r="AW26" s="585"/>
      <c r="AX26" s="643"/>
      <c r="AY26" s="283"/>
      <c r="AZ26" s="624"/>
      <c r="BA26" s="624"/>
      <c r="BB26" s="628"/>
      <c r="BC26" s="624"/>
      <c r="BD26" s="624"/>
      <c r="BE26" s="628"/>
      <c r="BF26" s="628"/>
      <c r="BG26" s="668"/>
      <c r="BH26" s="579"/>
      <c r="BI26" s="579"/>
      <c r="BJ26" s="275"/>
      <c r="BK26" s="492" t="s">
        <v>670</v>
      </c>
      <c r="BL26" s="492" t="s">
        <v>670</v>
      </c>
      <c r="BM26" s="650"/>
      <c r="BN26" s="650"/>
      <c r="BO26" s="275"/>
      <c r="BP26" s="497"/>
      <c r="BQ26" s="484"/>
      <c r="BR26" s="484"/>
      <c r="BS26" s="484"/>
      <c r="BT26" s="617"/>
      <c r="BU26" s="615"/>
      <c r="BV26" s="275"/>
      <c r="BW26" s="608"/>
      <c r="BX26" s="608"/>
      <c r="BY26" s="608"/>
      <c r="BZ26" s="612"/>
      <c r="CA26" s="80"/>
      <c r="CB26" s="80"/>
      <c r="CC26" s="536" t="s">
        <v>742</v>
      </c>
      <c r="CD26" s="603"/>
      <c r="CE26" s="173"/>
      <c r="CF26" s="579"/>
      <c r="CG26" s="579"/>
      <c r="CH26" s="579"/>
      <c r="CI26" s="579"/>
      <c r="CJ26" s="585"/>
      <c r="CK26" s="585"/>
      <c r="CL26" s="656"/>
      <c r="CM26" s="656"/>
      <c r="CN26" s="579"/>
      <c r="CO26" s="579"/>
      <c r="CP26" s="576"/>
      <c r="CQ26" s="576"/>
      <c r="CR26" s="579"/>
      <c r="CS26" s="579"/>
    </row>
    <row r="27" spans="1:97" s="20" customFormat="1" x14ac:dyDescent="0.25">
      <c r="A27" s="410" t="s">
        <v>736</v>
      </c>
      <c r="B27" s="262"/>
      <c r="C27" s="243">
        <v>2.8000000000000001E-2</v>
      </c>
      <c r="D27" s="650"/>
      <c r="E27" s="244">
        <v>3.4000000000000002E-2</v>
      </c>
      <c r="F27" s="243">
        <v>2.8000000000000001E-2</v>
      </c>
      <c r="G27" s="650"/>
      <c r="H27" s="244">
        <v>3.4000000000000002E-2</v>
      </c>
      <c r="I27" s="621"/>
      <c r="J27" s="621"/>
      <c r="K27" s="621"/>
      <c r="L27" s="636"/>
      <c r="M27" s="638"/>
      <c r="N27" s="275"/>
      <c r="O27" s="641"/>
      <c r="P27" s="636"/>
      <c r="Q27" s="610"/>
      <c r="R27" s="619"/>
      <c r="S27" s="610"/>
      <c r="T27" s="641"/>
      <c r="U27" s="636"/>
      <c r="V27" s="610"/>
      <c r="W27" s="619"/>
      <c r="X27" s="610"/>
      <c r="Y27" s="624"/>
      <c r="Z27" s="624"/>
      <c r="AA27" s="624"/>
      <c r="AB27" s="624"/>
      <c r="AC27" s="605"/>
      <c r="AD27" s="602"/>
      <c r="AE27" s="605"/>
      <c r="AF27" s="237"/>
      <c r="AG27" s="602"/>
      <c r="AH27" s="632"/>
      <c r="AI27" s="283"/>
      <c r="AJ27" s="669"/>
      <c r="AK27" s="585"/>
      <c r="AL27" s="585"/>
      <c r="AM27" s="585"/>
      <c r="AN27" s="585"/>
      <c r="AO27" s="585"/>
      <c r="AP27" s="585"/>
      <c r="AQ27" s="624"/>
      <c r="AR27" s="624"/>
      <c r="AS27" s="624"/>
      <c r="AT27" s="624"/>
      <c r="AU27" s="624"/>
      <c r="AV27" s="624"/>
      <c r="AW27" s="585"/>
      <c r="AX27" s="643"/>
      <c r="AY27" s="283"/>
      <c r="AZ27" s="624"/>
      <c r="BA27" s="624"/>
      <c r="BB27" s="628"/>
      <c r="BC27" s="624"/>
      <c r="BD27" s="624"/>
      <c r="BE27" s="628"/>
      <c r="BF27" s="628"/>
      <c r="BG27" s="668"/>
      <c r="BH27" s="579"/>
      <c r="BI27" s="579"/>
      <c r="BJ27" s="275"/>
      <c r="BK27" s="647" t="s">
        <v>534</v>
      </c>
      <c r="BL27" s="647" t="s">
        <v>534</v>
      </c>
      <c r="BM27" s="650"/>
      <c r="BN27" s="650"/>
      <c r="BO27" s="275"/>
      <c r="BP27" s="497"/>
      <c r="BQ27" s="484"/>
      <c r="BR27" s="484"/>
      <c r="BS27" s="484"/>
      <c r="BT27" s="617"/>
      <c r="BU27" s="615"/>
      <c r="BV27" s="275"/>
      <c r="BW27" s="608"/>
      <c r="BX27" s="608"/>
      <c r="BY27" s="608"/>
      <c r="BZ27" s="612"/>
      <c r="CA27" s="80"/>
      <c r="CB27" s="80"/>
      <c r="CC27" s="485">
        <v>2.8000000000000001E-2</v>
      </c>
      <c r="CD27" s="603"/>
      <c r="CE27" s="173"/>
      <c r="CF27" s="579"/>
      <c r="CG27" s="579"/>
      <c r="CH27" s="579"/>
      <c r="CI27" s="579"/>
      <c r="CJ27" s="585"/>
      <c r="CK27" s="585"/>
      <c r="CL27" s="656"/>
      <c r="CM27" s="656"/>
      <c r="CN27" s="579"/>
      <c r="CO27" s="579"/>
      <c r="CP27" s="576"/>
      <c r="CQ27" s="576"/>
      <c r="CR27" s="579"/>
      <c r="CS27" s="579"/>
    </row>
    <row r="28" spans="1:97" s="20" customFormat="1" ht="25.5" x14ac:dyDescent="0.25">
      <c r="A28" s="410" t="s">
        <v>427</v>
      </c>
      <c r="B28" s="262"/>
      <c r="C28" s="621" t="s">
        <v>237</v>
      </c>
      <c r="D28" s="650"/>
      <c r="E28" s="621" t="s">
        <v>237</v>
      </c>
      <c r="F28" s="621" t="s">
        <v>237</v>
      </c>
      <c r="G28" s="650"/>
      <c r="H28" s="621" t="s">
        <v>237</v>
      </c>
      <c r="I28" s="621"/>
      <c r="J28" s="621"/>
      <c r="K28" s="621"/>
      <c r="L28" s="636"/>
      <c r="M28" s="638"/>
      <c r="N28" s="275"/>
      <c r="O28" s="641"/>
      <c r="P28" s="636"/>
      <c r="Q28" s="610"/>
      <c r="R28" s="619"/>
      <c r="S28" s="610"/>
      <c r="T28" s="641"/>
      <c r="U28" s="636"/>
      <c r="V28" s="610"/>
      <c r="W28" s="619"/>
      <c r="X28" s="610"/>
      <c r="Y28" s="624"/>
      <c r="Z28" s="624"/>
      <c r="AA28" s="624"/>
      <c r="AB28" s="624"/>
      <c r="AC28" s="605"/>
      <c r="AD28" s="602"/>
      <c r="AE28" s="605"/>
      <c r="AF28" s="237"/>
      <c r="AG28" s="602"/>
      <c r="AH28" s="632"/>
      <c r="AI28" s="283"/>
      <c r="AJ28" s="669"/>
      <c r="AK28" s="585"/>
      <c r="AL28" s="585"/>
      <c r="AM28" s="585"/>
      <c r="AN28" s="585"/>
      <c r="AO28" s="585"/>
      <c r="AP28" s="585"/>
      <c r="AQ28" s="624"/>
      <c r="AR28" s="624"/>
      <c r="AS28" s="624"/>
      <c r="AT28" s="624"/>
      <c r="AU28" s="624"/>
      <c r="AV28" s="624"/>
      <c r="AW28" s="585"/>
      <c r="AX28" s="643"/>
      <c r="AY28" s="283"/>
      <c r="AZ28" s="624"/>
      <c r="BA28" s="624"/>
      <c r="BB28" s="628"/>
      <c r="BC28" s="624"/>
      <c r="BD28" s="624"/>
      <c r="BE28" s="628"/>
      <c r="BF28" s="628"/>
      <c r="BG28" s="668"/>
      <c r="BH28" s="579"/>
      <c r="BI28" s="579"/>
      <c r="BJ28" s="275"/>
      <c r="BK28" s="647"/>
      <c r="BL28" s="647"/>
      <c r="BM28" s="650"/>
      <c r="BN28" s="650"/>
      <c r="BO28" s="275"/>
      <c r="BP28" s="497"/>
      <c r="BQ28" s="484"/>
      <c r="BR28" s="484"/>
      <c r="BS28" s="484"/>
      <c r="BT28" s="617"/>
      <c r="BU28" s="615"/>
      <c r="BV28" s="275"/>
      <c r="BW28" s="608"/>
      <c r="BX28" s="608"/>
      <c r="BY28" s="608"/>
      <c r="BZ28" s="612"/>
      <c r="CA28" s="80"/>
      <c r="CB28" s="80"/>
      <c r="CC28" s="605" t="s">
        <v>237</v>
      </c>
      <c r="CD28" s="603"/>
      <c r="CE28" s="173"/>
      <c r="CF28" s="579"/>
      <c r="CG28" s="579"/>
      <c r="CH28" s="579"/>
      <c r="CI28" s="579"/>
      <c r="CJ28" s="585"/>
      <c r="CK28" s="585"/>
      <c r="CL28" s="656"/>
      <c r="CM28" s="656"/>
      <c r="CN28" s="579"/>
      <c r="CO28" s="579"/>
      <c r="CP28" s="576"/>
      <c r="CQ28" s="576"/>
      <c r="CR28" s="579"/>
      <c r="CS28" s="579"/>
    </row>
    <row r="29" spans="1:97" s="20" customFormat="1" x14ac:dyDescent="0.25">
      <c r="A29" s="410" t="s">
        <v>46</v>
      </c>
      <c r="B29" s="262"/>
      <c r="C29" s="621"/>
      <c r="D29" s="650"/>
      <c r="E29" s="621"/>
      <c r="F29" s="621"/>
      <c r="G29" s="650"/>
      <c r="H29" s="621"/>
      <c r="I29" s="621"/>
      <c r="J29" s="621"/>
      <c r="K29" s="621"/>
      <c r="L29" s="636"/>
      <c r="M29" s="638"/>
      <c r="N29" s="275"/>
      <c r="O29" s="641"/>
      <c r="P29" s="636"/>
      <c r="Q29" s="610"/>
      <c r="R29" s="619"/>
      <c r="S29" s="610"/>
      <c r="T29" s="641"/>
      <c r="U29" s="636"/>
      <c r="V29" s="610"/>
      <c r="W29" s="619"/>
      <c r="X29" s="610"/>
      <c r="Y29" s="624"/>
      <c r="Z29" s="624"/>
      <c r="AA29" s="624"/>
      <c r="AB29" s="624"/>
      <c r="AC29" s="605"/>
      <c r="AD29" s="602"/>
      <c r="AE29" s="605"/>
      <c r="AF29" s="237"/>
      <c r="AG29" s="602"/>
      <c r="AH29" s="632"/>
      <c r="AI29" s="283"/>
      <c r="AJ29" s="669"/>
      <c r="AK29" s="585"/>
      <c r="AL29" s="585"/>
      <c r="AM29" s="585"/>
      <c r="AN29" s="585"/>
      <c r="AO29" s="585"/>
      <c r="AP29" s="585"/>
      <c r="AQ29" s="624"/>
      <c r="AR29" s="624"/>
      <c r="AS29" s="624"/>
      <c r="AT29" s="624"/>
      <c r="AU29" s="624"/>
      <c r="AV29" s="624"/>
      <c r="AW29" s="585"/>
      <c r="AX29" s="643"/>
      <c r="AY29" s="283"/>
      <c r="AZ29" s="624"/>
      <c r="BA29" s="624"/>
      <c r="BB29" s="628"/>
      <c r="BC29" s="624"/>
      <c r="BD29" s="624"/>
      <c r="BE29" s="628"/>
      <c r="BF29" s="628"/>
      <c r="BG29" s="668"/>
      <c r="BH29" s="579"/>
      <c r="BI29" s="579"/>
      <c r="BJ29" s="275"/>
      <c r="BK29" s="647"/>
      <c r="BL29" s="647"/>
      <c r="BM29" s="650"/>
      <c r="BN29" s="650"/>
      <c r="BO29" s="275"/>
      <c r="BP29" s="497"/>
      <c r="BQ29" s="484"/>
      <c r="BR29" s="484"/>
      <c r="BS29" s="484"/>
      <c r="BT29" s="617"/>
      <c r="BU29" s="615"/>
      <c r="BV29" s="275"/>
      <c r="BW29" s="608"/>
      <c r="BX29" s="608"/>
      <c r="BY29" s="608"/>
      <c r="BZ29" s="612"/>
      <c r="CA29" s="80"/>
      <c r="CB29" s="80"/>
      <c r="CC29" s="605"/>
      <c r="CD29" s="603"/>
      <c r="CE29" s="173"/>
      <c r="CF29" s="579"/>
      <c r="CG29" s="579"/>
      <c r="CH29" s="579"/>
      <c r="CI29" s="579"/>
      <c r="CJ29" s="585"/>
      <c r="CK29" s="585"/>
      <c r="CL29" s="656"/>
      <c r="CM29" s="656"/>
      <c r="CN29" s="579"/>
      <c r="CO29" s="579"/>
      <c r="CP29" s="576"/>
      <c r="CQ29" s="576"/>
      <c r="CR29" s="579"/>
      <c r="CS29" s="579"/>
    </row>
    <row r="30" spans="1:97" s="20" customFormat="1" x14ac:dyDescent="0.25">
      <c r="A30" s="28" t="s">
        <v>48</v>
      </c>
      <c r="B30" s="262"/>
      <c r="C30" s="621"/>
      <c r="D30" s="650"/>
      <c r="E30" s="621"/>
      <c r="F30" s="621"/>
      <c r="G30" s="650"/>
      <c r="H30" s="621"/>
      <c r="I30" s="621"/>
      <c r="J30" s="621"/>
      <c r="K30" s="621"/>
      <c r="L30" s="636"/>
      <c r="M30" s="638"/>
      <c r="N30" s="275"/>
      <c r="O30" s="641"/>
      <c r="P30" s="636"/>
      <c r="Q30" s="610"/>
      <c r="R30" s="619"/>
      <c r="S30" s="610"/>
      <c r="T30" s="641"/>
      <c r="U30" s="636"/>
      <c r="V30" s="610"/>
      <c r="W30" s="619"/>
      <c r="X30" s="610"/>
      <c r="Y30" s="624"/>
      <c r="Z30" s="624"/>
      <c r="AA30" s="624"/>
      <c r="AB30" s="624"/>
      <c r="AC30" s="605"/>
      <c r="AD30" s="602"/>
      <c r="AE30" s="605"/>
      <c r="AF30" s="237"/>
      <c r="AG30" s="602"/>
      <c r="AH30" s="632"/>
      <c r="AI30" s="283"/>
      <c r="AJ30" s="669"/>
      <c r="AK30" s="585"/>
      <c r="AL30" s="585"/>
      <c r="AM30" s="585"/>
      <c r="AN30" s="585"/>
      <c r="AO30" s="585"/>
      <c r="AP30" s="585"/>
      <c r="AQ30" s="624"/>
      <c r="AR30" s="624"/>
      <c r="AS30" s="624"/>
      <c r="AT30" s="624"/>
      <c r="AU30" s="624"/>
      <c r="AV30" s="624"/>
      <c r="AW30" s="585"/>
      <c r="AX30" s="643"/>
      <c r="AY30" s="283"/>
      <c r="AZ30" s="624"/>
      <c r="BA30" s="624"/>
      <c r="BB30" s="628"/>
      <c r="BC30" s="624"/>
      <c r="BD30" s="624"/>
      <c r="BE30" s="628"/>
      <c r="BF30" s="628"/>
      <c r="BG30" s="668"/>
      <c r="BH30" s="579"/>
      <c r="BI30" s="579"/>
      <c r="BJ30" s="275"/>
      <c r="BK30" s="647"/>
      <c r="BL30" s="647"/>
      <c r="BM30" s="650"/>
      <c r="BN30" s="650"/>
      <c r="BO30" s="275"/>
      <c r="BP30" s="497"/>
      <c r="BQ30" s="484"/>
      <c r="BR30" s="484"/>
      <c r="BS30" s="484"/>
      <c r="BT30" s="617"/>
      <c r="BU30" s="615"/>
      <c r="BV30" s="275"/>
      <c r="BW30" s="608"/>
      <c r="BX30" s="608"/>
      <c r="BY30" s="608"/>
      <c r="BZ30" s="612"/>
      <c r="CA30" s="80"/>
      <c r="CB30" s="80"/>
      <c r="CC30" s="605"/>
      <c r="CD30" s="603"/>
      <c r="CE30" s="173"/>
      <c r="CF30" s="579"/>
      <c r="CG30" s="579"/>
      <c r="CH30" s="579"/>
      <c r="CI30" s="579"/>
      <c r="CJ30" s="585"/>
      <c r="CK30" s="585"/>
      <c r="CL30" s="656"/>
      <c r="CM30" s="656"/>
      <c r="CN30" s="579"/>
      <c r="CO30" s="579"/>
      <c r="CP30" s="576"/>
      <c r="CQ30" s="576"/>
      <c r="CR30" s="579"/>
      <c r="CS30" s="579"/>
    </row>
    <row r="31" spans="1:97" s="20" customFormat="1" x14ac:dyDescent="0.25">
      <c r="A31" s="412" t="s">
        <v>54</v>
      </c>
      <c r="B31" s="262"/>
      <c r="C31" s="621"/>
      <c r="D31" s="650"/>
      <c r="E31" s="621"/>
      <c r="F31" s="621"/>
      <c r="G31" s="650"/>
      <c r="H31" s="621"/>
      <c r="I31" s="621"/>
      <c r="J31" s="621"/>
      <c r="K31" s="621"/>
      <c r="L31" s="636"/>
      <c r="M31" s="638"/>
      <c r="N31" s="275"/>
      <c r="O31" s="641"/>
      <c r="P31" s="636"/>
      <c r="Q31" s="610"/>
      <c r="R31" s="619"/>
      <c r="S31" s="610"/>
      <c r="T31" s="641"/>
      <c r="U31" s="636"/>
      <c r="V31" s="610"/>
      <c r="W31" s="619"/>
      <c r="X31" s="610"/>
      <c r="Y31" s="624"/>
      <c r="Z31" s="624"/>
      <c r="AA31" s="624"/>
      <c r="AB31" s="624"/>
      <c r="AC31" s="605"/>
      <c r="AD31" s="602"/>
      <c r="AE31" s="605"/>
      <c r="AF31" s="237"/>
      <c r="AG31" s="602"/>
      <c r="AH31" s="632"/>
      <c r="AI31" s="283"/>
      <c r="AJ31" s="669"/>
      <c r="AK31" s="585"/>
      <c r="AL31" s="585"/>
      <c r="AM31" s="585"/>
      <c r="AN31" s="585"/>
      <c r="AO31" s="585"/>
      <c r="AP31" s="585"/>
      <c r="AQ31" s="624"/>
      <c r="AR31" s="624"/>
      <c r="AS31" s="624"/>
      <c r="AT31" s="624"/>
      <c r="AU31" s="624"/>
      <c r="AV31" s="624"/>
      <c r="AW31" s="585"/>
      <c r="AX31" s="643"/>
      <c r="AY31" s="283"/>
      <c r="AZ31" s="624"/>
      <c r="BA31" s="624"/>
      <c r="BB31" s="628"/>
      <c r="BC31" s="624"/>
      <c r="BD31" s="624"/>
      <c r="BE31" s="628"/>
      <c r="BF31" s="628"/>
      <c r="BG31" s="668"/>
      <c r="BH31" s="579"/>
      <c r="BI31" s="579"/>
      <c r="BJ31" s="275"/>
      <c r="BK31" s="647"/>
      <c r="BL31" s="647"/>
      <c r="BM31" s="650"/>
      <c r="BN31" s="650"/>
      <c r="BO31" s="275"/>
      <c r="BP31" s="497"/>
      <c r="BQ31" s="484"/>
      <c r="BR31" s="484"/>
      <c r="BS31" s="484"/>
      <c r="BT31" s="617"/>
      <c r="BU31" s="615"/>
      <c r="BV31" s="275"/>
      <c r="BW31" s="608"/>
      <c r="BX31" s="608"/>
      <c r="BY31" s="608"/>
      <c r="BZ31" s="612"/>
      <c r="CA31" s="80"/>
      <c r="CB31" s="80"/>
      <c r="CC31" s="605"/>
      <c r="CD31" s="603"/>
      <c r="CE31" s="173"/>
      <c r="CF31" s="579"/>
      <c r="CG31" s="579"/>
      <c r="CH31" s="579"/>
      <c r="CI31" s="579"/>
      <c r="CJ31" s="585"/>
      <c r="CK31" s="585"/>
      <c r="CL31" s="656"/>
      <c r="CM31" s="656"/>
      <c r="CN31" s="579"/>
      <c r="CO31" s="579"/>
      <c r="CP31" s="576"/>
      <c r="CQ31" s="576"/>
      <c r="CR31" s="579"/>
      <c r="CS31" s="579"/>
    </row>
    <row r="32" spans="1:97" s="20" customFormat="1" x14ac:dyDescent="0.25">
      <c r="A32" s="410" t="s">
        <v>46</v>
      </c>
      <c r="B32" s="262"/>
      <c r="C32" s="621"/>
      <c r="D32" s="650"/>
      <c r="E32" s="621"/>
      <c r="F32" s="621"/>
      <c r="G32" s="650"/>
      <c r="H32" s="621"/>
      <c r="I32" s="621"/>
      <c r="J32" s="621"/>
      <c r="K32" s="621"/>
      <c r="L32" s="636"/>
      <c r="M32" s="638"/>
      <c r="N32" s="275"/>
      <c r="O32" s="641"/>
      <c r="P32" s="636"/>
      <c r="Q32" s="610"/>
      <c r="R32" s="619"/>
      <c r="S32" s="610"/>
      <c r="T32" s="641"/>
      <c r="U32" s="636"/>
      <c r="V32" s="610"/>
      <c r="W32" s="619"/>
      <c r="X32" s="610"/>
      <c r="Y32" s="624"/>
      <c r="Z32" s="624"/>
      <c r="AA32" s="624"/>
      <c r="AB32" s="624"/>
      <c r="AC32" s="605"/>
      <c r="AD32" s="602"/>
      <c r="AE32" s="605"/>
      <c r="AF32" s="237"/>
      <c r="AG32" s="602"/>
      <c r="AH32" s="632"/>
      <c r="AI32" s="283"/>
      <c r="AJ32" s="669"/>
      <c r="AK32" s="585"/>
      <c r="AL32" s="585"/>
      <c r="AM32" s="585"/>
      <c r="AN32" s="585"/>
      <c r="AO32" s="585"/>
      <c r="AP32" s="585"/>
      <c r="AQ32" s="624"/>
      <c r="AR32" s="624"/>
      <c r="AS32" s="624"/>
      <c r="AT32" s="624"/>
      <c r="AU32" s="624"/>
      <c r="AV32" s="624"/>
      <c r="AW32" s="585"/>
      <c r="AX32" s="643"/>
      <c r="AY32" s="283"/>
      <c r="AZ32" s="624"/>
      <c r="BA32" s="624"/>
      <c r="BB32" s="628"/>
      <c r="BC32" s="624"/>
      <c r="BD32" s="624"/>
      <c r="BE32" s="628"/>
      <c r="BF32" s="628"/>
      <c r="BG32" s="668"/>
      <c r="BH32" s="579"/>
      <c r="BI32" s="579"/>
      <c r="BJ32" s="275"/>
      <c r="BK32" s="647"/>
      <c r="BL32" s="647"/>
      <c r="BM32" s="650"/>
      <c r="BN32" s="650"/>
      <c r="BO32" s="275"/>
      <c r="BP32" s="497"/>
      <c r="BQ32" s="484"/>
      <c r="BR32" s="484"/>
      <c r="BS32" s="484"/>
      <c r="BT32" s="617"/>
      <c r="BU32" s="615"/>
      <c r="BV32" s="275"/>
      <c r="BW32" s="608"/>
      <c r="BX32" s="608"/>
      <c r="BY32" s="608"/>
      <c r="BZ32" s="612"/>
      <c r="CA32" s="80"/>
      <c r="CB32" s="80"/>
      <c r="CC32" s="605"/>
      <c r="CD32" s="603"/>
      <c r="CE32" s="173"/>
      <c r="CF32" s="579"/>
      <c r="CG32" s="579"/>
      <c r="CH32" s="579"/>
      <c r="CI32" s="579"/>
      <c r="CJ32" s="585"/>
      <c r="CK32" s="585"/>
      <c r="CL32" s="656"/>
      <c r="CM32" s="656"/>
      <c r="CN32" s="579"/>
      <c r="CO32" s="579"/>
      <c r="CP32" s="576"/>
      <c r="CQ32" s="576"/>
      <c r="CR32" s="579"/>
      <c r="CS32" s="579"/>
    </row>
    <row r="33" spans="1:97" s="20" customFormat="1" x14ac:dyDescent="0.25">
      <c r="A33" s="410" t="s">
        <v>55</v>
      </c>
      <c r="B33" s="262"/>
      <c r="C33" s="621"/>
      <c r="D33" s="650"/>
      <c r="E33" s="621"/>
      <c r="F33" s="621"/>
      <c r="G33" s="650"/>
      <c r="H33" s="621"/>
      <c r="I33" s="621"/>
      <c r="J33" s="621"/>
      <c r="K33" s="621"/>
      <c r="L33" s="636"/>
      <c r="M33" s="638"/>
      <c r="N33" s="275"/>
      <c r="O33" s="641"/>
      <c r="P33" s="636"/>
      <c r="Q33" s="610"/>
      <c r="R33" s="619"/>
      <c r="S33" s="610"/>
      <c r="T33" s="641"/>
      <c r="U33" s="636"/>
      <c r="V33" s="610"/>
      <c r="W33" s="619"/>
      <c r="X33" s="610"/>
      <c r="Y33" s="624"/>
      <c r="Z33" s="624"/>
      <c r="AA33" s="624"/>
      <c r="AB33" s="624"/>
      <c r="AC33" s="605"/>
      <c r="AD33" s="602"/>
      <c r="AE33" s="605"/>
      <c r="AF33" s="237"/>
      <c r="AG33" s="602"/>
      <c r="AH33" s="632"/>
      <c r="AI33" s="283"/>
      <c r="AJ33" s="669"/>
      <c r="AK33" s="585"/>
      <c r="AL33" s="585"/>
      <c r="AM33" s="585"/>
      <c r="AN33" s="585"/>
      <c r="AO33" s="585"/>
      <c r="AP33" s="585"/>
      <c r="AQ33" s="624"/>
      <c r="AR33" s="624"/>
      <c r="AS33" s="624"/>
      <c r="AT33" s="624"/>
      <c r="AU33" s="624"/>
      <c r="AV33" s="624"/>
      <c r="AW33" s="585"/>
      <c r="AX33" s="643"/>
      <c r="AY33" s="283"/>
      <c r="AZ33" s="624"/>
      <c r="BA33" s="624"/>
      <c r="BB33" s="628"/>
      <c r="BC33" s="624"/>
      <c r="BD33" s="624"/>
      <c r="BE33" s="628"/>
      <c r="BF33" s="628"/>
      <c r="BG33" s="668"/>
      <c r="BH33" s="579"/>
      <c r="BI33" s="579"/>
      <c r="BJ33" s="275"/>
      <c r="BK33" s="647"/>
      <c r="BL33" s="647"/>
      <c r="BM33" s="650"/>
      <c r="BN33" s="650"/>
      <c r="BO33" s="275"/>
      <c r="BP33" s="497"/>
      <c r="BQ33" s="484"/>
      <c r="BR33" s="484"/>
      <c r="BS33" s="484"/>
      <c r="BT33" s="617"/>
      <c r="BU33" s="615"/>
      <c r="BV33" s="275"/>
      <c r="BW33" s="608"/>
      <c r="BX33" s="608"/>
      <c r="BY33" s="608"/>
      <c r="BZ33" s="612"/>
      <c r="CA33" s="80"/>
      <c r="CB33" s="80"/>
      <c r="CC33" s="605"/>
      <c r="CD33" s="603"/>
      <c r="CE33" s="173"/>
      <c r="CF33" s="579"/>
      <c r="CG33" s="579"/>
      <c r="CH33" s="579"/>
      <c r="CI33" s="579"/>
      <c r="CJ33" s="585"/>
      <c r="CK33" s="585"/>
      <c r="CL33" s="656"/>
      <c r="CM33" s="656"/>
      <c r="CN33" s="579"/>
      <c r="CO33" s="579"/>
      <c r="CP33" s="576"/>
      <c r="CQ33" s="576"/>
      <c r="CR33" s="579"/>
      <c r="CS33" s="579"/>
    </row>
    <row r="34" spans="1:97" s="20" customFormat="1" x14ac:dyDescent="0.25">
      <c r="A34" s="40" t="s">
        <v>56</v>
      </c>
      <c r="B34" s="262"/>
      <c r="C34" s="621"/>
      <c r="D34" s="650"/>
      <c r="E34" s="621"/>
      <c r="F34" s="621"/>
      <c r="G34" s="650"/>
      <c r="H34" s="621"/>
      <c r="I34" s="621"/>
      <c r="J34" s="621"/>
      <c r="K34" s="621"/>
      <c r="L34" s="636"/>
      <c r="M34" s="638"/>
      <c r="N34" s="275"/>
      <c r="O34" s="641"/>
      <c r="P34" s="636"/>
      <c r="Q34" s="245">
        <v>0.28999999999999998</v>
      </c>
      <c r="R34" s="619"/>
      <c r="S34" s="245">
        <v>0.28999999999999998</v>
      </c>
      <c r="T34" s="641"/>
      <c r="U34" s="636"/>
      <c r="V34" s="245">
        <v>0.28999999999999998</v>
      </c>
      <c r="W34" s="619"/>
      <c r="X34" s="245">
        <v>0.28999999999999998</v>
      </c>
      <c r="Y34" s="624"/>
      <c r="Z34" s="624"/>
      <c r="AA34" s="624"/>
      <c r="AB34" s="624"/>
      <c r="AC34" s="605"/>
      <c r="AD34" s="602"/>
      <c r="AE34" s="605"/>
      <c r="AF34" s="237"/>
      <c r="AG34" s="602"/>
      <c r="AH34" s="632"/>
      <c r="AI34" s="283"/>
      <c r="AJ34" s="669"/>
      <c r="AL34" s="585"/>
      <c r="AM34" s="585"/>
      <c r="AN34" s="585"/>
      <c r="AO34" s="585"/>
      <c r="AP34" s="585"/>
      <c r="AQ34" s="624"/>
      <c r="AR34" s="624"/>
      <c r="AS34" s="624"/>
      <c r="AT34" s="624"/>
      <c r="AU34" s="624"/>
      <c r="AV34" s="624"/>
      <c r="AW34" s="585"/>
      <c r="AX34" s="643"/>
      <c r="AY34" s="283"/>
      <c r="AZ34" s="624"/>
      <c r="BA34" s="624"/>
      <c r="BB34" s="628"/>
      <c r="BC34" s="624"/>
      <c r="BD34" s="624"/>
      <c r="BE34" s="628"/>
      <c r="BF34" s="628"/>
      <c r="BG34" s="668"/>
      <c r="BH34" s="579"/>
      <c r="BI34" s="579"/>
      <c r="BJ34" s="275"/>
      <c r="BK34" s="647"/>
      <c r="BL34" s="647"/>
      <c r="BM34" s="650"/>
      <c r="BN34" s="650"/>
      <c r="BO34" s="275"/>
      <c r="BP34" s="497"/>
      <c r="BQ34" s="484"/>
      <c r="BR34" s="484"/>
      <c r="BS34" s="484"/>
      <c r="BT34" s="529">
        <v>0.28999999999999998</v>
      </c>
      <c r="BU34" s="529">
        <v>0.28999999999999998</v>
      </c>
      <c r="BV34" s="275"/>
      <c r="BW34" s="608"/>
      <c r="BX34" s="608"/>
      <c r="BY34" s="608"/>
      <c r="BZ34" s="612"/>
      <c r="CA34" s="80"/>
      <c r="CB34" s="80"/>
      <c r="CC34" s="605"/>
      <c r="CD34" s="603"/>
      <c r="CE34" s="173"/>
      <c r="CF34" s="579"/>
      <c r="CG34" s="579"/>
      <c r="CH34" s="579"/>
      <c r="CI34" s="579"/>
      <c r="CJ34" s="585"/>
      <c r="CK34" s="585"/>
      <c r="CL34" s="656"/>
      <c r="CM34" s="656"/>
      <c r="CN34" s="579"/>
      <c r="CO34" s="579"/>
      <c r="CP34" s="576"/>
      <c r="CQ34" s="576"/>
      <c r="CR34" s="579"/>
      <c r="CS34" s="579"/>
    </row>
    <row r="35" spans="1:97" s="20" customFormat="1" x14ac:dyDescent="0.25">
      <c r="A35" s="410" t="s">
        <v>60</v>
      </c>
      <c r="B35" s="262"/>
      <c r="C35" s="621"/>
      <c r="D35" s="650"/>
      <c r="E35" s="621"/>
      <c r="F35" s="621"/>
      <c r="G35" s="650"/>
      <c r="H35" s="621"/>
      <c r="I35" s="621"/>
      <c r="J35" s="621"/>
      <c r="K35" s="621"/>
      <c r="L35" s="636"/>
      <c r="M35" s="638"/>
      <c r="N35" s="275"/>
      <c r="O35" s="641"/>
      <c r="P35" s="636"/>
      <c r="Q35" s="621" t="s">
        <v>281</v>
      </c>
      <c r="R35" s="245">
        <v>0.2</v>
      </c>
      <c r="S35" s="245">
        <v>0.2</v>
      </c>
      <c r="T35" s="641"/>
      <c r="U35" s="636"/>
      <c r="V35" s="621" t="s">
        <v>281</v>
      </c>
      <c r="W35" s="245">
        <v>0.2</v>
      </c>
      <c r="X35" s="245">
        <v>0.2</v>
      </c>
      <c r="Y35" s="624"/>
      <c r="Z35" s="624"/>
      <c r="AA35" s="624"/>
      <c r="AB35" s="624"/>
      <c r="AC35" s="605"/>
      <c r="AD35" s="602"/>
      <c r="AE35" s="605"/>
      <c r="AF35" s="237"/>
      <c r="AG35" s="602"/>
      <c r="AH35" s="632"/>
      <c r="AI35" s="283"/>
      <c r="AJ35" s="669"/>
      <c r="AL35" s="585"/>
      <c r="AM35" s="589"/>
      <c r="AN35" s="585"/>
      <c r="AO35" s="585"/>
      <c r="AP35" s="585"/>
      <c r="AQ35" s="624"/>
      <c r="AR35" s="624"/>
      <c r="AS35" s="624"/>
      <c r="AT35" s="624"/>
      <c r="AU35" s="624"/>
      <c r="AV35" s="624"/>
      <c r="AW35" s="585"/>
      <c r="AX35" s="643"/>
      <c r="AY35" s="283"/>
      <c r="AZ35" s="624"/>
      <c r="BA35" s="624"/>
      <c r="BB35" s="628"/>
      <c r="BC35" s="624"/>
      <c r="BD35" s="624"/>
      <c r="BE35" s="628"/>
      <c r="BF35" s="628"/>
      <c r="BG35" s="668"/>
      <c r="BH35" s="579"/>
      <c r="BI35" s="579"/>
      <c r="BJ35" s="275"/>
      <c r="BK35" s="647"/>
      <c r="BL35" s="647"/>
      <c r="BM35" s="650"/>
      <c r="BN35" s="650"/>
      <c r="BO35" s="275"/>
      <c r="BP35" s="497"/>
      <c r="BQ35" s="484"/>
      <c r="BR35" s="484"/>
      <c r="BS35" s="484"/>
      <c r="BT35" s="529">
        <v>0.2</v>
      </c>
      <c r="BU35" s="529">
        <v>0.2</v>
      </c>
      <c r="BV35" s="275"/>
      <c r="BW35" s="608"/>
      <c r="BX35" s="608"/>
      <c r="BY35" s="608"/>
      <c r="BZ35" s="612"/>
      <c r="CA35" s="80"/>
      <c r="CB35" s="80"/>
      <c r="CC35" s="605"/>
      <c r="CD35" s="603"/>
      <c r="CE35" s="173"/>
      <c r="CF35" s="579"/>
      <c r="CG35" s="579"/>
      <c r="CH35" s="579"/>
      <c r="CI35" s="579"/>
      <c r="CJ35" s="585"/>
      <c r="CK35" s="585"/>
      <c r="CL35" s="656"/>
      <c r="CM35" s="656"/>
      <c r="CN35" s="579"/>
      <c r="CO35" s="579"/>
      <c r="CP35" s="576"/>
      <c r="CQ35" s="576"/>
      <c r="CR35" s="579"/>
      <c r="CS35" s="579"/>
    </row>
    <row r="36" spans="1:97" s="20" customFormat="1" x14ac:dyDescent="0.25">
      <c r="A36" s="410" t="s">
        <v>57</v>
      </c>
      <c r="B36" s="260"/>
      <c r="C36" s="621"/>
      <c r="D36" s="650"/>
      <c r="E36" s="621"/>
      <c r="F36" s="621"/>
      <c r="G36" s="650"/>
      <c r="H36" s="621"/>
      <c r="I36" s="621"/>
      <c r="J36" s="621"/>
      <c r="K36" s="621"/>
      <c r="L36" s="636"/>
      <c r="M36" s="638"/>
      <c r="N36" s="275"/>
      <c r="O36" s="641"/>
      <c r="P36" s="636"/>
      <c r="Q36" s="621"/>
      <c r="R36" s="585" t="s">
        <v>281</v>
      </c>
      <c r="S36" s="585" t="s">
        <v>281</v>
      </c>
      <c r="T36" s="641"/>
      <c r="U36" s="636"/>
      <c r="V36" s="621"/>
      <c r="W36" s="585" t="s">
        <v>281</v>
      </c>
      <c r="X36" s="585" t="s">
        <v>281</v>
      </c>
      <c r="Y36" s="624"/>
      <c r="Z36" s="624"/>
      <c r="AA36" s="624"/>
      <c r="AB36" s="624"/>
      <c r="AC36" s="605"/>
      <c r="AD36" s="602"/>
      <c r="AE36" s="605"/>
      <c r="AF36" s="237"/>
      <c r="AG36" s="602"/>
      <c r="AH36" s="632"/>
      <c r="AI36" s="283"/>
      <c r="AJ36" s="669"/>
      <c r="AK36" s="175">
        <v>0.504</v>
      </c>
      <c r="AL36" s="585"/>
      <c r="AM36" s="175">
        <v>0.504</v>
      </c>
      <c r="AN36" s="585"/>
      <c r="AO36" s="585"/>
      <c r="AP36" s="585"/>
      <c r="AQ36" s="624"/>
      <c r="AR36" s="624"/>
      <c r="AS36" s="624"/>
      <c r="AT36" s="624"/>
      <c r="AU36" s="624"/>
      <c r="AV36" s="624"/>
      <c r="AW36" s="585"/>
      <c r="AX36" s="643"/>
      <c r="AY36" s="283"/>
      <c r="AZ36" s="624"/>
      <c r="BA36" s="624"/>
      <c r="BB36" s="628"/>
      <c r="BC36" s="624"/>
      <c r="BD36" s="624"/>
      <c r="BE36" s="628"/>
      <c r="BF36" s="628"/>
      <c r="BG36" s="668"/>
      <c r="BH36" s="579"/>
      <c r="BI36" s="579"/>
      <c r="BJ36" s="275"/>
      <c r="BK36" s="647"/>
      <c r="BL36" s="647"/>
      <c r="BM36" s="650"/>
      <c r="BN36" s="650"/>
      <c r="BO36" s="275"/>
      <c r="BP36" s="497"/>
      <c r="BQ36" s="484"/>
      <c r="BR36" s="484"/>
      <c r="BS36" s="484"/>
      <c r="BT36" s="624" t="s">
        <v>281</v>
      </c>
      <c r="BU36" s="662" t="s">
        <v>281</v>
      </c>
      <c r="BV36" s="275"/>
      <c r="BW36" s="608"/>
      <c r="BX36" s="608"/>
      <c r="BY36" s="608"/>
      <c r="BZ36" s="612"/>
      <c r="CA36" s="80"/>
      <c r="CB36" s="80"/>
      <c r="CC36" s="605"/>
      <c r="CD36" s="603"/>
      <c r="CE36" s="173"/>
      <c r="CF36" s="579"/>
      <c r="CG36" s="579"/>
      <c r="CH36" s="579"/>
      <c r="CI36" s="579"/>
      <c r="CJ36" s="585"/>
      <c r="CK36" s="585"/>
      <c r="CL36" s="656"/>
      <c r="CM36" s="656"/>
      <c r="CN36" s="579"/>
      <c r="CO36" s="579"/>
      <c r="CP36" s="576"/>
      <c r="CQ36" s="576"/>
      <c r="CR36" s="579"/>
      <c r="CS36" s="579"/>
    </row>
    <row r="37" spans="1:97" s="20" customFormat="1" x14ac:dyDescent="0.25">
      <c r="A37" s="28" t="s">
        <v>58</v>
      </c>
      <c r="B37" s="262"/>
      <c r="C37" s="621"/>
      <c r="D37" s="650"/>
      <c r="E37" s="621"/>
      <c r="F37" s="621"/>
      <c r="G37" s="650"/>
      <c r="H37" s="621"/>
      <c r="I37" s="621"/>
      <c r="J37" s="621"/>
      <c r="K37" s="621"/>
      <c r="L37" s="636"/>
      <c r="M37" s="638"/>
      <c r="N37" s="275"/>
      <c r="O37" s="641"/>
      <c r="P37" s="636"/>
      <c r="Q37" s="621"/>
      <c r="R37" s="585"/>
      <c r="S37" s="585"/>
      <c r="T37" s="641"/>
      <c r="U37" s="636"/>
      <c r="V37" s="621"/>
      <c r="W37" s="585"/>
      <c r="X37" s="585"/>
      <c r="Y37" s="624"/>
      <c r="Z37" s="624"/>
      <c r="AA37" s="624"/>
      <c r="AB37" s="624"/>
      <c r="AC37" s="605"/>
      <c r="AD37" s="602"/>
      <c r="AE37" s="605"/>
      <c r="AF37" s="237"/>
      <c r="AG37" s="602"/>
      <c r="AH37" s="632"/>
      <c r="AI37" s="283"/>
      <c r="AJ37" s="669"/>
      <c r="AK37" s="585" t="s">
        <v>282</v>
      </c>
      <c r="AL37" s="585"/>
      <c r="AM37" s="585" t="s">
        <v>282</v>
      </c>
      <c r="AN37" s="585"/>
      <c r="AO37" s="585"/>
      <c r="AP37" s="585"/>
      <c r="AQ37" s="624"/>
      <c r="AR37" s="624"/>
      <c r="AS37" s="624"/>
      <c r="AT37" s="624"/>
      <c r="AU37" s="624"/>
      <c r="AV37" s="624"/>
      <c r="AW37" s="585"/>
      <c r="AX37" s="643"/>
      <c r="AY37" s="283"/>
      <c r="AZ37" s="624"/>
      <c r="BA37" s="624"/>
      <c r="BB37" s="628"/>
      <c r="BC37" s="624"/>
      <c r="BD37" s="624"/>
      <c r="BE37" s="628"/>
      <c r="BF37" s="628"/>
      <c r="BG37" s="668"/>
      <c r="BH37" s="579"/>
      <c r="BI37" s="579"/>
      <c r="BJ37" s="275"/>
      <c r="BK37" s="647"/>
      <c r="BL37" s="647"/>
      <c r="BM37" s="650"/>
      <c r="BN37" s="650"/>
      <c r="BO37" s="275"/>
      <c r="BP37" s="497"/>
      <c r="BQ37" s="484"/>
      <c r="BR37" s="484"/>
      <c r="BS37" s="484"/>
      <c r="BT37" s="624"/>
      <c r="BU37" s="662"/>
      <c r="BV37" s="275"/>
      <c r="BW37" s="608"/>
      <c r="BX37" s="608"/>
      <c r="BY37" s="608"/>
      <c r="BZ37" s="612"/>
      <c r="CA37" s="80"/>
      <c r="CB37" s="80"/>
      <c r="CC37" s="605"/>
      <c r="CD37" s="603"/>
      <c r="CE37" s="173"/>
      <c r="CF37" s="579"/>
      <c r="CG37" s="579"/>
      <c r="CH37" s="579"/>
      <c r="CI37" s="579"/>
      <c r="CJ37" s="585"/>
      <c r="CK37" s="585"/>
      <c r="CL37" s="656"/>
      <c r="CM37" s="656"/>
      <c r="CN37" s="579"/>
      <c r="CO37" s="579"/>
      <c r="CP37" s="576"/>
      <c r="CQ37" s="576"/>
      <c r="CR37" s="579"/>
      <c r="CS37" s="579"/>
    </row>
    <row r="38" spans="1:97" s="20" customFormat="1" ht="54" customHeight="1" x14ac:dyDescent="0.25">
      <c r="A38" s="31" t="s">
        <v>59</v>
      </c>
      <c r="B38" s="262"/>
      <c r="C38" s="621"/>
      <c r="D38" s="650"/>
      <c r="E38" s="621"/>
      <c r="F38" s="621"/>
      <c r="G38" s="650"/>
      <c r="H38" s="621"/>
      <c r="I38" s="621"/>
      <c r="J38" s="622"/>
      <c r="K38" s="487" t="s">
        <v>559</v>
      </c>
      <c r="L38" s="636"/>
      <c r="M38" s="638"/>
      <c r="N38" s="275"/>
      <c r="O38" s="641"/>
      <c r="P38" s="636"/>
      <c r="Q38" s="621"/>
      <c r="R38" s="585"/>
      <c r="S38" s="585"/>
      <c r="T38" s="641"/>
      <c r="U38" s="636"/>
      <c r="V38" s="621"/>
      <c r="W38" s="585"/>
      <c r="X38" s="585"/>
      <c r="Y38" s="624"/>
      <c r="Z38" s="624"/>
      <c r="AA38" s="624"/>
      <c r="AB38" s="624"/>
      <c r="AC38" s="605"/>
      <c r="AD38" s="602"/>
      <c r="AE38" s="605"/>
      <c r="AF38" s="237"/>
      <c r="AG38" s="602"/>
      <c r="AH38" s="632"/>
      <c r="AI38" s="283"/>
      <c r="AJ38" s="669"/>
      <c r="AK38" s="585"/>
      <c r="AL38" s="585"/>
      <c r="AM38" s="585"/>
      <c r="AN38" s="585"/>
      <c r="AO38" s="585"/>
      <c r="AP38" s="585"/>
      <c r="AQ38" s="624"/>
      <c r="AR38" s="624"/>
      <c r="AS38" s="624"/>
      <c r="AT38" s="624"/>
      <c r="AU38" s="624"/>
      <c r="AV38" s="624"/>
      <c r="AW38" s="585"/>
      <c r="AX38" s="643"/>
      <c r="AY38" s="283"/>
      <c r="AZ38" s="624"/>
      <c r="BA38" s="624"/>
      <c r="BB38" s="628"/>
      <c r="BC38" s="624"/>
      <c r="BD38" s="624"/>
      <c r="BE38" s="628"/>
      <c r="BF38" s="628"/>
      <c r="BG38" s="668"/>
      <c r="BH38" s="579"/>
      <c r="BI38" s="579"/>
      <c r="BJ38" s="275"/>
      <c r="BK38" s="647"/>
      <c r="BL38" s="647"/>
      <c r="BM38" s="650"/>
      <c r="BN38" s="650"/>
      <c r="BO38" s="275"/>
      <c r="BP38" s="497"/>
      <c r="BQ38" s="484"/>
      <c r="BR38" s="484"/>
      <c r="BS38" s="484"/>
      <c r="BT38" s="624"/>
      <c r="BU38" s="662"/>
      <c r="BV38" s="275"/>
      <c r="BW38" s="608"/>
      <c r="BX38" s="608"/>
      <c r="BY38" s="608"/>
      <c r="BZ38" s="612"/>
      <c r="CA38" s="80"/>
      <c r="CB38" s="80"/>
      <c r="CC38" s="605"/>
      <c r="CD38" s="603"/>
      <c r="CE38" s="173"/>
      <c r="CF38" s="579"/>
      <c r="CG38" s="579"/>
      <c r="CH38" s="579"/>
      <c r="CI38" s="579"/>
      <c r="CJ38" s="585"/>
      <c r="CK38" s="585"/>
      <c r="CL38" s="656"/>
      <c r="CM38" s="656"/>
      <c r="CN38" s="579"/>
      <c r="CO38" s="579"/>
      <c r="CP38" s="576"/>
      <c r="CQ38" s="576"/>
      <c r="CR38" s="579"/>
      <c r="CS38" s="579"/>
    </row>
    <row r="39" spans="1:97" s="20" customFormat="1" ht="51" x14ac:dyDescent="0.25">
      <c r="A39" s="410" t="s">
        <v>46</v>
      </c>
      <c r="B39" s="264"/>
      <c r="C39" s="621"/>
      <c r="D39" s="650"/>
      <c r="E39" s="621"/>
      <c r="F39" s="621"/>
      <c r="G39" s="650"/>
      <c r="H39" s="621"/>
      <c r="I39" s="621"/>
      <c r="J39" s="361" t="s">
        <v>559</v>
      </c>
      <c r="K39" s="486"/>
      <c r="L39" s="636"/>
      <c r="M39" s="638"/>
      <c r="N39" s="275"/>
      <c r="O39" s="641"/>
      <c r="P39" s="636"/>
      <c r="Q39" s="621"/>
      <c r="R39" s="585"/>
      <c r="S39" s="585"/>
      <c r="T39" s="641"/>
      <c r="U39" s="636"/>
      <c r="V39" s="621"/>
      <c r="W39" s="585"/>
      <c r="X39" s="585"/>
      <c r="Y39" s="624"/>
      <c r="Z39" s="624"/>
      <c r="AA39" s="624"/>
      <c r="AB39" s="624"/>
      <c r="AC39" s="605"/>
      <c r="AD39" s="602"/>
      <c r="AE39" s="605"/>
      <c r="AF39" s="237"/>
      <c r="AG39" s="602"/>
      <c r="AH39" s="632"/>
      <c r="AI39" s="283"/>
      <c r="AJ39" s="669"/>
      <c r="AK39" s="585"/>
      <c r="AL39" s="585"/>
      <c r="AM39" s="585"/>
      <c r="AN39" s="585"/>
      <c r="AO39" s="585"/>
      <c r="AP39" s="585"/>
      <c r="AQ39" s="624"/>
      <c r="AR39" s="624"/>
      <c r="AS39" s="624"/>
      <c r="AT39" s="624"/>
      <c r="AU39" s="624"/>
      <c r="AV39" s="624"/>
      <c r="AW39" s="585"/>
      <c r="AX39" s="643"/>
      <c r="AY39" s="283"/>
      <c r="AZ39" s="624"/>
      <c r="BA39" s="624"/>
      <c r="BB39" s="628"/>
      <c r="BC39" s="624"/>
      <c r="BD39" s="624"/>
      <c r="BE39" s="628"/>
      <c r="BF39" s="628"/>
      <c r="BG39" s="668"/>
      <c r="BH39" s="579"/>
      <c r="BI39" s="579"/>
      <c r="BJ39" s="275"/>
      <c r="BK39" s="647"/>
      <c r="BL39" s="647"/>
      <c r="BM39" s="650"/>
      <c r="BN39" s="650"/>
      <c r="BO39" s="275"/>
      <c r="BP39" s="497"/>
      <c r="BQ39" s="484"/>
      <c r="BR39" s="484"/>
      <c r="BS39" s="484"/>
      <c r="BT39" s="624"/>
      <c r="BU39" s="662"/>
      <c r="BV39" s="275"/>
      <c r="BW39" s="608"/>
      <c r="BX39" s="608"/>
      <c r="BY39" s="608"/>
      <c r="BZ39" s="612"/>
      <c r="CA39" s="80"/>
      <c r="CB39" s="80"/>
      <c r="CC39" s="605"/>
      <c r="CD39" s="603"/>
      <c r="CE39" s="173"/>
      <c r="CF39" s="579"/>
      <c r="CG39" s="579"/>
      <c r="CH39" s="579"/>
      <c r="CI39" s="579"/>
      <c r="CJ39" s="585"/>
      <c r="CK39" s="585"/>
      <c r="CL39" s="656"/>
      <c r="CM39" s="656"/>
      <c r="CN39" s="579"/>
      <c r="CO39" s="579"/>
      <c r="CP39" s="576"/>
      <c r="CQ39" s="576"/>
      <c r="CR39" s="579"/>
      <c r="CS39" s="579"/>
    </row>
    <row r="40" spans="1:97" s="20" customFormat="1" x14ac:dyDescent="0.25">
      <c r="A40" s="410" t="s">
        <v>55</v>
      </c>
      <c r="B40" s="264"/>
      <c r="C40" s="621"/>
      <c r="D40" s="650"/>
      <c r="E40" s="621"/>
      <c r="F40" s="621"/>
      <c r="G40" s="650"/>
      <c r="H40" s="621"/>
      <c r="I40" s="621"/>
      <c r="J40" s="652" t="s">
        <v>283</v>
      </c>
      <c r="K40" s="486"/>
      <c r="L40" s="636"/>
      <c r="M40" s="638"/>
      <c r="N40" s="275"/>
      <c r="O40" s="641"/>
      <c r="P40" s="636"/>
      <c r="Q40" s="621"/>
      <c r="R40" s="585"/>
      <c r="S40" s="585"/>
      <c r="T40" s="641"/>
      <c r="U40" s="636"/>
      <c r="V40" s="621"/>
      <c r="W40" s="585"/>
      <c r="X40" s="585"/>
      <c r="Y40" s="624"/>
      <c r="Z40" s="624"/>
      <c r="AA40" s="624"/>
      <c r="AB40" s="624"/>
      <c r="AC40" s="605"/>
      <c r="AD40" s="602"/>
      <c r="AE40" s="605"/>
      <c r="AF40" s="237"/>
      <c r="AG40" s="602"/>
      <c r="AH40" s="632"/>
      <c r="AI40" s="283"/>
      <c r="AJ40" s="669"/>
      <c r="AK40" s="585"/>
      <c r="AL40" s="585"/>
      <c r="AM40" s="585"/>
      <c r="AN40" s="585"/>
      <c r="AO40" s="585"/>
      <c r="AP40" s="585"/>
      <c r="AQ40" s="624"/>
      <c r="AR40" s="624"/>
      <c r="AS40" s="624"/>
      <c r="AT40" s="624"/>
      <c r="AU40" s="624"/>
      <c r="AV40" s="624"/>
      <c r="AW40" s="585"/>
      <c r="AX40" s="643"/>
      <c r="AY40" s="283"/>
      <c r="AZ40" s="624"/>
      <c r="BA40" s="624"/>
      <c r="BB40" s="628"/>
      <c r="BC40" s="624"/>
      <c r="BD40" s="624"/>
      <c r="BE40" s="628"/>
      <c r="BF40" s="628"/>
      <c r="BG40" s="668"/>
      <c r="BH40" s="579"/>
      <c r="BI40" s="579"/>
      <c r="BJ40" s="275"/>
      <c r="BK40" s="647"/>
      <c r="BL40" s="647"/>
      <c r="BM40" s="650"/>
      <c r="BN40" s="650"/>
      <c r="BO40" s="275"/>
      <c r="BP40" s="497"/>
      <c r="BQ40" s="484"/>
      <c r="BR40" s="484"/>
      <c r="BS40" s="484"/>
      <c r="BT40" s="624"/>
      <c r="BU40" s="662"/>
      <c r="BV40" s="275"/>
      <c r="BW40" s="608"/>
      <c r="BX40" s="608"/>
      <c r="BY40" s="608"/>
      <c r="BZ40" s="612"/>
      <c r="CA40" s="80"/>
      <c r="CB40" s="80"/>
      <c r="CC40" s="605"/>
      <c r="CD40" s="603"/>
      <c r="CE40" s="173"/>
      <c r="CF40" s="579"/>
      <c r="CG40" s="579"/>
      <c r="CH40" s="579"/>
      <c r="CI40" s="579"/>
      <c r="CJ40" s="585"/>
      <c r="CK40" s="585"/>
      <c r="CL40" s="656"/>
      <c r="CM40" s="656"/>
      <c r="CN40" s="579"/>
      <c r="CO40" s="579"/>
      <c r="CP40" s="576"/>
      <c r="CQ40" s="576"/>
      <c r="CR40" s="579"/>
      <c r="CS40" s="579"/>
    </row>
    <row r="41" spans="1:97" s="20" customFormat="1" x14ac:dyDescent="0.25">
      <c r="A41" s="32" t="s">
        <v>56</v>
      </c>
      <c r="B41" s="264"/>
      <c r="C41" s="621"/>
      <c r="D41" s="650"/>
      <c r="E41" s="621"/>
      <c r="F41" s="621"/>
      <c r="G41" s="650"/>
      <c r="H41" s="621"/>
      <c r="I41" s="621"/>
      <c r="J41" s="652"/>
      <c r="L41" s="636"/>
      <c r="M41" s="638"/>
      <c r="N41" s="275"/>
      <c r="O41" s="641"/>
      <c r="P41" s="636"/>
      <c r="Q41" s="621"/>
      <c r="R41" s="585"/>
      <c r="S41" s="585"/>
      <c r="T41" s="641"/>
      <c r="U41" s="636"/>
      <c r="V41" s="621"/>
      <c r="W41" s="585"/>
      <c r="X41" s="585"/>
      <c r="Y41" s="624"/>
      <c r="Z41" s="624"/>
      <c r="AA41" s="624"/>
      <c r="AB41" s="624"/>
      <c r="AC41" s="605"/>
      <c r="AD41" s="602"/>
      <c r="AE41" s="605"/>
      <c r="AF41" s="237"/>
      <c r="AG41" s="602"/>
      <c r="AH41" s="632"/>
      <c r="AI41" s="283"/>
      <c r="AJ41" s="669"/>
      <c r="AK41" s="585"/>
      <c r="AL41" s="585"/>
      <c r="AM41" s="585"/>
      <c r="AN41" s="585"/>
      <c r="AO41" s="585"/>
      <c r="AP41" s="585"/>
      <c r="AQ41" s="624"/>
      <c r="AR41" s="624"/>
      <c r="AS41" s="624"/>
      <c r="AT41" s="624"/>
      <c r="AU41" s="624"/>
      <c r="AV41" s="624"/>
      <c r="AW41" s="585"/>
      <c r="AX41" s="643"/>
      <c r="AY41" s="283"/>
      <c r="AZ41" s="624"/>
      <c r="BA41" s="624"/>
      <c r="BB41" s="628"/>
      <c r="BC41" s="624"/>
      <c r="BD41" s="624"/>
      <c r="BE41" s="628"/>
      <c r="BF41" s="628"/>
      <c r="BG41" s="668"/>
      <c r="BH41" s="579"/>
      <c r="BI41" s="579"/>
      <c r="BJ41" s="275"/>
      <c r="BK41" s="647"/>
      <c r="BL41" s="647"/>
      <c r="BM41" s="650"/>
      <c r="BN41" s="650"/>
      <c r="BO41" s="275"/>
      <c r="BP41" s="497"/>
      <c r="BQ41" s="484"/>
      <c r="BR41" s="484"/>
      <c r="BS41" s="484"/>
      <c r="BT41" s="624"/>
      <c r="BU41" s="662"/>
      <c r="BV41" s="275"/>
      <c r="BW41" s="608"/>
      <c r="BX41" s="608"/>
      <c r="BY41" s="608"/>
      <c r="BZ41" s="612"/>
      <c r="CA41" s="80">
        <v>0.46400000000000002</v>
      </c>
      <c r="CB41" s="80">
        <v>0.46400000000000002</v>
      </c>
      <c r="CC41" s="605"/>
      <c r="CD41" s="603"/>
      <c r="CE41" s="173"/>
      <c r="CF41" s="579"/>
      <c r="CG41" s="579"/>
      <c r="CH41" s="579"/>
      <c r="CI41" s="579"/>
      <c r="CJ41" s="585"/>
      <c r="CK41" s="585"/>
      <c r="CL41" s="656"/>
      <c r="CM41" s="656"/>
      <c r="CN41" s="579"/>
      <c r="CO41" s="579"/>
      <c r="CP41" s="576"/>
      <c r="CQ41" s="576"/>
      <c r="CR41" s="579"/>
      <c r="CS41" s="579"/>
    </row>
    <row r="42" spans="1:97" s="20" customFormat="1" x14ac:dyDescent="0.25">
      <c r="A42" s="32" t="s">
        <v>60</v>
      </c>
      <c r="B42" s="262"/>
      <c r="C42" s="621"/>
      <c r="D42" s="650"/>
      <c r="E42" s="621"/>
      <c r="F42" s="621"/>
      <c r="G42" s="650"/>
      <c r="H42" s="621"/>
      <c r="I42" s="621"/>
      <c r="J42" s="652"/>
      <c r="L42" s="636"/>
      <c r="M42" s="638"/>
      <c r="N42" s="275"/>
      <c r="O42" s="641"/>
      <c r="P42" s="636"/>
      <c r="Q42" s="621"/>
      <c r="R42" s="585"/>
      <c r="S42" s="585"/>
      <c r="T42" s="641"/>
      <c r="U42" s="636"/>
      <c r="V42" s="621"/>
      <c r="W42" s="585"/>
      <c r="X42" s="585"/>
      <c r="Y42" s="624"/>
      <c r="Z42" s="624"/>
      <c r="AA42" s="624"/>
      <c r="AB42" s="624"/>
      <c r="AC42" s="605"/>
      <c r="AD42" s="602"/>
      <c r="AE42" s="605"/>
      <c r="AF42" s="237"/>
      <c r="AG42" s="602"/>
      <c r="AH42" s="632"/>
      <c r="AI42" s="283"/>
      <c r="AJ42" s="669"/>
      <c r="AK42" s="585"/>
      <c r="AL42" s="585"/>
      <c r="AM42" s="585"/>
      <c r="AN42" s="585"/>
      <c r="AO42" s="585"/>
      <c r="AP42" s="585"/>
      <c r="AQ42" s="624"/>
      <c r="AR42" s="624"/>
      <c r="AS42" s="624"/>
      <c r="AT42" s="624"/>
      <c r="AU42" s="624"/>
      <c r="AV42" s="624"/>
      <c r="AW42" s="585"/>
      <c r="AX42" s="643"/>
      <c r="AY42" s="283"/>
      <c r="AZ42" s="624"/>
      <c r="BA42" s="624"/>
      <c r="BB42" s="628"/>
      <c r="BC42" s="624"/>
      <c r="BD42" s="624"/>
      <c r="BE42" s="628"/>
      <c r="BF42" s="628"/>
      <c r="BG42" s="668"/>
      <c r="BH42" s="579"/>
      <c r="BI42" s="579"/>
      <c r="BJ42" s="275"/>
      <c r="BK42" s="647"/>
      <c r="BL42" s="647"/>
      <c r="BM42" s="650"/>
      <c r="BN42" s="650"/>
      <c r="BO42" s="275"/>
      <c r="BP42" s="497"/>
      <c r="BQ42" s="484"/>
      <c r="BR42" s="484"/>
      <c r="BS42" s="484"/>
      <c r="BT42" s="624"/>
      <c r="BU42" s="662"/>
      <c r="BV42" s="275"/>
      <c r="BW42" s="608"/>
      <c r="BX42" s="608"/>
      <c r="BY42" s="608"/>
      <c r="BZ42" s="612"/>
      <c r="CA42" s="80"/>
      <c r="CB42" s="80"/>
      <c r="CC42" s="605"/>
      <c r="CD42" s="603"/>
      <c r="CE42" s="173"/>
      <c r="CF42" s="579"/>
      <c r="CG42" s="579"/>
      <c r="CH42" s="579"/>
      <c r="CI42" s="579"/>
      <c r="CJ42" s="585"/>
      <c r="CK42" s="585"/>
      <c r="CL42" s="656"/>
      <c r="CM42" s="656"/>
      <c r="CN42" s="579"/>
      <c r="CO42" s="579"/>
      <c r="CP42" s="576"/>
      <c r="CQ42" s="576"/>
      <c r="CR42" s="579"/>
      <c r="CS42" s="579"/>
    </row>
    <row r="43" spans="1:97" s="20" customFormat="1" x14ac:dyDescent="0.25">
      <c r="A43" s="32" t="s">
        <v>57</v>
      </c>
      <c r="B43" s="262"/>
      <c r="C43" s="621"/>
      <c r="D43" s="650"/>
      <c r="E43" s="621"/>
      <c r="F43" s="621"/>
      <c r="G43" s="650"/>
      <c r="H43" s="621"/>
      <c r="I43" s="363">
        <v>0.58799999999999997</v>
      </c>
      <c r="J43" s="652"/>
      <c r="K43" s="363">
        <v>0.58799999999999997</v>
      </c>
      <c r="L43" s="636"/>
      <c r="M43" s="638"/>
      <c r="N43" s="275"/>
      <c r="O43" s="641"/>
      <c r="P43" s="636"/>
      <c r="Q43" s="621"/>
      <c r="R43" s="585"/>
      <c r="S43" s="585"/>
      <c r="T43" s="641"/>
      <c r="U43" s="636"/>
      <c r="V43" s="621"/>
      <c r="W43" s="585"/>
      <c r="X43" s="585"/>
      <c r="Y43" s="624"/>
      <c r="Z43" s="624"/>
      <c r="AA43" s="624"/>
      <c r="AB43" s="624"/>
      <c r="AC43" s="605"/>
      <c r="AD43" s="602"/>
      <c r="AE43" s="605"/>
      <c r="AF43" s="237"/>
      <c r="AG43" s="602"/>
      <c r="AH43" s="632"/>
      <c r="AI43" s="283"/>
      <c r="AJ43" s="669"/>
      <c r="AK43" s="585"/>
      <c r="AL43" s="585"/>
      <c r="AM43" s="585"/>
      <c r="AN43" s="585"/>
      <c r="AO43" s="585"/>
      <c r="AP43" s="585"/>
      <c r="AQ43" s="624"/>
      <c r="AR43" s="624"/>
      <c r="AS43" s="624"/>
      <c r="AT43" s="624"/>
      <c r="AU43" s="624"/>
      <c r="AV43" s="624"/>
      <c r="AW43" s="585"/>
      <c r="AX43" s="643"/>
      <c r="AY43" s="283"/>
      <c r="AZ43" s="624"/>
      <c r="BA43" s="624"/>
      <c r="BB43" s="628"/>
      <c r="BC43" s="624"/>
      <c r="BD43" s="624"/>
      <c r="BE43" s="628"/>
      <c r="BF43" s="628"/>
      <c r="BG43" s="668"/>
      <c r="BH43" s="579"/>
      <c r="BI43" s="579"/>
      <c r="BJ43" s="275"/>
      <c r="BK43" s="647"/>
      <c r="BL43" s="647"/>
      <c r="BM43" s="650"/>
      <c r="BN43" s="650"/>
      <c r="BO43" s="275"/>
      <c r="BP43" s="497"/>
      <c r="BQ43" s="484"/>
      <c r="BR43" s="484"/>
      <c r="BS43" s="484"/>
      <c r="BT43" s="624"/>
      <c r="BU43" s="662"/>
      <c r="BV43" s="275"/>
      <c r="BW43" s="608"/>
      <c r="BX43" s="608"/>
      <c r="BY43" s="608"/>
      <c r="BZ43" s="612"/>
      <c r="CA43" s="80"/>
      <c r="CB43" s="80"/>
      <c r="CC43" s="605"/>
      <c r="CD43" s="603"/>
      <c r="CE43" s="173"/>
      <c r="CF43" s="579"/>
      <c r="CG43" s="579"/>
      <c r="CH43" s="579"/>
      <c r="CI43" s="579"/>
      <c r="CJ43" s="585"/>
      <c r="CK43" s="585"/>
      <c r="CL43" s="656"/>
      <c r="CM43" s="656"/>
      <c r="CN43" s="579"/>
      <c r="CO43" s="579"/>
      <c r="CP43" s="576"/>
      <c r="CQ43" s="576"/>
      <c r="CR43" s="579"/>
      <c r="CS43" s="579"/>
    </row>
    <row r="44" spans="1:97" s="20" customFormat="1" x14ac:dyDescent="0.25">
      <c r="A44" s="412" t="s">
        <v>61</v>
      </c>
      <c r="B44" s="262"/>
      <c r="C44" s="621"/>
      <c r="D44" s="650"/>
      <c r="E44" s="621"/>
      <c r="F44" s="621"/>
      <c r="G44" s="650"/>
      <c r="H44" s="621"/>
      <c r="I44" s="621" t="s">
        <v>283</v>
      </c>
      <c r="J44" s="652"/>
      <c r="K44" s="619" t="s">
        <v>283</v>
      </c>
      <c r="L44" s="636"/>
      <c r="M44" s="638"/>
      <c r="N44" s="275"/>
      <c r="O44" s="641"/>
      <c r="P44" s="636"/>
      <c r="Q44" s="621"/>
      <c r="R44" s="585"/>
      <c r="S44" s="585"/>
      <c r="T44" s="641"/>
      <c r="U44" s="636"/>
      <c r="V44" s="621"/>
      <c r="W44" s="585"/>
      <c r="X44" s="585"/>
      <c r="Y44" s="624"/>
      <c r="Z44" s="624"/>
      <c r="AA44" s="624"/>
      <c r="AB44" s="624"/>
      <c r="AC44" s="605"/>
      <c r="AD44" s="602"/>
      <c r="AE44" s="605"/>
      <c r="AF44" s="237"/>
      <c r="AG44" s="602"/>
      <c r="AH44" s="632"/>
      <c r="AI44" s="283"/>
      <c r="AJ44" s="669"/>
      <c r="AK44" s="585"/>
      <c r="AL44" s="585"/>
      <c r="AM44" s="585"/>
      <c r="AN44" s="585"/>
      <c r="AO44" s="585"/>
      <c r="AP44" s="585"/>
      <c r="AQ44" s="624"/>
      <c r="AR44" s="624"/>
      <c r="AS44" s="624"/>
      <c r="AT44" s="624"/>
      <c r="AU44" s="624"/>
      <c r="AV44" s="624"/>
      <c r="AW44" s="585"/>
      <c r="AX44" s="643"/>
      <c r="AY44" s="283"/>
      <c r="AZ44" s="624"/>
      <c r="BA44" s="624"/>
      <c r="BB44" s="628"/>
      <c r="BC44" s="624"/>
      <c r="BD44" s="624"/>
      <c r="BE44" s="628"/>
      <c r="BF44" s="628"/>
      <c r="BG44" s="668"/>
      <c r="BH44" s="579"/>
      <c r="BI44" s="579"/>
      <c r="BJ44" s="275"/>
      <c r="BK44" s="647"/>
      <c r="BL44" s="647"/>
      <c r="BM44" s="650"/>
      <c r="BN44" s="650"/>
      <c r="BO44" s="275"/>
      <c r="BP44" s="497"/>
      <c r="BQ44" s="484"/>
      <c r="BR44" s="484"/>
      <c r="BS44" s="484"/>
      <c r="BT44" s="624"/>
      <c r="BU44" s="662"/>
      <c r="BV44" s="275"/>
      <c r="BW44" s="608"/>
      <c r="BX44" s="608"/>
      <c r="BY44" s="608"/>
      <c r="BZ44" s="612"/>
      <c r="CA44" s="80"/>
      <c r="CB44" s="80"/>
      <c r="CC44" s="605"/>
      <c r="CD44" s="603"/>
      <c r="CE44" s="173"/>
      <c r="CF44" s="579"/>
      <c r="CG44" s="579"/>
      <c r="CH44" s="579"/>
      <c r="CI44" s="579"/>
      <c r="CJ44" s="585"/>
      <c r="CK44" s="585"/>
      <c r="CL44" s="656"/>
      <c r="CM44" s="656"/>
      <c r="CN44" s="579"/>
      <c r="CO44" s="579"/>
      <c r="CP44" s="576"/>
      <c r="CQ44" s="576"/>
      <c r="CR44" s="579"/>
      <c r="CS44" s="579"/>
    </row>
    <row r="45" spans="1:97" s="20" customFormat="1" x14ac:dyDescent="0.25">
      <c r="A45" s="410" t="s">
        <v>62</v>
      </c>
      <c r="B45" s="262"/>
      <c r="C45" s="621"/>
      <c r="D45" s="650"/>
      <c r="E45" s="621"/>
      <c r="F45" s="621"/>
      <c r="G45" s="650"/>
      <c r="H45" s="621"/>
      <c r="I45" s="621"/>
      <c r="J45" s="652"/>
      <c r="K45" s="619"/>
      <c r="L45" s="636"/>
      <c r="M45" s="638"/>
      <c r="N45" s="275"/>
      <c r="O45" s="641"/>
      <c r="P45" s="636"/>
      <c r="Q45" s="621"/>
      <c r="R45" s="585"/>
      <c r="S45" s="585"/>
      <c r="T45" s="641"/>
      <c r="U45" s="636"/>
      <c r="V45" s="621"/>
      <c r="W45" s="585"/>
      <c r="X45" s="585"/>
      <c r="Y45" s="624"/>
      <c r="Z45" s="624"/>
      <c r="AA45" s="624"/>
      <c r="AB45" s="624"/>
      <c r="AC45" s="605"/>
      <c r="AD45" s="602"/>
      <c r="AE45" s="605"/>
      <c r="AF45" s="237"/>
      <c r="AG45" s="602"/>
      <c r="AH45" s="632"/>
      <c r="AI45" s="283"/>
      <c r="AJ45" s="669"/>
      <c r="AK45" s="585"/>
      <c r="AL45" s="585"/>
      <c r="AM45" s="585"/>
      <c r="AN45" s="585"/>
      <c r="AO45" s="585"/>
      <c r="AP45" s="585"/>
      <c r="AQ45" s="624"/>
      <c r="AR45" s="624"/>
      <c r="AS45" s="624"/>
      <c r="AT45" s="624"/>
      <c r="AU45" s="624"/>
      <c r="AV45" s="624"/>
      <c r="AW45" s="585"/>
      <c r="AX45" s="643"/>
      <c r="AY45" s="283"/>
      <c r="AZ45" s="624"/>
      <c r="BA45" s="624"/>
      <c r="BB45" s="628"/>
      <c r="BC45" s="624"/>
      <c r="BD45" s="624"/>
      <c r="BE45" s="628"/>
      <c r="BF45" s="628"/>
      <c r="BG45" s="668"/>
      <c r="BH45" s="579"/>
      <c r="BI45" s="579"/>
      <c r="BJ45" s="275"/>
      <c r="BK45" s="647"/>
      <c r="BL45" s="647"/>
      <c r="BM45" s="650"/>
      <c r="BN45" s="650"/>
      <c r="BO45" s="275"/>
      <c r="BP45" s="497"/>
      <c r="BQ45" s="484"/>
      <c r="BR45" s="484"/>
      <c r="BS45" s="484"/>
      <c r="BT45" s="624"/>
      <c r="BU45" s="662"/>
      <c r="BV45" s="275"/>
      <c r="BW45" s="608"/>
      <c r="BX45" s="608"/>
      <c r="BY45" s="608"/>
      <c r="BZ45" s="612"/>
      <c r="CA45" s="80"/>
      <c r="CB45" s="80"/>
      <c r="CC45" s="605"/>
      <c r="CD45" s="603"/>
      <c r="CE45" s="173"/>
      <c r="CF45" s="579"/>
      <c r="CG45" s="579"/>
      <c r="CH45" s="579"/>
      <c r="CI45" s="579"/>
      <c r="CJ45" s="585"/>
      <c r="CK45" s="585"/>
      <c r="CL45" s="656"/>
      <c r="CM45" s="656"/>
      <c r="CN45" s="579"/>
      <c r="CO45" s="579"/>
      <c r="CP45" s="576"/>
      <c r="CQ45" s="576"/>
      <c r="CR45" s="579"/>
      <c r="CS45" s="579"/>
    </row>
    <row r="46" spans="1:97" s="20" customFormat="1" ht="38.25" x14ac:dyDescent="0.25">
      <c r="A46" s="410" t="s">
        <v>44</v>
      </c>
      <c r="B46" s="262"/>
      <c r="C46" s="621"/>
      <c r="D46" s="650"/>
      <c r="E46" s="621"/>
      <c r="F46" s="621"/>
      <c r="G46" s="650"/>
      <c r="H46" s="621"/>
      <c r="I46" s="621"/>
      <c r="J46" s="652"/>
      <c r="K46" s="619"/>
      <c r="L46" s="636"/>
      <c r="M46" s="638"/>
      <c r="N46" s="275"/>
      <c r="O46" s="492" t="s">
        <v>751</v>
      </c>
      <c r="P46" s="636"/>
      <c r="Q46" s="621"/>
      <c r="R46" s="585"/>
      <c r="S46" s="585"/>
      <c r="T46" s="492" t="s">
        <v>751</v>
      </c>
      <c r="U46" s="636"/>
      <c r="V46" s="621"/>
      <c r="W46" s="585"/>
      <c r="X46" s="585"/>
      <c r="Y46" s="624"/>
      <c r="Z46" s="624"/>
      <c r="AA46" s="624"/>
      <c r="AB46" s="624"/>
      <c r="AC46" s="605"/>
      <c r="AD46" s="602"/>
      <c r="AE46" s="605"/>
      <c r="AF46" s="237"/>
      <c r="AG46" s="602"/>
      <c r="AH46" s="632"/>
      <c r="AI46" s="283"/>
      <c r="AJ46" s="669"/>
      <c r="AK46" s="585"/>
      <c r="AL46" s="585"/>
      <c r="AM46" s="585"/>
      <c r="AN46" s="585"/>
      <c r="AO46" s="585"/>
      <c r="AP46" s="585"/>
      <c r="AQ46" s="624"/>
      <c r="AR46" s="624"/>
      <c r="AS46" s="624"/>
      <c r="AT46" s="624"/>
      <c r="AU46" s="624"/>
      <c r="AV46" s="624"/>
      <c r="AW46" s="585"/>
      <c r="AX46" s="643"/>
      <c r="AY46" s="283"/>
      <c r="AZ46" s="624"/>
      <c r="BA46" s="624"/>
      <c r="BB46" s="628"/>
      <c r="BC46" s="624"/>
      <c r="BD46" s="624"/>
      <c r="BE46" s="628"/>
      <c r="BF46" s="628"/>
      <c r="BG46" s="668"/>
      <c r="BH46" s="579"/>
      <c r="BI46" s="579"/>
      <c r="BJ46" s="275"/>
      <c r="BK46" s="647"/>
      <c r="BL46" s="647"/>
      <c r="BM46" s="650"/>
      <c r="BN46" s="650"/>
      <c r="BO46" s="275"/>
      <c r="BP46" s="485"/>
      <c r="BQ46" s="485"/>
      <c r="BR46" s="485"/>
      <c r="BS46" s="485"/>
      <c r="BT46" s="624"/>
      <c r="BU46" s="662"/>
      <c r="BV46" s="275"/>
      <c r="BW46" s="514"/>
      <c r="BX46" s="514"/>
      <c r="BY46" s="514"/>
      <c r="BZ46" s="485"/>
      <c r="CA46" s="80"/>
      <c r="CB46" s="80"/>
      <c r="CC46" s="605"/>
      <c r="CD46" s="603"/>
      <c r="CE46" s="173"/>
      <c r="CF46" s="579"/>
      <c r="CG46" s="579"/>
      <c r="CH46" s="579"/>
      <c r="CI46" s="579"/>
      <c r="CJ46" s="585"/>
      <c r="CK46" s="585"/>
      <c r="CL46" s="656"/>
      <c r="CM46" s="656"/>
      <c r="CN46" s="579"/>
      <c r="CO46" s="579"/>
      <c r="CP46" s="576"/>
      <c r="CQ46" s="576"/>
      <c r="CR46" s="579"/>
      <c r="CS46" s="579"/>
    </row>
    <row r="47" spans="1:97" s="20" customFormat="1" x14ac:dyDescent="0.25">
      <c r="A47" s="410" t="s">
        <v>750</v>
      </c>
      <c r="B47" s="262"/>
      <c r="C47" s="621"/>
      <c r="D47" s="650"/>
      <c r="E47" s="621"/>
      <c r="F47" s="621"/>
      <c r="G47" s="650"/>
      <c r="H47" s="621"/>
      <c r="I47" s="621"/>
      <c r="J47" s="652"/>
      <c r="K47" s="619"/>
      <c r="L47" s="636"/>
      <c r="M47" s="638"/>
      <c r="N47" s="275"/>
      <c r="O47" s="243" t="s">
        <v>411</v>
      </c>
      <c r="P47" s="636"/>
      <c r="Q47" s="621"/>
      <c r="R47" s="585"/>
      <c r="S47" s="585"/>
      <c r="T47" s="243" t="s">
        <v>411</v>
      </c>
      <c r="U47" s="636"/>
      <c r="V47" s="621"/>
      <c r="W47" s="585"/>
      <c r="X47" s="585"/>
      <c r="Y47" s="624"/>
      <c r="Z47" s="624"/>
      <c r="AA47" s="624"/>
      <c r="AB47" s="624"/>
      <c r="AC47" s="605"/>
      <c r="AD47" s="602"/>
      <c r="AE47" s="605"/>
      <c r="AF47" s="237"/>
      <c r="AG47" s="602"/>
      <c r="AH47" s="632"/>
      <c r="AI47" s="283"/>
      <c r="AJ47" s="669"/>
      <c r="AK47" s="585"/>
      <c r="AL47" s="585"/>
      <c r="AM47" s="585"/>
      <c r="AN47" s="585"/>
      <c r="AO47" s="585"/>
      <c r="AP47" s="585"/>
      <c r="AQ47" s="624"/>
      <c r="AR47" s="624"/>
      <c r="AS47" s="624"/>
      <c r="AT47" s="624"/>
      <c r="AU47" s="624"/>
      <c r="AV47" s="624"/>
      <c r="AW47" s="585"/>
      <c r="AX47" s="643"/>
      <c r="AY47" s="283"/>
      <c r="AZ47" s="624"/>
      <c r="BA47" s="624"/>
      <c r="BB47" s="628"/>
      <c r="BC47" s="624"/>
      <c r="BD47" s="624"/>
      <c r="BE47" s="628"/>
      <c r="BF47" s="628"/>
      <c r="BG47" s="668"/>
      <c r="BH47" s="579"/>
      <c r="BI47" s="579"/>
      <c r="BJ47" s="275"/>
      <c r="BK47" s="647"/>
      <c r="BL47" s="647"/>
      <c r="BM47" s="650"/>
      <c r="BN47" s="650"/>
      <c r="BO47" s="275"/>
      <c r="BP47" s="610"/>
      <c r="BQ47" s="610"/>
      <c r="BR47" s="610"/>
      <c r="BS47" s="610"/>
      <c r="BT47" s="624"/>
      <c r="BU47" s="662"/>
      <c r="BV47" s="275"/>
      <c r="BW47" s="608"/>
      <c r="BX47" s="608"/>
      <c r="BY47" s="608"/>
      <c r="BZ47" s="612"/>
      <c r="CA47" s="612"/>
      <c r="CB47" s="612"/>
      <c r="CC47" s="605"/>
      <c r="CD47" s="603"/>
      <c r="CE47" s="173"/>
      <c r="CF47" s="579"/>
      <c r="CG47" s="579"/>
      <c r="CH47" s="579"/>
      <c r="CI47" s="579"/>
      <c r="CJ47" s="585"/>
      <c r="CK47" s="585"/>
      <c r="CL47" s="656"/>
      <c r="CM47" s="656"/>
      <c r="CN47" s="579"/>
      <c r="CO47" s="579"/>
      <c r="CP47" s="576"/>
      <c r="CQ47" s="576"/>
      <c r="CR47" s="579"/>
      <c r="CS47" s="579"/>
    </row>
    <row r="48" spans="1:97" s="20" customFormat="1" ht="25.5" x14ac:dyDescent="0.25">
      <c r="A48" s="410" t="s">
        <v>63</v>
      </c>
      <c r="B48" s="262"/>
      <c r="C48" s="621"/>
      <c r="D48" s="650"/>
      <c r="E48" s="621"/>
      <c r="F48" s="621"/>
      <c r="G48" s="650"/>
      <c r="H48" s="621"/>
      <c r="I48" s="621"/>
      <c r="J48" s="652"/>
      <c r="K48" s="619"/>
      <c r="L48" s="636"/>
      <c r="M48" s="638"/>
      <c r="N48" s="275"/>
      <c r="O48" s="640" t="s">
        <v>231</v>
      </c>
      <c r="P48" s="636"/>
      <c r="Q48" s="621"/>
      <c r="R48" s="585"/>
      <c r="S48" s="585"/>
      <c r="T48" s="640" t="s">
        <v>231</v>
      </c>
      <c r="U48" s="636"/>
      <c r="V48" s="621"/>
      <c r="W48" s="585"/>
      <c r="X48" s="585"/>
      <c r="Y48" s="624"/>
      <c r="Z48" s="624"/>
      <c r="AA48" s="624"/>
      <c r="AB48" s="624"/>
      <c r="AC48" s="605"/>
      <c r="AD48" s="602"/>
      <c r="AE48" s="605"/>
      <c r="AF48" s="237"/>
      <c r="AG48" s="602"/>
      <c r="AH48" s="632"/>
      <c r="AI48" s="283"/>
      <c r="AJ48" s="669"/>
      <c r="AK48" s="585"/>
      <c r="AL48" s="585"/>
      <c r="AM48" s="585"/>
      <c r="AN48" s="585"/>
      <c r="AO48" s="585"/>
      <c r="AP48" s="585"/>
      <c r="AQ48" s="624"/>
      <c r="AR48" s="624"/>
      <c r="AS48" s="624"/>
      <c r="AT48" s="624"/>
      <c r="AU48" s="624"/>
      <c r="AV48" s="624"/>
      <c r="AW48" s="585"/>
      <c r="AX48" s="643"/>
      <c r="AY48" s="283"/>
      <c r="AZ48" s="624"/>
      <c r="BA48" s="624"/>
      <c r="BB48" s="628"/>
      <c r="BC48" s="624"/>
      <c r="BD48" s="624"/>
      <c r="BE48" s="628"/>
      <c r="BF48" s="628"/>
      <c r="BG48" s="668"/>
      <c r="BH48" s="579"/>
      <c r="BI48" s="579"/>
      <c r="BJ48" s="275"/>
      <c r="BK48" s="647"/>
      <c r="BL48" s="647"/>
      <c r="BM48" s="650"/>
      <c r="BN48" s="650"/>
      <c r="BO48" s="275"/>
      <c r="BP48" s="610"/>
      <c r="BQ48" s="610"/>
      <c r="BR48" s="610"/>
      <c r="BS48" s="610"/>
      <c r="BT48" s="624"/>
      <c r="BU48" s="662"/>
      <c r="BV48" s="275"/>
      <c r="BW48" s="608"/>
      <c r="BX48" s="608"/>
      <c r="BY48" s="608"/>
      <c r="BZ48" s="612"/>
      <c r="CA48" s="612"/>
      <c r="CB48" s="612"/>
      <c r="CC48" s="605"/>
      <c r="CD48" s="603"/>
      <c r="CE48" s="173"/>
      <c r="CF48" s="579"/>
      <c r="CG48" s="579"/>
      <c r="CH48" s="579"/>
      <c r="CI48" s="579"/>
      <c r="CJ48" s="585"/>
      <c r="CK48" s="585"/>
      <c r="CL48" s="656"/>
      <c r="CM48" s="656"/>
      <c r="CN48" s="579"/>
      <c r="CO48" s="579"/>
      <c r="CP48" s="576"/>
      <c r="CQ48" s="576"/>
      <c r="CR48" s="579"/>
      <c r="CS48" s="579"/>
    </row>
    <row r="49" spans="1:97" s="20" customFormat="1" x14ac:dyDescent="0.25">
      <c r="A49" s="412" t="s">
        <v>202</v>
      </c>
      <c r="B49" s="262"/>
      <c r="C49" s="621"/>
      <c r="D49" s="650"/>
      <c r="E49" s="621"/>
      <c r="F49" s="621"/>
      <c r="G49" s="650"/>
      <c r="H49" s="621"/>
      <c r="I49" s="621"/>
      <c r="J49" s="652"/>
      <c r="K49" s="619"/>
      <c r="L49" s="636"/>
      <c r="M49" s="638"/>
      <c r="N49" s="275"/>
      <c r="O49" s="641"/>
      <c r="P49" s="636"/>
      <c r="Q49" s="621"/>
      <c r="R49" s="585"/>
      <c r="S49" s="585"/>
      <c r="T49" s="641"/>
      <c r="U49" s="636"/>
      <c r="V49" s="621"/>
      <c r="W49" s="585"/>
      <c r="X49" s="585"/>
      <c r="Y49" s="624"/>
      <c r="Z49" s="624"/>
      <c r="AA49" s="624"/>
      <c r="AB49" s="624"/>
      <c r="AC49" s="605"/>
      <c r="AD49" s="602"/>
      <c r="AE49" s="605"/>
      <c r="AF49" s="237"/>
      <c r="AG49" s="602"/>
      <c r="AH49" s="632"/>
      <c r="AI49" s="283"/>
      <c r="AJ49" s="669"/>
      <c r="AK49" s="585"/>
      <c r="AL49" s="585"/>
      <c r="AM49" s="585"/>
      <c r="AN49" s="585"/>
      <c r="AO49" s="585"/>
      <c r="AP49" s="585"/>
      <c r="AQ49" s="624"/>
      <c r="AR49" s="624"/>
      <c r="AS49" s="624"/>
      <c r="AT49" s="624"/>
      <c r="AU49" s="624"/>
      <c r="AV49" s="624"/>
      <c r="AW49" s="585"/>
      <c r="AX49" s="643"/>
      <c r="AY49" s="283"/>
      <c r="AZ49" s="624"/>
      <c r="BA49" s="624"/>
      <c r="BB49" s="628"/>
      <c r="BC49" s="624"/>
      <c r="BD49" s="624"/>
      <c r="BE49" s="628"/>
      <c r="BF49" s="628"/>
      <c r="BG49" s="668"/>
      <c r="BH49" s="579"/>
      <c r="BI49" s="579"/>
      <c r="BJ49" s="275"/>
      <c r="BK49" s="647"/>
      <c r="BL49" s="647"/>
      <c r="BM49" s="650"/>
      <c r="BN49" s="650"/>
      <c r="BO49" s="275"/>
      <c r="BP49" s="610"/>
      <c r="BQ49" s="610"/>
      <c r="BR49" s="610"/>
      <c r="BS49" s="610"/>
      <c r="BT49" s="624"/>
      <c r="BU49" s="662"/>
      <c r="BV49" s="275"/>
      <c r="BW49" s="608"/>
      <c r="BX49" s="608"/>
      <c r="BY49" s="608"/>
      <c r="BZ49" s="612"/>
      <c r="CA49" s="612"/>
      <c r="CB49" s="612"/>
      <c r="CC49" s="605"/>
      <c r="CD49" s="603"/>
      <c r="CE49" s="173"/>
      <c r="CF49" s="579"/>
      <c r="CG49" s="579"/>
      <c r="CH49" s="579"/>
      <c r="CI49" s="579"/>
      <c r="CJ49" s="585"/>
      <c r="CK49" s="585"/>
      <c r="CL49" s="656"/>
      <c r="CM49" s="656"/>
      <c r="CN49" s="579"/>
      <c r="CO49" s="579"/>
      <c r="CP49" s="576"/>
      <c r="CQ49" s="576"/>
      <c r="CR49" s="579"/>
      <c r="CS49" s="579"/>
    </row>
    <row r="50" spans="1:97" s="20" customFormat="1" x14ac:dyDescent="0.25">
      <c r="A50" s="410" t="s">
        <v>64</v>
      </c>
      <c r="B50" s="262"/>
      <c r="C50" s="621"/>
      <c r="D50" s="650"/>
      <c r="E50" s="621"/>
      <c r="F50" s="621"/>
      <c r="G50" s="650"/>
      <c r="H50" s="621"/>
      <c r="I50" s="621"/>
      <c r="J50" s="652"/>
      <c r="K50" s="619"/>
      <c r="L50" s="636"/>
      <c r="M50" s="638"/>
      <c r="N50" s="275"/>
      <c r="O50" s="641"/>
      <c r="P50" s="636"/>
      <c r="Q50" s="621"/>
      <c r="R50" s="585"/>
      <c r="S50" s="585"/>
      <c r="T50" s="641"/>
      <c r="U50" s="636"/>
      <c r="V50" s="621"/>
      <c r="W50" s="585"/>
      <c r="X50" s="585"/>
      <c r="Y50" s="624"/>
      <c r="Z50" s="624"/>
      <c r="AA50" s="624"/>
      <c r="AB50" s="624"/>
      <c r="AC50" s="605"/>
      <c r="AD50" s="602"/>
      <c r="AE50" s="605"/>
      <c r="AF50" s="237"/>
      <c r="AG50" s="602"/>
      <c r="AH50" s="632"/>
      <c r="AI50" s="283"/>
      <c r="AJ50" s="669"/>
      <c r="AK50" s="585"/>
      <c r="AL50" s="585"/>
      <c r="AM50" s="585"/>
      <c r="AN50" s="585"/>
      <c r="AO50" s="585"/>
      <c r="AP50" s="585"/>
      <c r="AQ50" s="624"/>
      <c r="AR50" s="624"/>
      <c r="AS50" s="624"/>
      <c r="AT50" s="624"/>
      <c r="AU50" s="624"/>
      <c r="AV50" s="624"/>
      <c r="AW50" s="585"/>
      <c r="AX50" s="643"/>
      <c r="AY50" s="283"/>
      <c r="AZ50" s="624"/>
      <c r="BA50" s="624"/>
      <c r="BB50" s="628"/>
      <c r="BC50" s="624"/>
      <c r="BD50" s="624"/>
      <c r="BE50" s="628"/>
      <c r="BF50" s="628"/>
      <c r="BG50" s="668"/>
      <c r="BH50" s="579"/>
      <c r="BI50" s="579"/>
      <c r="BJ50" s="275"/>
      <c r="BK50" s="647"/>
      <c r="BL50" s="647"/>
      <c r="BM50" s="650"/>
      <c r="BN50" s="650"/>
      <c r="BO50" s="275"/>
      <c r="BP50" s="610"/>
      <c r="BQ50" s="610"/>
      <c r="BR50" s="610"/>
      <c r="BS50" s="610"/>
      <c r="BT50" s="624"/>
      <c r="BU50" s="662"/>
      <c r="BV50" s="275"/>
      <c r="BW50" s="608"/>
      <c r="BX50" s="608"/>
      <c r="BY50" s="608"/>
      <c r="BZ50" s="612"/>
      <c r="CA50" s="612"/>
      <c r="CB50" s="612"/>
      <c r="CC50" s="605"/>
      <c r="CD50" s="603"/>
      <c r="CE50" s="173"/>
      <c r="CF50" s="579"/>
      <c r="CG50" s="579"/>
      <c r="CH50" s="579"/>
      <c r="CI50" s="579"/>
      <c r="CJ50" s="585"/>
      <c r="CK50" s="585"/>
      <c r="CL50" s="656"/>
      <c r="CM50" s="656"/>
      <c r="CN50" s="579"/>
      <c r="CO50" s="579"/>
      <c r="CP50" s="576"/>
      <c r="CQ50" s="576"/>
      <c r="CR50" s="579"/>
      <c r="CS50" s="579"/>
    </row>
    <row r="51" spans="1:97" s="20" customFormat="1" x14ac:dyDescent="0.25">
      <c r="A51" s="410" t="s">
        <v>161</v>
      </c>
      <c r="B51" s="262"/>
      <c r="C51" s="621"/>
      <c r="D51" s="650"/>
      <c r="E51" s="621"/>
      <c r="F51" s="621"/>
      <c r="G51" s="650"/>
      <c r="H51" s="621"/>
      <c r="I51" s="621"/>
      <c r="J51" s="652"/>
      <c r="K51" s="619"/>
      <c r="L51" s="636"/>
      <c r="M51" s="638"/>
      <c r="N51" s="275"/>
      <c r="O51" s="641"/>
      <c r="P51" s="636"/>
      <c r="Q51" s="621"/>
      <c r="R51" s="585"/>
      <c r="S51" s="585"/>
      <c r="T51" s="641"/>
      <c r="U51" s="636"/>
      <c r="V51" s="621"/>
      <c r="W51" s="585"/>
      <c r="X51" s="585"/>
      <c r="Y51" s="624"/>
      <c r="Z51" s="624"/>
      <c r="AA51" s="624"/>
      <c r="AB51" s="624"/>
      <c r="AC51" s="605"/>
      <c r="AD51" s="602"/>
      <c r="AE51" s="605"/>
      <c r="AF51" s="237"/>
      <c r="AG51" s="602"/>
      <c r="AH51" s="632"/>
      <c r="AI51" s="283"/>
      <c r="AJ51" s="669"/>
      <c r="AK51" s="585"/>
      <c r="AL51" s="585"/>
      <c r="AM51" s="585"/>
      <c r="AN51" s="585"/>
      <c r="AO51" s="585"/>
      <c r="AP51" s="585"/>
      <c r="AQ51" s="624"/>
      <c r="AR51" s="624"/>
      <c r="AS51" s="624"/>
      <c r="AT51" s="624"/>
      <c r="AU51" s="624"/>
      <c r="AV51" s="624"/>
      <c r="AW51" s="585"/>
      <c r="AX51" s="643"/>
      <c r="AY51" s="283"/>
      <c r="AZ51" s="624"/>
      <c r="BA51" s="624"/>
      <c r="BB51" s="628"/>
      <c r="BC51" s="624"/>
      <c r="BD51" s="624"/>
      <c r="BE51" s="628"/>
      <c r="BF51" s="628"/>
      <c r="BG51" s="668"/>
      <c r="BH51" s="579"/>
      <c r="BI51" s="579"/>
      <c r="BJ51" s="275"/>
      <c r="BK51" s="647"/>
      <c r="BL51" s="647"/>
      <c r="BM51" s="650"/>
      <c r="BN51" s="650"/>
      <c r="BO51" s="275"/>
      <c r="BP51" s="610"/>
      <c r="BQ51" s="610"/>
      <c r="BR51" s="610"/>
      <c r="BS51" s="610"/>
      <c r="BT51" s="624"/>
      <c r="BU51" s="662"/>
      <c r="BV51" s="275"/>
      <c r="BW51" s="608"/>
      <c r="BX51" s="608"/>
      <c r="BY51" s="608"/>
      <c r="BZ51" s="612"/>
      <c r="CA51" s="612"/>
      <c r="CB51" s="612"/>
      <c r="CC51" s="605"/>
      <c r="CD51" s="603"/>
      <c r="CE51" s="173"/>
      <c r="CF51" s="579"/>
      <c r="CG51" s="579"/>
      <c r="CH51" s="579"/>
      <c r="CI51" s="579"/>
      <c r="CJ51" s="585"/>
      <c r="CK51" s="585"/>
      <c r="CL51" s="656"/>
      <c r="CM51" s="656"/>
      <c r="CN51" s="579"/>
      <c r="CO51" s="579"/>
      <c r="CP51" s="576"/>
      <c r="CQ51" s="576"/>
      <c r="CR51" s="579"/>
      <c r="CS51" s="579"/>
    </row>
    <row r="52" spans="1:97" s="20" customFormat="1" x14ac:dyDescent="0.25">
      <c r="A52" s="28" t="s">
        <v>66</v>
      </c>
      <c r="B52" s="262"/>
      <c r="C52" s="621"/>
      <c r="D52" s="650"/>
      <c r="E52" s="621"/>
      <c r="F52" s="621"/>
      <c r="G52" s="650"/>
      <c r="H52" s="621"/>
      <c r="I52" s="621"/>
      <c r="J52" s="652"/>
      <c r="K52" s="619"/>
      <c r="L52" s="636"/>
      <c r="M52" s="638"/>
      <c r="N52" s="275"/>
      <c r="O52" s="641"/>
      <c r="P52" s="636"/>
      <c r="Q52" s="621"/>
      <c r="R52" s="585"/>
      <c r="S52" s="585"/>
      <c r="T52" s="641"/>
      <c r="U52" s="636"/>
      <c r="V52" s="621"/>
      <c r="W52" s="585"/>
      <c r="X52" s="585"/>
      <c r="Y52" s="624"/>
      <c r="Z52" s="624"/>
      <c r="AA52" s="624"/>
      <c r="AB52" s="624"/>
      <c r="AC52" s="605"/>
      <c r="AD52" s="602"/>
      <c r="AE52" s="605"/>
      <c r="AF52" s="237"/>
      <c r="AG52" s="602"/>
      <c r="AH52" s="632"/>
      <c r="AI52" s="283"/>
      <c r="AJ52" s="669"/>
      <c r="AK52" s="585"/>
      <c r="AL52" s="585"/>
      <c r="AM52" s="585"/>
      <c r="AN52" s="585"/>
      <c r="AO52" s="585"/>
      <c r="AP52" s="585"/>
      <c r="AQ52" s="624"/>
      <c r="AR52" s="624"/>
      <c r="AS52" s="624"/>
      <c r="AT52" s="624"/>
      <c r="AU52" s="624"/>
      <c r="AV52" s="624"/>
      <c r="AW52" s="585"/>
      <c r="AX52" s="643"/>
      <c r="AY52" s="283"/>
      <c r="AZ52" s="624"/>
      <c r="BA52" s="624"/>
      <c r="BB52" s="628"/>
      <c r="BC52" s="624"/>
      <c r="BD52" s="624"/>
      <c r="BE52" s="628"/>
      <c r="BF52" s="628"/>
      <c r="BG52" s="668"/>
      <c r="BH52" s="579"/>
      <c r="BI52" s="579"/>
      <c r="BJ52" s="275"/>
      <c r="BK52" s="647"/>
      <c r="BL52" s="647"/>
      <c r="BM52" s="650"/>
      <c r="BN52" s="650"/>
      <c r="BO52" s="275"/>
      <c r="BP52" s="610"/>
      <c r="BQ52" s="610"/>
      <c r="BR52" s="610"/>
      <c r="BS52" s="610"/>
      <c r="BT52" s="624"/>
      <c r="BU52" s="662"/>
      <c r="BV52" s="275"/>
      <c r="BW52" s="608"/>
      <c r="BX52" s="608"/>
      <c r="BY52" s="608"/>
      <c r="BZ52" s="612"/>
      <c r="CA52" s="612"/>
      <c r="CB52" s="612"/>
      <c r="CC52" s="605"/>
      <c r="CD52" s="603"/>
      <c r="CE52" s="173"/>
      <c r="CF52" s="579"/>
      <c r="CG52" s="579"/>
      <c r="CH52" s="579"/>
      <c r="CI52" s="579"/>
      <c r="CJ52" s="585"/>
      <c r="CK52" s="585"/>
      <c r="CL52" s="656"/>
      <c r="CM52" s="656"/>
      <c r="CN52" s="579"/>
      <c r="CO52" s="579"/>
      <c r="CP52" s="576"/>
      <c r="CQ52" s="576"/>
      <c r="CR52" s="579"/>
      <c r="CS52" s="579"/>
    </row>
    <row r="53" spans="1:97" s="20" customFormat="1" x14ac:dyDescent="0.25">
      <c r="A53" s="412" t="s">
        <v>69</v>
      </c>
      <c r="B53" s="262"/>
      <c r="C53" s="621"/>
      <c r="D53" s="650"/>
      <c r="E53" s="621"/>
      <c r="F53" s="621"/>
      <c r="G53" s="650"/>
      <c r="H53" s="621"/>
      <c r="I53" s="621"/>
      <c r="J53" s="652"/>
      <c r="K53" s="619"/>
      <c r="L53" s="636"/>
      <c r="M53" s="638"/>
      <c r="N53" s="275"/>
      <c r="O53" s="641"/>
      <c r="P53" s="636" t="s">
        <v>231</v>
      </c>
      <c r="Q53" s="621"/>
      <c r="R53" s="585"/>
      <c r="S53" s="585"/>
      <c r="T53" s="641"/>
      <c r="U53" s="636" t="s">
        <v>231</v>
      </c>
      <c r="V53" s="621"/>
      <c r="W53" s="585"/>
      <c r="X53" s="585"/>
      <c r="Y53" s="624"/>
      <c r="Z53" s="624"/>
      <c r="AA53" s="624"/>
      <c r="AB53" s="624"/>
      <c r="AC53" s="605"/>
      <c r="AD53" s="602"/>
      <c r="AE53" s="605"/>
      <c r="AF53" s="237"/>
      <c r="AG53" s="602"/>
      <c r="AH53" s="632"/>
      <c r="AI53" s="283"/>
      <c r="AJ53" s="669"/>
      <c r="AK53" s="585"/>
      <c r="AL53" s="585"/>
      <c r="AM53" s="585"/>
      <c r="AN53" s="585"/>
      <c r="AO53" s="585"/>
      <c r="AP53" s="585"/>
      <c r="AQ53" s="624"/>
      <c r="AR53" s="624"/>
      <c r="AS53" s="624"/>
      <c r="AT53" s="624"/>
      <c r="AU53" s="624"/>
      <c r="AV53" s="624"/>
      <c r="AW53" s="585"/>
      <c r="AX53" s="643"/>
      <c r="AY53" s="283"/>
      <c r="AZ53" s="624"/>
      <c r="BA53" s="624"/>
      <c r="BB53" s="628"/>
      <c r="BC53" s="624"/>
      <c r="BD53" s="624"/>
      <c r="BE53" s="628"/>
      <c r="BF53" s="628"/>
      <c r="BG53" s="668"/>
      <c r="BH53" s="579"/>
      <c r="BI53" s="579"/>
      <c r="BJ53" s="275"/>
      <c r="BK53" s="647"/>
      <c r="BL53" s="647"/>
      <c r="BM53" s="650"/>
      <c r="BN53" s="650"/>
      <c r="BO53" s="275"/>
      <c r="BP53" s="610"/>
      <c r="BQ53" s="610"/>
      <c r="BR53" s="610"/>
      <c r="BS53" s="610"/>
      <c r="BT53" s="624"/>
      <c r="BU53" s="662"/>
      <c r="BV53" s="275"/>
      <c r="BW53" s="608"/>
      <c r="BX53" s="608"/>
      <c r="BY53" s="608"/>
      <c r="BZ53" s="612"/>
      <c r="CA53" s="612"/>
      <c r="CB53" s="612"/>
      <c r="CC53" s="605"/>
      <c r="CD53" s="603"/>
      <c r="CE53" s="173"/>
      <c r="CF53" s="579"/>
      <c r="CG53" s="579"/>
      <c r="CH53" s="579"/>
      <c r="CI53" s="579"/>
      <c r="CJ53" s="585"/>
      <c r="CK53" s="585"/>
      <c r="CL53" s="656"/>
      <c r="CM53" s="656"/>
      <c r="CN53" s="579"/>
      <c r="CO53" s="579"/>
      <c r="CP53" s="576"/>
      <c r="CQ53" s="576"/>
      <c r="CR53" s="579"/>
      <c r="CS53" s="579"/>
    </row>
    <row r="54" spans="1:97" s="20" customFormat="1" x14ac:dyDescent="0.25">
      <c r="A54" s="28" t="s">
        <v>70</v>
      </c>
      <c r="B54" s="262"/>
      <c r="C54" s="621"/>
      <c r="D54" s="650"/>
      <c r="E54" s="621"/>
      <c r="F54" s="621"/>
      <c r="G54" s="650"/>
      <c r="H54" s="621"/>
      <c r="I54" s="621"/>
      <c r="J54" s="652"/>
      <c r="K54" s="619"/>
      <c r="L54" s="636"/>
      <c r="M54" s="638"/>
      <c r="N54" s="275"/>
      <c r="O54" s="641"/>
      <c r="P54" s="636"/>
      <c r="Q54" s="621"/>
      <c r="R54" s="585"/>
      <c r="S54" s="585"/>
      <c r="T54" s="641"/>
      <c r="U54" s="636"/>
      <c r="V54" s="621"/>
      <c r="W54" s="585"/>
      <c r="X54" s="585"/>
      <c r="Y54" s="624"/>
      <c r="Z54" s="624"/>
      <c r="AA54" s="624"/>
      <c r="AB54" s="624"/>
      <c r="AC54" s="605"/>
      <c r="AD54" s="602"/>
      <c r="AE54" s="605"/>
      <c r="AF54" s="237"/>
      <c r="AG54" s="602"/>
      <c r="AH54" s="632"/>
      <c r="AI54" s="283"/>
      <c r="AJ54" s="669"/>
      <c r="AK54" s="585"/>
      <c r="AL54" s="585"/>
      <c r="AM54" s="585"/>
      <c r="AN54" s="585"/>
      <c r="AO54" s="585"/>
      <c r="AP54" s="585"/>
      <c r="AQ54" s="624"/>
      <c r="AR54" s="624"/>
      <c r="AS54" s="624"/>
      <c r="AT54" s="624"/>
      <c r="AU54" s="624"/>
      <c r="AV54" s="624"/>
      <c r="AW54" s="585"/>
      <c r="AX54" s="643"/>
      <c r="AY54" s="283"/>
      <c r="AZ54" s="624"/>
      <c r="BA54" s="624"/>
      <c r="BB54" s="628"/>
      <c r="BC54" s="624"/>
      <c r="BD54" s="624"/>
      <c r="BE54" s="628"/>
      <c r="BF54" s="628"/>
      <c r="BG54" s="668"/>
      <c r="BH54" s="580"/>
      <c r="BI54" s="580"/>
      <c r="BJ54" s="275"/>
      <c r="BK54" s="647"/>
      <c r="BL54" s="647"/>
      <c r="BM54" s="650"/>
      <c r="BN54" s="650"/>
      <c r="BO54" s="275"/>
      <c r="BP54" s="610"/>
      <c r="BQ54" s="610"/>
      <c r="BR54" s="610"/>
      <c r="BS54" s="610"/>
      <c r="BT54" s="624"/>
      <c r="BU54" s="662"/>
      <c r="BV54" s="275"/>
      <c r="BW54" s="608"/>
      <c r="BX54" s="608"/>
      <c r="BY54" s="608"/>
      <c r="BZ54" s="612"/>
      <c r="CA54" s="612"/>
      <c r="CB54" s="612"/>
      <c r="CC54" s="605"/>
      <c r="CD54" s="603"/>
      <c r="CE54" s="173"/>
      <c r="CF54" s="579"/>
      <c r="CG54" s="579"/>
      <c r="CH54" s="580"/>
      <c r="CI54" s="580"/>
      <c r="CJ54" s="589"/>
      <c r="CK54" s="589"/>
      <c r="CL54" s="657"/>
      <c r="CM54" s="657"/>
      <c r="CN54" s="580"/>
      <c r="CO54" s="580"/>
      <c r="CP54" s="577"/>
      <c r="CQ54" s="577"/>
      <c r="CR54" s="580"/>
      <c r="CS54" s="580"/>
    </row>
    <row r="55" spans="1:97" s="20" customFormat="1" x14ac:dyDescent="0.2">
      <c r="A55" s="412" t="s">
        <v>71</v>
      </c>
      <c r="B55" s="262"/>
      <c r="C55" s="621"/>
      <c r="D55" s="650"/>
      <c r="E55" s="621"/>
      <c r="F55" s="621"/>
      <c r="G55" s="650"/>
      <c r="H55" s="621"/>
      <c r="I55" s="621"/>
      <c r="J55" s="652"/>
      <c r="K55" s="619"/>
      <c r="L55" s="636"/>
      <c r="M55" s="638"/>
      <c r="N55" s="275"/>
      <c r="O55" s="641"/>
      <c r="P55" s="636"/>
      <c r="Q55" s="621"/>
      <c r="R55" s="585"/>
      <c r="S55" s="585"/>
      <c r="T55" s="641"/>
      <c r="U55" s="636"/>
      <c r="V55" s="621"/>
      <c r="W55" s="585"/>
      <c r="X55" s="585"/>
      <c r="Y55" s="624"/>
      <c r="Z55" s="624"/>
      <c r="AA55" s="624"/>
      <c r="AB55" s="624"/>
      <c r="AC55" s="605"/>
      <c r="AD55" s="602"/>
      <c r="AE55" s="605"/>
      <c r="AF55" s="237"/>
      <c r="AG55" s="602"/>
      <c r="AH55" s="632"/>
      <c r="AI55" s="283"/>
      <c r="AJ55" s="669"/>
      <c r="AK55" s="585"/>
      <c r="AL55" s="585"/>
      <c r="AM55" s="585"/>
      <c r="AN55" s="585"/>
      <c r="AO55" s="585"/>
      <c r="AP55" s="585"/>
      <c r="AQ55" s="624"/>
      <c r="AR55" s="624"/>
      <c r="AS55" s="624"/>
      <c r="AT55" s="624"/>
      <c r="AU55" s="624"/>
      <c r="AV55" s="624"/>
      <c r="AW55" s="585"/>
      <c r="AX55" s="643"/>
      <c r="AY55" s="283"/>
      <c r="AZ55" s="624"/>
      <c r="BA55" s="624"/>
      <c r="BB55" s="628"/>
      <c r="BC55" s="624"/>
      <c r="BD55" s="624"/>
      <c r="BE55" s="628"/>
      <c r="BF55" s="628"/>
      <c r="BG55" s="668"/>
      <c r="BH55" s="82"/>
      <c r="BI55" s="82"/>
      <c r="BJ55" s="275"/>
      <c r="BK55" s="647"/>
      <c r="BL55" s="647"/>
      <c r="BM55" s="650"/>
      <c r="BN55" s="650"/>
      <c r="BO55" s="275"/>
      <c r="BP55" s="610"/>
      <c r="BQ55" s="610"/>
      <c r="BR55" s="610"/>
      <c r="BS55" s="610"/>
      <c r="BT55" s="624"/>
      <c r="BU55" s="662"/>
      <c r="BV55" s="275"/>
      <c r="BW55" s="608"/>
      <c r="BX55" s="608"/>
      <c r="BY55" s="608"/>
      <c r="BZ55" s="612"/>
      <c r="CA55" s="612"/>
      <c r="CB55" s="612"/>
      <c r="CC55" s="605"/>
      <c r="CD55" s="603"/>
      <c r="CE55" s="173"/>
      <c r="CF55" s="579"/>
      <c r="CG55" s="579"/>
      <c r="CH55" s="435"/>
      <c r="CI55" s="435"/>
      <c r="CJ55" s="374"/>
      <c r="CK55" s="374"/>
      <c r="CL55" s="417"/>
      <c r="CM55" s="417"/>
      <c r="CN55" s="435"/>
      <c r="CO55" s="435"/>
      <c r="CP55" s="417"/>
      <c r="CQ55" s="417"/>
      <c r="CR55" s="82"/>
      <c r="CS55" s="82"/>
    </row>
    <row r="56" spans="1:97" s="20" customFormat="1" ht="121.5" customHeight="1" x14ac:dyDescent="0.25">
      <c r="A56" s="410" t="s">
        <v>175</v>
      </c>
      <c r="B56" s="262"/>
      <c r="C56" s="621"/>
      <c r="D56" s="650"/>
      <c r="E56" s="621"/>
      <c r="F56" s="621"/>
      <c r="G56" s="650"/>
      <c r="H56" s="621"/>
      <c r="I56" s="621"/>
      <c r="J56" s="652"/>
      <c r="K56" s="619"/>
      <c r="L56" s="636"/>
      <c r="M56" s="638"/>
      <c r="N56" s="275"/>
      <c r="O56" s="641"/>
      <c r="P56" s="636"/>
      <c r="Q56" s="621"/>
      <c r="R56" s="585"/>
      <c r="S56" s="585"/>
      <c r="T56" s="641"/>
      <c r="U56" s="636"/>
      <c r="V56" s="621"/>
      <c r="W56" s="585"/>
      <c r="X56" s="585"/>
      <c r="Y56" s="624"/>
      <c r="Z56" s="624"/>
      <c r="AA56" s="624"/>
      <c r="AB56" s="624"/>
      <c r="AC56" s="605"/>
      <c r="AD56" s="602"/>
      <c r="AE56" s="605"/>
      <c r="AF56" s="237"/>
      <c r="AG56" s="602"/>
      <c r="AH56" s="632"/>
      <c r="AI56" s="283"/>
      <c r="AJ56" s="669"/>
      <c r="AK56" s="585"/>
      <c r="AL56" s="585"/>
      <c r="AM56" s="585"/>
      <c r="AN56" s="585"/>
      <c r="AO56" s="585"/>
      <c r="AP56" s="585"/>
      <c r="AQ56" s="624"/>
      <c r="AR56" s="624"/>
      <c r="AS56" s="624"/>
      <c r="AT56" s="624"/>
      <c r="AU56" s="624"/>
      <c r="AV56" s="624"/>
      <c r="AW56" s="585"/>
      <c r="AX56" s="643"/>
      <c r="AY56" s="283"/>
      <c r="AZ56" s="624"/>
      <c r="BA56" s="624"/>
      <c r="BB56" s="628"/>
      <c r="BC56" s="624"/>
      <c r="BD56" s="624"/>
      <c r="BE56" s="628"/>
      <c r="BF56" s="628"/>
      <c r="BG56" s="668"/>
      <c r="BH56" s="161" t="s">
        <v>334</v>
      </c>
      <c r="BI56" s="161" t="s">
        <v>334</v>
      </c>
      <c r="BJ56" s="275"/>
      <c r="BK56" s="647"/>
      <c r="BL56" s="647"/>
      <c r="BM56" s="650"/>
      <c r="BN56" s="650"/>
      <c r="BO56" s="275"/>
      <c r="BP56" s="610"/>
      <c r="BQ56" s="610"/>
      <c r="BR56" s="610"/>
      <c r="BS56" s="610"/>
      <c r="BT56" s="624"/>
      <c r="BU56" s="662"/>
      <c r="BV56" s="275"/>
      <c r="BW56" s="608"/>
      <c r="BX56" s="608"/>
      <c r="BY56" s="608"/>
      <c r="BZ56" s="612"/>
      <c r="CA56" s="612"/>
      <c r="CB56" s="612"/>
      <c r="CC56" s="605"/>
      <c r="CD56" s="603"/>
      <c r="CE56" s="173"/>
      <c r="CF56" s="579"/>
      <c r="CG56" s="579"/>
      <c r="CH56" s="438" t="s">
        <v>613</v>
      </c>
      <c r="CI56" s="438" t="s">
        <v>613</v>
      </c>
      <c r="CJ56" s="410"/>
      <c r="CK56" s="410"/>
      <c r="CL56" s="414" t="s">
        <v>767</v>
      </c>
      <c r="CM56" s="414" t="s">
        <v>767</v>
      </c>
      <c r="CN56" s="161" t="s">
        <v>588</v>
      </c>
      <c r="CO56" s="161" t="s">
        <v>588</v>
      </c>
      <c r="CP56" s="414" t="s">
        <v>604</v>
      </c>
      <c r="CQ56" s="414" t="s">
        <v>604</v>
      </c>
      <c r="CR56" s="197" t="s">
        <v>595</v>
      </c>
      <c r="CS56" s="197" t="s">
        <v>595</v>
      </c>
    </row>
    <row r="57" spans="1:97" s="20" customFormat="1" ht="76.5" x14ac:dyDescent="0.25">
      <c r="A57" s="410" t="s">
        <v>72</v>
      </c>
      <c r="B57" s="262"/>
      <c r="C57" s="621"/>
      <c r="D57" s="650"/>
      <c r="E57" s="621"/>
      <c r="F57" s="621"/>
      <c r="G57" s="650"/>
      <c r="H57" s="621"/>
      <c r="I57" s="621"/>
      <c r="J57" s="652"/>
      <c r="K57" s="619"/>
      <c r="L57" s="172" t="s">
        <v>319</v>
      </c>
      <c r="M57" s="174" t="s">
        <v>319</v>
      </c>
      <c r="N57" s="276"/>
      <c r="O57" s="641"/>
      <c r="P57" s="636"/>
      <c r="Q57" s="621"/>
      <c r="R57" s="585"/>
      <c r="S57" s="585"/>
      <c r="T57" s="641"/>
      <c r="U57" s="636"/>
      <c r="V57" s="621"/>
      <c r="W57" s="585"/>
      <c r="X57" s="585"/>
      <c r="Y57" s="624"/>
      <c r="Z57" s="624"/>
      <c r="AA57" s="624"/>
      <c r="AB57" s="624"/>
      <c r="AC57" s="605"/>
      <c r="AD57" s="602"/>
      <c r="AE57" s="605"/>
      <c r="AF57" s="237"/>
      <c r="AG57" s="602"/>
      <c r="AH57" s="632"/>
      <c r="AI57" s="283"/>
      <c r="AJ57" s="669"/>
      <c r="AK57" s="585"/>
      <c r="AL57" s="585"/>
      <c r="AM57" s="585"/>
      <c r="AN57" s="585"/>
      <c r="AO57" s="585"/>
      <c r="AP57" s="585"/>
      <c r="AQ57" s="624"/>
      <c r="AR57" s="624"/>
      <c r="AS57" s="624"/>
      <c r="AT57" s="624"/>
      <c r="AU57" s="624"/>
      <c r="AV57" s="624"/>
      <c r="AW57" s="585"/>
      <c r="AX57" s="643"/>
      <c r="AY57" s="283"/>
      <c r="AZ57" s="624"/>
      <c r="BA57" s="624"/>
      <c r="BB57" s="628"/>
      <c r="BC57" s="624"/>
      <c r="BD57" s="624"/>
      <c r="BE57" s="628"/>
      <c r="BF57" s="628"/>
      <c r="BG57" s="668"/>
      <c r="BH57" s="81" t="s">
        <v>184</v>
      </c>
      <c r="BI57" s="81" t="s">
        <v>184</v>
      </c>
      <c r="BJ57" s="276"/>
      <c r="BK57" s="647"/>
      <c r="BL57" s="647"/>
      <c r="BM57" s="650"/>
      <c r="BN57" s="650"/>
      <c r="BO57" s="276"/>
      <c r="BP57" s="610"/>
      <c r="BQ57" s="610"/>
      <c r="BR57" s="610"/>
      <c r="BS57" s="610"/>
      <c r="BT57" s="624"/>
      <c r="BU57" s="662"/>
      <c r="BV57" s="276"/>
      <c r="BW57" s="608"/>
      <c r="BX57" s="608"/>
      <c r="BY57" s="608"/>
      <c r="BZ57" s="612"/>
      <c r="CA57" s="612"/>
      <c r="CB57" s="612"/>
      <c r="CC57" s="605"/>
      <c r="CD57" s="603"/>
      <c r="CE57" s="173"/>
      <c r="CF57" s="579"/>
      <c r="CG57" s="579"/>
      <c r="CH57" s="154" t="s">
        <v>614</v>
      </c>
      <c r="CI57" s="154" t="s">
        <v>614</v>
      </c>
      <c r="CJ57" s="410"/>
      <c r="CK57" s="410"/>
      <c r="CL57" s="410" t="s">
        <v>73</v>
      </c>
      <c r="CM57" s="410" t="s">
        <v>73</v>
      </c>
      <c r="CN57" s="154" t="s">
        <v>607</v>
      </c>
      <c r="CO57" s="154" t="s">
        <v>607</v>
      </c>
      <c r="CP57" s="410" t="s">
        <v>73</v>
      </c>
      <c r="CQ57" s="410" t="s">
        <v>73</v>
      </c>
      <c r="CR57" s="81" t="s">
        <v>596</v>
      </c>
      <c r="CS57" s="81" t="s">
        <v>596</v>
      </c>
    </row>
    <row r="58" spans="1:97" s="20" customFormat="1" ht="44.25" customHeight="1" x14ac:dyDescent="0.25">
      <c r="A58" s="410" t="s">
        <v>74</v>
      </c>
      <c r="B58" s="262"/>
      <c r="C58" s="621"/>
      <c r="D58" s="650"/>
      <c r="E58" s="621"/>
      <c r="F58" s="621"/>
      <c r="G58" s="650"/>
      <c r="H58" s="621"/>
      <c r="I58" s="621"/>
      <c r="J58" s="652"/>
      <c r="K58" s="619"/>
      <c r="L58" s="636" t="s">
        <v>320</v>
      </c>
      <c r="M58" s="638" t="s">
        <v>320</v>
      </c>
      <c r="N58" s="275"/>
      <c r="O58" s="641"/>
      <c r="P58" s="636"/>
      <c r="Q58" s="621"/>
      <c r="R58" s="585"/>
      <c r="S58" s="585"/>
      <c r="T58" s="641"/>
      <c r="U58" s="636"/>
      <c r="V58" s="621"/>
      <c r="W58" s="585"/>
      <c r="X58" s="585"/>
      <c r="Y58" s="624"/>
      <c r="Z58" s="624"/>
      <c r="AA58" s="624"/>
      <c r="AB58" s="624"/>
      <c r="AC58" s="605"/>
      <c r="AD58" s="602"/>
      <c r="AE58" s="605"/>
      <c r="AF58" s="237"/>
      <c r="AG58" s="602"/>
      <c r="AH58" s="632"/>
      <c r="AI58" s="283"/>
      <c r="AJ58" s="669"/>
      <c r="AK58" s="585"/>
      <c r="AL58" s="585"/>
      <c r="AM58" s="585"/>
      <c r="AN58" s="585"/>
      <c r="AO58" s="585"/>
      <c r="AP58" s="585"/>
      <c r="AQ58" s="624"/>
      <c r="AR58" s="624"/>
      <c r="AS58" s="624"/>
      <c r="AT58" s="624"/>
      <c r="AU58" s="624"/>
      <c r="AV58" s="624"/>
      <c r="AW58" s="585"/>
      <c r="AX58" s="643"/>
      <c r="AY58" s="283"/>
      <c r="AZ58" s="624"/>
      <c r="BA58" s="624"/>
      <c r="BB58" s="628"/>
      <c r="BC58" s="624"/>
      <c r="BD58" s="624"/>
      <c r="BE58" s="628"/>
      <c r="BF58" s="628"/>
      <c r="BG58" s="668"/>
      <c r="BH58" s="81" t="s">
        <v>185</v>
      </c>
      <c r="BI58" s="81" t="s">
        <v>185</v>
      </c>
      <c r="BJ58" s="275"/>
      <c r="BK58" s="647"/>
      <c r="BL58" s="647"/>
      <c r="BM58" s="650"/>
      <c r="BN58" s="650"/>
      <c r="BO58" s="275"/>
      <c r="BP58" s="610"/>
      <c r="BQ58" s="610"/>
      <c r="BR58" s="610"/>
      <c r="BS58" s="610"/>
      <c r="BT58" s="624"/>
      <c r="BU58" s="662"/>
      <c r="BV58" s="275"/>
      <c r="BW58" s="608"/>
      <c r="BX58" s="608"/>
      <c r="BY58" s="608"/>
      <c r="BZ58" s="612"/>
      <c r="CA58" s="612"/>
      <c r="CB58" s="612"/>
      <c r="CC58" s="605"/>
      <c r="CD58" s="603"/>
      <c r="CE58" s="173"/>
      <c r="CF58" s="579"/>
      <c r="CG58" s="579"/>
      <c r="CH58" s="154" t="s">
        <v>597</v>
      </c>
      <c r="CI58" s="154" t="s">
        <v>597</v>
      </c>
      <c r="CJ58" s="410"/>
      <c r="CK58" s="410"/>
      <c r="CL58" s="410" t="s">
        <v>75</v>
      </c>
      <c r="CM58" s="410" t="s">
        <v>75</v>
      </c>
      <c r="CN58" s="437" t="s">
        <v>608</v>
      </c>
      <c r="CO58" s="437" t="s">
        <v>608</v>
      </c>
      <c r="CP58" s="410" t="s">
        <v>597</v>
      </c>
      <c r="CQ58" s="410" t="s">
        <v>597</v>
      </c>
      <c r="CR58" s="81" t="s">
        <v>597</v>
      </c>
      <c r="CS58" s="81" t="s">
        <v>597</v>
      </c>
    </row>
    <row r="59" spans="1:97" s="20" customFormat="1" ht="102" x14ac:dyDescent="0.25">
      <c r="A59" s="28" t="s">
        <v>77</v>
      </c>
      <c r="B59" s="262"/>
      <c r="C59" s="621"/>
      <c r="D59" s="650"/>
      <c r="E59" s="621"/>
      <c r="F59" s="621"/>
      <c r="G59" s="650"/>
      <c r="H59" s="621"/>
      <c r="I59" s="621"/>
      <c r="J59" s="652"/>
      <c r="K59" s="619"/>
      <c r="L59" s="636"/>
      <c r="M59" s="638"/>
      <c r="N59" s="275"/>
      <c r="O59" s="641"/>
      <c r="P59" s="636"/>
      <c r="Q59" s="621"/>
      <c r="R59" s="585"/>
      <c r="S59" s="585"/>
      <c r="T59" s="641"/>
      <c r="U59" s="636"/>
      <c r="V59" s="621"/>
      <c r="W59" s="585"/>
      <c r="X59" s="585"/>
      <c r="Y59" s="624"/>
      <c r="Z59" s="624"/>
      <c r="AA59" s="624"/>
      <c r="AB59" s="624"/>
      <c r="AC59" s="605"/>
      <c r="AD59" s="602"/>
      <c r="AE59" s="605"/>
      <c r="AF59" s="237"/>
      <c r="AG59" s="602"/>
      <c r="AH59" s="632"/>
      <c r="AI59" s="283"/>
      <c r="AJ59" s="669"/>
      <c r="AK59" s="585"/>
      <c r="AL59" s="585"/>
      <c r="AM59" s="585"/>
      <c r="AN59" s="585"/>
      <c r="AO59" s="585"/>
      <c r="AP59" s="585"/>
      <c r="AQ59" s="624"/>
      <c r="AR59" s="624"/>
      <c r="AS59" s="624"/>
      <c r="AT59" s="624"/>
      <c r="AU59" s="624"/>
      <c r="AV59" s="624"/>
      <c r="AW59" s="585"/>
      <c r="AX59" s="643"/>
      <c r="AY59" s="283"/>
      <c r="AZ59" s="624"/>
      <c r="BA59" s="624"/>
      <c r="BB59" s="628"/>
      <c r="BC59" s="624"/>
      <c r="BD59" s="624"/>
      <c r="BE59" s="628"/>
      <c r="BF59" s="628"/>
      <c r="BG59" s="668"/>
      <c r="BH59" s="81" t="s">
        <v>183</v>
      </c>
      <c r="BI59" s="81" t="s">
        <v>183</v>
      </c>
      <c r="BJ59" s="275"/>
      <c r="BK59" s="647"/>
      <c r="BL59" s="647"/>
      <c r="BM59" s="650"/>
      <c r="BN59" s="650"/>
      <c r="BO59" s="275"/>
      <c r="BP59" s="610"/>
      <c r="BQ59" s="610"/>
      <c r="BR59" s="610"/>
      <c r="BS59" s="610"/>
      <c r="BT59" s="624"/>
      <c r="BU59" s="662"/>
      <c r="BV59" s="275"/>
      <c r="BW59" s="608"/>
      <c r="BX59" s="608"/>
      <c r="BY59" s="608"/>
      <c r="BZ59" s="612"/>
      <c r="CA59" s="612"/>
      <c r="CB59" s="612"/>
      <c r="CC59" s="605"/>
      <c r="CD59" s="603"/>
      <c r="CE59" s="173"/>
      <c r="CF59" s="579"/>
      <c r="CG59" s="579"/>
      <c r="CH59" s="28" t="s">
        <v>615</v>
      </c>
      <c r="CI59" s="28" t="s">
        <v>615</v>
      </c>
      <c r="CJ59" s="28"/>
      <c r="CK59" s="28"/>
      <c r="CL59" s="28" t="s">
        <v>768</v>
      </c>
      <c r="CM59" s="28" t="s">
        <v>768</v>
      </c>
      <c r="CN59" s="196" t="s">
        <v>243</v>
      </c>
      <c r="CO59" s="196" t="s">
        <v>243</v>
      </c>
      <c r="CP59" s="28" t="s">
        <v>605</v>
      </c>
      <c r="CQ59" s="28" t="s">
        <v>605</v>
      </c>
      <c r="CR59" s="196" t="s">
        <v>243</v>
      </c>
      <c r="CS59" s="196" t="s">
        <v>243</v>
      </c>
    </row>
    <row r="60" spans="1:97" s="20" customFormat="1" x14ac:dyDescent="0.2">
      <c r="A60" s="412" t="s">
        <v>79</v>
      </c>
      <c r="B60" s="262"/>
      <c r="C60" s="621"/>
      <c r="D60" s="650"/>
      <c r="E60" s="621"/>
      <c r="F60" s="621"/>
      <c r="G60" s="650"/>
      <c r="H60" s="621"/>
      <c r="I60" s="621"/>
      <c r="J60" s="652"/>
      <c r="K60" s="619"/>
      <c r="L60" s="636"/>
      <c r="M60" s="638"/>
      <c r="N60" s="275"/>
      <c r="O60" s="641"/>
      <c r="P60" s="636"/>
      <c r="Q60" s="621"/>
      <c r="R60" s="585"/>
      <c r="S60" s="585"/>
      <c r="T60" s="641"/>
      <c r="U60" s="636"/>
      <c r="V60" s="621"/>
      <c r="W60" s="585"/>
      <c r="X60" s="585"/>
      <c r="Y60" s="624"/>
      <c r="Z60" s="624"/>
      <c r="AA60" s="624"/>
      <c r="AB60" s="624"/>
      <c r="AC60" s="605"/>
      <c r="AD60" s="602"/>
      <c r="AE60" s="605"/>
      <c r="AF60" s="237"/>
      <c r="AG60" s="602"/>
      <c r="AH60" s="632"/>
      <c r="AI60" s="283"/>
      <c r="AJ60" s="669"/>
      <c r="AK60" s="585"/>
      <c r="AL60" s="585"/>
      <c r="AM60" s="585"/>
      <c r="AN60" s="585"/>
      <c r="AO60" s="585"/>
      <c r="AP60" s="585"/>
      <c r="AQ60" s="624"/>
      <c r="AR60" s="624"/>
      <c r="AS60" s="624"/>
      <c r="AT60" s="624"/>
      <c r="AU60" s="624"/>
      <c r="AV60" s="624"/>
      <c r="AW60" s="585"/>
      <c r="AX60" s="643"/>
      <c r="AY60" s="283"/>
      <c r="AZ60" s="624"/>
      <c r="BA60" s="624"/>
      <c r="BB60" s="628"/>
      <c r="BC60" s="624"/>
      <c r="BD60" s="624"/>
      <c r="BE60" s="628"/>
      <c r="BF60" s="628"/>
      <c r="BG60" s="668"/>
      <c r="BH60" s="417"/>
      <c r="BI60" s="417"/>
      <c r="BJ60" s="275"/>
      <c r="BK60" s="647"/>
      <c r="BL60" s="647"/>
      <c r="BM60" s="650"/>
      <c r="BN60" s="650"/>
      <c r="BO60" s="275"/>
      <c r="BP60" s="610"/>
      <c r="BQ60" s="610"/>
      <c r="BR60" s="610"/>
      <c r="BS60" s="610"/>
      <c r="BT60" s="624"/>
      <c r="BU60" s="662"/>
      <c r="BV60" s="275"/>
      <c r="BW60" s="608"/>
      <c r="BX60" s="608"/>
      <c r="BY60" s="608"/>
      <c r="BZ60" s="612"/>
      <c r="CA60" s="612"/>
      <c r="CB60" s="612"/>
      <c r="CC60" s="605"/>
      <c r="CD60" s="603"/>
      <c r="CE60" s="173"/>
      <c r="CF60" s="579"/>
      <c r="CG60" s="579"/>
      <c r="CH60" s="417"/>
      <c r="CI60" s="417"/>
      <c r="CJ60" s="374"/>
      <c r="CK60" s="374"/>
      <c r="CL60" s="417"/>
      <c r="CM60" s="417"/>
      <c r="CN60" s="417"/>
      <c r="CO60" s="417"/>
      <c r="CP60" s="417"/>
      <c r="CQ60" s="417"/>
      <c r="CR60" s="417"/>
      <c r="CS60" s="417"/>
    </row>
    <row r="61" spans="1:97" s="20" customFormat="1" x14ac:dyDescent="0.25">
      <c r="A61" s="410" t="s">
        <v>200</v>
      </c>
      <c r="B61" s="262"/>
      <c r="C61" s="621"/>
      <c r="D61" s="650"/>
      <c r="E61" s="621"/>
      <c r="F61" s="621"/>
      <c r="G61" s="650"/>
      <c r="H61" s="621"/>
      <c r="I61" s="621"/>
      <c r="J61" s="652"/>
      <c r="K61" s="619"/>
      <c r="L61" s="636"/>
      <c r="M61" s="638"/>
      <c r="N61" s="275"/>
      <c r="O61" s="641"/>
      <c r="P61" s="636"/>
      <c r="Q61" s="621"/>
      <c r="R61" s="585"/>
      <c r="S61" s="585"/>
      <c r="T61" s="641"/>
      <c r="U61" s="636"/>
      <c r="V61" s="621"/>
      <c r="W61" s="585"/>
      <c r="X61" s="585"/>
      <c r="Y61" s="624"/>
      <c r="Z61" s="624"/>
      <c r="AA61" s="624"/>
      <c r="AB61" s="624"/>
      <c r="AC61" s="605"/>
      <c r="AD61" s="602"/>
      <c r="AE61" s="605"/>
      <c r="AF61" s="237"/>
      <c r="AG61" s="602"/>
      <c r="AH61" s="632"/>
      <c r="AI61" s="283"/>
      <c r="AJ61" s="669"/>
      <c r="AK61" s="585"/>
      <c r="AL61" s="585"/>
      <c r="AM61" s="585"/>
      <c r="AN61" s="585"/>
      <c r="AO61" s="585"/>
      <c r="AP61" s="585"/>
      <c r="AQ61" s="624"/>
      <c r="AR61" s="624"/>
      <c r="AS61" s="624"/>
      <c r="AT61" s="624"/>
      <c r="AU61" s="624"/>
      <c r="AV61" s="624"/>
      <c r="AW61" s="585"/>
      <c r="AX61" s="643"/>
      <c r="AY61" s="283"/>
      <c r="AZ61" s="624"/>
      <c r="BA61" s="624"/>
      <c r="BB61" s="628"/>
      <c r="BC61" s="624"/>
      <c r="BD61" s="624"/>
      <c r="BE61" s="628"/>
      <c r="BF61" s="628"/>
      <c r="BG61" s="668"/>
      <c r="BH61" s="413" t="s">
        <v>408</v>
      </c>
      <c r="BI61" s="413" t="s">
        <v>408</v>
      </c>
      <c r="BJ61" s="275"/>
      <c r="BK61" s="647"/>
      <c r="BL61" s="647"/>
      <c r="BM61" s="650"/>
      <c r="BN61" s="650"/>
      <c r="BO61" s="275"/>
      <c r="BP61" s="610"/>
      <c r="BQ61" s="610"/>
      <c r="BR61" s="610"/>
      <c r="BS61" s="610"/>
      <c r="BT61" s="624"/>
      <c r="BU61" s="662"/>
      <c r="BV61" s="275"/>
      <c r="BW61" s="608"/>
      <c r="BX61" s="608"/>
      <c r="BY61" s="608"/>
      <c r="BZ61" s="612"/>
      <c r="CA61" s="612"/>
      <c r="CB61" s="612"/>
      <c r="CC61" s="605"/>
      <c r="CD61" s="603"/>
      <c r="CE61" s="173"/>
      <c r="CF61" s="579"/>
      <c r="CG61" s="579"/>
      <c r="CH61" s="413" t="s">
        <v>408</v>
      </c>
      <c r="CI61" s="413" t="s">
        <v>408</v>
      </c>
      <c r="CJ61" s="413" t="s">
        <v>408</v>
      </c>
      <c r="CK61" s="413" t="s">
        <v>879</v>
      </c>
      <c r="CL61" s="413" t="s">
        <v>879</v>
      </c>
      <c r="CM61" s="413" t="s">
        <v>879</v>
      </c>
      <c r="CN61" s="413" t="s">
        <v>879</v>
      </c>
      <c r="CO61" s="413" t="s">
        <v>879</v>
      </c>
      <c r="CP61" s="413" t="s">
        <v>879</v>
      </c>
      <c r="CQ61" s="413" t="s">
        <v>879</v>
      </c>
      <c r="CR61" s="413" t="s">
        <v>879</v>
      </c>
      <c r="CS61" s="413" t="s">
        <v>879</v>
      </c>
    </row>
    <row r="62" spans="1:97" s="20" customFormat="1" x14ac:dyDescent="0.25">
      <c r="A62" s="28" t="s">
        <v>80</v>
      </c>
      <c r="B62" s="262"/>
      <c r="C62" s="621"/>
      <c r="D62" s="650"/>
      <c r="E62" s="621"/>
      <c r="F62" s="621"/>
      <c r="G62" s="650"/>
      <c r="H62" s="621"/>
      <c r="I62" s="621"/>
      <c r="J62" s="652"/>
      <c r="K62" s="619"/>
      <c r="L62" s="636"/>
      <c r="M62" s="638"/>
      <c r="N62" s="275"/>
      <c r="O62" s="641"/>
      <c r="P62" s="636"/>
      <c r="Q62" s="621"/>
      <c r="R62" s="585"/>
      <c r="S62" s="585"/>
      <c r="T62" s="641"/>
      <c r="U62" s="636"/>
      <c r="V62" s="621"/>
      <c r="W62" s="585"/>
      <c r="X62" s="585"/>
      <c r="Y62" s="624"/>
      <c r="Z62" s="624"/>
      <c r="AA62" s="624"/>
      <c r="AB62" s="624"/>
      <c r="AC62" s="605"/>
      <c r="AD62" s="602"/>
      <c r="AE62" s="605"/>
      <c r="AF62" s="237"/>
      <c r="AG62" s="602"/>
      <c r="AH62" s="632"/>
      <c r="AI62" s="283"/>
      <c r="AJ62" s="669"/>
      <c r="AK62" s="585"/>
      <c r="AL62" s="585"/>
      <c r="AM62" s="585"/>
      <c r="AN62" s="585"/>
      <c r="AO62" s="585"/>
      <c r="AP62" s="585"/>
      <c r="AQ62" s="624"/>
      <c r="AR62" s="624"/>
      <c r="AS62" s="624"/>
      <c r="AT62" s="624"/>
      <c r="AU62" s="624"/>
      <c r="AV62" s="624"/>
      <c r="AW62" s="585"/>
      <c r="AX62" s="643"/>
      <c r="AY62" s="283"/>
      <c r="AZ62" s="511"/>
      <c r="BA62" s="624"/>
      <c r="BB62" s="628"/>
      <c r="BC62" s="511"/>
      <c r="BD62" s="624"/>
      <c r="BE62" s="628"/>
      <c r="BF62" s="533"/>
      <c r="BG62" s="511"/>
      <c r="BH62" s="418" t="s">
        <v>408</v>
      </c>
      <c r="BI62" s="418" t="s">
        <v>408</v>
      </c>
      <c r="BJ62" s="275"/>
      <c r="BK62" s="647"/>
      <c r="BL62" s="647"/>
      <c r="BM62" s="650"/>
      <c r="BN62" s="650"/>
      <c r="BO62" s="275"/>
      <c r="BP62" s="610"/>
      <c r="BQ62" s="610"/>
      <c r="BR62" s="610"/>
      <c r="BS62" s="610"/>
      <c r="BT62" s="624"/>
      <c r="BU62" s="662"/>
      <c r="BV62" s="275"/>
      <c r="BW62" s="608"/>
      <c r="BX62" s="608"/>
      <c r="BY62" s="608"/>
      <c r="BZ62" s="612"/>
      <c r="CA62" s="612"/>
      <c r="CB62" s="612"/>
      <c r="CC62" s="605"/>
      <c r="CD62" s="603"/>
      <c r="CE62" s="173"/>
      <c r="CF62" s="579"/>
      <c r="CG62" s="579"/>
      <c r="CH62" s="418" t="s">
        <v>408</v>
      </c>
      <c r="CI62" s="418" t="s">
        <v>408</v>
      </c>
      <c r="CJ62" s="418" t="s">
        <v>408</v>
      </c>
      <c r="CK62" s="413" t="s">
        <v>879</v>
      </c>
      <c r="CL62" s="413" t="s">
        <v>879</v>
      </c>
      <c r="CM62" s="413" t="s">
        <v>879</v>
      </c>
      <c r="CN62" s="413" t="s">
        <v>879</v>
      </c>
      <c r="CO62" s="413" t="s">
        <v>879</v>
      </c>
      <c r="CP62" s="413" t="s">
        <v>879</v>
      </c>
      <c r="CQ62" s="413" t="s">
        <v>879</v>
      </c>
      <c r="CR62" s="413" t="s">
        <v>879</v>
      </c>
      <c r="CS62" s="413" t="s">
        <v>879</v>
      </c>
    </row>
    <row r="63" spans="1:97" s="20" customFormat="1" x14ac:dyDescent="0.2">
      <c r="A63" s="412" t="s">
        <v>81</v>
      </c>
      <c r="B63" s="262"/>
      <c r="C63" s="621"/>
      <c r="D63" s="650"/>
      <c r="E63" s="621"/>
      <c r="F63" s="621"/>
      <c r="G63" s="650"/>
      <c r="H63" s="621"/>
      <c r="I63" s="621"/>
      <c r="J63" s="652"/>
      <c r="K63" s="619"/>
      <c r="L63" s="636"/>
      <c r="M63" s="638"/>
      <c r="N63" s="275"/>
      <c r="O63" s="641"/>
      <c r="P63" s="636"/>
      <c r="Q63" s="621"/>
      <c r="R63" s="585"/>
      <c r="S63" s="585"/>
      <c r="T63" s="641"/>
      <c r="U63" s="636"/>
      <c r="V63" s="621"/>
      <c r="W63" s="585"/>
      <c r="X63" s="585"/>
      <c r="Y63" s="624"/>
      <c r="Z63" s="624"/>
      <c r="AA63" s="624"/>
      <c r="AB63" s="624"/>
      <c r="AC63" s="605"/>
      <c r="AD63" s="602"/>
      <c r="AE63" s="605"/>
      <c r="AF63" s="237"/>
      <c r="AG63" s="602"/>
      <c r="AH63" s="632"/>
      <c r="AI63" s="283"/>
      <c r="AJ63" s="669"/>
      <c r="AK63" s="585"/>
      <c r="AL63" s="585"/>
      <c r="AM63" s="585"/>
      <c r="AN63" s="585"/>
      <c r="AO63" s="585"/>
      <c r="AP63" s="585"/>
      <c r="AQ63" s="625"/>
      <c r="AR63" s="624"/>
      <c r="AS63" s="624"/>
      <c r="AT63" s="624"/>
      <c r="AU63" s="625"/>
      <c r="AV63" s="624"/>
      <c r="AW63" s="585"/>
      <c r="AX63" s="643"/>
      <c r="AY63" s="283"/>
      <c r="AZ63" s="512"/>
      <c r="BA63" s="511"/>
      <c r="BB63" s="628"/>
      <c r="BC63" s="512"/>
      <c r="BD63" s="511"/>
      <c r="BE63" s="628"/>
      <c r="BF63" s="533"/>
      <c r="BG63" s="511"/>
      <c r="BH63" s="156"/>
      <c r="BI63" s="156"/>
      <c r="BJ63" s="275"/>
      <c r="BK63" s="647"/>
      <c r="BL63" s="647"/>
      <c r="BM63" s="650"/>
      <c r="BN63" s="650"/>
      <c r="BO63" s="275"/>
      <c r="BP63" s="610"/>
      <c r="BQ63" s="610"/>
      <c r="BR63" s="610"/>
      <c r="BS63" s="610"/>
      <c r="BT63" s="624"/>
      <c r="BU63" s="662"/>
      <c r="BV63" s="275"/>
      <c r="BW63" s="608"/>
      <c r="BX63" s="608"/>
      <c r="BY63" s="608"/>
      <c r="BZ63" s="612"/>
      <c r="CA63" s="612"/>
      <c r="CB63" s="612"/>
      <c r="CC63" s="605"/>
      <c r="CD63" s="603"/>
      <c r="CE63" s="173"/>
      <c r="CF63" s="579"/>
      <c r="CG63" s="579"/>
      <c r="CH63" s="417"/>
      <c r="CI63" s="417"/>
      <c r="CJ63" s="374"/>
      <c r="CK63" s="374"/>
      <c r="CL63" s="417"/>
      <c r="CM63" s="417"/>
      <c r="CN63" s="435"/>
      <c r="CO63" s="435"/>
      <c r="CP63" s="417"/>
      <c r="CQ63" s="417"/>
      <c r="CR63" s="82"/>
      <c r="CS63" s="82"/>
    </row>
    <row r="64" spans="1:97" s="20" customFormat="1" ht="102" x14ac:dyDescent="0.25">
      <c r="A64" s="410" t="s">
        <v>200</v>
      </c>
      <c r="B64" s="262"/>
      <c r="C64" s="621"/>
      <c r="D64" s="650"/>
      <c r="E64" s="621"/>
      <c r="F64" s="621"/>
      <c r="G64" s="650"/>
      <c r="H64" s="621"/>
      <c r="I64" s="621"/>
      <c r="J64" s="652"/>
      <c r="K64" s="619"/>
      <c r="L64" s="636"/>
      <c r="M64" s="638"/>
      <c r="N64" s="275"/>
      <c r="O64" s="641"/>
      <c r="P64" s="636"/>
      <c r="Q64" s="621"/>
      <c r="R64" s="585"/>
      <c r="S64" s="585"/>
      <c r="T64" s="641"/>
      <c r="U64" s="636"/>
      <c r="V64" s="621"/>
      <c r="W64" s="585"/>
      <c r="X64" s="585"/>
      <c r="Y64" s="624"/>
      <c r="Z64" s="624"/>
      <c r="AA64" s="624"/>
      <c r="AB64" s="624"/>
      <c r="AC64" s="605"/>
      <c r="AD64" s="602"/>
      <c r="AE64" s="605"/>
      <c r="AF64" s="237"/>
      <c r="AG64" s="602"/>
      <c r="AH64" s="632"/>
      <c r="AI64" s="283"/>
      <c r="AJ64" s="669"/>
      <c r="AK64" s="585"/>
      <c r="AL64" s="585"/>
      <c r="AM64" s="585"/>
      <c r="AN64" s="585"/>
      <c r="AO64" s="585"/>
      <c r="AP64" s="585"/>
      <c r="AQ64" s="512" t="s">
        <v>773</v>
      </c>
      <c r="AR64" s="624"/>
      <c r="AS64" s="624"/>
      <c r="AT64" s="624"/>
      <c r="AU64" s="512" t="s">
        <v>773</v>
      </c>
      <c r="AV64" s="624"/>
      <c r="AW64" s="585"/>
      <c r="AX64" s="643"/>
      <c r="AY64" s="283"/>
      <c r="AZ64" s="512" t="s">
        <v>776</v>
      </c>
      <c r="BA64" s="511"/>
      <c r="BB64" s="628"/>
      <c r="BC64" s="512" t="s">
        <v>880</v>
      </c>
      <c r="BD64" s="511"/>
      <c r="BE64" s="628"/>
      <c r="BF64" s="512" t="s">
        <v>776</v>
      </c>
      <c r="BG64" s="512" t="s">
        <v>776</v>
      </c>
      <c r="BH64" s="410" t="s">
        <v>756</v>
      </c>
      <c r="BI64" s="410" t="s">
        <v>756</v>
      </c>
      <c r="BJ64" s="275"/>
      <c r="BK64" s="647"/>
      <c r="BL64" s="647"/>
      <c r="BM64" s="650"/>
      <c r="BN64" s="650"/>
      <c r="BO64" s="275"/>
      <c r="BP64" s="610"/>
      <c r="BQ64" s="610"/>
      <c r="BR64" s="610"/>
      <c r="BS64" s="610"/>
      <c r="BT64" s="624"/>
      <c r="BU64" s="662"/>
      <c r="BV64" s="275"/>
      <c r="BW64" s="608"/>
      <c r="BX64" s="608"/>
      <c r="BY64" s="608"/>
      <c r="BZ64" s="612"/>
      <c r="CA64" s="612"/>
      <c r="CB64" s="612"/>
      <c r="CC64" s="605"/>
      <c r="CD64" s="603"/>
      <c r="CE64" s="173"/>
      <c r="CF64" s="579"/>
      <c r="CG64" s="579"/>
      <c r="CH64" s="161" t="s">
        <v>876</v>
      </c>
      <c r="CI64" s="161" t="s">
        <v>875</v>
      </c>
      <c r="CJ64" s="410" t="s">
        <v>771</v>
      </c>
      <c r="CK64" s="410" t="s">
        <v>771</v>
      </c>
      <c r="CL64" s="410" t="s">
        <v>890</v>
      </c>
      <c r="CM64" s="410" t="s">
        <v>887</v>
      </c>
      <c r="CN64" s="161" t="s">
        <v>884</v>
      </c>
      <c r="CO64" s="161" t="s">
        <v>885</v>
      </c>
      <c r="CP64" s="410"/>
      <c r="CQ64" s="410"/>
      <c r="CR64" s="161" t="s">
        <v>716</v>
      </c>
      <c r="CS64" s="161" t="s">
        <v>716</v>
      </c>
    </row>
    <row r="65" spans="1:97" s="20" customFormat="1" x14ac:dyDescent="0.25">
      <c r="A65" s="89" t="s">
        <v>80</v>
      </c>
      <c r="B65" s="262"/>
      <c r="C65" s="621"/>
      <c r="D65" s="650"/>
      <c r="E65" s="621"/>
      <c r="F65" s="621"/>
      <c r="G65" s="650"/>
      <c r="H65" s="621"/>
      <c r="I65" s="621"/>
      <c r="J65" s="652"/>
      <c r="K65" s="619"/>
      <c r="L65" s="636"/>
      <c r="M65" s="638"/>
      <c r="N65" s="275"/>
      <c r="O65" s="641"/>
      <c r="P65" s="636"/>
      <c r="Q65" s="621"/>
      <c r="R65" s="585"/>
      <c r="S65" s="585"/>
      <c r="T65" s="641"/>
      <c r="U65" s="636"/>
      <c r="V65" s="621"/>
      <c r="W65" s="585"/>
      <c r="X65" s="585"/>
      <c r="Y65" s="624"/>
      <c r="Z65" s="624"/>
      <c r="AA65" s="624"/>
      <c r="AB65" s="624"/>
      <c r="AC65" s="605"/>
      <c r="AD65" s="602"/>
      <c r="AE65" s="605"/>
      <c r="AF65" s="237"/>
      <c r="AG65" s="602"/>
      <c r="AH65" s="632"/>
      <c r="AI65" s="283"/>
      <c r="AJ65" s="669"/>
      <c r="AK65" s="585"/>
      <c r="AL65" s="585"/>
      <c r="AM65" s="585"/>
      <c r="AN65" s="585"/>
      <c r="AO65" s="585"/>
      <c r="AP65" s="585"/>
      <c r="AQ65" s="628" t="s">
        <v>282</v>
      </c>
      <c r="AR65" s="624"/>
      <c r="AS65" s="624"/>
      <c r="AT65" s="624"/>
      <c r="AU65" s="628" t="s">
        <v>282</v>
      </c>
      <c r="AV65" s="624"/>
      <c r="AW65" s="585"/>
      <c r="AX65" s="643"/>
      <c r="AY65" s="283"/>
      <c r="AZ65" s="624" t="s">
        <v>284</v>
      </c>
      <c r="BA65" s="526">
        <v>0.9</v>
      </c>
      <c r="BB65" s="628"/>
      <c r="BC65" s="624" t="s">
        <v>284</v>
      </c>
      <c r="BD65" s="526">
        <v>0.9</v>
      </c>
      <c r="BE65" s="628"/>
      <c r="BF65" s="624" t="s">
        <v>284</v>
      </c>
      <c r="BG65" s="624" t="s">
        <v>284</v>
      </c>
      <c r="BH65" s="155">
        <v>0.8</v>
      </c>
      <c r="BI65" s="155">
        <v>0.8</v>
      </c>
      <c r="BJ65" s="275"/>
      <c r="BK65" s="647"/>
      <c r="BL65" s="647"/>
      <c r="BM65" s="650"/>
      <c r="BN65" s="650"/>
      <c r="BO65" s="275"/>
      <c r="BP65" s="610"/>
      <c r="BQ65" s="610"/>
      <c r="BR65" s="610"/>
      <c r="BS65" s="610"/>
      <c r="BT65" s="624"/>
      <c r="BU65" s="662"/>
      <c r="BV65" s="275"/>
      <c r="BW65" s="608"/>
      <c r="BX65" s="608"/>
      <c r="BY65" s="608"/>
      <c r="BZ65" s="612"/>
      <c r="CA65" s="612"/>
      <c r="CB65" s="612"/>
      <c r="CC65" s="605"/>
      <c r="CD65" s="603"/>
      <c r="CE65" s="173"/>
      <c r="CF65" s="579"/>
      <c r="CG65" s="579"/>
      <c r="CH65" s="155">
        <v>0.82</v>
      </c>
      <c r="CI65" s="155">
        <v>0.82</v>
      </c>
      <c r="CJ65" s="104"/>
      <c r="CK65" s="104"/>
      <c r="CL65" s="104">
        <v>0.8</v>
      </c>
      <c r="CM65" s="104">
        <v>0.8</v>
      </c>
      <c r="CN65" s="155" t="s">
        <v>598</v>
      </c>
      <c r="CO65" s="155" t="s">
        <v>598</v>
      </c>
      <c r="CP65" s="104"/>
      <c r="CQ65" s="104"/>
      <c r="CR65" s="155">
        <v>0.82</v>
      </c>
      <c r="CS65" s="155">
        <v>0.82</v>
      </c>
    </row>
    <row r="66" spans="1:97" s="20" customFormat="1" ht="25.5" customHeight="1" x14ac:dyDescent="0.2">
      <c r="A66" s="412" t="s">
        <v>82</v>
      </c>
      <c r="B66" s="262"/>
      <c r="C66" s="621"/>
      <c r="D66" s="650"/>
      <c r="E66" s="621"/>
      <c r="F66" s="621"/>
      <c r="G66" s="650"/>
      <c r="H66" s="621"/>
      <c r="I66" s="621"/>
      <c r="J66" s="652"/>
      <c r="K66" s="619"/>
      <c r="L66" s="636"/>
      <c r="M66" s="638"/>
      <c r="N66" s="275"/>
      <c r="O66" s="641"/>
      <c r="P66" s="636"/>
      <c r="Q66" s="621"/>
      <c r="R66" s="585"/>
      <c r="S66" s="585"/>
      <c r="T66" s="641"/>
      <c r="U66" s="636"/>
      <c r="V66" s="621"/>
      <c r="W66" s="585"/>
      <c r="X66" s="585"/>
      <c r="Y66" s="624"/>
      <c r="Z66" s="624"/>
      <c r="AA66" s="624"/>
      <c r="AB66" s="624"/>
      <c r="AC66" s="605"/>
      <c r="AD66" s="602"/>
      <c r="AE66" s="605"/>
      <c r="AF66" s="237"/>
      <c r="AG66" s="602"/>
      <c r="AH66" s="632"/>
      <c r="AI66" s="283"/>
      <c r="AJ66" s="669"/>
      <c r="AK66" s="585"/>
      <c r="AL66" s="585"/>
      <c r="AM66" s="585"/>
      <c r="AN66" s="585"/>
      <c r="AO66" s="585"/>
      <c r="AP66" s="585"/>
      <c r="AQ66" s="628"/>
      <c r="AR66" s="624"/>
      <c r="AS66" s="624"/>
      <c r="AT66" s="624"/>
      <c r="AU66" s="628"/>
      <c r="AV66" s="624"/>
      <c r="AW66" s="585"/>
      <c r="AX66" s="643"/>
      <c r="AY66" s="283"/>
      <c r="AZ66" s="624"/>
      <c r="BA66" s="628" t="s">
        <v>285</v>
      </c>
      <c r="BB66" s="628"/>
      <c r="BC66" s="624"/>
      <c r="BD66" s="628" t="s">
        <v>285</v>
      </c>
      <c r="BE66" s="628"/>
      <c r="BF66" s="624"/>
      <c r="BG66" s="624"/>
      <c r="BH66" s="82"/>
      <c r="BI66" s="82"/>
      <c r="BJ66" s="275"/>
      <c r="BK66" s="647"/>
      <c r="BL66" s="647"/>
      <c r="BM66" s="650"/>
      <c r="BN66" s="650"/>
      <c r="BO66" s="275"/>
      <c r="BP66" s="610"/>
      <c r="BQ66" s="610"/>
      <c r="BR66" s="610"/>
      <c r="BS66" s="610"/>
      <c r="BT66" s="624"/>
      <c r="BU66" s="662"/>
      <c r="BV66" s="275"/>
      <c r="BW66" s="608"/>
      <c r="BX66" s="608"/>
      <c r="BY66" s="608"/>
      <c r="BZ66" s="612"/>
      <c r="CA66" s="612"/>
      <c r="CB66" s="612"/>
      <c r="CC66" s="605"/>
      <c r="CD66" s="603"/>
      <c r="CE66" s="173"/>
      <c r="CF66" s="579"/>
      <c r="CG66" s="579"/>
      <c r="CH66" s="82"/>
      <c r="CI66" s="82"/>
      <c r="CJ66" s="38"/>
      <c r="CK66" s="38"/>
      <c r="CL66" s="38"/>
      <c r="CM66" s="38"/>
      <c r="CN66" s="578" t="s">
        <v>609</v>
      </c>
      <c r="CO66" s="578" t="s">
        <v>609</v>
      </c>
      <c r="CP66" s="654" t="s">
        <v>606</v>
      </c>
      <c r="CQ66" s="654" t="s">
        <v>606</v>
      </c>
      <c r="CR66" s="82"/>
      <c r="CS66" s="82"/>
    </row>
    <row r="67" spans="1:97" s="20" customFormat="1" x14ac:dyDescent="0.25">
      <c r="A67" s="410" t="s">
        <v>83</v>
      </c>
      <c r="B67" s="262"/>
      <c r="C67" s="621"/>
      <c r="D67" s="650"/>
      <c r="E67" s="621"/>
      <c r="F67" s="621"/>
      <c r="G67" s="650"/>
      <c r="H67" s="621"/>
      <c r="I67" s="621"/>
      <c r="J67" s="652"/>
      <c r="K67" s="619"/>
      <c r="L67" s="636"/>
      <c r="M67" s="638"/>
      <c r="N67" s="275"/>
      <c r="O67" s="641"/>
      <c r="P67" s="636"/>
      <c r="Q67" s="621"/>
      <c r="R67" s="585"/>
      <c r="S67" s="585"/>
      <c r="T67" s="641"/>
      <c r="U67" s="636"/>
      <c r="V67" s="621"/>
      <c r="W67" s="585"/>
      <c r="X67" s="585"/>
      <c r="Y67" s="624"/>
      <c r="Z67" s="624"/>
      <c r="AA67" s="624"/>
      <c r="AB67" s="624"/>
      <c r="AC67" s="605"/>
      <c r="AD67" s="602"/>
      <c r="AE67" s="605"/>
      <c r="AF67" s="237"/>
      <c r="AG67" s="602"/>
      <c r="AH67" s="632"/>
      <c r="AI67" s="283"/>
      <c r="AJ67" s="669"/>
      <c r="AK67" s="585"/>
      <c r="AL67" s="585"/>
      <c r="AM67" s="585"/>
      <c r="AN67" s="585"/>
      <c r="AO67" s="585"/>
      <c r="AP67" s="585"/>
      <c r="AQ67" s="628"/>
      <c r="AR67" s="624"/>
      <c r="AS67" s="624"/>
      <c r="AT67" s="624"/>
      <c r="AU67" s="628"/>
      <c r="AV67" s="624"/>
      <c r="AW67" s="585"/>
      <c r="AX67" s="643"/>
      <c r="AY67" s="283"/>
      <c r="AZ67" s="624"/>
      <c r="BA67" s="628"/>
      <c r="BB67" s="628"/>
      <c r="BC67" s="624"/>
      <c r="BD67" s="628"/>
      <c r="BE67" s="628"/>
      <c r="BF67" s="624"/>
      <c r="BG67" s="624"/>
      <c r="BH67" s="410" t="s">
        <v>84</v>
      </c>
      <c r="BI67" s="416" t="s">
        <v>84</v>
      </c>
      <c r="BJ67" s="275"/>
      <c r="BK67" s="647"/>
      <c r="BL67" s="647"/>
      <c r="BM67" s="650"/>
      <c r="BN67" s="650"/>
      <c r="BO67" s="275"/>
      <c r="BP67" s="610"/>
      <c r="BQ67" s="610"/>
      <c r="BR67" s="610"/>
      <c r="BS67" s="610"/>
      <c r="BT67" s="624"/>
      <c r="BU67" s="662"/>
      <c r="BV67" s="275"/>
      <c r="BW67" s="608"/>
      <c r="BX67" s="608"/>
      <c r="BY67" s="608"/>
      <c r="BZ67" s="612"/>
      <c r="CA67" s="612"/>
      <c r="CB67" s="612"/>
      <c r="CC67" s="605"/>
      <c r="CD67" s="603"/>
      <c r="CE67" s="173"/>
      <c r="CF67" s="579"/>
      <c r="CG67" s="579"/>
      <c r="CH67" s="81" t="s">
        <v>227</v>
      </c>
      <c r="CI67" s="81" t="s">
        <v>227</v>
      </c>
      <c r="CJ67" s="658" t="s">
        <v>760</v>
      </c>
      <c r="CK67" s="658" t="s">
        <v>760</v>
      </c>
      <c r="CL67" s="451"/>
      <c r="CM67" s="410"/>
      <c r="CN67" s="579"/>
      <c r="CO67" s="579"/>
      <c r="CP67" s="590"/>
      <c r="CQ67" s="590"/>
      <c r="CR67" s="448"/>
      <c r="CS67" s="81"/>
    </row>
    <row r="68" spans="1:97" s="20" customFormat="1" x14ac:dyDescent="0.2">
      <c r="A68" s="410" t="s">
        <v>85</v>
      </c>
      <c r="B68" s="262"/>
      <c r="C68" s="621"/>
      <c r="D68" s="650"/>
      <c r="E68" s="621"/>
      <c r="F68" s="621"/>
      <c r="G68" s="650"/>
      <c r="H68" s="621"/>
      <c r="I68" s="621"/>
      <c r="J68" s="652"/>
      <c r="K68" s="619"/>
      <c r="L68" s="636"/>
      <c r="M68" s="638"/>
      <c r="N68" s="275"/>
      <c r="O68" s="641"/>
      <c r="P68" s="636"/>
      <c r="Q68" s="621"/>
      <c r="R68" s="585"/>
      <c r="S68" s="585"/>
      <c r="T68" s="641"/>
      <c r="U68" s="636"/>
      <c r="V68" s="621"/>
      <c r="W68" s="585"/>
      <c r="X68" s="585"/>
      <c r="Y68" s="624"/>
      <c r="Z68" s="624"/>
      <c r="AA68" s="624"/>
      <c r="AB68" s="624"/>
      <c r="AC68" s="605"/>
      <c r="AD68" s="602"/>
      <c r="AE68" s="605"/>
      <c r="AF68" s="237"/>
      <c r="AG68" s="602"/>
      <c r="AH68" s="632"/>
      <c r="AI68" s="283"/>
      <c r="AJ68" s="669"/>
      <c r="AK68" s="585"/>
      <c r="AL68" s="585"/>
      <c r="AM68" s="585"/>
      <c r="AN68" s="585"/>
      <c r="AO68" s="585"/>
      <c r="AP68" s="585"/>
      <c r="AQ68" s="628"/>
      <c r="AR68" s="624"/>
      <c r="AS68" s="624"/>
      <c r="AT68" s="624"/>
      <c r="AU68" s="628"/>
      <c r="AV68" s="624"/>
      <c r="AW68" s="585"/>
      <c r="AX68" s="643"/>
      <c r="AY68" s="283"/>
      <c r="AZ68" s="624"/>
      <c r="BA68" s="628"/>
      <c r="BB68" s="628"/>
      <c r="BC68" s="624"/>
      <c r="BD68" s="628"/>
      <c r="BE68" s="628"/>
      <c r="BF68" s="624"/>
      <c r="BG68" s="624"/>
      <c r="BH68" s="410" t="s">
        <v>86</v>
      </c>
      <c r="BI68" s="410" t="s">
        <v>86</v>
      </c>
      <c r="BJ68" s="275"/>
      <c r="BK68" s="647"/>
      <c r="BL68" s="647"/>
      <c r="BM68" s="650"/>
      <c r="BN68" s="650"/>
      <c r="BO68" s="275"/>
      <c r="BP68" s="610"/>
      <c r="BQ68" s="610"/>
      <c r="BR68" s="610"/>
      <c r="BS68" s="610"/>
      <c r="BT68" s="624"/>
      <c r="BU68" s="662"/>
      <c r="BV68" s="275"/>
      <c r="BW68" s="608"/>
      <c r="BX68" s="608"/>
      <c r="BY68" s="608"/>
      <c r="BZ68" s="612"/>
      <c r="CA68" s="612"/>
      <c r="CB68" s="612"/>
      <c r="CC68" s="605"/>
      <c r="CD68" s="603"/>
      <c r="CE68" s="173"/>
      <c r="CF68" s="579"/>
      <c r="CG68" s="579"/>
      <c r="CH68" s="112" t="s">
        <v>228</v>
      </c>
      <c r="CI68" s="112" t="s">
        <v>228</v>
      </c>
      <c r="CJ68" s="659"/>
      <c r="CK68" s="659"/>
      <c r="CL68" s="451"/>
      <c r="CM68" s="410"/>
      <c r="CN68" s="579"/>
      <c r="CO68" s="579"/>
      <c r="CP68" s="590"/>
      <c r="CQ68" s="590"/>
      <c r="CR68" s="288"/>
      <c r="CS68" s="156"/>
    </row>
    <row r="69" spans="1:97" s="20" customFormat="1" x14ac:dyDescent="0.25">
      <c r="A69" s="410" t="s">
        <v>172</v>
      </c>
      <c r="B69" s="262"/>
      <c r="C69" s="621"/>
      <c r="D69" s="650"/>
      <c r="E69" s="621"/>
      <c r="F69" s="621"/>
      <c r="G69" s="650"/>
      <c r="H69" s="621"/>
      <c r="I69" s="621"/>
      <c r="J69" s="652"/>
      <c r="K69" s="619"/>
      <c r="L69" s="636"/>
      <c r="M69" s="638"/>
      <c r="N69" s="275"/>
      <c r="O69" s="641"/>
      <c r="P69" s="636"/>
      <c r="Q69" s="621"/>
      <c r="R69" s="585"/>
      <c r="S69" s="585"/>
      <c r="T69" s="641"/>
      <c r="U69" s="636"/>
      <c r="V69" s="621"/>
      <c r="W69" s="585"/>
      <c r="X69" s="585"/>
      <c r="Y69" s="624"/>
      <c r="Z69" s="624"/>
      <c r="AA69" s="624"/>
      <c r="AB69" s="624"/>
      <c r="AC69" s="605"/>
      <c r="AD69" s="602"/>
      <c r="AE69" s="605"/>
      <c r="AF69" s="237"/>
      <c r="AG69" s="602"/>
      <c r="AH69" s="632"/>
      <c r="AI69" s="283"/>
      <c r="AJ69" s="669"/>
      <c r="AK69" s="585"/>
      <c r="AL69" s="585"/>
      <c r="AM69" s="585"/>
      <c r="AN69" s="171" t="s">
        <v>302</v>
      </c>
      <c r="AO69" s="585"/>
      <c r="AP69" s="585"/>
      <c r="AQ69" s="628"/>
      <c r="AR69" s="624"/>
      <c r="AS69" s="624"/>
      <c r="AT69" s="624"/>
      <c r="AU69" s="628"/>
      <c r="AV69" s="624"/>
      <c r="AW69" s="585"/>
      <c r="AX69" s="643"/>
      <c r="AY69" s="283"/>
      <c r="AZ69" s="624"/>
      <c r="BA69" s="628"/>
      <c r="BB69" s="628"/>
      <c r="BC69" s="624"/>
      <c r="BD69" s="628"/>
      <c r="BE69" s="628"/>
      <c r="BF69" s="624"/>
      <c r="BG69" s="624"/>
      <c r="BH69" s="410" t="s">
        <v>681</v>
      </c>
      <c r="BI69" s="410" t="s">
        <v>681</v>
      </c>
      <c r="BJ69" s="275"/>
      <c r="BK69" s="647"/>
      <c r="BL69" s="647"/>
      <c r="BM69" s="650"/>
      <c r="BN69" s="650"/>
      <c r="BO69" s="275"/>
      <c r="BP69" s="610"/>
      <c r="BQ69" s="610"/>
      <c r="BR69" s="610"/>
      <c r="BS69" s="610"/>
      <c r="BT69" s="624"/>
      <c r="BU69" s="662"/>
      <c r="BV69" s="275"/>
      <c r="BW69" s="608"/>
      <c r="BX69" s="608"/>
      <c r="BY69" s="608"/>
      <c r="BZ69" s="612"/>
      <c r="CA69" s="612"/>
      <c r="CB69" s="612"/>
      <c r="CC69" s="605"/>
      <c r="CD69" s="603"/>
      <c r="CE69" s="173"/>
      <c r="CF69" s="579"/>
      <c r="CG69" s="579"/>
      <c r="CH69" s="410" t="s">
        <v>681</v>
      </c>
      <c r="CI69" s="410" t="s">
        <v>681</v>
      </c>
      <c r="CJ69" s="659"/>
      <c r="CK69" s="659"/>
      <c r="CL69" s="451"/>
      <c r="CM69" s="410"/>
      <c r="CN69" s="579"/>
      <c r="CO69" s="579"/>
      <c r="CP69" s="590"/>
      <c r="CQ69" s="590"/>
      <c r="CR69" s="449"/>
      <c r="CS69" s="161"/>
    </row>
    <row r="70" spans="1:97" s="20" customFormat="1" ht="134.25" customHeight="1" x14ac:dyDescent="0.25">
      <c r="A70" s="40" t="s">
        <v>162</v>
      </c>
      <c r="B70" s="262"/>
      <c r="C70" s="621"/>
      <c r="D70" s="650"/>
      <c r="E70" s="621"/>
      <c r="F70" s="621"/>
      <c r="G70" s="650"/>
      <c r="H70" s="621"/>
      <c r="I70" s="621"/>
      <c r="J70" s="652"/>
      <c r="K70" s="619"/>
      <c r="L70" s="636"/>
      <c r="M70" s="638"/>
      <c r="N70" s="275"/>
      <c r="O70" s="641"/>
      <c r="P70" s="636"/>
      <c r="Q70" s="621"/>
      <c r="R70" s="585"/>
      <c r="S70" s="585"/>
      <c r="T70" s="641"/>
      <c r="U70" s="636"/>
      <c r="V70" s="621"/>
      <c r="W70" s="585"/>
      <c r="X70" s="585"/>
      <c r="Y70" s="624"/>
      <c r="Z70" s="624"/>
      <c r="AA70" s="624"/>
      <c r="AB70" s="624"/>
      <c r="AC70" s="605"/>
      <c r="AD70" s="512" t="s">
        <v>889</v>
      </c>
      <c r="AE70" s="605"/>
      <c r="AF70" s="237"/>
      <c r="AG70" s="512" t="s">
        <v>888</v>
      </c>
      <c r="AH70" s="632"/>
      <c r="AI70" s="283"/>
      <c r="AJ70" s="669"/>
      <c r="AK70" s="585"/>
      <c r="AL70" s="585"/>
      <c r="AM70" s="585"/>
      <c r="AN70" s="579" t="s">
        <v>282</v>
      </c>
      <c r="AO70" s="585"/>
      <c r="AP70" s="585"/>
      <c r="AQ70" s="628"/>
      <c r="AR70" s="624"/>
      <c r="AS70" s="624"/>
      <c r="AT70" s="624"/>
      <c r="AU70" s="628"/>
      <c r="AV70" s="624"/>
      <c r="AW70" s="585"/>
      <c r="AX70" s="643"/>
      <c r="AY70" s="283"/>
      <c r="AZ70" s="624"/>
      <c r="BA70" s="628"/>
      <c r="BB70" s="628"/>
      <c r="BC70" s="624"/>
      <c r="BD70" s="628"/>
      <c r="BE70" s="628"/>
      <c r="BF70" s="624"/>
      <c r="BG70" s="624"/>
      <c r="BH70" s="40" t="s">
        <v>561</v>
      </c>
      <c r="BI70" s="40" t="s">
        <v>561</v>
      </c>
      <c r="BJ70" s="275"/>
      <c r="BK70" s="647"/>
      <c r="BL70" s="647"/>
      <c r="BM70" s="650"/>
      <c r="BN70" s="650"/>
      <c r="BO70" s="275"/>
      <c r="BP70" s="610"/>
      <c r="BQ70" s="610"/>
      <c r="BR70" s="610"/>
      <c r="BS70" s="610"/>
      <c r="BT70" s="624"/>
      <c r="BU70" s="662"/>
      <c r="BV70" s="275"/>
      <c r="BW70" s="608"/>
      <c r="BX70" s="608"/>
      <c r="BY70" s="608"/>
      <c r="BZ70" s="612"/>
      <c r="CA70" s="612"/>
      <c r="CB70" s="612"/>
      <c r="CC70" s="605"/>
      <c r="CD70" s="603"/>
      <c r="CE70" s="173"/>
      <c r="CF70" s="579"/>
      <c r="CG70" s="579"/>
      <c r="CH70" s="40" t="s">
        <v>561</v>
      </c>
      <c r="CI70" s="40" t="s">
        <v>561</v>
      </c>
      <c r="CJ70" s="659"/>
      <c r="CK70" s="659"/>
      <c r="CL70" s="450" t="s">
        <v>761</v>
      </c>
      <c r="CM70" s="40" t="s">
        <v>762</v>
      </c>
      <c r="CN70" s="579"/>
      <c r="CO70" s="579"/>
      <c r="CP70" s="590"/>
      <c r="CQ70" s="590"/>
      <c r="CR70" s="450"/>
      <c r="CS70" s="40"/>
    </row>
    <row r="71" spans="1:97" s="20" customFormat="1" ht="51" x14ac:dyDescent="0.2">
      <c r="A71" s="410" t="s">
        <v>87</v>
      </c>
      <c r="B71" s="262"/>
      <c r="C71" s="621"/>
      <c r="D71" s="650"/>
      <c r="E71" s="621"/>
      <c r="F71" s="621"/>
      <c r="G71" s="650"/>
      <c r="H71" s="621"/>
      <c r="I71" s="621"/>
      <c r="J71" s="652"/>
      <c r="K71" s="619"/>
      <c r="L71" s="636"/>
      <c r="M71" s="638"/>
      <c r="N71" s="275"/>
      <c r="O71" s="641"/>
      <c r="P71" s="636"/>
      <c r="Q71" s="621"/>
      <c r="R71" s="585"/>
      <c r="S71" s="585"/>
      <c r="T71" s="641"/>
      <c r="U71" s="636"/>
      <c r="V71" s="621"/>
      <c r="W71" s="585"/>
      <c r="X71" s="585"/>
      <c r="Y71" s="624"/>
      <c r="Z71" s="624"/>
      <c r="AA71" s="624"/>
      <c r="AB71" s="624"/>
      <c r="AC71" s="605"/>
      <c r="AD71" s="624" t="s">
        <v>281</v>
      </c>
      <c r="AE71" s="605"/>
      <c r="AF71" s="237"/>
      <c r="AG71" s="624" t="s">
        <v>281</v>
      </c>
      <c r="AH71" s="632"/>
      <c r="AI71" s="283"/>
      <c r="AJ71" s="669"/>
      <c r="AK71" s="585"/>
      <c r="AL71" s="585"/>
      <c r="AM71" s="585"/>
      <c r="AN71" s="579"/>
      <c r="AO71" s="172" t="s">
        <v>300</v>
      </c>
      <c r="AP71" s="585"/>
      <c r="AQ71" s="628"/>
      <c r="AR71" s="624" t="s">
        <v>775</v>
      </c>
      <c r="AS71" s="512" t="s">
        <v>300</v>
      </c>
      <c r="AT71" s="624"/>
      <c r="AU71" s="628"/>
      <c r="AV71" s="624" t="s">
        <v>775</v>
      </c>
      <c r="AW71" s="172" t="s">
        <v>300</v>
      </c>
      <c r="AX71" s="643"/>
      <c r="AY71" s="283"/>
      <c r="AZ71" s="624"/>
      <c r="BA71" s="628"/>
      <c r="BB71" s="628"/>
      <c r="BC71" s="624"/>
      <c r="BD71" s="628"/>
      <c r="BE71" s="628"/>
      <c r="BF71" s="624"/>
      <c r="BG71" s="624"/>
      <c r="BH71" s="195" t="s">
        <v>88</v>
      </c>
      <c r="BI71" s="195" t="s">
        <v>88</v>
      </c>
      <c r="BJ71" s="275"/>
      <c r="BK71" s="647"/>
      <c r="BL71" s="647"/>
      <c r="BM71" s="650"/>
      <c r="BN71" s="650"/>
      <c r="BO71" s="275"/>
      <c r="BP71" s="610"/>
      <c r="BQ71" s="610"/>
      <c r="BR71" s="610"/>
      <c r="BS71" s="610"/>
      <c r="BT71" s="624"/>
      <c r="BU71" s="662"/>
      <c r="BV71" s="275"/>
      <c r="BW71" s="608"/>
      <c r="BX71" s="608"/>
      <c r="BY71" s="608"/>
      <c r="BZ71" s="612"/>
      <c r="CA71" s="612"/>
      <c r="CB71" s="612"/>
      <c r="CC71" s="605"/>
      <c r="CD71" s="603"/>
      <c r="CE71" s="173"/>
      <c r="CF71" s="579"/>
      <c r="CG71" s="579"/>
      <c r="CH71" s="33" t="s">
        <v>36</v>
      </c>
      <c r="CI71" s="33" t="s">
        <v>36</v>
      </c>
      <c r="CJ71" s="659"/>
      <c r="CK71" s="659"/>
      <c r="CL71" s="501"/>
      <c r="CM71" s="33"/>
      <c r="CN71" s="579"/>
      <c r="CO71" s="579"/>
      <c r="CP71" s="590"/>
      <c r="CQ71" s="590"/>
      <c r="CR71" s="288"/>
      <c r="CS71" s="156"/>
    </row>
    <row r="72" spans="1:97" s="20" customFormat="1" ht="25.5" x14ac:dyDescent="0.2">
      <c r="A72" s="410" t="s">
        <v>181</v>
      </c>
      <c r="B72" s="262"/>
      <c r="C72" s="621"/>
      <c r="D72" s="650"/>
      <c r="E72" s="621"/>
      <c r="F72" s="621"/>
      <c r="G72" s="650"/>
      <c r="H72" s="621"/>
      <c r="I72" s="621"/>
      <c r="J72" s="652"/>
      <c r="K72" s="619"/>
      <c r="L72" s="636"/>
      <c r="M72" s="638"/>
      <c r="N72" s="275"/>
      <c r="O72" s="641"/>
      <c r="P72" s="636"/>
      <c r="Q72" s="621"/>
      <c r="R72" s="585"/>
      <c r="S72" s="585"/>
      <c r="T72" s="641"/>
      <c r="U72" s="636"/>
      <c r="V72" s="621"/>
      <c r="W72" s="585"/>
      <c r="X72" s="585"/>
      <c r="Y72" s="624"/>
      <c r="Z72" s="624"/>
      <c r="AA72" s="624"/>
      <c r="AB72" s="624"/>
      <c r="AC72" s="605"/>
      <c r="AD72" s="624"/>
      <c r="AE72" s="605"/>
      <c r="AF72" s="237"/>
      <c r="AG72" s="624"/>
      <c r="AH72" s="632"/>
      <c r="AI72" s="283"/>
      <c r="AJ72" s="669"/>
      <c r="AK72" s="585"/>
      <c r="AL72" s="585"/>
      <c r="AM72" s="585"/>
      <c r="AN72" s="579"/>
      <c r="AO72" s="585" t="s">
        <v>282</v>
      </c>
      <c r="AP72" s="585"/>
      <c r="AQ72" s="628"/>
      <c r="AR72" s="624"/>
      <c r="AS72" s="624" t="s">
        <v>282</v>
      </c>
      <c r="AT72" s="624"/>
      <c r="AU72" s="628"/>
      <c r="AV72" s="624"/>
      <c r="AW72" s="585" t="s">
        <v>282</v>
      </c>
      <c r="AX72" s="643"/>
      <c r="AY72" s="283"/>
      <c r="AZ72" s="624"/>
      <c r="BA72" s="628"/>
      <c r="BB72" s="628"/>
      <c r="BC72" s="624"/>
      <c r="BD72" s="628"/>
      <c r="BE72" s="628"/>
      <c r="BF72" s="624"/>
      <c r="BG72" s="624"/>
      <c r="BH72" s="156" t="s">
        <v>757</v>
      </c>
      <c r="BI72" s="156" t="s">
        <v>757</v>
      </c>
      <c r="BJ72" s="275"/>
      <c r="BK72" s="647"/>
      <c r="BL72" s="647"/>
      <c r="BM72" s="650"/>
      <c r="BN72" s="650"/>
      <c r="BO72" s="275"/>
      <c r="BP72" s="610"/>
      <c r="BQ72" s="610"/>
      <c r="BR72" s="610"/>
      <c r="BS72" s="610"/>
      <c r="BT72" s="624"/>
      <c r="BU72" s="662"/>
      <c r="BV72" s="275"/>
      <c r="BW72" s="608"/>
      <c r="BX72" s="608"/>
      <c r="BY72" s="608"/>
      <c r="BZ72" s="612"/>
      <c r="CA72" s="612"/>
      <c r="CB72" s="612"/>
      <c r="CC72" s="605"/>
      <c r="CD72" s="603"/>
      <c r="CE72" s="173"/>
      <c r="CF72" s="579"/>
      <c r="CG72" s="579"/>
      <c r="CH72" s="33" t="s">
        <v>36</v>
      </c>
      <c r="CI72" s="33" t="s">
        <v>36</v>
      </c>
      <c r="CJ72" s="659"/>
      <c r="CK72" s="659"/>
      <c r="CL72" s="501"/>
      <c r="CM72" s="33"/>
      <c r="CN72" s="579"/>
      <c r="CO72" s="579"/>
      <c r="CP72" s="590"/>
      <c r="CQ72" s="590"/>
      <c r="CR72" s="288"/>
      <c r="CS72" s="156"/>
    </row>
    <row r="73" spans="1:97" s="20" customFormat="1" ht="41.25" customHeight="1" x14ac:dyDescent="0.25">
      <c r="A73" s="410" t="s">
        <v>177</v>
      </c>
      <c r="B73" s="262"/>
      <c r="C73" s="621"/>
      <c r="D73" s="650"/>
      <c r="E73" s="621"/>
      <c r="F73" s="621"/>
      <c r="G73" s="650"/>
      <c r="H73" s="621"/>
      <c r="I73" s="621"/>
      <c r="J73" s="652"/>
      <c r="K73" s="619"/>
      <c r="L73" s="636"/>
      <c r="M73" s="638"/>
      <c r="N73" s="275"/>
      <c r="O73" s="641"/>
      <c r="P73" s="636"/>
      <c r="Q73" s="621"/>
      <c r="R73" s="585"/>
      <c r="S73" s="585"/>
      <c r="T73" s="641"/>
      <c r="U73" s="636"/>
      <c r="V73" s="621"/>
      <c r="W73" s="585"/>
      <c r="X73" s="585"/>
      <c r="Y73" s="624"/>
      <c r="Z73" s="624"/>
      <c r="AA73" s="624"/>
      <c r="AB73" s="624"/>
      <c r="AC73" s="605"/>
      <c r="AD73" s="624"/>
      <c r="AE73" s="605"/>
      <c r="AF73" s="237"/>
      <c r="AG73" s="624"/>
      <c r="AH73" s="632"/>
      <c r="AI73" s="283"/>
      <c r="AJ73" s="669"/>
      <c r="AK73" s="585"/>
      <c r="AL73" s="585"/>
      <c r="AM73" s="585"/>
      <c r="AN73" s="579"/>
      <c r="AO73" s="585"/>
      <c r="AP73" s="585"/>
      <c r="AQ73" s="628"/>
      <c r="AR73" s="628" t="s">
        <v>282</v>
      </c>
      <c r="AS73" s="624"/>
      <c r="AT73" s="624"/>
      <c r="AU73" s="628"/>
      <c r="AV73" s="628" t="s">
        <v>282</v>
      </c>
      <c r="AW73" s="585"/>
      <c r="AX73" s="643"/>
      <c r="AY73" s="283"/>
      <c r="AZ73" s="624"/>
      <c r="BA73" s="628"/>
      <c r="BB73" s="628"/>
      <c r="BC73" s="624"/>
      <c r="BD73" s="628"/>
      <c r="BE73" s="628"/>
      <c r="BF73" s="624"/>
      <c r="BG73" s="624"/>
      <c r="BH73" s="197" t="s">
        <v>758</v>
      </c>
      <c r="BI73" s="197" t="s">
        <v>758</v>
      </c>
      <c r="BJ73" s="275"/>
      <c r="BK73" s="647"/>
      <c r="BL73" s="647"/>
      <c r="BM73" s="650"/>
      <c r="BN73" s="650"/>
      <c r="BO73" s="275"/>
      <c r="BP73" s="610"/>
      <c r="BQ73" s="610"/>
      <c r="BR73" s="610"/>
      <c r="BS73" s="610"/>
      <c r="BT73" s="624"/>
      <c r="BU73" s="662"/>
      <c r="BV73" s="275"/>
      <c r="BW73" s="608"/>
      <c r="BX73" s="608"/>
      <c r="BY73" s="608"/>
      <c r="BZ73" s="612"/>
      <c r="CA73" s="612"/>
      <c r="CB73" s="612"/>
      <c r="CC73" s="605"/>
      <c r="CD73" s="603"/>
      <c r="CE73" s="173"/>
      <c r="CF73" s="579"/>
      <c r="CG73" s="579"/>
      <c r="CH73" s="410" t="s">
        <v>36</v>
      </c>
      <c r="CI73" s="410" t="s">
        <v>36</v>
      </c>
      <c r="CJ73" s="659"/>
      <c r="CK73" s="659"/>
      <c r="CL73" s="451"/>
      <c r="CM73" s="410"/>
      <c r="CN73" s="579"/>
      <c r="CO73" s="579"/>
      <c r="CP73" s="590"/>
      <c r="CQ73" s="590"/>
      <c r="CR73" s="448"/>
      <c r="CS73" s="81"/>
    </row>
    <row r="74" spans="1:97" s="20" customFormat="1" ht="33.75" customHeight="1" x14ac:dyDescent="0.25">
      <c r="A74" s="410" t="s">
        <v>174</v>
      </c>
      <c r="B74" s="262"/>
      <c r="C74" s="621"/>
      <c r="D74" s="650"/>
      <c r="E74" s="621"/>
      <c r="F74" s="621"/>
      <c r="G74" s="650"/>
      <c r="H74" s="621"/>
      <c r="I74" s="621"/>
      <c r="J74" s="652"/>
      <c r="K74" s="619"/>
      <c r="L74" s="636"/>
      <c r="M74" s="638"/>
      <c r="N74" s="275"/>
      <c r="O74" s="641"/>
      <c r="P74" s="636"/>
      <c r="Q74" s="621"/>
      <c r="R74" s="585"/>
      <c r="S74" s="585"/>
      <c r="T74" s="641"/>
      <c r="U74" s="636"/>
      <c r="V74" s="621"/>
      <c r="W74" s="585"/>
      <c r="X74" s="585"/>
      <c r="Y74" s="624"/>
      <c r="Z74" s="624"/>
      <c r="AA74" s="624"/>
      <c r="AB74" s="624"/>
      <c r="AC74" s="605"/>
      <c r="AD74" s="624"/>
      <c r="AE74" s="511"/>
      <c r="AF74" s="237"/>
      <c r="AG74" s="624"/>
      <c r="AH74" s="511"/>
      <c r="AI74" s="276"/>
      <c r="AJ74" s="669"/>
      <c r="AK74" s="585"/>
      <c r="AL74" s="585"/>
      <c r="AM74" s="585"/>
      <c r="AN74" s="579"/>
      <c r="AO74" s="585"/>
      <c r="AP74" s="585"/>
      <c r="AQ74" s="628"/>
      <c r="AR74" s="628"/>
      <c r="AS74" s="624"/>
      <c r="AT74" s="624"/>
      <c r="AU74" s="628"/>
      <c r="AV74" s="628"/>
      <c r="AW74" s="585"/>
      <c r="AX74" s="643"/>
      <c r="AY74" s="283"/>
      <c r="AZ74" s="624"/>
      <c r="BA74" s="628"/>
      <c r="BB74" s="511"/>
      <c r="BC74" s="624"/>
      <c r="BD74" s="628"/>
      <c r="BE74" s="511"/>
      <c r="BF74" s="624"/>
      <c r="BG74" s="624"/>
      <c r="BH74" s="81" t="s">
        <v>328</v>
      </c>
      <c r="BI74" s="81" t="s">
        <v>328</v>
      </c>
      <c r="BJ74" s="275"/>
      <c r="BK74" s="647"/>
      <c r="BL74" s="647"/>
      <c r="BM74" s="650"/>
      <c r="BN74" s="650"/>
      <c r="BO74" s="275"/>
      <c r="BP74" s="610"/>
      <c r="BQ74" s="610"/>
      <c r="BR74" s="610"/>
      <c r="BS74" s="610"/>
      <c r="BT74" s="624"/>
      <c r="BU74" s="662"/>
      <c r="BV74" s="275"/>
      <c r="BW74" s="608"/>
      <c r="BX74" s="608"/>
      <c r="BY74" s="608"/>
      <c r="BZ74" s="612"/>
      <c r="CA74" s="612"/>
      <c r="CB74" s="612"/>
      <c r="CC74" s="605"/>
      <c r="CD74" s="603"/>
      <c r="CE74" s="173"/>
      <c r="CF74" s="579"/>
      <c r="CG74" s="579"/>
      <c r="CH74" s="410" t="s">
        <v>36</v>
      </c>
      <c r="CI74" s="410" t="s">
        <v>36</v>
      </c>
      <c r="CJ74" s="659"/>
      <c r="CK74" s="659"/>
      <c r="CL74" s="451"/>
      <c r="CM74" s="410"/>
      <c r="CN74" s="579"/>
      <c r="CO74" s="579"/>
      <c r="CP74" s="590"/>
      <c r="CQ74" s="590"/>
      <c r="CR74" s="448" t="s">
        <v>599</v>
      </c>
      <c r="CS74" s="81" t="s">
        <v>599</v>
      </c>
    </row>
    <row r="75" spans="1:97" s="20" customFormat="1" ht="25.5" x14ac:dyDescent="0.2">
      <c r="A75" s="410" t="s">
        <v>89</v>
      </c>
      <c r="B75" s="262"/>
      <c r="C75" s="621"/>
      <c r="D75" s="650"/>
      <c r="E75" s="621"/>
      <c r="F75" s="621"/>
      <c r="G75" s="650"/>
      <c r="H75" s="621"/>
      <c r="I75" s="621"/>
      <c r="J75" s="652"/>
      <c r="K75" s="619"/>
      <c r="L75" s="636"/>
      <c r="M75" s="638"/>
      <c r="N75" s="275"/>
      <c r="O75" s="641"/>
      <c r="P75" s="636"/>
      <c r="Q75" s="621"/>
      <c r="R75" s="585"/>
      <c r="S75" s="585"/>
      <c r="T75" s="641"/>
      <c r="U75" s="636"/>
      <c r="V75" s="621"/>
      <c r="W75" s="585"/>
      <c r="X75" s="585"/>
      <c r="Y75" s="624"/>
      <c r="Z75" s="624"/>
      <c r="AA75" s="624"/>
      <c r="AB75" s="624"/>
      <c r="AC75" s="605"/>
      <c r="AD75" s="624"/>
      <c r="AE75" s="511"/>
      <c r="AF75" s="237"/>
      <c r="AG75" s="624"/>
      <c r="AH75" s="511"/>
      <c r="AI75" s="283"/>
      <c r="AJ75" s="669"/>
      <c r="AK75" s="585"/>
      <c r="AL75" s="585"/>
      <c r="AM75" s="585"/>
      <c r="AN75" s="579"/>
      <c r="AO75" s="585"/>
      <c r="AP75" s="585"/>
      <c r="AQ75" s="628"/>
      <c r="AR75" s="628"/>
      <c r="AS75" s="624"/>
      <c r="AT75" s="624"/>
      <c r="AU75" s="628"/>
      <c r="AV75" s="628"/>
      <c r="AW75" s="585"/>
      <c r="AX75" s="643"/>
      <c r="AY75" s="283"/>
      <c r="AZ75" s="624"/>
      <c r="BA75" s="628"/>
      <c r="BB75" s="511"/>
      <c r="BC75" s="624"/>
      <c r="BD75" s="628"/>
      <c r="BE75" s="511"/>
      <c r="BF75" s="624"/>
      <c r="BG75" s="624"/>
      <c r="BH75" s="156" t="s">
        <v>90</v>
      </c>
      <c r="BI75" s="156" t="s">
        <v>90</v>
      </c>
      <c r="BJ75" s="275"/>
      <c r="BK75" s="647"/>
      <c r="BL75" s="647"/>
      <c r="BM75" s="650"/>
      <c r="BN75" s="650"/>
      <c r="BO75" s="275"/>
      <c r="BP75" s="610"/>
      <c r="BQ75" s="610"/>
      <c r="BR75" s="610"/>
      <c r="BS75" s="610"/>
      <c r="BT75" s="624"/>
      <c r="BU75" s="662"/>
      <c r="BV75" s="275"/>
      <c r="BW75" s="608"/>
      <c r="BX75" s="608"/>
      <c r="BY75" s="608"/>
      <c r="BZ75" s="612"/>
      <c r="CA75" s="612"/>
      <c r="CB75" s="612"/>
      <c r="CC75" s="605"/>
      <c r="CD75" s="603"/>
      <c r="CE75" s="173"/>
      <c r="CF75" s="579"/>
      <c r="CG75" s="579"/>
      <c r="CH75" s="33" t="s">
        <v>36</v>
      </c>
      <c r="CI75" s="33" t="s">
        <v>36</v>
      </c>
      <c r="CJ75" s="659"/>
      <c r="CK75" s="659"/>
      <c r="CL75" s="501"/>
      <c r="CM75" s="33"/>
      <c r="CN75" s="579"/>
      <c r="CO75" s="579"/>
      <c r="CP75" s="590"/>
      <c r="CQ75" s="590"/>
      <c r="CR75" s="288"/>
      <c r="CS75" s="156"/>
    </row>
    <row r="76" spans="1:97" s="20" customFormat="1" ht="25.5" x14ac:dyDescent="0.25">
      <c r="A76" s="410" t="s">
        <v>178</v>
      </c>
      <c r="B76" s="260"/>
      <c r="C76" s="621"/>
      <c r="D76" s="650"/>
      <c r="E76" s="621"/>
      <c r="F76" s="621"/>
      <c r="G76" s="650"/>
      <c r="H76" s="621"/>
      <c r="I76" s="621"/>
      <c r="J76" s="652"/>
      <c r="K76" s="619"/>
      <c r="L76" s="636"/>
      <c r="M76" s="638"/>
      <c r="N76" s="275"/>
      <c r="O76" s="641"/>
      <c r="P76" s="636"/>
      <c r="Q76" s="621"/>
      <c r="R76" s="585"/>
      <c r="S76" s="585"/>
      <c r="T76" s="641"/>
      <c r="U76" s="636"/>
      <c r="V76" s="621"/>
      <c r="W76" s="585"/>
      <c r="X76" s="585"/>
      <c r="Y76" s="624"/>
      <c r="Z76" s="624"/>
      <c r="AA76" s="624"/>
      <c r="AB76" s="624"/>
      <c r="AC76" s="605"/>
      <c r="AD76" s="624"/>
      <c r="AE76" s="524"/>
      <c r="AF76" s="237"/>
      <c r="AG76" s="624"/>
      <c r="AH76" s="525"/>
      <c r="AI76" s="283"/>
      <c r="AJ76" s="669"/>
      <c r="AK76" s="585"/>
      <c r="AL76" s="585"/>
      <c r="AM76" s="585"/>
      <c r="AN76" s="579"/>
      <c r="AO76" s="585"/>
      <c r="AP76" s="585"/>
      <c r="AQ76" s="628"/>
      <c r="AR76" s="628"/>
      <c r="AS76" s="624"/>
      <c r="AT76" s="624"/>
      <c r="AU76" s="628"/>
      <c r="AV76" s="628"/>
      <c r="AW76" s="585"/>
      <c r="AX76" s="643"/>
      <c r="AY76" s="283"/>
      <c r="AZ76" s="624"/>
      <c r="BA76" s="628"/>
      <c r="BB76" s="512"/>
      <c r="BC76" s="624"/>
      <c r="BD76" s="628"/>
      <c r="BE76" s="512"/>
      <c r="BF76" s="624"/>
      <c r="BG76" s="624"/>
      <c r="BH76" s="197" t="s">
        <v>758</v>
      </c>
      <c r="BI76" s="197" t="s">
        <v>758</v>
      </c>
      <c r="BJ76" s="275"/>
      <c r="BK76" s="647"/>
      <c r="BL76" s="647"/>
      <c r="BM76" s="650"/>
      <c r="BN76" s="650"/>
      <c r="BO76" s="275"/>
      <c r="BP76" s="610"/>
      <c r="BQ76" s="610"/>
      <c r="BR76" s="610"/>
      <c r="BS76" s="610"/>
      <c r="BT76" s="624"/>
      <c r="BU76" s="662"/>
      <c r="BV76" s="275"/>
      <c r="BW76" s="608"/>
      <c r="BX76" s="608"/>
      <c r="BY76" s="608"/>
      <c r="BZ76" s="612"/>
      <c r="CA76" s="612"/>
      <c r="CB76" s="612"/>
      <c r="CC76" s="605"/>
      <c r="CD76" s="603"/>
      <c r="CE76" s="173"/>
      <c r="CF76" s="579"/>
      <c r="CG76" s="579"/>
      <c r="CH76" s="410" t="s">
        <v>36</v>
      </c>
      <c r="CI76" s="410" t="s">
        <v>36</v>
      </c>
      <c r="CJ76" s="659"/>
      <c r="CK76" s="659"/>
      <c r="CL76" s="451"/>
      <c r="CM76" s="410"/>
      <c r="CN76" s="579"/>
      <c r="CO76" s="579"/>
      <c r="CP76" s="590"/>
      <c r="CQ76" s="590"/>
      <c r="CR76" s="448"/>
      <c r="CS76" s="81"/>
    </row>
    <row r="77" spans="1:97" s="20" customFormat="1" ht="63.75" x14ac:dyDescent="0.25">
      <c r="A77" s="410" t="s">
        <v>91</v>
      </c>
      <c r="B77" s="260"/>
      <c r="C77" s="621"/>
      <c r="D77" s="650"/>
      <c r="E77" s="621"/>
      <c r="F77" s="621"/>
      <c r="G77" s="650"/>
      <c r="H77" s="621"/>
      <c r="I77" s="621"/>
      <c r="J77" s="652"/>
      <c r="K77" s="619"/>
      <c r="L77" s="636"/>
      <c r="M77" s="638"/>
      <c r="N77" s="275"/>
      <c r="O77" s="641"/>
      <c r="P77" s="636"/>
      <c r="Q77" s="621"/>
      <c r="R77" s="585"/>
      <c r="S77" s="585"/>
      <c r="T77" s="641"/>
      <c r="U77" s="636"/>
      <c r="V77" s="621"/>
      <c r="W77" s="585"/>
      <c r="X77" s="585"/>
      <c r="Y77" s="624"/>
      <c r="Z77" s="624"/>
      <c r="AA77" s="624"/>
      <c r="AB77" s="624"/>
      <c r="AC77" s="605"/>
      <c r="AD77" s="624"/>
      <c r="AE77" s="512" t="s">
        <v>772</v>
      </c>
      <c r="AF77" s="237"/>
      <c r="AG77" s="624"/>
      <c r="AH77" s="512" t="s">
        <v>772</v>
      </c>
      <c r="AI77" s="283"/>
      <c r="AJ77" s="669"/>
      <c r="AK77" s="585"/>
      <c r="AL77" s="585"/>
      <c r="AM77" s="585"/>
      <c r="AN77" s="579"/>
      <c r="AO77" s="585"/>
      <c r="AP77" s="585"/>
      <c r="AQ77" s="628"/>
      <c r="AR77" s="628"/>
      <c r="AS77" s="624"/>
      <c r="AT77" s="624"/>
      <c r="AU77" s="628"/>
      <c r="AV77" s="628"/>
      <c r="AW77" s="585"/>
      <c r="AX77" s="643"/>
      <c r="AY77" s="283"/>
      <c r="AZ77" s="624"/>
      <c r="BA77" s="628"/>
      <c r="BB77" s="512" t="s">
        <v>295</v>
      </c>
      <c r="BC77" s="624"/>
      <c r="BD77" s="628"/>
      <c r="BE77" s="512" t="s">
        <v>295</v>
      </c>
      <c r="BF77" s="624"/>
      <c r="BG77" s="624"/>
      <c r="BH77" s="81" t="s">
        <v>92</v>
      </c>
      <c r="BI77" s="81" t="s">
        <v>92</v>
      </c>
      <c r="BJ77" s="275"/>
      <c r="BK77" s="647"/>
      <c r="BL77" s="647"/>
      <c r="BM77" s="650"/>
      <c r="BN77" s="650"/>
      <c r="BO77" s="275"/>
      <c r="BP77" s="610"/>
      <c r="BQ77" s="610"/>
      <c r="BR77" s="610"/>
      <c r="BS77" s="610"/>
      <c r="BT77" s="624"/>
      <c r="BU77" s="662"/>
      <c r="BV77" s="275"/>
      <c r="BW77" s="608"/>
      <c r="BX77" s="608"/>
      <c r="BY77" s="608"/>
      <c r="BZ77" s="612"/>
      <c r="CA77" s="612"/>
      <c r="CB77" s="612"/>
      <c r="CC77" s="605"/>
      <c r="CD77" s="603"/>
      <c r="CE77" s="173"/>
      <c r="CF77" s="579"/>
      <c r="CG77" s="579"/>
      <c r="CH77" s="410" t="s">
        <v>240</v>
      </c>
      <c r="CI77" s="410" t="s">
        <v>240</v>
      </c>
      <c r="CJ77" s="659"/>
      <c r="CK77" s="659"/>
      <c r="CL77" s="451"/>
      <c r="CM77" s="410"/>
      <c r="CN77" s="579"/>
      <c r="CO77" s="579"/>
      <c r="CP77" s="590"/>
      <c r="CQ77" s="590"/>
      <c r="CR77" s="451"/>
      <c r="CS77" s="410"/>
    </row>
    <row r="78" spans="1:97" s="20" customFormat="1" ht="63.75" x14ac:dyDescent="0.2">
      <c r="A78" s="410" t="s">
        <v>93</v>
      </c>
      <c r="B78" s="262"/>
      <c r="C78" s="621"/>
      <c r="D78" s="650"/>
      <c r="E78" s="621"/>
      <c r="F78" s="621"/>
      <c r="G78" s="650"/>
      <c r="H78" s="621"/>
      <c r="I78" s="621"/>
      <c r="J78" s="652"/>
      <c r="K78" s="619"/>
      <c r="L78" s="636"/>
      <c r="M78" s="638"/>
      <c r="N78" s="275"/>
      <c r="O78" s="641"/>
      <c r="P78" s="636"/>
      <c r="Q78" s="621"/>
      <c r="R78" s="585"/>
      <c r="S78" s="585"/>
      <c r="T78" s="641"/>
      <c r="U78" s="636"/>
      <c r="V78" s="621"/>
      <c r="W78" s="585"/>
      <c r="X78" s="585"/>
      <c r="Y78" s="624"/>
      <c r="Z78" s="624"/>
      <c r="AA78" s="624"/>
      <c r="AB78" s="624"/>
      <c r="AC78" s="605"/>
      <c r="AD78" s="624"/>
      <c r="AE78" s="524"/>
      <c r="AF78" s="237"/>
      <c r="AG78" s="624"/>
      <c r="AH78" s="525"/>
      <c r="AI78" s="283"/>
      <c r="AJ78" s="669"/>
      <c r="AK78" s="585"/>
      <c r="AL78" s="585"/>
      <c r="AM78" s="585"/>
      <c r="AN78" s="579"/>
      <c r="AO78" s="585"/>
      <c r="AP78" s="585"/>
      <c r="AQ78" s="628"/>
      <c r="AR78" s="628"/>
      <c r="AS78" s="624"/>
      <c r="AT78" s="624"/>
      <c r="AU78" s="628"/>
      <c r="AV78" s="628"/>
      <c r="AW78" s="585"/>
      <c r="AX78" s="643"/>
      <c r="AY78" s="283"/>
      <c r="AZ78" s="624"/>
      <c r="BA78" s="628"/>
      <c r="BB78" s="628" t="s">
        <v>285</v>
      </c>
      <c r="BC78" s="624"/>
      <c r="BD78" s="628"/>
      <c r="BE78" s="628" t="s">
        <v>285</v>
      </c>
      <c r="BF78" s="624"/>
      <c r="BG78" s="624"/>
      <c r="BH78" s="436" t="s">
        <v>759</v>
      </c>
      <c r="BI78" s="436" t="s">
        <v>759</v>
      </c>
      <c r="BJ78" s="275"/>
      <c r="BK78" s="647"/>
      <c r="BL78" s="647"/>
      <c r="BM78" s="650"/>
      <c r="BN78" s="650"/>
      <c r="BO78" s="275"/>
      <c r="BP78" s="610"/>
      <c r="BQ78" s="610"/>
      <c r="BR78" s="610"/>
      <c r="BS78" s="610"/>
      <c r="BT78" s="624"/>
      <c r="BU78" s="662"/>
      <c r="BV78" s="275"/>
      <c r="BW78" s="608"/>
      <c r="BX78" s="608"/>
      <c r="BY78" s="608"/>
      <c r="BZ78" s="612"/>
      <c r="CA78" s="612"/>
      <c r="CB78" s="612"/>
      <c r="CC78" s="605"/>
      <c r="CD78" s="603"/>
      <c r="CE78" s="173"/>
      <c r="CF78" s="579"/>
      <c r="CG78" s="579"/>
      <c r="CH78" s="410" t="s">
        <v>198</v>
      </c>
      <c r="CI78" s="410" t="s">
        <v>864</v>
      </c>
      <c r="CJ78" s="659"/>
      <c r="CK78" s="659"/>
      <c r="CL78" s="451" t="s">
        <v>622</v>
      </c>
      <c r="CM78" s="410" t="s">
        <v>769</v>
      </c>
      <c r="CN78" s="579"/>
      <c r="CO78" s="579"/>
      <c r="CP78" s="590"/>
      <c r="CQ78" s="590"/>
      <c r="CR78" s="451" t="s">
        <v>622</v>
      </c>
      <c r="CS78" s="451" t="s">
        <v>622</v>
      </c>
    </row>
    <row r="79" spans="1:97" s="20" customFormat="1" x14ac:dyDescent="0.2">
      <c r="A79" s="31" t="s">
        <v>620</v>
      </c>
      <c r="B79" s="263"/>
      <c r="C79" s="621"/>
      <c r="D79" s="650"/>
      <c r="E79" s="621"/>
      <c r="F79" s="621"/>
      <c r="G79" s="650"/>
      <c r="H79" s="621"/>
      <c r="I79" s="621"/>
      <c r="J79" s="652"/>
      <c r="K79" s="619"/>
      <c r="L79" s="636"/>
      <c r="M79" s="638"/>
      <c r="N79" s="275"/>
      <c r="O79" s="641"/>
      <c r="P79" s="636"/>
      <c r="Q79" s="621"/>
      <c r="R79" s="585"/>
      <c r="S79" s="585"/>
      <c r="T79" s="641"/>
      <c r="U79" s="636"/>
      <c r="V79" s="621"/>
      <c r="W79" s="585"/>
      <c r="X79" s="585"/>
      <c r="Y79" s="624"/>
      <c r="Z79" s="624"/>
      <c r="AA79" s="624"/>
      <c r="AB79" s="624"/>
      <c r="AC79" s="605"/>
      <c r="AD79" s="624"/>
      <c r="AE79" s="524"/>
      <c r="AF79" s="237"/>
      <c r="AG79" s="624"/>
      <c r="AH79" s="525"/>
      <c r="AI79" s="283"/>
      <c r="AJ79" s="669"/>
      <c r="AK79" s="585"/>
      <c r="AL79" s="585"/>
      <c r="AM79" s="585"/>
      <c r="AN79" s="579"/>
      <c r="AO79" s="585"/>
      <c r="AP79" s="585"/>
      <c r="AQ79" s="628"/>
      <c r="AR79" s="628"/>
      <c r="AS79" s="624"/>
      <c r="AT79" s="624"/>
      <c r="AU79" s="628"/>
      <c r="AV79" s="628"/>
      <c r="AW79" s="585"/>
      <c r="AX79" s="643"/>
      <c r="AY79" s="283"/>
      <c r="AZ79" s="624"/>
      <c r="BA79" s="628"/>
      <c r="BB79" s="628"/>
      <c r="BC79" s="624"/>
      <c r="BD79" s="628"/>
      <c r="BE79" s="628"/>
      <c r="BF79" s="624"/>
      <c r="BG79" s="624"/>
      <c r="BH79" s="82"/>
      <c r="BI79" s="82"/>
      <c r="BJ79" s="275"/>
      <c r="BK79" s="647"/>
      <c r="BL79" s="647"/>
      <c r="BM79" s="650"/>
      <c r="BN79" s="650"/>
      <c r="BO79" s="275"/>
      <c r="BP79" s="610"/>
      <c r="BQ79" s="610"/>
      <c r="BR79" s="610"/>
      <c r="BS79" s="610"/>
      <c r="BT79" s="624"/>
      <c r="BU79" s="662"/>
      <c r="BV79" s="275"/>
      <c r="BW79" s="608"/>
      <c r="BX79" s="608"/>
      <c r="BY79" s="608"/>
      <c r="BZ79" s="612"/>
      <c r="CA79" s="612"/>
      <c r="CB79" s="612"/>
      <c r="CC79" s="605"/>
      <c r="CD79" s="603"/>
      <c r="CE79" s="173"/>
      <c r="CF79" s="579"/>
      <c r="CG79" s="579"/>
      <c r="CH79" s="323"/>
      <c r="CI79" s="323"/>
      <c r="CJ79" s="659"/>
      <c r="CK79" s="659"/>
      <c r="CL79" s="476"/>
      <c r="CM79" s="323"/>
      <c r="CN79" s="579"/>
      <c r="CO79" s="579"/>
      <c r="CP79" s="590"/>
      <c r="CQ79" s="590"/>
      <c r="CR79" s="287"/>
      <c r="CS79" s="82"/>
    </row>
    <row r="80" spans="1:97" s="20" customFormat="1" ht="25.5" x14ac:dyDescent="0.25">
      <c r="A80" s="416" t="s">
        <v>191</v>
      </c>
      <c r="B80" s="263"/>
      <c r="C80" s="621"/>
      <c r="D80" s="650"/>
      <c r="E80" s="621"/>
      <c r="F80" s="621"/>
      <c r="G80" s="650"/>
      <c r="H80" s="621"/>
      <c r="I80" s="621"/>
      <c r="J80" s="652"/>
      <c r="K80" s="619"/>
      <c r="L80" s="636"/>
      <c r="M80" s="638"/>
      <c r="N80" s="275"/>
      <c r="O80" s="641"/>
      <c r="P80" s="636"/>
      <c r="Q80" s="621"/>
      <c r="R80" s="585"/>
      <c r="S80" s="585"/>
      <c r="T80" s="641"/>
      <c r="U80" s="636"/>
      <c r="V80" s="621"/>
      <c r="W80" s="585"/>
      <c r="X80" s="585"/>
      <c r="Y80" s="624"/>
      <c r="Z80" s="624"/>
      <c r="AA80" s="624"/>
      <c r="AB80" s="624"/>
      <c r="AC80" s="605"/>
      <c r="AD80" s="624"/>
      <c r="AE80" s="524"/>
      <c r="AF80" s="237"/>
      <c r="AG80" s="624"/>
      <c r="AH80" s="525"/>
      <c r="AI80" s="283"/>
      <c r="AJ80" s="669"/>
      <c r="AK80" s="585"/>
      <c r="AL80" s="585"/>
      <c r="AM80" s="585"/>
      <c r="AN80" s="579"/>
      <c r="AO80" s="585"/>
      <c r="AP80" s="585"/>
      <c r="AQ80" s="628"/>
      <c r="AR80" s="628"/>
      <c r="AS80" s="624"/>
      <c r="AT80" s="624"/>
      <c r="AU80" s="628"/>
      <c r="AV80" s="628"/>
      <c r="AW80" s="585"/>
      <c r="AX80" s="643"/>
      <c r="AY80" s="283"/>
      <c r="AZ80" s="624"/>
      <c r="BA80" s="628"/>
      <c r="BB80" s="628"/>
      <c r="BC80" s="624"/>
      <c r="BD80" s="628"/>
      <c r="BE80" s="628"/>
      <c r="BF80" s="624"/>
      <c r="BG80" s="624"/>
      <c r="BH80" s="81" t="s">
        <v>881</v>
      </c>
      <c r="BI80" s="81" t="s">
        <v>192</v>
      </c>
      <c r="BJ80" s="275"/>
      <c r="BK80" s="647"/>
      <c r="BL80" s="647"/>
      <c r="BM80" s="650"/>
      <c r="BN80" s="650"/>
      <c r="BO80" s="275"/>
      <c r="BP80" s="610"/>
      <c r="BQ80" s="610"/>
      <c r="BR80" s="610"/>
      <c r="BS80" s="610"/>
      <c r="BT80" s="624"/>
      <c r="BU80" s="662"/>
      <c r="BV80" s="275"/>
      <c r="BW80" s="608"/>
      <c r="BX80" s="608"/>
      <c r="BY80" s="608"/>
      <c r="BZ80" s="612"/>
      <c r="CA80" s="612"/>
      <c r="CB80" s="612"/>
      <c r="CC80" s="605"/>
      <c r="CD80" s="603"/>
      <c r="CE80" s="173"/>
      <c r="CF80" s="579"/>
      <c r="CG80" s="579"/>
      <c r="CH80" s="410" t="s">
        <v>616</v>
      </c>
      <c r="CI80" s="410" t="s">
        <v>616</v>
      </c>
      <c r="CJ80" s="659"/>
      <c r="CK80" s="659"/>
      <c r="CL80" s="451"/>
      <c r="CM80" s="410"/>
      <c r="CN80" s="579"/>
      <c r="CO80" s="579"/>
      <c r="CP80" s="590"/>
      <c r="CQ80" s="590"/>
      <c r="CR80" s="448" t="s">
        <v>719</v>
      </c>
      <c r="CS80" s="448" t="s">
        <v>719</v>
      </c>
    </row>
    <row r="81" spans="1:97" s="20" customFormat="1" ht="25.5" x14ac:dyDescent="0.25">
      <c r="A81" s="23" t="s">
        <v>96</v>
      </c>
      <c r="B81" s="262"/>
      <c r="C81" s="621"/>
      <c r="D81" s="650"/>
      <c r="E81" s="621"/>
      <c r="F81" s="621"/>
      <c r="G81" s="650"/>
      <c r="H81" s="621"/>
      <c r="I81" s="621"/>
      <c r="J81" s="652"/>
      <c r="K81" s="619"/>
      <c r="L81" s="636"/>
      <c r="M81" s="638"/>
      <c r="N81" s="275"/>
      <c r="O81" s="641"/>
      <c r="P81" s="636"/>
      <c r="Q81" s="621"/>
      <c r="R81" s="585"/>
      <c r="S81" s="585"/>
      <c r="T81" s="641"/>
      <c r="U81" s="636"/>
      <c r="V81" s="621"/>
      <c r="W81" s="585"/>
      <c r="X81" s="585"/>
      <c r="Y81" s="624"/>
      <c r="Z81" s="624"/>
      <c r="AA81" s="624"/>
      <c r="AB81" s="624"/>
      <c r="AC81" s="605"/>
      <c r="AD81" s="624"/>
      <c r="AE81" s="524" t="s">
        <v>281</v>
      </c>
      <c r="AF81" s="237"/>
      <c r="AG81" s="624"/>
      <c r="AH81" s="525" t="s">
        <v>281</v>
      </c>
      <c r="AI81" s="283"/>
      <c r="AJ81" s="669"/>
      <c r="AK81" s="585"/>
      <c r="AL81" s="585"/>
      <c r="AM81" s="585"/>
      <c r="AN81" s="579"/>
      <c r="AO81" s="585"/>
      <c r="AP81" s="585"/>
      <c r="AQ81" s="628"/>
      <c r="AR81" s="628"/>
      <c r="AS81" s="624"/>
      <c r="AT81" s="624"/>
      <c r="AU81" s="628"/>
      <c r="AV81" s="628"/>
      <c r="AW81" s="585"/>
      <c r="AX81" s="643"/>
      <c r="AY81" s="283"/>
      <c r="AZ81" s="624"/>
      <c r="BA81" s="628"/>
      <c r="BB81" s="628"/>
      <c r="BC81" s="624"/>
      <c r="BD81" s="628"/>
      <c r="BE81" s="628"/>
      <c r="BF81" s="624"/>
      <c r="BG81" s="624"/>
      <c r="BH81" s="432">
        <v>0.6</v>
      </c>
      <c r="BI81" s="432">
        <v>0.6</v>
      </c>
      <c r="BJ81" s="275"/>
      <c r="BK81" s="647"/>
      <c r="BL81" s="647"/>
      <c r="BM81" s="650"/>
      <c r="BN81" s="650"/>
      <c r="BO81" s="275"/>
      <c r="BP81" s="610"/>
      <c r="BQ81" s="610"/>
      <c r="BR81" s="610"/>
      <c r="BS81" s="610"/>
      <c r="BT81" s="624"/>
      <c r="BU81" s="662"/>
      <c r="BV81" s="275"/>
      <c r="BW81" s="608"/>
      <c r="BX81" s="608"/>
      <c r="BY81" s="608"/>
      <c r="BZ81" s="612"/>
      <c r="CA81" s="612"/>
      <c r="CB81" s="612"/>
      <c r="CC81" s="605"/>
      <c r="CD81" s="603"/>
      <c r="CE81" s="173"/>
      <c r="CF81" s="579"/>
      <c r="CG81" s="579"/>
      <c r="CH81" s="198" t="s">
        <v>699</v>
      </c>
      <c r="CI81" s="198" t="s">
        <v>699</v>
      </c>
      <c r="CJ81" s="659"/>
      <c r="CK81" s="659"/>
      <c r="CL81" s="451"/>
      <c r="CM81" s="410"/>
      <c r="CN81" s="579"/>
      <c r="CO81" s="579"/>
      <c r="CP81" s="590"/>
      <c r="CQ81" s="590"/>
      <c r="CR81" s="452">
        <v>0.6</v>
      </c>
      <c r="CS81" s="432">
        <v>0.6</v>
      </c>
    </row>
    <row r="82" spans="1:97" s="20" customFormat="1" x14ac:dyDescent="0.25">
      <c r="A82" s="162" t="s">
        <v>182</v>
      </c>
      <c r="B82" s="262"/>
      <c r="C82" s="621"/>
      <c r="D82" s="650"/>
      <c r="E82" s="621"/>
      <c r="F82" s="621"/>
      <c r="G82" s="650"/>
      <c r="H82" s="621"/>
      <c r="I82" s="621"/>
      <c r="J82" s="652"/>
      <c r="K82" s="619"/>
      <c r="L82" s="636"/>
      <c r="M82" s="638"/>
      <c r="N82" s="275"/>
      <c r="O82" s="641"/>
      <c r="P82" s="636"/>
      <c r="Q82" s="621"/>
      <c r="R82" s="585"/>
      <c r="S82" s="585"/>
      <c r="T82" s="641"/>
      <c r="U82" s="636"/>
      <c r="V82" s="621"/>
      <c r="W82" s="585"/>
      <c r="X82" s="585"/>
      <c r="Y82" s="624"/>
      <c r="Z82" s="624"/>
      <c r="AA82" s="624"/>
      <c r="AB82" s="624"/>
      <c r="AC82" s="526">
        <v>0.98</v>
      </c>
      <c r="AD82" s="624"/>
      <c r="AE82" s="524"/>
      <c r="AF82" s="526">
        <v>0.98</v>
      </c>
      <c r="AG82" s="624"/>
      <c r="AH82" s="525"/>
      <c r="AI82" s="283"/>
      <c r="AJ82" s="669"/>
      <c r="AK82" s="585"/>
      <c r="AL82" s="585"/>
      <c r="AM82" s="585"/>
      <c r="AN82" s="579"/>
      <c r="AO82" s="585"/>
      <c r="AP82" s="585"/>
      <c r="AQ82" s="628"/>
      <c r="AR82" s="628"/>
      <c r="AS82" s="624"/>
      <c r="AT82" s="624"/>
      <c r="AU82" s="628"/>
      <c r="AV82" s="628"/>
      <c r="AW82" s="585"/>
      <c r="AX82" s="643"/>
      <c r="AY82" s="283"/>
      <c r="AZ82" s="624"/>
      <c r="BA82" s="628"/>
      <c r="BB82" s="628"/>
      <c r="BC82" s="624"/>
      <c r="BD82" s="628"/>
      <c r="BE82" s="628"/>
      <c r="BF82" s="624"/>
      <c r="BG82" s="624"/>
      <c r="BH82" s="433">
        <v>0.95</v>
      </c>
      <c r="BI82" s="433">
        <v>0.95</v>
      </c>
      <c r="BJ82" s="275"/>
      <c r="BK82" s="647"/>
      <c r="BL82" s="647"/>
      <c r="BM82" s="650"/>
      <c r="BN82" s="650"/>
      <c r="BO82" s="275"/>
      <c r="BP82" s="610"/>
      <c r="BQ82" s="610"/>
      <c r="BR82" s="610"/>
      <c r="BS82" s="610"/>
      <c r="BT82" s="624"/>
      <c r="BU82" s="662"/>
      <c r="BV82" s="275"/>
      <c r="BW82" s="608"/>
      <c r="BX82" s="608"/>
      <c r="BY82" s="608"/>
      <c r="BZ82" s="612"/>
      <c r="CA82" s="612"/>
      <c r="CB82" s="612"/>
      <c r="CC82" s="605"/>
      <c r="CD82" s="603"/>
      <c r="CE82" s="173"/>
      <c r="CF82" s="579"/>
      <c r="CG82" s="579"/>
      <c r="CH82" s="67" t="s">
        <v>700</v>
      </c>
      <c r="CI82" s="67" t="s">
        <v>700</v>
      </c>
      <c r="CJ82" s="659"/>
      <c r="CK82" s="659"/>
      <c r="CL82" s="477"/>
      <c r="CM82" s="192"/>
      <c r="CN82" s="579"/>
      <c r="CO82" s="579"/>
      <c r="CP82" s="590"/>
      <c r="CQ82" s="590"/>
      <c r="CR82" s="453">
        <v>0.95</v>
      </c>
      <c r="CS82" s="433">
        <v>0.95</v>
      </c>
    </row>
    <row r="83" spans="1:97" s="20" customFormat="1" ht="27" x14ac:dyDescent="0.25">
      <c r="A83" s="88" t="s">
        <v>186</v>
      </c>
      <c r="B83" s="262"/>
      <c r="C83" s="621"/>
      <c r="D83" s="650"/>
      <c r="E83" s="621"/>
      <c r="F83" s="621"/>
      <c r="G83" s="650"/>
      <c r="H83" s="621"/>
      <c r="I83" s="621"/>
      <c r="J83" s="652"/>
      <c r="K83" s="619"/>
      <c r="L83" s="636"/>
      <c r="M83" s="638"/>
      <c r="N83" s="275"/>
      <c r="O83" s="641"/>
      <c r="P83" s="636"/>
      <c r="Q83" s="621"/>
      <c r="R83" s="585"/>
      <c r="S83" s="585"/>
      <c r="T83" s="641"/>
      <c r="U83" s="636"/>
      <c r="V83" s="621"/>
      <c r="W83" s="585"/>
      <c r="X83" s="585"/>
      <c r="Y83" s="624"/>
      <c r="Z83" s="624"/>
      <c r="AA83" s="624"/>
      <c r="AB83" s="624"/>
      <c r="AC83" s="527" t="s">
        <v>754</v>
      </c>
      <c r="AD83" s="624"/>
      <c r="AE83" s="524"/>
      <c r="AF83" s="527" t="s">
        <v>754</v>
      </c>
      <c r="AG83" s="624"/>
      <c r="AH83" s="525"/>
      <c r="AI83" s="283"/>
      <c r="AJ83" s="669"/>
      <c r="AK83" s="585"/>
      <c r="AL83" s="585"/>
      <c r="AM83" s="585"/>
      <c r="AN83" s="579"/>
      <c r="AO83" s="585"/>
      <c r="AP83" s="585"/>
      <c r="AQ83" s="628"/>
      <c r="AR83" s="628"/>
      <c r="AS83" s="624"/>
      <c r="AT83" s="624"/>
      <c r="AU83" s="628"/>
      <c r="AV83" s="628"/>
      <c r="AW83" s="585"/>
      <c r="AX83" s="643"/>
      <c r="AY83" s="283"/>
      <c r="AZ83" s="624"/>
      <c r="BA83" s="628"/>
      <c r="BB83" s="628"/>
      <c r="BC83" s="624"/>
      <c r="BD83" s="628"/>
      <c r="BE83" s="628"/>
      <c r="BF83" s="624"/>
      <c r="BG83" s="624"/>
      <c r="BH83" s="434" t="s">
        <v>882</v>
      </c>
      <c r="BI83" s="434" t="s">
        <v>717</v>
      </c>
      <c r="BJ83" s="275"/>
      <c r="BK83" s="647"/>
      <c r="BL83" s="647"/>
      <c r="BM83" s="650"/>
      <c r="BN83" s="650"/>
      <c r="BO83" s="275"/>
      <c r="BP83" s="610"/>
      <c r="BQ83" s="610"/>
      <c r="BR83" s="610"/>
      <c r="BS83" s="610"/>
      <c r="BT83" s="624"/>
      <c r="BU83" s="662"/>
      <c r="BV83" s="275"/>
      <c r="BW83" s="608"/>
      <c r="BX83" s="608"/>
      <c r="BY83" s="608"/>
      <c r="BZ83" s="612"/>
      <c r="CA83" s="612"/>
      <c r="CB83" s="612"/>
      <c r="CC83" s="605"/>
      <c r="CD83" s="603"/>
      <c r="CE83" s="173"/>
      <c r="CF83" s="579"/>
      <c r="CG83" s="579"/>
      <c r="CH83" s="89" t="s">
        <v>396</v>
      </c>
      <c r="CI83" s="89" t="s">
        <v>396</v>
      </c>
      <c r="CJ83" s="659"/>
      <c r="CK83" s="659"/>
      <c r="CL83" s="477"/>
      <c r="CM83" s="192"/>
      <c r="CN83" s="579"/>
      <c r="CO83" s="579"/>
      <c r="CP83" s="590"/>
      <c r="CQ83" s="590"/>
      <c r="CR83" s="454" t="s">
        <v>717</v>
      </c>
      <c r="CS83" s="434" t="s">
        <v>718</v>
      </c>
    </row>
    <row r="84" spans="1:97" s="20" customFormat="1" ht="30" customHeight="1" x14ac:dyDescent="0.2">
      <c r="A84" s="41" t="s">
        <v>97</v>
      </c>
      <c r="B84" s="262"/>
      <c r="C84" s="621"/>
      <c r="D84" s="650"/>
      <c r="E84" s="621"/>
      <c r="F84" s="621"/>
      <c r="G84" s="650"/>
      <c r="H84" s="621"/>
      <c r="I84" s="621"/>
      <c r="J84" s="652"/>
      <c r="K84" s="619"/>
      <c r="L84" s="636"/>
      <c r="M84" s="638"/>
      <c r="N84" s="275"/>
      <c r="O84" s="641"/>
      <c r="P84" s="636"/>
      <c r="Q84" s="621"/>
      <c r="R84" s="585"/>
      <c r="S84" s="585"/>
      <c r="T84" s="641"/>
      <c r="U84" s="636"/>
      <c r="V84" s="621"/>
      <c r="W84" s="585"/>
      <c r="X84" s="585"/>
      <c r="Y84" s="624"/>
      <c r="Z84" s="624"/>
      <c r="AA84" s="624"/>
      <c r="AB84" s="624"/>
      <c r="AC84" s="624" t="s">
        <v>281</v>
      </c>
      <c r="AD84" s="624"/>
      <c r="AE84" s="524"/>
      <c r="AF84" s="624" t="s">
        <v>281</v>
      </c>
      <c r="AG84" s="624"/>
      <c r="AH84" s="525"/>
      <c r="AI84" s="283"/>
      <c r="AJ84" s="669"/>
      <c r="AK84" s="585"/>
      <c r="AL84" s="585"/>
      <c r="AM84" s="585"/>
      <c r="AN84" s="579"/>
      <c r="AO84" s="585"/>
      <c r="AP84" s="585"/>
      <c r="AQ84" s="628"/>
      <c r="AR84" s="628"/>
      <c r="AS84" s="624"/>
      <c r="AT84" s="624"/>
      <c r="AU84" s="628"/>
      <c r="AV84" s="628"/>
      <c r="AW84" s="585"/>
      <c r="AX84" s="643"/>
      <c r="AY84" s="283"/>
      <c r="AZ84" s="624"/>
      <c r="BA84" s="628"/>
      <c r="BB84" s="628"/>
      <c r="BC84" s="624"/>
      <c r="BD84" s="628"/>
      <c r="BE84" s="628"/>
      <c r="BF84" s="624"/>
      <c r="BG84" s="624"/>
      <c r="BH84" s="82"/>
      <c r="BI84" s="82"/>
      <c r="BJ84" s="275"/>
      <c r="BK84" s="647"/>
      <c r="BL84" s="647"/>
      <c r="BM84" s="650"/>
      <c r="BN84" s="650"/>
      <c r="BO84" s="275"/>
      <c r="BP84" s="610"/>
      <c r="BQ84" s="610"/>
      <c r="BR84" s="610"/>
      <c r="BS84" s="610"/>
      <c r="BT84" s="624"/>
      <c r="BU84" s="662"/>
      <c r="BV84" s="275"/>
      <c r="BW84" s="608"/>
      <c r="BX84" s="608"/>
      <c r="BY84" s="608"/>
      <c r="BZ84" s="612"/>
      <c r="CA84" s="612"/>
      <c r="CB84" s="612"/>
      <c r="CC84" s="605"/>
      <c r="CD84" s="603"/>
      <c r="CE84" s="173"/>
      <c r="CF84" s="579"/>
      <c r="CG84" s="579"/>
      <c r="CH84" s="41"/>
      <c r="CI84" s="41"/>
      <c r="CJ84" s="659"/>
      <c r="CK84" s="659"/>
      <c r="CL84" s="655" t="s">
        <v>619</v>
      </c>
      <c r="CM84" s="573" t="s">
        <v>619</v>
      </c>
      <c r="CN84" s="579"/>
      <c r="CO84" s="579"/>
      <c r="CP84" s="590"/>
      <c r="CQ84" s="590"/>
      <c r="CR84" s="455"/>
      <c r="CS84" s="435"/>
    </row>
    <row r="85" spans="1:97" s="20" customFormat="1" ht="51" x14ac:dyDescent="0.25">
      <c r="A85" s="410" t="s">
        <v>98</v>
      </c>
      <c r="B85" s="262"/>
      <c r="C85" s="621"/>
      <c r="D85" s="650"/>
      <c r="E85" s="621"/>
      <c r="F85" s="621"/>
      <c r="G85" s="650"/>
      <c r="H85" s="621"/>
      <c r="I85" s="621"/>
      <c r="J85" s="652"/>
      <c r="K85" s="619"/>
      <c r="L85" s="636"/>
      <c r="M85" s="638"/>
      <c r="N85" s="275"/>
      <c r="O85" s="641"/>
      <c r="P85" s="636"/>
      <c r="Q85" s="621"/>
      <c r="R85" s="585"/>
      <c r="S85" s="585"/>
      <c r="T85" s="641"/>
      <c r="U85" s="636"/>
      <c r="V85" s="621"/>
      <c r="W85" s="585"/>
      <c r="X85" s="585"/>
      <c r="Y85" s="624"/>
      <c r="Z85" s="624"/>
      <c r="AA85" s="624"/>
      <c r="AB85" s="624"/>
      <c r="AC85" s="624"/>
      <c r="AD85" s="624"/>
      <c r="AE85" s="524"/>
      <c r="AF85" s="624"/>
      <c r="AG85" s="624"/>
      <c r="AH85" s="525"/>
      <c r="AI85" s="283"/>
      <c r="AJ85" s="669"/>
      <c r="AK85" s="585"/>
      <c r="AL85" s="585"/>
      <c r="AM85" s="585"/>
      <c r="AN85" s="579"/>
      <c r="AO85" s="585"/>
      <c r="AP85" s="585"/>
      <c r="AQ85" s="628"/>
      <c r="AR85" s="628"/>
      <c r="AS85" s="624"/>
      <c r="AT85" s="624"/>
      <c r="AU85" s="628"/>
      <c r="AV85" s="628"/>
      <c r="AW85" s="585"/>
      <c r="AX85" s="643"/>
      <c r="AY85" s="283"/>
      <c r="AZ85" s="624"/>
      <c r="BA85" s="628"/>
      <c r="BB85" s="628"/>
      <c r="BC85" s="624"/>
      <c r="BD85" s="628"/>
      <c r="BE85" s="628"/>
      <c r="BF85" s="624"/>
      <c r="BG85" s="624"/>
      <c r="BH85" s="161" t="s">
        <v>242</v>
      </c>
      <c r="BI85" s="161" t="s">
        <v>242</v>
      </c>
      <c r="BJ85" s="275"/>
      <c r="BK85" s="647"/>
      <c r="BL85" s="647"/>
      <c r="BM85" s="650"/>
      <c r="BN85" s="650"/>
      <c r="BO85" s="275"/>
      <c r="BP85" s="610"/>
      <c r="BQ85" s="610"/>
      <c r="BR85" s="610"/>
      <c r="BS85" s="610"/>
      <c r="BT85" s="624"/>
      <c r="BU85" s="662"/>
      <c r="BV85" s="275"/>
      <c r="BW85" s="608"/>
      <c r="BX85" s="608"/>
      <c r="BY85" s="608"/>
      <c r="BZ85" s="612"/>
      <c r="CA85" s="612"/>
      <c r="CB85" s="612"/>
      <c r="CC85" s="605"/>
      <c r="CD85" s="603"/>
      <c r="CE85" s="173"/>
      <c r="CF85" s="579"/>
      <c r="CG85" s="579"/>
      <c r="CH85" s="410" t="s">
        <v>36</v>
      </c>
      <c r="CI85" s="410" t="s">
        <v>36</v>
      </c>
      <c r="CJ85" s="659"/>
      <c r="CK85" s="659"/>
      <c r="CL85" s="656"/>
      <c r="CM85" s="574"/>
      <c r="CN85" s="579"/>
      <c r="CO85" s="579"/>
      <c r="CP85" s="590"/>
      <c r="CQ85" s="590"/>
      <c r="CR85" s="449" t="s">
        <v>594</v>
      </c>
      <c r="CS85" s="161" t="s">
        <v>594</v>
      </c>
    </row>
    <row r="86" spans="1:97" s="20" customFormat="1" ht="57" x14ac:dyDescent="0.25">
      <c r="A86" s="410" t="s">
        <v>99</v>
      </c>
      <c r="B86" s="260"/>
      <c r="C86" s="621"/>
      <c r="D86" s="650"/>
      <c r="E86" s="621"/>
      <c r="F86" s="621"/>
      <c r="G86" s="650"/>
      <c r="H86" s="621"/>
      <c r="I86" s="621"/>
      <c r="J86" s="652"/>
      <c r="K86" s="619"/>
      <c r="L86" s="636"/>
      <c r="M86" s="638"/>
      <c r="N86" s="275"/>
      <c r="O86" s="641"/>
      <c r="P86" s="636"/>
      <c r="Q86" s="621"/>
      <c r="R86" s="585"/>
      <c r="S86" s="585"/>
      <c r="T86" s="641"/>
      <c r="U86" s="636"/>
      <c r="V86" s="621"/>
      <c r="W86" s="585"/>
      <c r="X86" s="585"/>
      <c r="Y86" s="624"/>
      <c r="Z86" s="624"/>
      <c r="AA86" s="624"/>
      <c r="AB86" s="624"/>
      <c r="AC86" s="624"/>
      <c r="AD86" s="624"/>
      <c r="AE86" s="524"/>
      <c r="AF86" s="624"/>
      <c r="AG86" s="624"/>
      <c r="AH86" s="525"/>
      <c r="AI86" s="283"/>
      <c r="AJ86" s="669"/>
      <c r="AK86" s="585"/>
      <c r="AL86" s="585"/>
      <c r="AM86" s="585"/>
      <c r="AN86" s="579"/>
      <c r="AO86" s="585"/>
      <c r="AP86" s="585"/>
      <c r="AQ86" s="628"/>
      <c r="AR86" s="628"/>
      <c r="AS86" s="624"/>
      <c r="AT86" s="624"/>
      <c r="AU86" s="628"/>
      <c r="AV86" s="628"/>
      <c r="AW86" s="585"/>
      <c r="AX86" s="643"/>
      <c r="AY86" s="283"/>
      <c r="AZ86" s="624"/>
      <c r="BA86" s="628"/>
      <c r="BB86" s="628"/>
      <c r="BC86" s="624"/>
      <c r="BD86" s="628"/>
      <c r="BE86" s="628"/>
      <c r="BF86" s="624"/>
      <c r="BG86" s="624"/>
      <c r="BH86" s="161" t="s">
        <v>722</v>
      </c>
      <c r="BI86" s="161" t="s">
        <v>722</v>
      </c>
      <c r="BJ86" s="275"/>
      <c r="BK86" s="647"/>
      <c r="BL86" s="647"/>
      <c r="BM86" s="650"/>
      <c r="BN86" s="650"/>
      <c r="BO86" s="275"/>
      <c r="BP86" s="610"/>
      <c r="BQ86" s="610"/>
      <c r="BR86" s="610"/>
      <c r="BS86" s="610"/>
      <c r="BT86" s="624"/>
      <c r="BU86" s="662"/>
      <c r="BV86" s="275"/>
      <c r="BW86" s="608"/>
      <c r="BX86" s="608"/>
      <c r="BY86" s="608"/>
      <c r="BZ86" s="612"/>
      <c r="CA86" s="612"/>
      <c r="CB86" s="612"/>
      <c r="CC86" s="605"/>
      <c r="CD86" s="603"/>
      <c r="CE86" s="173"/>
      <c r="CF86" s="579"/>
      <c r="CG86" s="579"/>
      <c r="CH86" s="410" t="s">
        <v>36</v>
      </c>
      <c r="CI86" s="410" t="s">
        <v>36</v>
      </c>
      <c r="CJ86" s="659"/>
      <c r="CK86" s="659"/>
      <c r="CL86" s="656"/>
      <c r="CM86" s="574"/>
      <c r="CN86" s="579"/>
      <c r="CO86" s="579"/>
      <c r="CP86" s="590"/>
      <c r="CQ86" s="590"/>
      <c r="CR86" s="449" t="s">
        <v>720</v>
      </c>
      <c r="CS86" s="449" t="s">
        <v>720</v>
      </c>
    </row>
    <row r="87" spans="1:97" s="20" customFormat="1" ht="25.5" x14ac:dyDescent="0.25">
      <c r="A87" s="410" t="s">
        <v>324</v>
      </c>
      <c r="B87" s="262"/>
      <c r="C87" s="621"/>
      <c r="D87" s="650"/>
      <c r="E87" s="621"/>
      <c r="F87" s="621"/>
      <c r="G87" s="650"/>
      <c r="H87" s="621"/>
      <c r="I87" s="621"/>
      <c r="J87" s="652"/>
      <c r="K87" s="619"/>
      <c r="L87" s="636"/>
      <c r="M87" s="638"/>
      <c r="N87" s="275"/>
      <c r="O87" s="641"/>
      <c r="P87" s="636"/>
      <c r="Q87" s="621"/>
      <c r="R87" s="585"/>
      <c r="S87" s="585"/>
      <c r="T87" s="641"/>
      <c r="U87" s="636"/>
      <c r="V87" s="621"/>
      <c r="W87" s="585"/>
      <c r="X87" s="585"/>
      <c r="Y87" s="624"/>
      <c r="Z87" s="624"/>
      <c r="AA87" s="624"/>
      <c r="AB87" s="624"/>
      <c r="AC87" s="624"/>
      <c r="AD87" s="624"/>
      <c r="AE87" s="524"/>
      <c r="AF87" s="624"/>
      <c r="AG87" s="624"/>
      <c r="AH87" s="525"/>
      <c r="AI87" s="283"/>
      <c r="AJ87" s="669"/>
      <c r="AK87" s="585"/>
      <c r="AL87" s="585"/>
      <c r="AM87" s="585"/>
      <c r="AN87" s="579"/>
      <c r="AO87" s="585"/>
      <c r="AP87" s="585"/>
      <c r="AQ87" s="628"/>
      <c r="AR87" s="628"/>
      <c r="AS87" s="624"/>
      <c r="AT87" s="624"/>
      <c r="AU87" s="628"/>
      <c r="AV87" s="628"/>
      <c r="AW87" s="585"/>
      <c r="AX87" s="643"/>
      <c r="AY87" s="283"/>
      <c r="AZ87" s="624"/>
      <c r="BA87" s="628"/>
      <c r="BB87" s="628"/>
      <c r="BC87" s="624"/>
      <c r="BD87" s="628"/>
      <c r="BE87" s="628"/>
      <c r="BF87" s="624"/>
      <c r="BG87" s="624"/>
      <c r="BH87" s="161" t="s">
        <v>723</v>
      </c>
      <c r="BI87" s="161" t="s">
        <v>723</v>
      </c>
      <c r="BJ87" s="275"/>
      <c r="BK87" s="647"/>
      <c r="BL87" s="647"/>
      <c r="BM87" s="650"/>
      <c r="BN87" s="650"/>
      <c r="BO87" s="275"/>
      <c r="BP87" s="610"/>
      <c r="BQ87" s="610"/>
      <c r="BR87" s="610"/>
      <c r="BS87" s="610"/>
      <c r="BT87" s="624"/>
      <c r="BU87" s="662"/>
      <c r="BV87" s="275"/>
      <c r="BW87" s="608"/>
      <c r="BX87" s="608"/>
      <c r="BY87" s="608"/>
      <c r="BZ87" s="612"/>
      <c r="CA87" s="612"/>
      <c r="CB87" s="612"/>
      <c r="CC87" s="605"/>
      <c r="CD87" s="603"/>
      <c r="CE87" s="173"/>
      <c r="CF87" s="579"/>
      <c r="CG87" s="579"/>
      <c r="CH87" s="85" t="s">
        <v>36</v>
      </c>
      <c r="CI87" s="85" t="s">
        <v>36</v>
      </c>
      <c r="CJ87" s="659"/>
      <c r="CK87" s="659"/>
      <c r="CL87" s="656"/>
      <c r="CM87" s="574"/>
      <c r="CN87" s="579"/>
      <c r="CO87" s="579"/>
      <c r="CP87" s="590"/>
      <c r="CQ87" s="590"/>
      <c r="CR87" s="449" t="s">
        <v>721</v>
      </c>
      <c r="CS87" s="449" t="s">
        <v>721</v>
      </c>
    </row>
    <row r="88" spans="1:97" s="20" customFormat="1" ht="25.5" customHeight="1" x14ac:dyDescent="0.25">
      <c r="A88" s="28" t="s">
        <v>173</v>
      </c>
      <c r="B88" s="262"/>
      <c r="C88" s="621"/>
      <c r="D88" s="650"/>
      <c r="E88" s="621"/>
      <c r="F88" s="621"/>
      <c r="G88" s="650"/>
      <c r="H88" s="621"/>
      <c r="I88" s="621"/>
      <c r="J88" s="652"/>
      <c r="K88" s="619"/>
      <c r="L88" s="636"/>
      <c r="M88" s="638"/>
      <c r="N88" s="275"/>
      <c r="O88" s="641"/>
      <c r="P88" s="636"/>
      <c r="Q88" s="621"/>
      <c r="R88" s="585"/>
      <c r="S88" s="585"/>
      <c r="T88" s="641"/>
      <c r="U88" s="636"/>
      <c r="V88" s="621"/>
      <c r="W88" s="585"/>
      <c r="X88" s="585"/>
      <c r="Y88" s="624"/>
      <c r="Z88" s="624"/>
      <c r="AA88" s="624"/>
      <c r="AB88" s="624"/>
      <c r="AC88" s="624"/>
      <c r="AD88" s="624"/>
      <c r="AE88" s="524"/>
      <c r="AF88" s="624"/>
      <c r="AG88" s="624"/>
      <c r="AH88" s="525"/>
      <c r="AI88" s="283"/>
      <c r="AJ88" s="669"/>
      <c r="AK88" s="585"/>
      <c r="AL88" s="585"/>
      <c r="AM88" s="585"/>
      <c r="AN88" s="579"/>
      <c r="AO88" s="585"/>
      <c r="AP88" s="585"/>
      <c r="AQ88" s="628"/>
      <c r="AR88" s="628"/>
      <c r="AS88" s="624"/>
      <c r="AT88" s="624"/>
      <c r="AU88" s="628"/>
      <c r="AV88" s="628"/>
      <c r="AW88" s="585"/>
      <c r="AX88" s="643"/>
      <c r="AY88" s="283"/>
      <c r="AZ88" s="624"/>
      <c r="BA88" s="628"/>
      <c r="BB88" s="628"/>
      <c r="BC88" s="624"/>
      <c r="BD88" s="628"/>
      <c r="BE88" s="628"/>
      <c r="BF88" s="624"/>
      <c r="BG88" s="624"/>
      <c r="BH88" s="83" t="s">
        <v>187</v>
      </c>
      <c r="BI88" s="83" t="s">
        <v>187</v>
      </c>
      <c r="BJ88" s="275"/>
      <c r="BK88" s="647"/>
      <c r="BL88" s="647"/>
      <c r="BM88" s="650"/>
      <c r="BN88" s="650"/>
      <c r="BO88" s="275"/>
      <c r="BP88" s="610"/>
      <c r="BQ88" s="610"/>
      <c r="BR88" s="610"/>
      <c r="BS88" s="610"/>
      <c r="BT88" s="624"/>
      <c r="BU88" s="662"/>
      <c r="BV88" s="275"/>
      <c r="BW88" s="608"/>
      <c r="BX88" s="608"/>
      <c r="BY88" s="608"/>
      <c r="BZ88" s="612"/>
      <c r="CA88" s="612"/>
      <c r="CB88" s="612"/>
      <c r="CC88" s="605"/>
      <c r="CD88" s="603"/>
      <c r="CE88" s="173"/>
      <c r="CF88" s="579"/>
      <c r="CG88" s="579"/>
      <c r="CH88" s="410" t="s">
        <v>36</v>
      </c>
      <c r="CI88" s="410" t="s">
        <v>36</v>
      </c>
      <c r="CJ88" s="659"/>
      <c r="CK88" s="659"/>
      <c r="CL88" s="656"/>
      <c r="CM88" s="574"/>
      <c r="CN88" s="579"/>
      <c r="CO88" s="579"/>
      <c r="CP88" s="590"/>
      <c r="CQ88" s="590"/>
      <c r="CR88" s="456" t="s">
        <v>187</v>
      </c>
      <c r="CS88" s="83" t="s">
        <v>187</v>
      </c>
    </row>
    <row r="89" spans="1:97" s="20" customFormat="1" x14ac:dyDescent="0.25">
      <c r="A89" s="31" t="s">
        <v>100</v>
      </c>
      <c r="B89" s="262"/>
      <c r="C89" s="621"/>
      <c r="D89" s="650"/>
      <c r="E89" s="621"/>
      <c r="F89" s="621"/>
      <c r="G89" s="650"/>
      <c r="H89" s="621"/>
      <c r="I89" s="621"/>
      <c r="J89" s="652"/>
      <c r="K89" s="619"/>
      <c r="L89" s="636"/>
      <c r="M89" s="638"/>
      <c r="N89" s="275"/>
      <c r="O89" s="641"/>
      <c r="P89" s="636"/>
      <c r="Q89" s="621"/>
      <c r="R89" s="585"/>
      <c r="S89" s="585"/>
      <c r="T89" s="641"/>
      <c r="U89" s="636"/>
      <c r="V89" s="621"/>
      <c r="W89" s="585"/>
      <c r="X89" s="585"/>
      <c r="Y89" s="624"/>
      <c r="Z89" s="624"/>
      <c r="AA89" s="624"/>
      <c r="AB89" s="624"/>
      <c r="AC89" s="624"/>
      <c r="AD89" s="624"/>
      <c r="AE89" s="524"/>
      <c r="AF89" s="624"/>
      <c r="AG89" s="624"/>
      <c r="AH89" s="525"/>
      <c r="AI89" s="283"/>
      <c r="AJ89" s="669"/>
      <c r="AK89" s="585"/>
      <c r="AL89" s="585"/>
      <c r="AM89" s="585"/>
      <c r="AN89" s="579"/>
      <c r="AO89" s="585"/>
      <c r="AP89" s="585"/>
      <c r="AQ89" s="628"/>
      <c r="AR89" s="628"/>
      <c r="AS89" s="624"/>
      <c r="AT89" s="624"/>
      <c r="AU89" s="628"/>
      <c r="AV89" s="628"/>
      <c r="AW89" s="585"/>
      <c r="AX89" s="643"/>
      <c r="AY89" s="283"/>
      <c r="AZ89" s="624"/>
      <c r="BA89" s="628"/>
      <c r="BB89" s="628"/>
      <c r="BC89" s="624"/>
      <c r="BD89" s="628"/>
      <c r="BE89" s="628"/>
      <c r="BF89" s="624"/>
      <c r="BG89" s="624"/>
      <c r="BH89" s="31"/>
      <c r="BI89" s="31"/>
      <c r="BJ89" s="275"/>
      <c r="BK89" s="647"/>
      <c r="BL89" s="647"/>
      <c r="BM89" s="650"/>
      <c r="BN89" s="650"/>
      <c r="BO89" s="275"/>
      <c r="BP89" s="610"/>
      <c r="BQ89" s="610"/>
      <c r="BR89" s="610"/>
      <c r="BS89" s="610"/>
      <c r="BT89" s="624"/>
      <c r="BU89" s="662"/>
      <c r="BV89" s="275"/>
      <c r="BW89" s="608"/>
      <c r="BX89" s="608"/>
      <c r="BY89" s="608"/>
      <c r="BZ89" s="612"/>
      <c r="CA89" s="612"/>
      <c r="CB89" s="612"/>
      <c r="CC89" s="605"/>
      <c r="CD89" s="603"/>
      <c r="CE89" s="173"/>
      <c r="CF89" s="579"/>
      <c r="CG89" s="579"/>
      <c r="CH89" s="31"/>
      <c r="CI89" s="31"/>
      <c r="CJ89" s="659"/>
      <c r="CK89" s="659"/>
      <c r="CL89" s="656"/>
      <c r="CM89" s="574"/>
      <c r="CN89" s="579"/>
      <c r="CO89" s="579"/>
      <c r="CP89" s="590"/>
      <c r="CQ89" s="590"/>
      <c r="CR89" s="455"/>
      <c r="CS89" s="435"/>
    </row>
    <row r="90" spans="1:97" s="20" customFormat="1" ht="25.5" x14ac:dyDescent="0.2">
      <c r="A90" s="410" t="s">
        <v>101</v>
      </c>
      <c r="B90" s="262"/>
      <c r="C90" s="621"/>
      <c r="D90" s="650"/>
      <c r="E90" s="621"/>
      <c r="F90" s="621"/>
      <c r="G90" s="650"/>
      <c r="H90" s="621"/>
      <c r="I90" s="621"/>
      <c r="J90" s="652"/>
      <c r="K90" s="619"/>
      <c r="L90" s="636"/>
      <c r="M90" s="638"/>
      <c r="N90" s="275"/>
      <c r="O90" s="641"/>
      <c r="P90" s="636"/>
      <c r="Q90" s="621"/>
      <c r="R90" s="585"/>
      <c r="S90" s="585"/>
      <c r="T90" s="641"/>
      <c r="U90" s="636"/>
      <c r="V90" s="621"/>
      <c r="W90" s="585"/>
      <c r="X90" s="585"/>
      <c r="Y90" s="624"/>
      <c r="Z90" s="624"/>
      <c r="AA90" s="624"/>
      <c r="AB90" s="624"/>
      <c r="AC90" s="624"/>
      <c r="AD90" s="624"/>
      <c r="AE90" s="524"/>
      <c r="AF90" s="624"/>
      <c r="AG90" s="624"/>
      <c r="AH90" s="525"/>
      <c r="AI90" s="283"/>
      <c r="AJ90" s="669"/>
      <c r="AK90" s="585"/>
      <c r="AL90" s="585"/>
      <c r="AM90" s="585"/>
      <c r="AN90" s="579"/>
      <c r="AO90" s="585"/>
      <c r="AP90" s="585"/>
      <c r="AQ90" s="628"/>
      <c r="AR90" s="628"/>
      <c r="AS90" s="624"/>
      <c r="AT90" s="624"/>
      <c r="AU90" s="628"/>
      <c r="AV90" s="628"/>
      <c r="AW90" s="585"/>
      <c r="AX90" s="643"/>
      <c r="AY90" s="283"/>
      <c r="AZ90" s="624"/>
      <c r="BA90" s="628"/>
      <c r="BB90" s="628"/>
      <c r="BC90" s="624"/>
      <c r="BD90" s="628"/>
      <c r="BE90" s="628"/>
      <c r="BF90" s="624"/>
      <c r="BG90" s="624"/>
      <c r="BH90" s="33" t="s">
        <v>489</v>
      </c>
      <c r="BI90" s="33" t="s">
        <v>489</v>
      </c>
      <c r="BJ90" s="275"/>
      <c r="BK90" s="647"/>
      <c r="BL90" s="647"/>
      <c r="BM90" s="650"/>
      <c r="BN90" s="650"/>
      <c r="BO90" s="275"/>
      <c r="BP90" s="610"/>
      <c r="BQ90" s="610"/>
      <c r="BR90" s="610"/>
      <c r="BS90" s="610"/>
      <c r="BT90" s="624"/>
      <c r="BU90" s="662"/>
      <c r="BV90" s="275"/>
      <c r="BW90" s="608"/>
      <c r="BX90" s="608"/>
      <c r="BY90" s="608"/>
      <c r="BZ90" s="612"/>
      <c r="CA90" s="612"/>
      <c r="CB90" s="612"/>
      <c r="CC90" s="605"/>
      <c r="CD90" s="603"/>
      <c r="CE90" s="173"/>
      <c r="CF90" s="579"/>
      <c r="CG90" s="579"/>
      <c r="CH90" s="33" t="s">
        <v>36</v>
      </c>
      <c r="CI90" s="33" t="s">
        <v>36</v>
      </c>
      <c r="CJ90" s="659"/>
      <c r="CK90" s="659"/>
      <c r="CL90" s="656"/>
      <c r="CM90" s="574"/>
      <c r="CN90" s="579"/>
      <c r="CO90" s="579"/>
      <c r="CP90" s="590"/>
      <c r="CQ90" s="590"/>
      <c r="CR90" s="457" t="s">
        <v>593</v>
      </c>
      <c r="CS90" s="154" t="s">
        <v>593</v>
      </c>
    </row>
    <row r="91" spans="1:97" s="20" customFormat="1" ht="48" customHeight="1" x14ac:dyDescent="0.25">
      <c r="A91" s="410" t="s">
        <v>179</v>
      </c>
      <c r="B91" s="262"/>
      <c r="C91" s="621"/>
      <c r="D91" s="650"/>
      <c r="E91" s="621"/>
      <c r="F91" s="621"/>
      <c r="G91" s="650"/>
      <c r="H91" s="621"/>
      <c r="I91" s="621"/>
      <c r="J91" s="652"/>
      <c r="K91" s="619"/>
      <c r="L91" s="636"/>
      <c r="M91" s="638"/>
      <c r="N91" s="275"/>
      <c r="O91" s="641"/>
      <c r="P91" s="636"/>
      <c r="Q91" s="621"/>
      <c r="R91" s="585"/>
      <c r="S91" s="585"/>
      <c r="T91" s="641"/>
      <c r="U91" s="636"/>
      <c r="V91" s="621"/>
      <c r="W91" s="585"/>
      <c r="X91" s="585"/>
      <c r="Y91" s="624"/>
      <c r="Z91" s="624"/>
      <c r="AA91" s="624"/>
      <c r="AB91" s="624"/>
      <c r="AC91" s="624"/>
      <c r="AD91" s="624"/>
      <c r="AE91" s="524"/>
      <c r="AF91" s="624"/>
      <c r="AG91" s="624"/>
      <c r="AH91" s="525"/>
      <c r="AI91" s="283"/>
      <c r="AJ91" s="669"/>
      <c r="AK91" s="585"/>
      <c r="AL91" s="585"/>
      <c r="AM91" s="585"/>
      <c r="AN91" s="579"/>
      <c r="AO91" s="585"/>
      <c r="AP91" s="171" t="s">
        <v>504</v>
      </c>
      <c r="AQ91" s="628"/>
      <c r="AR91" s="628"/>
      <c r="AS91" s="624"/>
      <c r="AT91" s="524" t="s">
        <v>504</v>
      </c>
      <c r="AU91" s="628"/>
      <c r="AV91" s="628"/>
      <c r="AW91" s="585"/>
      <c r="AX91" s="214" t="s">
        <v>504</v>
      </c>
      <c r="AY91" s="285"/>
      <c r="AZ91" s="624"/>
      <c r="BA91" s="628"/>
      <c r="BB91" s="628"/>
      <c r="BC91" s="624"/>
      <c r="BD91" s="628"/>
      <c r="BE91" s="628"/>
      <c r="BF91" s="624"/>
      <c r="BG91" s="624"/>
      <c r="BH91" s="410" t="s">
        <v>180</v>
      </c>
      <c r="BI91" s="410" t="s">
        <v>180</v>
      </c>
      <c r="BJ91" s="275"/>
      <c r="BK91" s="647"/>
      <c r="BL91" s="647"/>
      <c r="BM91" s="650"/>
      <c r="BN91" s="650"/>
      <c r="BO91" s="275"/>
      <c r="BP91" s="610"/>
      <c r="BQ91" s="610"/>
      <c r="BR91" s="610"/>
      <c r="BS91" s="610"/>
      <c r="BT91" s="624"/>
      <c r="BU91" s="662"/>
      <c r="BV91" s="275"/>
      <c r="BW91" s="608"/>
      <c r="BX91" s="608"/>
      <c r="BY91" s="608"/>
      <c r="BZ91" s="612"/>
      <c r="CA91" s="612"/>
      <c r="CB91" s="612"/>
      <c r="CC91" s="605"/>
      <c r="CD91" s="603"/>
      <c r="CE91" s="173"/>
      <c r="CF91" s="579"/>
      <c r="CG91" s="579"/>
      <c r="CH91" s="410" t="s">
        <v>36</v>
      </c>
      <c r="CI91" s="410" t="s">
        <v>36</v>
      </c>
      <c r="CJ91" s="659"/>
      <c r="CK91" s="659"/>
      <c r="CL91" s="656"/>
      <c r="CM91" s="574"/>
      <c r="CN91" s="579"/>
      <c r="CO91" s="579"/>
      <c r="CP91" s="590"/>
      <c r="CQ91" s="590"/>
      <c r="CR91" s="451" t="s">
        <v>180</v>
      </c>
      <c r="CS91" s="410" t="s">
        <v>180</v>
      </c>
    </row>
    <row r="92" spans="1:97" s="20" customFormat="1" ht="15" customHeight="1" x14ac:dyDescent="0.25">
      <c r="A92" s="412" t="s">
        <v>102</v>
      </c>
      <c r="B92" s="262"/>
      <c r="C92" s="621"/>
      <c r="D92" s="650"/>
      <c r="E92" s="621"/>
      <c r="F92" s="621"/>
      <c r="G92" s="650"/>
      <c r="H92" s="621"/>
      <c r="I92" s="621"/>
      <c r="J92" s="652"/>
      <c r="K92" s="619"/>
      <c r="L92" s="636"/>
      <c r="M92" s="638"/>
      <c r="N92" s="275"/>
      <c r="O92" s="641"/>
      <c r="P92" s="636"/>
      <c r="Q92" s="621"/>
      <c r="R92" s="585"/>
      <c r="S92" s="585"/>
      <c r="T92" s="641"/>
      <c r="U92" s="636"/>
      <c r="V92" s="621"/>
      <c r="W92" s="585"/>
      <c r="X92" s="585"/>
      <c r="Y92" s="624"/>
      <c r="Z92" s="624"/>
      <c r="AA92" s="624"/>
      <c r="AB92" s="624"/>
      <c r="AC92" s="624"/>
      <c r="AD92" s="624"/>
      <c r="AE92" s="524"/>
      <c r="AF92" s="624"/>
      <c r="AG92" s="624"/>
      <c r="AH92" s="525"/>
      <c r="AI92" s="283"/>
      <c r="AJ92" s="669"/>
      <c r="AK92" s="585"/>
      <c r="AL92" s="585"/>
      <c r="AM92" s="585"/>
      <c r="AN92" s="579"/>
      <c r="AO92" s="585"/>
      <c r="AP92" s="585"/>
      <c r="AQ92" s="628"/>
      <c r="AR92" s="628"/>
      <c r="AS92" s="624"/>
      <c r="AT92" s="624"/>
      <c r="AU92" s="628"/>
      <c r="AV92" s="628"/>
      <c r="AW92" s="585"/>
      <c r="AX92" s="643"/>
      <c r="AY92" s="283"/>
      <c r="AZ92" s="624"/>
      <c r="BA92" s="628"/>
      <c r="BB92" s="628"/>
      <c r="BC92" s="624"/>
      <c r="BD92" s="628"/>
      <c r="BE92" s="628"/>
      <c r="BF92" s="624"/>
      <c r="BG92" s="624"/>
      <c r="BH92" s="578" t="s">
        <v>601</v>
      </c>
      <c r="BI92" s="578" t="s">
        <v>601</v>
      </c>
      <c r="BJ92" s="275"/>
      <c r="BK92" s="647"/>
      <c r="BL92" s="647"/>
      <c r="BM92" s="650"/>
      <c r="BN92" s="650"/>
      <c r="BO92" s="275"/>
      <c r="BP92" s="610"/>
      <c r="BQ92" s="610"/>
      <c r="BR92" s="610"/>
      <c r="BS92" s="610"/>
      <c r="BT92" s="624"/>
      <c r="BU92" s="662"/>
      <c r="BV92" s="275"/>
      <c r="BW92" s="608"/>
      <c r="BX92" s="608"/>
      <c r="BY92" s="608"/>
      <c r="BZ92" s="612"/>
      <c r="CA92" s="612"/>
      <c r="CB92" s="612"/>
      <c r="CC92" s="605"/>
      <c r="CD92" s="603"/>
      <c r="CE92" s="173"/>
      <c r="CF92" s="579"/>
      <c r="CG92" s="579"/>
      <c r="CH92" s="584" t="s">
        <v>612</v>
      </c>
      <c r="CI92" s="584" t="s">
        <v>612</v>
      </c>
      <c r="CJ92" s="659"/>
      <c r="CK92" s="659"/>
      <c r="CL92" s="656"/>
      <c r="CM92" s="574"/>
      <c r="CN92" s="579"/>
      <c r="CO92" s="579"/>
      <c r="CP92" s="590"/>
      <c r="CQ92" s="590"/>
      <c r="CR92" s="578" t="s">
        <v>601</v>
      </c>
      <c r="CS92" s="578" t="s">
        <v>601</v>
      </c>
    </row>
    <row r="93" spans="1:97" s="20" customFormat="1" x14ac:dyDescent="0.2">
      <c r="A93" s="33" t="s">
        <v>103</v>
      </c>
      <c r="B93" s="262"/>
      <c r="C93" s="621"/>
      <c r="D93" s="650"/>
      <c r="E93" s="621"/>
      <c r="F93" s="621"/>
      <c r="G93" s="650"/>
      <c r="H93" s="621"/>
      <c r="I93" s="621"/>
      <c r="J93" s="652"/>
      <c r="K93" s="619"/>
      <c r="L93" s="636"/>
      <c r="M93" s="638"/>
      <c r="N93" s="275"/>
      <c r="O93" s="641"/>
      <c r="P93" s="636"/>
      <c r="Q93" s="621"/>
      <c r="R93" s="585"/>
      <c r="S93" s="585"/>
      <c r="T93" s="641"/>
      <c r="U93" s="636"/>
      <c r="V93" s="621"/>
      <c r="W93" s="585"/>
      <c r="X93" s="585"/>
      <c r="Y93" s="624"/>
      <c r="Z93" s="624"/>
      <c r="AA93" s="624"/>
      <c r="AB93" s="624"/>
      <c r="AC93" s="624"/>
      <c r="AD93" s="624"/>
      <c r="AE93" s="524"/>
      <c r="AF93" s="624"/>
      <c r="AG93" s="624"/>
      <c r="AH93" s="525"/>
      <c r="AI93" s="283"/>
      <c r="AJ93" s="669"/>
      <c r="AK93" s="585"/>
      <c r="AL93" s="585"/>
      <c r="AM93" s="585"/>
      <c r="AN93" s="579"/>
      <c r="AO93" s="585"/>
      <c r="AP93" s="585"/>
      <c r="AQ93" s="628"/>
      <c r="AR93" s="628"/>
      <c r="AS93" s="624"/>
      <c r="AT93" s="624"/>
      <c r="AU93" s="628"/>
      <c r="AV93" s="628"/>
      <c r="AW93" s="585"/>
      <c r="AX93" s="643"/>
      <c r="AY93" s="283"/>
      <c r="AZ93" s="624"/>
      <c r="BA93" s="628"/>
      <c r="BB93" s="628"/>
      <c r="BC93" s="624"/>
      <c r="BD93" s="628"/>
      <c r="BE93" s="628"/>
      <c r="BF93" s="624"/>
      <c r="BG93" s="624"/>
      <c r="BH93" s="579"/>
      <c r="BI93" s="579"/>
      <c r="BJ93" s="275"/>
      <c r="BK93" s="647"/>
      <c r="BL93" s="647"/>
      <c r="BM93" s="650"/>
      <c r="BN93" s="650"/>
      <c r="BO93" s="275"/>
      <c r="BP93" s="610"/>
      <c r="BQ93" s="610"/>
      <c r="BR93" s="610"/>
      <c r="BS93" s="610"/>
      <c r="BT93" s="624"/>
      <c r="BU93" s="662"/>
      <c r="BV93" s="275"/>
      <c r="BW93" s="608"/>
      <c r="BX93" s="608"/>
      <c r="BY93" s="608"/>
      <c r="BZ93" s="612"/>
      <c r="CA93" s="612"/>
      <c r="CB93" s="612"/>
      <c r="CC93" s="605"/>
      <c r="CD93" s="603"/>
      <c r="CE93" s="173"/>
      <c r="CF93" s="579"/>
      <c r="CG93" s="579"/>
      <c r="CH93" s="585"/>
      <c r="CI93" s="585"/>
      <c r="CJ93" s="659"/>
      <c r="CK93" s="659"/>
      <c r="CL93" s="656"/>
      <c r="CM93" s="574"/>
      <c r="CN93" s="579"/>
      <c r="CO93" s="579"/>
      <c r="CP93" s="590"/>
      <c r="CQ93" s="590"/>
      <c r="CR93" s="579"/>
      <c r="CS93" s="579"/>
    </row>
    <row r="94" spans="1:97" s="20" customFormat="1" x14ac:dyDescent="0.25">
      <c r="A94" s="410" t="s">
        <v>105</v>
      </c>
      <c r="B94" s="262"/>
      <c r="C94" s="621"/>
      <c r="D94" s="650"/>
      <c r="E94" s="621"/>
      <c r="F94" s="621"/>
      <c r="G94" s="650"/>
      <c r="H94" s="621"/>
      <c r="I94" s="621"/>
      <c r="J94" s="652"/>
      <c r="K94" s="619"/>
      <c r="L94" s="636"/>
      <c r="M94" s="638"/>
      <c r="N94" s="275"/>
      <c r="O94" s="641"/>
      <c r="P94" s="636"/>
      <c r="Q94" s="621"/>
      <c r="R94" s="585"/>
      <c r="S94" s="585"/>
      <c r="T94" s="641"/>
      <c r="U94" s="636"/>
      <c r="V94" s="621"/>
      <c r="W94" s="585"/>
      <c r="X94" s="585"/>
      <c r="Y94" s="624"/>
      <c r="Z94" s="624"/>
      <c r="AA94" s="624"/>
      <c r="AB94" s="624"/>
      <c r="AC94" s="624"/>
      <c r="AD94" s="624"/>
      <c r="AE94" s="524"/>
      <c r="AF94" s="624"/>
      <c r="AG94" s="624"/>
      <c r="AH94" s="525"/>
      <c r="AI94" s="283"/>
      <c r="AJ94" s="669"/>
      <c r="AK94" s="585"/>
      <c r="AL94" s="585"/>
      <c r="AM94" s="585"/>
      <c r="AN94" s="579"/>
      <c r="AO94" s="585"/>
      <c r="AP94" s="585"/>
      <c r="AQ94" s="628"/>
      <c r="AR94" s="628"/>
      <c r="AS94" s="624"/>
      <c r="AT94" s="624"/>
      <c r="AU94" s="628"/>
      <c r="AV94" s="628"/>
      <c r="AW94" s="585"/>
      <c r="AX94" s="643"/>
      <c r="AY94" s="283"/>
      <c r="AZ94" s="624"/>
      <c r="BA94" s="628"/>
      <c r="BB94" s="628"/>
      <c r="BC94" s="624"/>
      <c r="BD94" s="628"/>
      <c r="BE94" s="628"/>
      <c r="BF94" s="624"/>
      <c r="BG94" s="624"/>
      <c r="BH94" s="579"/>
      <c r="BI94" s="579"/>
      <c r="BJ94" s="275"/>
      <c r="BK94" s="647"/>
      <c r="BL94" s="647"/>
      <c r="BM94" s="650"/>
      <c r="BN94" s="650"/>
      <c r="BO94" s="275"/>
      <c r="BP94" s="610"/>
      <c r="BQ94" s="610"/>
      <c r="BR94" s="610"/>
      <c r="BS94" s="610"/>
      <c r="BT94" s="624"/>
      <c r="BU94" s="662"/>
      <c r="BV94" s="275"/>
      <c r="BW94" s="608"/>
      <c r="BX94" s="608"/>
      <c r="BY94" s="608"/>
      <c r="BZ94" s="612"/>
      <c r="CA94" s="612"/>
      <c r="CB94" s="612"/>
      <c r="CC94" s="605"/>
      <c r="CD94" s="603"/>
      <c r="CE94" s="173"/>
      <c r="CF94" s="579"/>
      <c r="CG94" s="579"/>
      <c r="CH94" s="585"/>
      <c r="CI94" s="585"/>
      <c r="CJ94" s="659"/>
      <c r="CK94" s="659"/>
      <c r="CL94" s="656"/>
      <c r="CM94" s="574"/>
      <c r="CN94" s="579"/>
      <c r="CO94" s="579"/>
      <c r="CP94" s="590"/>
      <c r="CQ94" s="590"/>
      <c r="CR94" s="579"/>
      <c r="CS94" s="579"/>
    </row>
    <row r="95" spans="1:97" s="20" customFormat="1" x14ac:dyDescent="0.25">
      <c r="A95" s="410" t="s">
        <v>107</v>
      </c>
      <c r="B95" s="262"/>
      <c r="C95" s="621"/>
      <c r="D95" s="650"/>
      <c r="E95" s="621"/>
      <c r="F95" s="621"/>
      <c r="G95" s="650"/>
      <c r="H95" s="621"/>
      <c r="I95" s="621"/>
      <c r="J95" s="652"/>
      <c r="K95" s="619"/>
      <c r="L95" s="636"/>
      <c r="M95" s="638"/>
      <c r="N95" s="275"/>
      <c r="O95" s="641"/>
      <c r="P95" s="636"/>
      <c r="Q95" s="621"/>
      <c r="R95" s="585"/>
      <c r="S95" s="585"/>
      <c r="T95" s="641"/>
      <c r="U95" s="636"/>
      <c r="V95" s="621"/>
      <c r="W95" s="585"/>
      <c r="X95" s="585"/>
      <c r="Y95" s="624"/>
      <c r="Z95" s="624"/>
      <c r="AA95" s="624"/>
      <c r="AB95" s="624"/>
      <c r="AC95" s="624"/>
      <c r="AD95" s="624"/>
      <c r="AE95" s="524"/>
      <c r="AF95" s="624"/>
      <c r="AG95" s="624"/>
      <c r="AH95" s="525"/>
      <c r="AI95" s="283"/>
      <c r="AJ95" s="669"/>
      <c r="AK95" s="585"/>
      <c r="AL95" s="585"/>
      <c r="AM95" s="585"/>
      <c r="AN95" s="579"/>
      <c r="AO95" s="585"/>
      <c r="AP95" s="585"/>
      <c r="AQ95" s="628"/>
      <c r="AR95" s="628"/>
      <c r="AS95" s="624"/>
      <c r="AT95" s="624"/>
      <c r="AU95" s="628"/>
      <c r="AV95" s="628"/>
      <c r="AW95" s="585"/>
      <c r="AX95" s="643"/>
      <c r="AY95" s="283"/>
      <c r="AZ95" s="624"/>
      <c r="BA95" s="628"/>
      <c r="BB95" s="628"/>
      <c r="BC95" s="624"/>
      <c r="BD95" s="628"/>
      <c r="BE95" s="628"/>
      <c r="BF95" s="624"/>
      <c r="BG95" s="624"/>
      <c r="BH95" s="579"/>
      <c r="BI95" s="579"/>
      <c r="BJ95" s="275"/>
      <c r="BK95" s="647"/>
      <c r="BL95" s="647"/>
      <c r="BM95" s="650"/>
      <c r="BN95" s="650"/>
      <c r="BO95" s="275"/>
      <c r="BP95" s="610"/>
      <c r="BQ95" s="610"/>
      <c r="BR95" s="610"/>
      <c r="BS95" s="610"/>
      <c r="BT95" s="624"/>
      <c r="BU95" s="662"/>
      <c r="BV95" s="275"/>
      <c r="BW95" s="608"/>
      <c r="BX95" s="608"/>
      <c r="BY95" s="608"/>
      <c r="BZ95" s="612"/>
      <c r="CA95" s="612"/>
      <c r="CB95" s="612"/>
      <c r="CC95" s="605"/>
      <c r="CD95" s="603"/>
      <c r="CE95" s="173"/>
      <c r="CF95" s="579"/>
      <c r="CG95" s="579"/>
      <c r="CH95" s="585"/>
      <c r="CI95" s="585"/>
      <c r="CJ95" s="659"/>
      <c r="CK95" s="659"/>
      <c r="CL95" s="656"/>
      <c r="CM95" s="574"/>
      <c r="CN95" s="579"/>
      <c r="CO95" s="579"/>
      <c r="CP95" s="590"/>
      <c r="CQ95" s="590"/>
      <c r="CR95" s="579"/>
      <c r="CS95" s="579"/>
    </row>
    <row r="96" spans="1:97" s="20" customFormat="1" x14ac:dyDescent="0.25">
      <c r="A96" s="410" t="s">
        <v>108</v>
      </c>
      <c r="B96" s="262"/>
      <c r="C96" s="621"/>
      <c r="D96" s="650"/>
      <c r="E96" s="621"/>
      <c r="F96" s="621"/>
      <c r="G96" s="650"/>
      <c r="H96" s="621"/>
      <c r="I96" s="621"/>
      <c r="J96" s="652"/>
      <c r="K96" s="619"/>
      <c r="L96" s="636"/>
      <c r="M96" s="638"/>
      <c r="N96" s="275"/>
      <c r="O96" s="641"/>
      <c r="P96" s="636"/>
      <c r="Q96" s="621"/>
      <c r="R96" s="585"/>
      <c r="S96" s="585"/>
      <c r="T96" s="641"/>
      <c r="U96" s="636"/>
      <c r="V96" s="621"/>
      <c r="W96" s="585"/>
      <c r="X96" s="585"/>
      <c r="Y96" s="624"/>
      <c r="Z96" s="624"/>
      <c r="AA96" s="624"/>
      <c r="AB96" s="624"/>
      <c r="AC96" s="624"/>
      <c r="AD96" s="624"/>
      <c r="AE96" s="524"/>
      <c r="AF96" s="624"/>
      <c r="AG96" s="624"/>
      <c r="AH96" s="525"/>
      <c r="AI96" s="283"/>
      <c r="AJ96" s="669"/>
      <c r="AK96" s="585"/>
      <c r="AL96" s="585"/>
      <c r="AM96" s="585"/>
      <c r="AN96" s="579"/>
      <c r="AO96" s="585"/>
      <c r="AP96" s="585"/>
      <c r="AQ96" s="628"/>
      <c r="AR96" s="628"/>
      <c r="AS96" s="624"/>
      <c r="AT96" s="624"/>
      <c r="AU96" s="628"/>
      <c r="AV96" s="628"/>
      <c r="AW96" s="585"/>
      <c r="AX96" s="643"/>
      <c r="AY96" s="283"/>
      <c r="AZ96" s="624"/>
      <c r="BA96" s="628"/>
      <c r="BB96" s="628"/>
      <c r="BC96" s="624"/>
      <c r="BD96" s="628"/>
      <c r="BE96" s="628"/>
      <c r="BF96" s="624"/>
      <c r="BG96" s="624"/>
      <c r="BH96" s="579"/>
      <c r="BI96" s="579"/>
      <c r="BJ96" s="275"/>
      <c r="BK96" s="647"/>
      <c r="BL96" s="647"/>
      <c r="BM96" s="650"/>
      <c r="BN96" s="650"/>
      <c r="BO96" s="275"/>
      <c r="BP96" s="610"/>
      <c r="BQ96" s="610"/>
      <c r="BR96" s="610"/>
      <c r="BS96" s="610"/>
      <c r="BT96" s="624"/>
      <c r="BU96" s="662"/>
      <c r="BV96" s="275"/>
      <c r="BW96" s="608"/>
      <c r="BX96" s="608"/>
      <c r="BY96" s="608"/>
      <c r="BZ96" s="612"/>
      <c r="CA96" s="612"/>
      <c r="CB96" s="612"/>
      <c r="CC96" s="605"/>
      <c r="CD96" s="603"/>
      <c r="CE96" s="173"/>
      <c r="CF96" s="579"/>
      <c r="CG96" s="579"/>
      <c r="CH96" s="585"/>
      <c r="CI96" s="585"/>
      <c r="CJ96" s="659"/>
      <c r="CK96" s="659"/>
      <c r="CL96" s="656"/>
      <c r="CM96" s="574"/>
      <c r="CN96" s="579"/>
      <c r="CO96" s="579"/>
      <c r="CP96" s="590"/>
      <c r="CQ96" s="590"/>
      <c r="CR96" s="579"/>
      <c r="CS96" s="579"/>
    </row>
    <row r="97" spans="1:97" s="20" customFormat="1" ht="25.5" x14ac:dyDescent="0.25">
      <c r="A97" s="410" t="s">
        <v>195</v>
      </c>
      <c r="B97" s="262"/>
      <c r="C97" s="621"/>
      <c r="D97" s="650"/>
      <c r="E97" s="621"/>
      <c r="F97" s="621"/>
      <c r="G97" s="650"/>
      <c r="H97" s="621"/>
      <c r="I97" s="621"/>
      <c r="J97" s="652"/>
      <c r="K97" s="619"/>
      <c r="L97" s="636"/>
      <c r="M97" s="638"/>
      <c r="N97" s="275"/>
      <c r="O97" s="641"/>
      <c r="P97" s="636"/>
      <c r="Q97" s="621"/>
      <c r="R97" s="585"/>
      <c r="S97" s="585"/>
      <c r="T97" s="641"/>
      <c r="U97" s="636"/>
      <c r="V97" s="621"/>
      <c r="W97" s="585"/>
      <c r="X97" s="585"/>
      <c r="Y97" s="624"/>
      <c r="Z97" s="624"/>
      <c r="AA97" s="624"/>
      <c r="AB97" s="624"/>
      <c r="AC97" s="624"/>
      <c r="AD97" s="624"/>
      <c r="AE97" s="524"/>
      <c r="AF97" s="624"/>
      <c r="AG97" s="624"/>
      <c r="AH97" s="525"/>
      <c r="AI97" s="283"/>
      <c r="AJ97" s="669"/>
      <c r="AK97" s="585"/>
      <c r="AL97" s="585"/>
      <c r="AM97" s="585"/>
      <c r="AN97" s="579"/>
      <c r="AO97" s="585"/>
      <c r="AP97" s="585"/>
      <c r="AQ97" s="628"/>
      <c r="AR97" s="628"/>
      <c r="AS97" s="624"/>
      <c r="AT97" s="624"/>
      <c r="AU97" s="628"/>
      <c r="AV97" s="628"/>
      <c r="AW97" s="585"/>
      <c r="AX97" s="643"/>
      <c r="AY97" s="283"/>
      <c r="AZ97" s="624"/>
      <c r="BA97" s="628"/>
      <c r="BB97" s="628"/>
      <c r="BC97" s="624"/>
      <c r="BD97" s="628"/>
      <c r="BE97" s="628"/>
      <c r="BF97" s="624"/>
      <c r="BG97" s="624"/>
      <c r="BH97" s="579"/>
      <c r="BI97" s="579"/>
      <c r="BJ97" s="275"/>
      <c r="BK97" s="647"/>
      <c r="BL97" s="647"/>
      <c r="BM97" s="650"/>
      <c r="BN97" s="650"/>
      <c r="BO97" s="275"/>
      <c r="BP97" s="610"/>
      <c r="BQ97" s="610"/>
      <c r="BR97" s="610"/>
      <c r="BS97" s="610"/>
      <c r="BT97" s="624"/>
      <c r="BU97" s="662"/>
      <c r="BV97" s="275"/>
      <c r="BW97" s="608"/>
      <c r="BX97" s="608"/>
      <c r="BY97" s="608"/>
      <c r="BZ97" s="612"/>
      <c r="CA97" s="612"/>
      <c r="CB97" s="612"/>
      <c r="CC97" s="605"/>
      <c r="CD97" s="603"/>
      <c r="CE97" s="173"/>
      <c r="CF97" s="579"/>
      <c r="CG97" s="579"/>
      <c r="CH97" s="585"/>
      <c r="CI97" s="585"/>
      <c r="CJ97" s="659"/>
      <c r="CK97" s="659"/>
      <c r="CL97" s="656"/>
      <c r="CM97" s="574"/>
      <c r="CN97" s="579"/>
      <c r="CO97" s="579"/>
      <c r="CP97" s="590"/>
      <c r="CQ97" s="590"/>
      <c r="CR97" s="579"/>
      <c r="CS97" s="579"/>
    </row>
    <row r="98" spans="1:97" s="20" customFormat="1" x14ac:dyDescent="0.25">
      <c r="A98" s="21" t="s">
        <v>109</v>
      </c>
      <c r="B98" s="262"/>
      <c r="C98" s="621"/>
      <c r="D98" s="650"/>
      <c r="E98" s="621"/>
      <c r="F98" s="621"/>
      <c r="G98" s="650"/>
      <c r="H98" s="621"/>
      <c r="I98" s="621"/>
      <c r="J98" s="652"/>
      <c r="K98" s="619"/>
      <c r="L98" s="636"/>
      <c r="M98" s="638"/>
      <c r="N98" s="275"/>
      <c r="O98" s="641"/>
      <c r="P98" s="636"/>
      <c r="Q98" s="621"/>
      <c r="R98" s="585"/>
      <c r="S98" s="585"/>
      <c r="T98" s="641"/>
      <c r="U98" s="636"/>
      <c r="V98" s="621"/>
      <c r="W98" s="585"/>
      <c r="X98" s="585"/>
      <c r="Y98" s="528"/>
      <c r="Z98" s="528"/>
      <c r="AA98" s="528"/>
      <c r="AB98" s="528"/>
      <c r="AC98" s="624"/>
      <c r="AD98" s="624"/>
      <c r="AE98" s="524"/>
      <c r="AF98" s="624"/>
      <c r="AG98" s="624"/>
      <c r="AH98" s="525"/>
      <c r="AI98" s="283"/>
      <c r="AJ98" s="669"/>
      <c r="AK98" s="585"/>
      <c r="AL98" s="585"/>
      <c r="AM98" s="585"/>
      <c r="AN98" s="579"/>
      <c r="AO98" s="585"/>
      <c r="AP98" s="585"/>
      <c r="AQ98" s="628"/>
      <c r="AR98" s="628"/>
      <c r="AS98" s="624"/>
      <c r="AT98" s="624"/>
      <c r="AU98" s="628"/>
      <c r="AV98" s="628"/>
      <c r="AW98" s="585"/>
      <c r="AX98" s="643"/>
      <c r="AY98" s="283"/>
      <c r="AZ98" s="624"/>
      <c r="BA98" s="628"/>
      <c r="BB98" s="628"/>
      <c r="BC98" s="624"/>
      <c r="BD98" s="628"/>
      <c r="BE98" s="628"/>
      <c r="BF98" s="624"/>
      <c r="BG98" s="624"/>
      <c r="BH98" s="579"/>
      <c r="BI98" s="579"/>
      <c r="BJ98" s="275"/>
      <c r="BK98" s="647"/>
      <c r="BL98" s="647"/>
      <c r="BM98" s="650"/>
      <c r="BN98" s="650"/>
      <c r="BO98" s="275"/>
      <c r="BP98" s="610"/>
      <c r="BQ98" s="610"/>
      <c r="BR98" s="610"/>
      <c r="BS98" s="610"/>
      <c r="BT98" s="624"/>
      <c r="BU98" s="662"/>
      <c r="BV98" s="275"/>
      <c r="BW98" s="608"/>
      <c r="BX98" s="608"/>
      <c r="BY98" s="608"/>
      <c r="BZ98" s="612"/>
      <c r="CA98" s="612"/>
      <c r="CB98" s="612"/>
      <c r="CC98" s="605"/>
      <c r="CD98" s="603"/>
      <c r="CE98" s="173"/>
      <c r="CF98" s="579"/>
      <c r="CG98" s="579"/>
      <c r="CH98" s="585"/>
      <c r="CI98" s="585"/>
      <c r="CJ98" s="659"/>
      <c r="CK98" s="659"/>
      <c r="CL98" s="656"/>
      <c r="CM98" s="574"/>
      <c r="CN98" s="579"/>
      <c r="CO98" s="579"/>
      <c r="CP98" s="590"/>
      <c r="CQ98" s="590"/>
      <c r="CR98" s="579"/>
      <c r="CS98" s="579"/>
    </row>
    <row r="99" spans="1:97" s="20" customFormat="1" ht="27.75" customHeight="1" x14ac:dyDescent="0.25">
      <c r="A99" s="40" t="s">
        <v>158</v>
      </c>
      <c r="B99" s="262"/>
      <c r="C99" s="621"/>
      <c r="D99" s="650"/>
      <c r="E99" s="621"/>
      <c r="F99" s="621"/>
      <c r="G99" s="650"/>
      <c r="H99" s="621"/>
      <c r="I99" s="621"/>
      <c r="J99" s="652"/>
      <c r="K99" s="619"/>
      <c r="L99" s="636"/>
      <c r="M99" s="638"/>
      <c r="N99" s="275"/>
      <c r="O99" s="641"/>
      <c r="P99" s="636"/>
      <c r="Q99" s="621"/>
      <c r="R99" s="585"/>
      <c r="S99" s="585"/>
      <c r="T99" s="641"/>
      <c r="U99" s="636"/>
      <c r="V99" s="621"/>
      <c r="W99" s="585"/>
      <c r="X99" s="585"/>
      <c r="Y99" s="529">
        <f>0.8*0.75</f>
        <v>0.60000000000000009</v>
      </c>
      <c r="Z99" s="529">
        <f>1.2*0.75</f>
        <v>0.89999999999999991</v>
      </c>
      <c r="AA99" s="524" t="s">
        <v>292</v>
      </c>
      <c r="AB99" s="524" t="s">
        <v>293</v>
      </c>
      <c r="AC99" s="624"/>
      <c r="AD99" s="624"/>
      <c r="AE99" s="524"/>
      <c r="AF99" s="624"/>
      <c r="AG99" s="624"/>
      <c r="AH99" s="525"/>
      <c r="AI99" s="283"/>
      <c r="AJ99" s="669"/>
      <c r="AK99" s="585"/>
      <c r="AM99" s="585"/>
      <c r="AN99" s="579"/>
      <c r="AO99" s="585"/>
      <c r="AP99" s="585"/>
      <c r="AQ99" s="628"/>
      <c r="AR99" s="628"/>
      <c r="AS99" s="624"/>
      <c r="AT99" s="624"/>
      <c r="AU99" s="628"/>
      <c r="AV99" s="628"/>
      <c r="AW99" s="585"/>
      <c r="AX99" s="643"/>
      <c r="AY99" s="283"/>
      <c r="AZ99" s="624"/>
      <c r="BA99" s="628"/>
      <c r="BB99" s="628"/>
      <c r="BC99" s="624"/>
      <c r="BD99" s="628"/>
      <c r="BE99" s="628"/>
      <c r="BF99" s="624"/>
      <c r="BG99" s="624"/>
      <c r="BH99" s="579"/>
      <c r="BI99" s="579"/>
      <c r="BJ99" s="275"/>
      <c r="BK99" s="647"/>
      <c r="BL99" s="647"/>
      <c r="BM99" s="650"/>
      <c r="BN99" s="650"/>
      <c r="BO99" s="275"/>
      <c r="BP99" s="610"/>
      <c r="BQ99" s="610"/>
      <c r="BR99" s="610"/>
      <c r="BS99" s="610"/>
      <c r="BT99" s="624"/>
      <c r="BU99" s="662"/>
      <c r="BV99" s="275"/>
      <c r="BW99" s="608"/>
      <c r="BX99" s="608"/>
      <c r="BY99" s="608"/>
      <c r="BZ99" s="612"/>
      <c r="CA99" s="612"/>
      <c r="CB99" s="612"/>
      <c r="CC99" s="605"/>
      <c r="CD99" s="603"/>
      <c r="CE99" s="173"/>
      <c r="CF99" s="579"/>
      <c r="CG99" s="579"/>
      <c r="CH99" s="585"/>
      <c r="CI99" s="585"/>
      <c r="CJ99" s="659"/>
      <c r="CK99" s="659"/>
      <c r="CL99" s="656"/>
      <c r="CM99" s="574"/>
      <c r="CN99" s="579"/>
      <c r="CO99" s="579"/>
      <c r="CP99" s="590"/>
      <c r="CQ99" s="590"/>
      <c r="CR99" s="579"/>
      <c r="CS99" s="579"/>
    </row>
    <row r="100" spans="1:97" s="20" customFormat="1" ht="38.25" hidden="1" customHeight="1" x14ac:dyDescent="0.25">
      <c r="A100" s="40" t="s">
        <v>110</v>
      </c>
      <c r="B100" s="262"/>
      <c r="C100" s="621"/>
      <c r="D100" s="650"/>
      <c r="E100" s="621"/>
      <c r="F100" s="621"/>
      <c r="G100" s="650"/>
      <c r="H100" s="621"/>
      <c r="I100" s="621"/>
      <c r="L100" s="636"/>
      <c r="M100" s="638"/>
      <c r="N100" s="275"/>
      <c r="O100" s="641"/>
      <c r="P100" s="636"/>
      <c r="Q100" s="621"/>
      <c r="R100" s="585"/>
      <c r="S100" s="585"/>
      <c r="T100" s="641"/>
      <c r="U100" s="636"/>
      <c r="V100" s="621"/>
      <c r="W100" s="585"/>
      <c r="X100" s="585"/>
      <c r="Y100" s="624" t="s">
        <v>281</v>
      </c>
      <c r="Z100" s="624" t="s">
        <v>281</v>
      </c>
      <c r="AA100" s="624" t="s">
        <v>281</v>
      </c>
      <c r="AB100" s="624" t="s">
        <v>281</v>
      </c>
      <c r="AC100" s="624"/>
      <c r="AD100" s="624"/>
      <c r="AE100" s="524"/>
      <c r="AF100" s="624"/>
      <c r="AG100" s="624"/>
      <c r="AH100" s="525"/>
      <c r="AI100" s="283"/>
      <c r="AJ100" s="212"/>
      <c r="AK100" s="585"/>
      <c r="AM100" s="174"/>
      <c r="AN100" s="579"/>
      <c r="AO100" s="585"/>
      <c r="AP100" s="585"/>
      <c r="AQ100" s="628"/>
      <c r="AR100" s="628"/>
      <c r="AS100" s="624"/>
      <c r="AT100" s="624"/>
      <c r="AU100" s="628"/>
      <c r="AV100" s="628"/>
      <c r="AW100" s="585"/>
      <c r="AX100" s="643"/>
      <c r="AY100" s="283"/>
      <c r="AZ100" s="624"/>
      <c r="BA100" s="628"/>
      <c r="BB100" s="628"/>
      <c r="BC100" s="624"/>
      <c r="BD100" s="628"/>
      <c r="BE100" s="628"/>
      <c r="BF100" s="624"/>
      <c r="BG100" s="624"/>
      <c r="BH100" s="579"/>
      <c r="BI100" s="579"/>
      <c r="BJ100" s="275"/>
      <c r="BK100" s="647"/>
      <c r="BL100" s="647"/>
      <c r="BM100" s="650"/>
      <c r="BN100" s="650"/>
      <c r="BO100" s="275"/>
      <c r="BP100" s="610"/>
      <c r="BQ100" s="610"/>
      <c r="BR100" s="610"/>
      <c r="BS100" s="610"/>
      <c r="BT100" s="624"/>
      <c r="BU100" s="662"/>
      <c r="BV100" s="275"/>
      <c r="BW100" s="608"/>
      <c r="BX100" s="608"/>
      <c r="BY100" s="608"/>
      <c r="BZ100" s="612"/>
      <c r="CA100" s="612"/>
      <c r="CB100" s="612"/>
      <c r="CC100" s="605"/>
      <c r="CD100" s="603"/>
      <c r="CE100" s="173"/>
      <c r="CF100" s="579"/>
      <c r="CG100" s="579"/>
      <c r="CH100" s="585"/>
      <c r="CI100" s="585"/>
      <c r="CJ100" s="659"/>
      <c r="CK100" s="659"/>
      <c r="CL100" s="656"/>
      <c r="CM100" s="574"/>
      <c r="CN100" s="579"/>
      <c r="CO100" s="579"/>
      <c r="CP100" s="590"/>
      <c r="CQ100" s="590"/>
      <c r="CR100" s="579"/>
      <c r="CS100" s="579"/>
    </row>
    <row r="101" spans="1:97" s="20" customFormat="1" ht="89.25" x14ac:dyDescent="0.25">
      <c r="A101" s="410" t="s">
        <v>111</v>
      </c>
      <c r="B101" s="263"/>
      <c r="C101" s="621"/>
      <c r="D101" s="650"/>
      <c r="E101" s="621"/>
      <c r="F101" s="621"/>
      <c r="G101" s="650"/>
      <c r="H101" s="621"/>
      <c r="I101" s="621"/>
      <c r="J101" s="362" t="s">
        <v>314</v>
      </c>
      <c r="K101" s="362" t="s">
        <v>314</v>
      </c>
      <c r="L101" s="636"/>
      <c r="M101" s="638"/>
      <c r="N101" s="275"/>
      <c r="O101" s="641"/>
      <c r="P101" s="636"/>
      <c r="Q101" s="621"/>
      <c r="R101" s="585"/>
      <c r="S101" s="585"/>
      <c r="T101" s="641"/>
      <c r="U101" s="636"/>
      <c r="V101" s="621"/>
      <c r="W101" s="585"/>
      <c r="X101" s="585"/>
      <c r="Y101" s="624"/>
      <c r="Z101" s="624"/>
      <c r="AA101" s="624"/>
      <c r="AB101" s="624"/>
      <c r="AC101" s="624"/>
      <c r="AD101" s="624"/>
      <c r="AE101" s="524"/>
      <c r="AF101" s="624"/>
      <c r="AG101" s="624"/>
      <c r="AH101" s="525"/>
      <c r="AI101" s="283"/>
      <c r="AJ101" s="211" t="s">
        <v>310</v>
      </c>
      <c r="AK101" s="585"/>
      <c r="AL101" s="172" t="s">
        <v>308</v>
      </c>
      <c r="AM101" s="172" t="s">
        <v>308</v>
      </c>
      <c r="AN101" s="579"/>
      <c r="AO101" s="585"/>
      <c r="AP101" s="585"/>
      <c r="AQ101" s="628"/>
      <c r="AR101" s="628"/>
      <c r="AS101" s="624"/>
      <c r="AT101" s="624"/>
      <c r="AU101" s="628"/>
      <c r="AV101" s="628"/>
      <c r="AW101" s="585"/>
      <c r="AX101" s="643"/>
      <c r="AY101" s="283"/>
      <c r="AZ101" s="624"/>
      <c r="BA101" s="628"/>
      <c r="BB101" s="628"/>
      <c r="BC101" s="624"/>
      <c r="BD101" s="628"/>
      <c r="BE101" s="628"/>
      <c r="BF101" s="624"/>
      <c r="BG101" s="624"/>
      <c r="BH101" s="579"/>
      <c r="BI101" s="579"/>
      <c r="BJ101" s="275"/>
      <c r="BK101" s="647"/>
      <c r="BL101" s="647"/>
      <c r="BM101" s="650"/>
      <c r="BN101" s="650"/>
      <c r="BO101" s="275"/>
      <c r="BP101" s="610"/>
      <c r="BQ101" s="610"/>
      <c r="BR101" s="610"/>
      <c r="BS101" s="610"/>
      <c r="BT101" s="624"/>
      <c r="BU101" s="662"/>
      <c r="BV101" s="275"/>
      <c r="BW101" s="608"/>
      <c r="BX101" s="608"/>
      <c r="BY101" s="608"/>
      <c r="BZ101" s="612"/>
      <c r="CA101" s="612"/>
      <c r="CB101" s="612"/>
      <c r="CC101" s="605"/>
      <c r="CD101" s="603"/>
      <c r="CE101" s="173"/>
      <c r="CF101" s="579"/>
      <c r="CG101" s="579"/>
      <c r="CH101" s="585"/>
      <c r="CI101" s="585"/>
      <c r="CJ101" s="659"/>
      <c r="CK101" s="659"/>
      <c r="CL101" s="656"/>
      <c r="CM101" s="574"/>
      <c r="CN101" s="579"/>
      <c r="CO101" s="579"/>
      <c r="CP101" s="590"/>
      <c r="CQ101" s="590"/>
      <c r="CR101" s="579"/>
      <c r="CS101" s="579"/>
    </row>
    <row r="102" spans="1:97" s="20" customFormat="1" ht="38.25" x14ac:dyDescent="0.25">
      <c r="A102" s="45" t="s">
        <v>112</v>
      </c>
      <c r="B102" s="263"/>
      <c r="C102" s="621"/>
      <c r="D102" s="650"/>
      <c r="E102" s="621"/>
      <c r="F102" s="621"/>
      <c r="G102" s="650"/>
      <c r="H102" s="621"/>
      <c r="I102" s="621"/>
      <c r="J102" s="361" t="s">
        <v>315</v>
      </c>
      <c r="K102" s="361" t="s">
        <v>315</v>
      </c>
      <c r="L102" s="636"/>
      <c r="M102" s="638"/>
      <c r="N102" s="275"/>
      <c r="O102" s="641"/>
      <c r="P102" s="636"/>
      <c r="Q102" s="621"/>
      <c r="R102" s="585"/>
      <c r="S102" s="585"/>
      <c r="T102" s="641"/>
      <c r="U102" s="636"/>
      <c r="V102" s="621"/>
      <c r="W102" s="585"/>
      <c r="X102" s="585"/>
      <c r="Y102" s="624"/>
      <c r="Z102" s="624"/>
      <c r="AA102" s="624"/>
      <c r="AB102" s="624"/>
      <c r="AC102" s="624"/>
      <c r="AD102" s="624"/>
      <c r="AE102" s="524"/>
      <c r="AF102" s="624"/>
      <c r="AG102" s="624"/>
      <c r="AH102" s="525"/>
      <c r="AI102" s="283"/>
      <c r="AJ102" s="579" t="s">
        <v>282</v>
      </c>
      <c r="AK102" s="585"/>
      <c r="AL102" s="579" t="s">
        <v>282</v>
      </c>
      <c r="AM102" s="579" t="s">
        <v>282</v>
      </c>
      <c r="AN102" s="579"/>
      <c r="AO102" s="585"/>
      <c r="AP102" s="585"/>
      <c r="AQ102" s="628"/>
      <c r="AR102" s="628"/>
      <c r="AS102" s="624"/>
      <c r="AT102" s="624"/>
      <c r="AU102" s="628"/>
      <c r="AV102" s="628"/>
      <c r="AW102" s="585"/>
      <c r="AX102" s="643"/>
      <c r="AY102" s="283"/>
      <c r="AZ102" s="624"/>
      <c r="BA102" s="628"/>
      <c r="BB102" s="628"/>
      <c r="BC102" s="624"/>
      <c r="BD102" s="628"/>
      <c r="BE102" s="628"/>
      <c r="BF102" s="624"/>
      <c r="BG102" s="624"/>
      <c r="BH102" s="579"/>
      <c r="BI102" s="579"/>
      <c r="BJ102" s="275"/>
      <c r="BK102" s="647"/>
      <c r="BL102" s="647"/>
      <c r="BM102" s="650"/>
      <c r="BN102" s="650"/>
      <c r="BO102" s="275"/>
      <c r="BP102" s="610"/>
      <c r="BQ102" s="610"/>
      <c r="BR102" s="610"/>
      <c r="BS102" s="610"/>
      <c r="BT102" s="624"/>
      <c r="BU102" s="662"/>
      <c r="BV102" s="275"/>
      <c r="BW102" s="608"/>
      <c r="BX102" s="608"/>
      <c r="BY102" s="608"/>
      <c r="BZ102" s="612"/>
      <c r="CA102" s="612"/>
      <c r="CB102" s="612"/>
      <c r="CC102" s="605"/>
      <c r="CD102" s="603"/>
      <c r="CE102" s="173"/>
      <c r="CF102" s="579"/>
      <c r="CG102" s="579"/>
      <c r="CH102" s="585"/>
      <c r="CI102" s="585"/>
      <c r="CJ102" s="659"/>
      <c r="CK102" s="659"/>
      <c r="CL102" s="656"/>
      <c r="CM102" s="574"/>
      <c r="CN102" s="579"/>
      <c r="CO102" s="579"/>
      <c r="CP102" s="590"/>
      <c r="CQ102" s="590"/>
      <c r="CR102" s="579"/>
      <c r="CS102" s="579"/>
    </row>
    <row r="103" spans="1:97" s="20" customFormat="1" ht="25.5" customHeight="1" x14ac:dyDescent="0.25">
      <c r="A103" s="23" t="s">
        <v>159</v>
      </c>
      <c r="B103" s="263"/>
      <c r="C103" s="621"/>
      <c r="D103" s="650"/>
      <c r="E103" s="621"/>
      <c r="F103" s="621"/>
      <c r="G103" s="650"/>
      <c r="H103" s="621"/>
      <c r="I103" s="621"/>
      <c r="J103" s="488" t="s">
        <v>316</v>
      </c>
      <c r="K103" s="488" t="s">
        <v>316</v>
      </c>
      <c r="L103" s="636"/>
      <c r="M103" s="638"/>
      <c r="N103" s="275"/>
      <c r="O103" s="641"/>
      <c r="P103" s="636"/>
      <c r="Q103" s="621"/>
      <c r="R103" s="585"/>
      <c r="S103" s="585"/>
      <c r="T103" s="641"/>
      <c r="U103" s="636"/>
      <c r="V103" s="621"/>
      <c r="W103" s="585"/>
      <c r="X103" s="585"/>
      <c r="Y103" s="624"/>
      <c r="Z103" s="624"/>
      <c r="AA103" s="624"/>
      <c r="AB103" s="624"/>
      <c r="AC103" s="624"/>
      <c r="AD103" s="624"/>
      <c r="AE103" s="524"/>
      <c r="AF103" s="624"/>
      <c r="AG103" s="624"/>
      <c r="AH103" s="525"/>
      <c r="AI103" s="283"/>
      <c r="AJ103" s="579"/>
      <c r="AK103" s="585"/>
      <c r="AL103" s="579"/>
      <c r="AM103" s="579"/>
      <c r="AN103" s="579"/>
      <c r="AO103" s="585"/>
      <c r="AP103" s="585"/>
      <c r="AQ103" s="628"/>
      <c r="AR103" s="628"/>
      <c r="AS103" s="624"/>
      <c r="AT103" s="624"/>
      <c r="AU103" s="628"/>
      <c r="AV103" s="628"/>
      <c r="AW103" s="585"/>
      <c r="AX103" s="643"/>
      <c r="AY103" s="283"/>
      <c r="AZ103" s="624"/>
      <c r="BA103" s="628"/>
      <c r="BB103" s="628"/>
      <c r="BC103" s="624"/>
      <c r="BD103" s="628"/>
      <c r="BE103" s="628"/>
      <c r="BF103" s="624"/>
      <c r="BG103" s="624"/>
      <c r="BH103" s="579"/>
      <c r="BI103" s="579"/>
      <c r="BJ103" s="275"/>
      <c r="BK103" s="647"/>
      <c r="BL103" s="647"/>
      <c r="BM103" s="650"/>
      <c r="BN103" s="650"/>
      <c r="BO103" s="275"/>
      <c r="BP103" s="610"/>
      <c r="BQ103" s="610"/>
      <c r="BR103" s="610"/>
      <c r="BS103" s="610"/>
      <c r="BT103" s="624"/>
      <c r="BU103" s="662"/>
      <c r="BV103" s="275"/>
      <c r="BW103" s="608"/>
      <c r="BX103" s="608"/>
      <c r="BY103" s="608"/>
      <c r="BZ103" s="612"/>
      <c r="CA103" s="612"/>
      <c r="CB103" s="612"/>
      <c r="CC103" s="605"/>
      <c r="CD103" s="603"/>
      <c r="CE103" s="173"/>
      <c r="CF103" s="579"/>
      <c r="CG103" s="579"/>
      <c r="CH103" s="585"/>
      <c r="CI103" s="585"/>
      <c r="CJ103" s="659"/>
      <c r="CK103" s="659"/>
      <c r="CL103" s="656"/>
      <c r="CM103" s="574"/>
      <c r="CN103" s="579"/>
      <c r="CO103" s="579"/>
      <c r="CP103" s="590"/>
      <c r="CQ103" s="590"/>
      <c r="CR103" s="579"/>
      <c r="CS103" s="579"/>
    </row>
    <row r="104" spans="1:97" s="20" customFormat="1" ht="15" hidden="1" customHeight="1" x14ac:dyDescent="0.25">
      <c r="A104" s="24" t="s">
        <v>110</v>
      </c>
      <c r="B104" s="263"/>
      <c r="C104" s="621"/>
      <c r="D104" s="650"/>
      <c r="E104" s="621"/>
      <c r="F104" s="621"/>
      <c r="G104" s="650"/>
      <c r="H104" s="621"/>
      <c r="I104" s="621"/>
      <c r="J104" s="488"/>
      <c r="K104" s="488"/>
      <c r="L104" s="636"/>
      <c r="M104" s="638"/>
      <c r="N104" s="275"/>
      <c r="O104" s="641"/>
      <c r="P104" s="636"/>
      <c r="Q104" s="621"/>
      <c r="R104" s="585"/>
      <c r="S104" s="585"/>
      <c r="T104" s="641"/>
      <c r="U104" s="636"/>
      <c r="V104" s="621"/>
      <c r="W104" s="585"/>
      <c r="X104" s="585"/>
      <c r="Y104" s="624"/>
      <c r="Z104" s="624"/>
      <c r="AA104" s="624"/>
      <c r="AB104" s="624"/>
      <c r="AC104" s="624"/>
      <c r="AD104" s="624"/>
      <c r="AE104" s="524"/>
      <c r="AF104" s="624"/>
      <c r="AG104" s="624"/>
      <c r="AH104" s="525"/>
      <c r="AI104" s="283"/>
      <c r="AJ104" s="579"/>
      <c r="AK104" s="585"/>
      <c r="AL104" s="579"/>
      <c r="AM104" s="579"/>
      <c r="AN104" s="579"/>
      <c r="AO104" s="585"/>
      <c r="AP104" s="585"/>
      <c r="AQ104" s="628"/>
      <c r="AR104" s="628"/>
      <c r="AS104" s="624"/>
      <c r="AT104" s="624"/>
      <c r="AU104" s="628"/>
      <c r="AV104" s="628"/>
      <c r="AW104" s="585"/>
      <c r="AX104" s="643"/>
      <c r="AY104" s="283"/>
      <c r="AZ104" s="624"/>
      <c r="BA104" s="628"/>
      <c r="BB104" s="628"/>
      <c r="BC104" s="624"/>
      <c r="BD104" s="628"/>
      <c r="BE104" s="628"/>
      <c r="BF104" s="624"/>
      <c r="BG104" s="624"/>
      <c r="BH104" s="579"/>
      <c r="BI104" s="579"/>
      <c r="BJ104" s="275"/>
      <c r="BK104" s="647"/>
      <c r="BL104" s="647"/>
      <c r="BM104" s="650"/>
      <c r="BN104" s="650"/>
      <c r="BO104" s="275"/>
      <c r="BP104" s="610"/>
      <c r="BQ104" s="610"/>
      <c r="BR104" s="610"/>
      <c r="BS104" s="610"/>
      <c r="BT104" s="624"/>
      <c r="BU104" s="662"/>
      <c r="BV104" s="275"/>
      <c r="BW104" s="608"/>
      <c r="BX104" s="608"/>
      <c r="BY104" s="608"/>
      <c r="BZ104" s="612"/>
      <c r="CA104" s="612"/>
      <c r="CB104" s="612"/>
      <c r="CC104" s="605"/>
      <c r="CD104" s="603"/>
      <c r="CE104" s="173"/>
      <c r="CF104" s="579"/>
      <c r="CG104" s="579"/>
      <c r="CH104" s="585"/>
      <c r="CI104" s="585"/>
      <c r="CJ104" s="659"/>
      <c r="CK104" s="659"/>
      <c r="CL104" s="656"/>
      <c r="CM104" s="574"/>
      <c r="CN104" s="579"/>
      <c r="CO104" s="579"/>
      <c r="CP104" s="590"/>
      <c r="CQ104" s="590"/>
      <c r="CR104" s="579"/>
      <c r="CS104" s="579"/>
    </row>
    <row r="105" spans="1:97" s="20" customFormat="1" x14ac:dyDescent="0.25">
      <c r="A105" s="46" t="s">
        <v>113</v>
      </c>
      <c r="B105" s="263"/>
      <c r="C105" s="621"/>
      <c r="D105" s="650"/>
      <c r="E105" s="621"/>
      <c r="F105" s="621"/>
      <c r="G105" s="650"/>
      <c r="H105" s="621"/>
      <c r="I105" s="621"/>
      <c r="J105" s="488"/>
      <c r="K105" s="488"/>
      <c r="L105" s="636"/>
      <c r="M105" s="638"/>
      <c r="N105" s="275"/>
      <c r="O105" s="641"/>
      <c r="P105" s="636"/>
      <c r="Q105" s="621"/>
      <c r="R105" s="585"/>
      <c r="S105" s="585"/>
      <c r="T105" s="641"/>
      <c r="U105" s="636"/>
      <c r="V105" s="621"/>
      <c r="W105" s="585"/>
      <c r="X105" s="585"/>
      <c r="Y105" s="624"/>
      <c r="Z105" s="624"/>
      <c r="AA105" s="624"/>
      <c r="AB105" s="624"/>
      <c r="AC105" s="624"/>
      <c r="AD105" s="624"/>
      <c r="AE105" s="524"/>
      <c r="AF105" s="624"/>
      <c r="AG105" s="624"/>
      <c r="AH105" s="525"/>
      <c r="AI105" s="283"/>
      <c r="AJ105" s="579"/>
      <c r="AK105" s="585"/>
      <c r="AL105" s="579"/>
      <c r="AM105" s="579"/>
      <c r="AN105" s="579"/>
      <c r="AO105" s="585"/>
      <c r="AP105" s="585"/>
      <c r="AQ105" s="628"/>
      <c r="AR105" s="628"/>
      <c r="AS105" s="624"/>
      <c r="AT105" s="624"/>
      <c r="AU105" s="628"/>
      <c r="AV105" s="628"/>
      <c r="AW105" s="585"/>
      <c r="AX105" s="643"/>
      <c r="AY105" s="283"/>
      <c r="AZ105" s="624"/>
      <c r="BA105" s="628"/>
      <c r="BB105" s="628"/>
      <c r="BC105" s="624"/>
      <c r="BD105" s="628"/>
      <c r="BE105" s="628"/>
      <c r="BF105" s="624"/>
      <c r="BG105" s="624"/>
      <c r="BH105" s="579"/>
      <c r="BI105" s="579"/>
      <c r="BJ105" s="275"/>
      <c r="BK105" s="647"/>
      <c r="BL105" s="647"/>
      <c r="BM105" s="650"/>
      <c r="BN105" s="650"/>
      <c r="BO105" s="275"/>
      <c r="BP105" s="610"/>
      <c r="BQ105" s="610"/>
      <c r="BR105" s="610"/>
      <c r="BS105" s="610"/>
      <c r="BT105" s="624"/>
      <c r="BU105" s="662"/>
      <c r="BV105" s="275"/>
      <c r="BW105" s="608"/>
      <c r="BX105" s="608"/>
      <c r="BY105" s="608"/>
      <c r="BZ105" s="612"/>
      <c r="CA105" s="612"/>
      <c r="CB105" s="612"/>
      <c r="CC105" s="605"/>
      <c r="CD105" s="603"/>
      <c r="CE105" s="173"/>
      <c r="CF105" s="579"/>
      <c r="CG105" s="579"/>
      <c r="CH105" s="585"/>
      <c r="CI105" s="585"/>
      <c r="CJ105" s="659"/>
      <c r="CK105" s="659"/>
      <c r="CL105" s="656"/>
      <c r="CM105" s="574"/>
      <c r="CN105" s="579"/>
      <c r="CO105" s="579"/>
      <c r="CP105" s="590"/>
      <c r="CQ105" s="590"/>
      <c r="CR105" s="579"/>
      <c r="CS105" s="579"/>
    </row>
    <row r="106" spans="1:97" s="20" customFormat="1" ht="15.75" thickBot="1" x14ac:dyDescent="0.3">
      <c r="A106" s="23" t="s">
        <v>114</v>
      </c>
      <c r="B106" s="265"/>
      <c r="C106" s="622"/>
      <c r="D106" s="651"/>
      <c r="E106" s="622"/>
      <c r="F106" s="622"/>
      <c r="G106" s="651"/>
      <c r="H106" s="622"/>
      <c r="I106" s="622"/>
      <c r="J106" s="489"/>
      <c r="K106" s="489"/>
      <c r="L106" s="637"/>
      <c r="M106" s="639"/>
      <c r="N106" s="277"/>
      <c r="O106" s="642"/>
      <c r="P106" s="637"/>
      <c r="Q106" s="622"/>
      <c r="R106" s="589"/>
      <c r="S106" s="589"/>
      <c r="T106" s="642"/>
      <c r="U106" s="637"/>
      <c r="V106" s="622"/>
      <c r="W106" s="589"/>
      <c r="X106" s="589"/>
      <c r="Y106" s="624"/>
      <c r="Z106" s="624"/>
      <c r="AA106" s="624"/>
      <c r="AB106" s="624"/>
      <c r="AC106" s="624"/>
      <c r="AD106" s="624"/>
      <c r="AE106" s="164"/>
      <c r="AF106" s="624"/>
      <c r="AG106" s="625"/>
      <c r="AH106" s="530"/>
      <c r="AI106" s="284"/>
      <c r="AJ106" s="580"/>
      <c r="AK106" s="589"/>
      <c r="AL106" s="580"/>
      <c r="AM106" s="580"/>
      <c r="AN106" s="580"/>
      <c r="AO106" s="589"/>
      <c r="AP106" s="589"/>
      <c r="AQ106" s="629"/>
      <c r="AR106" s="629"/>
      <c r="AS106" s="625"/>
      <c r="AT106" s="625"/>
      <c r="AU106" s="629"/>
      <c r="AV106" s="629"/>
      <c r="AW106" s="589"/>
      <c r="AX106" s="644"/>
      <c r="AY106" s="284"/>
      <c r="AZ106" s="625"/>
      <c r="BA106" s="629"/>
      <c r="BB106" s="629"/>
      <c r="BC106" s="625"/>
      <c r="BD106" s="629"/>
      <c r="BE106" s="629"/>
      <c r="BF106" s="625"/>
      <c r="BG106" s="625"/>
      <c r="BH106" s="580"/>
      <c r="BI106" s="580"/>
      <c r="BJ106" s="277"/>
      <c r="BK106" s="648"/>
      <c r="BL106" s="648"/>
      <c r="BM106" s="651"/>
      <c r="BN106" s="651"/>
      <c r="BO106" s="277"/>
      <c r="BP106" s="611"/>
      <c r="BQ106" s="611"/>
      <c r="BR106" s="611"/>
      <c r="BS106" s="611"/>
      <c r="BT106" s="625"/>
      <c r="BU106" s="663"/>
      <c r="BV106" s="277"/>
      <c r="BW106" s="609"/>
      <c r="BX106" s="609"/>
      <c r="BY106" s="609"/>
      <c r="BZ106" s="613"/>
      <c r="CA106" s="613"/>
      <c r="CB106" s="613"/>
      <c r="CC106" s="606"/>
      <c r="CD106" s="604"/>
      <c r="CE106" s="173"/>
      <c r="CF106" s="579"/>
      <c r="CG106" s="579"/>
      <c r="CH106" s="585"/>
      <c r="CI106" s="585"/>
      <c r="CJ106" s="660"/>
      <c r="CK106" s="660"/>
      <c r="CL106" s="657"/>
      <c r="CM106" s="574"/>
      <c r="CN106" s="579"/>
      <c r="CO106" s="579"/>
      <c r="CP106" s="590"/>
      <c r="CQ106" s="590"/>
      <c r="CR106" s="579"/>
      <c r="CS106" s="579"/>
    </row>
    <row r="107" spans="1:97" s="322" customFormat="1" ht="15" hidden="1" customHeight="1" x14ac:dyDescent="0.2">
      <c r="A107" s="24" t="s">
        <v>110</v>
      </c>
      <c r="B107" s="440"/>
      <c r="C107" s="441"/>
      <c r="D107" s="441"/>
      <c r="E107" s="442"/>
      <c r="F107" s="443"/>
      <c r="G107" s="441"/>
      <c r="H107" s="442"/>
      <c r="I107" s="444"/>
      <c r="J107" s="445"/>
      <c r="K107" s="445"/>
      <c r="L107" s="431"/>
      <c r="M107" s="431"/>
      <c r="N107" s="446"/>
      <c r="O107" s="431"/>
      <c r="P107" s="431"/>
      <c r="Q107" s="442"/>
      <c r="R107" s="442"/>
      <c r="S107" s="442"/>
      <c r="T107" s="431"/>
      <c r="U107" s="431"/>
      <c r="V107" s="442"/>
      <c r="W107" s="442"/>
      <c r="X107" s="442"/>
      <c r="Y107" s="624"/>
      <c r="Z107" s="624"/>
      <c r="AA107" s="624"/>
      <c r="AB107" s="624"/>
      <c r="AC107" s="624"/>
      <c r="AD107" s="624"/>
      <c r="AE107" s="531"/>
      <c r="AF107" s="624"/>
      <c r="AG107" s="531"/>
      <c r="AH107" s="531"/>
      <c r="AI107" s="447"/>
      <c r="AJ107" s="439"/>
      <c r="AK107" s="442"/>
      <c r="AL107" s="439"/>
      <c r="AM107" s="439"/>
      <c r="AN107" s="439"/>
      <c r="AO107" s="442"/>
      <c r="AP107" s="442"/>
      <c r="AQ107" s="439"/>
      <c r="AR107" s="439"/>
      <c r="AS107" s="442"/>
      <c r="AT107" s="442"/>
      <c r="AU107" s="439"/>
      <c r="AV107" s="439"/>
      <c r="AW107" s="442"/>
      <c r="AX107" s="442"/>
      <c r="AY107" s="447"/>
      <c r="AZ107" s="439"/>
      <c r="BA107" s="439"/>
      <c r="BB107" s="439"/>
      <c r="BC107" s="439"/>
      <c r="BD107" s="439"/>
      <c r="BE107" s="439"/>
      <c r="BF107" s="442"/>
      <c r="BG107" s="442"/>
      <c r="BH107" s="439"/>
      <c r="BI107" s="439"/>
      <c r="BJ107" s="446"/>
      <c r="BK107" s="441"/>
      <c r="BL107" s="441"/>
      <c r="BM107" s="441"/>
      <c r="BN107" s="441"/>
      <c r="BO107" s="446"/>
      <c r="BP107" s="431"/>
      <c r="BQ107" s="431"/>
      <c r="BR107" s="431"/>
      <c r="BS107" s="431"/>
      <c r="BT107" s="431"/>
      <c r="BU107" s="431"/>
      <c r="BV107" s="446"/>
      <c r="BW107" s="431"/>
      <c r="BX107" s="431"/>
      <c r="BY107" s="431"/>
      <c r="BZ107" s="431"/>
      <c r="CA107" s="431"/>
      <c r="CB107" s="431"/>
      <c r="CC107" s="431"/>
      <c r="CD107" s="431"/>
      <c r="CE107" s="173"/>
      <c r="CF107" s="580"/>
      <c r="CG107" s="580"/>
      <c r="CH107" s="589"/>
      <c r="CI107" s="589"/>
      <c r="CJ107" s="226" t="s">
        <v>132</v>
      </c>
      <c r="CK107" s="226" t="s">
        <v>132</v>
      </c>
      <c r="CL107" s="226" t="s">
        <v>131</v>
      </c>
      <c r="CM107" s="226" t="s">
        <v>131</v>
      </c>
      <c r="CN107" s="580"/>
      <c r="CO107" s="580"/>
      <c r="CP107" s="591"/>
      <c r="CQ107" s="591"/>
      <c r="CR107" s="580"/>
      <c r="CS107" s="580"/>
    </row>
    <row r="108" spans="1:97" x14ac:dyDescent="0.25">
      <c r="A108" s="21"/>
      <c r="B108" s="55" t="s">
        <v>464</v>
      </c>
      <c r="C108" s="94" t="s">
        <v>468</v>
      </c>
      <c r="D108" s="322" t="s">
        <v>469</v>
      </c>
      <c r="E108" s="322" t="s">
        <v>470</v>
      </c>
      <c r="F108" s="322" t="s">
        <v>468</v>
      </c>
      <c r="G108" s="322" t="s">
        <v>469</v>
      </c>
      <c r="H108" s="322" t="s">
        <v>470</v>
      </c>
      <c r="I108" s="358" t="s">
        <v>471</v>
      </c>
      <c r="J108" s="358" t="s">
        <v>484</v>
      </c>
      <c r="K108" s="358" t="s">
        <v>485</v>
      </c>
      <c r="L108" s="322" t="s">
        <v>472</v>
      </c>
      <c r="M108" s="322" t="s">
        <v>472</v>
      </c>
      <c r="N108" s="55" t="s">
        <v>465</v>
      </c>
      <c r="O108" s="322" t="s">
        <v>473</v>
      </c>
      <c r="P108" s="322" t="s">
        <v>134</v>
      </c>
      <c r="Q108" s="322" t="s">
        <v>474</v>
      </c>
      <c r="R108" s="322" t="s">
        <v>475</v>
      </c>
      <c r="S108" s="322" t="s">
        <v>476</v>
      </c>
      <c r="T108" s="322" t="s">
        <v>473</v>
      </c>
      <c r="U108" s="322" t="s">
        <v>134</v>
      </c>
      <c r="V108" s="322" t="s">
        <v>474</v>
      </c>
      <c r="W108" s="322" t="s">
        <v>475</v>
      </c>
      <c r="X108" s="322" t="s">
        <v>476</v>
      </c>
      <c r="Y108" s="625"/>
      <c r="Z108" s="625"/>
      <c r="AA108" s="625"/>
      <c r="AB108" s="625"/>
      <c r="AC108" s="624"/>
      <c r="AD108" s="624"/>
      <c r="AE108" s="55" t="s">
        <v>457</v>
      </c>
      <c r="AF108" s="624"/>
      <c r="AG108" s="55" t="s">
        <v>456</v>
      </c>
      <c r="AH108" s="55" t="s">
        <v>457</v>
      </c>
      <c r="AI108" s="322" t="s">
        <v>466</v>
      </c>
      <c r="AJ108" s="322" t="s">
        <v>515</v>
      </c>
      <c r="AK108" s="322" t="s">
        <v>512</v>
      </c>
      <c r="AL108" s="322" t="s">
        <v>513</v>
      </c>
      <c r="AM108" s="322" t="s">
        <v>514</v>
      </c>
      <c r="AN108" s="322" t="s">
        <v>507</v>
      </c>
      <c r="AO108" s="322" t="s">
        <v>462</v>
      </c>
      <c r="AP108" s="322" t="s">
        <v>505</v>
      </c>
      <c r="AQ108" s="322" t="s">
        <v>508</v>
      </c>
      <c r="AR108" s="322" t="s">
        <v>507</v>
      </c>
      <c r="AS108" s="322" t="s">
        <v>462</v>
      </c>
      <c r="AT108" s="322" t="s">
        <v>505</v>
      </c>
      <c r="AU108" s="322" t="s">
        <v>508</v>
      </c>
      <c r="AV108" s="322" t="s">
        <v>507</v>
      </c>
      <c r="AW108" s="322" t="s">
        <v>462</v>
      </c>
      <c r="AX108" s="322" t="s">
        <v>505</v>
      </c>
      <c r="AY108" s="55" t="s">
        <v>467</v>
      </c>
      <c r="AZ108" s="322" t="s">
        <v>461</v>
      </c>
      <c r="BA108" s="322" t="s">
        <v>460</v>
      </c>
      <c r="BB108" s="322" t="s">
        <v>459</v>
      </c>
      <c r="BC108" s="322" t="s">
        <v>461</v>
      </c>
      <c r="BD108" s="322" t="s">
        <v>460</v>
      </c>
      <c r="BE108" s="322" t="s">
        <v>459</v>
      </c>
      <c r="BF108" s="322" t="s">
        <v>458</v>
      </c>
      <c r="BG108" s="322" t="s">
        <v>458</v>
      </c>
      <c r="BH108" s="322" t="s">
        <v>590</v>
      </c>
      <c r="BI108" s="408" t="s">
        <v>590</v>
      </c>
      <c r="BJ108" s="55" t="s">
        <v>532</v>
      </c>
      <c r="BK108" s="408" t="s">
        <v>533</v>
      </c>
      <c r="BL108" s="408" t="s">
        <v>533</v>
      </c>
      <c r="BM108" s="408" t="s">
        <v>536</v>
      </c>
      <c r="BN108" s="408" t="s">
        <v>536</v>
      </c>
      <c r="BO108" s="55" t="s">
        <v>542</v>
      </c>
      <c r="BP108" s="408" t="s">
        <v>543</v>
      </c>
      <c r="BQ108" s="408" t="s">
        <v>515</v>
      </c>
      <c r="BR108" s="408" t="s">
        <v>543</v>
      </c>
      <c r="BS108" s="408" t="s">
        <v>515</v>
      </c>
      <c r="BT108" s="408" t="s">
        <v>547</v>
      </c>
      <c r="BU108" s="408" t="s">
        <v>547</v>
      </c>
      <c r="BV108" s="55" t="s">
        <v>549</v>
      </c>
      <c r="BW108" s="408" t="s">
        <v>550</v>
      </c>
      <c r="BX108" s="408" t="s">
        <v>550</v>
      </c>
      <c r="BY108" s="408" t="s">
        <v>552</v>
      </c>
      <c r="BZ108" s="408" t="s">
        <v>552</v>
      </c>
      <c r="CA108" s="408" t="s">
        <v>551</v>
      </c>
      <c r="CB108" s="408" t="s">
        <v>551</v>
      </c>
      <c r="CC108" s="408" t="s">
        <v>533</v>
      </c>
      <c r="CD108" s="408" t="s">
        <v>536</v>
      </c>
      <c r="CE108" s="223"/>
      <c r="CF108" s="534" t="s">
        <v>579</v>
      </c>
      <c r="CG108" s="534" t="s">
        <v>579</v>
      </c>
      <c r="CH108" s="534" t="s">
        <v>581</v>
      </c>
      <c r="CI108" s="534" t="s">
        <v>581</v>
      </c>
      <c r="CJ108" s="534" t="s">
        <v>582</v>
      </c>
      <c r="CK108" s="534" t="s">
        <v>582</v>
      </c>
      <c r="CL108" s="534" t="s">
        <v>583</v>
      </c>
      <c r="CM108" s="534" t="s">
        <v>583</v>
      </c>
      <c r="CN108" s="534" t="s">
        <v>584</v>
      </c>
      <c r="CO108" s="534" t="s">
        <v>584</v>
      </c>
      <c r="CP108" s="534" t="s">
        <v>585</v>
      </c>
      <c r="CQ108" s="534" t="s">
        <v>585</v>
      </c>
      <c r="CR108" s="534" t="s">
        <v>589</v>
      </c>
      <c r="CS108" s="534" t="s">
        <v>589</v>
      </c>
    </row>
    <row r="109" spans="1:97" x14ac:dyDescent="0.25">
      <c r="A109" s="48"/>
      <c r="B109" s="349" t="str">
        <f>"000"</f>
        <v>000</v>
      </c>
      <c r="C109" s="94">
        <v>15</v>
      </c>
      <c r="D109" s="94">
        <v>15</v>
      </c>
      <c r="E109" s="94">
        <v>15</v>
      </c>
      <c r="F109" s="103" t="str">
        <f>"06"</f>
        <v>06</v>
      </c>
      <c r="G109" s="103" t="str">
        <f t="shared" ref="G109:H109" si="18">"06"</f>
        <v>06</v>
      </c>
      <c r="H109" s="103" t="str">
        <f t="shared" si="18"/>
        <v>06</v>
      </c>
      <c r="I109" s="359" t="str">
        <f>"07"</f>
        <v>07</v>
      </c>
      <c r="J109" s="359" t="str">
        <f t="shared" ref="J109:K109" si="19">"07"</f>
        <v>07</v>
      </c>
      <c r="K109" s="359" t="str">
        <f t="shared" si="19"/>
        <v>07</v>
      </c>
      <c r="L109" s="103" t="str">
        <f>"16"</f>
        <v>16</v>
      </c>
      <c r="M109" s="103" t="str">
        <f>"06"</f>
        <v>06</v>
      </c>
      <c r="N109" s="349" t="str">
        <f>"000"</f>
        <v>000</v>
      </c>
      <c r="O109" s="94">
        <v>16</v>
      </c>
      <c r="P109" s="94">
        <v>16</v>
      </c>
      <c r="Q109" s="94">
        <v>16</v>
      </c>
      <c r="R109" s="94">
        <v>16</v>
      </c>
      <c r="S109" s="94">
        <v>16</v>
      </c>
      <c r="T109" s="350" t="str">
        <f>"06"</f>
        <v>06</v>
      </c>
      <c r="U109" s="350" t="str">
        <f t="shared" ref="U109:AX111" si="20">"06"</f>
        <v>06</v>
      </c>
      <c r="V109" s="350" t="str">
        <f t="shared" si="20"/>
        <v>06</v>
      </c>
      <c r="W109" s="350" t="str">
        <f t="shared" si="20"/>
        <v>06</v>
      </c>
      <c r="X109" s="350" t="str">
        <f t="shared" si="20"/>
        <v>06</v>
      </c>
      <c r="Y109" s="531"/>
      <c r="Z109" s="531"/>
      <c r="AA109" s="531"/>
      <c r="AB109" s="531"/>
      <c r="AC109" s="625"/>
      <c r="AD109" s="625"/>
      <c r="AE109" s="532" t="str">
        <f>"16"</f>
        <v>16</v>
      </c>
      <c r="AF109" s="625"/>
      <c r="AG109" s="532" t="str">
        <f t="shared" si="20"/>
        <v>06</v>
      </c>
      <c r="AH109" s="532" t="str">
        <f t="shared" si="20"/>
        <v>06</v>
      </c>
      <c r="AI109" s="350" t="str">
        <f>"000"</f>
        <v>000</v>
      </c>
      <c r="AJ109" s="350" t="str">
        <f>"07"</f>
        <v>07</v>
      </c>
      <c r="AK109" s="350" t="str">
        <f>"07"</f>
        <v>07</v>
      </c>
      <c r="AL109" s="350" t="str">
        <f t="shared" ref="AL109:AM109" si="21">"07"</f>
        <v>07</v>
      </c>
      <c r="AM109" s="350" t="str">
        <f t="shared" si="21"/>
        <v>07</v>
      </c>
      <c r="AN109" s="350" t="str">
        <f>"15"</f>
        <v>15</v>
      </c>
      <c r="AO109" s="350" t="str">
        <f>"15"</f>
        <v>15</v>
      </c>
      <c r="AP109" s="350" t="str">
        <f>"15"</f>
        <v>15</v>
      </c>
      <c r="AQ109" s="350" t="str">
        <f>"16"</f>
        <v>16</v>
      </c>
      <c r="AR109" s="350" t="str">
        <f>"16"</f>
        <v>16</v>
      </c>
      <c r="AS109" s="350" t="str">
        <f>"16"</f>
        <v>16</v>
      </c>
      <c r="AT109" s="350" t="str">
        <f>"16"</f>
        <v>16</v>
      </c>
      <c r="AU109" s="350" t="str">
        <f t="shared" si="20"/>
        <v>06</v>
      </c>
      <c r="AV109" s="350" t="str">
        <f t="shared" si="20"/>
        <v>06</v>
      </c>
      <c r="AW109" s="350" t="str">
        <f t="shared" si="20"/>
        <v>06</v>
      </c>
      <c r="AX109" s="350" t="str">
        <f t="shared" si="20"/>
        <v>06</v>
      </c>
      <c r="AY109" s="350" t="str">
        <f>"000"</f>
        <v>000</v>
      </c>
      <c r="AZ109" s="350" t="str">
        <f>"15"</f>
        <v>15</v>
      </c>
      <c r="BA109" s="350" t="str">
        <f t="shared" ref="BA109:BB109" si="22">"15"</f>
        <v>15</v>
      </c>
      <c r="BB109" s="350" t="str">
        <f t="shared" si="22"/>
        <v>15</v>
      </c>
      <c r="BC109" s="350" t="str">
        <f t="shared" ref="BC109:BG109" si="23">"06"</f>
        <v>06</v>
      </c>
      <c r="BD109" s="350" t="str">
        <f t="shared" si="23"/>
        <v>06</v>
      </c>
      <c r="BE109" s="350" t="str">
        <f t="shared" si="23"/>
        <v>06</v>
      </c>
      <c r="BF109" s="350">
        <v>15</v>
      </c>
      <c r="BG109" s="350" t="str">
        <f t="shared" si="23"/>
        <v>06</v>
      </c>
      <c r="BH109" s="350">
        <v>15</v>
      </c>
      <c r="BI109" s="350" t="str">
        <f>"06"</f>
        <v>06</v>
      </c>
      <c r="BJ109" s="349" t="str">
        <f>"000"</f>
        <v>000</v>
      </c>
      <c r="BK109" s="409">
        <v>15</v>
      </c>
      <c r="BL109" s="409" t="str">
        <f>"06"</f>
        <v>06</v>
      </c>
      <c r="BM109" s="409">
        <v>15</v>
      </c>
      <c r="BN109" s="409" t="str">
        <f>"06"</f>
        <v>06</v>
      </c>
      <c r="BO109" s="349" t="str">
        <f>"00"</f>
        <v>00</v>
      </c>
      <c r="BP109" s="409">
        <v>16</v>
      </c>
      <c r="BQ109" s="409">
        <v>16</v>
      </c>
      <c r="BR109" s="409" t="str">
        <f>"06"</f>
        <v>06</v>
      </c>
      <c r="BS109" s="409" t="str">
        <f>"06"</f>
        <v>06</v>
      </c>
      <c r="BT109" s="409">
        <v>16</v>
      </c>
      <c r="BU109" s="409" t="str">
        <f>"06"</f>
        <v>06</v>
      </c>
      <c r="BV109" s="349" t="str">
        <f>"000"</f>
        <v>000</v>
      </c>
      <c r="BW109" s="409">
        <v>15</v>
      </c>
      <c r="BX109" s="409" t="str">
        <f>"06"</f>
        <v>06</v>
      </c>
      <c r="BY109" s="409">
        <v>15</v>
      </c>
      <c r="BZ109" s="409" t="str">
        <f>"06"</f>
        <v>06</v>
      </c>
      <c r="CA109" s="409">
        <v>15</v>
      </c>
      <c r="CB109" s="409" t="str">
        <f>"06"</f>
        <v>06</v>
      </c>
      <c r="CC109" s="409">
        <v>15</v>
      </c>
      <c r="CD109" s="409">
        <v>15</v>
      </c>
      <c r="CF109" s="409">
        <v>16</v>
      </c>
      <c r="CG109" s="170" t="str">
        <f>"06"</f>
        <v>06</v>
      </c>
      <c r="CH109" s="62">
        <v>15</v>
      </c>
      <c r="CI109" s="170" t="str">
        <f>"06"</f>
        <v>06</v>
      </c>
      <c r="CJ109" s="170">
        <v>16</v>
      </c>
      <c r="CK109" s="170" t="str">
        <f>"06"</f>
        <v>06</v>
      </c>
      <c r="CL109" s="170">
        <v>16</v>
      </c>
      <c r="CM109" s="170" t="str">
        <f>"06"</f>
        <v>06</v>
      </c>
      <c r="CN109" s="62">
        <v>15</v>
      </c>
      <c r="CO109" s="170" t="str">
        <f>"06"</f>
        <v>06</v>
      </c>
      <c r="CP109" s="170">
        <v>16</v>
      </c>
      <c r="CQ109" s="170" t="str">
        <f>"06"</f>
        <v>06</v>
      </c>
      <c r="CR109" s="62">
        <v>15</v>
      </c>
      <c r="CS109" s="170" t="str">
        <f>"06"</f>
        <v>06</v>
      </c>
    </row>
    <row r="110" spans="1:97" x14ac:dyDescent="0.25">
      <c r="A110" s="48"/>
      <c r="C110" s="94" t="str">
        <f>"-Baseline"</f>
        <v>-Baseline</v>
      </c>
      <c r="D110" s="94" t="str">
        <f t="shared" ref="D110:AL112" si="24">"-Baseline"</f>
        <v>-Baseline</v>
      </c>
      <c r="E110" s="94" t="str">
        <f t="shared" si="24"/>
        <v>-Baseline</v>
      </c>
      <c r="F110" s="94" t="str">
        <f t="shared" si="24"/>
        <v>-Baseline</v>
      </c>
      <c r="G110" s="94" t="str">
        <f t="shared" si="24"/>
        <v>-Baseline</v>
      </c>
      <c r="H110" s="94" t="str">
        <f t="shared" si="24"/>
        <v>-Baseline</v>
      </c>
      <c r="I110" s="360" t="str">
        <f t="shared" si="24"/>
        <v>-Baseline</v>
      </c>
      <c r="J110" s="360" t="str">
        <f t="shared" si="24"/>
        <v>-Baseline</v>
      </c>
      <c r="K110" s="360" t="str">
        <f t="shared" si="24"/>
        <v>-Baseline</v>
      </c>
      <c r="L110" s="94" t="str">
        <f t="shared" si="24"/>
        <v>-Baseline</v>
      </c>
      <c r="M110" s="94" t="str">
        <f t="shared" si="24"/>
        <v>-Baseline</v>
      </c>
      <c r="O110" s="94" t="str">
        <f t="shared" si="24"/>
        <v>-Baseline</v>
      </c>
      <c r="P110" s="94" t="str">
        <f t="shared" si="24"/>
        <v>-Baseline</v>
      </c>
      <c r="Q110" s="94" t="str">
        <f t="shared" si="24"/>
        <v>-Baseline</v>
      </c>
      <c r="R110" s="94" t="str">
        <f t="shared" si="24"/>
        <v>-Baseline</v>
      </c>
      <c r="S110" s="94" t="str">
        <f t="shared" si="24"/>
        <v>-Baseline</v>
      </c>
      <c r="T110" s="94" t="str">
        <f t="shared" si="24"/>
        <v>-Baseline</v>
      </c>
      <c r="U110" s="94" t="str">
        <f t="shared" si="24"/>
        <v>-Baseline</v>
      </c>
      <c r="V110" s="94" t="str">
        <f t="shared" si="24"/>
        <v>-Baseline</v>
      </c>
      <c r="W110" s="94" t="str">
        <f t="shared" si="24"/>
        <v>-Baseline</v>
      </c>
      <c r="X110" s="94" t="str">
        <f t="shared" si="24"/>
        <v>-Baseline</v>
      </c>
      <c r="Y110" s="322" t="s">
        <v>477</v>
      </c>
      <c r="Z110" s="322" t="s">
        <v>478</v>
      </c>
      <c r="AA110" s="322" t="s">
        <v>477</v>
      </c>
      <c r="AB110" s="322" t="s">
        <v>478</v>
      </c>
      <c r="AC110" s="94" t="str">
        <f t="shared" si="24"/>
        <v>-Baseline</v>
      </c>
      <c r="AD110" s="94" t="str">
        <f t="shared" si="24"/>
        <v>-Baseline</v>
      </c>
      <c r="AE110" s="94" t="str">
        <f t="shared" si="24"/>
        <v>-Baseline</v>
      </c>
      <c r="AF110" s="94" t="str">
        <f t="shared" si="24"/>
        <v>-Baseline</v>
      </c>
      <c r="AG110" s="94" t="str">
        <f t="shared" si="24"/>
        <v>-Baseline</v>
      </c>
      <c r="AH110" s="94" t="str">
        <f t="shared" si="24"/>
        <v>-Baseline</v>
      </c>
      <c r="AJ110" s="94" t="str">
        <f t="shared" si="24"/>
        <v>-Baseline</v>
      </c>
      <c r="AK110" s="94" t="str">
        <f t="shared" si="24"/>
        <v>-Baseline</v>
      </c>
      <c r="AL110" s="94" t="str">
        <f t="shared" si="24"/>
        <v>-Baseline</v>
      </c>
      <c r="AM110" s="94" t="str">
        <f t="shared" ref="AM110:AX110" si="25">"-Baseline"</f>
        <v>-Baseline</v>
      </c>
      <c r="AN110" s="94" t="str">
        <f t="shared" si="25"/>
        <v>-Baseline</v>
      </c>
      <c r="AO110" s="94" t="str">
        <f t="shared" si="25"/>
        <v>-Baseline</v>
      </c>
      <c r="AP110" s="94" t="str">
        <f t="shared" si="25"/>
        <v>-Baseline</v>
      </c>
      <c r="AQ110" s="94" t="str">
        <f t="shared" si="25"/>
        <v>-Baseline</v>
      </c>
      <c r="AR110" s="94" t="str">
        <f t="shared" si="25"/>
        <v>-Baseline</v>
      </c>
      <c r="AS110" s="94" t="str">
        <f t="shared" si="25"/>
        <v>-Baseline</v>
      </c>
      <c r="AT110" s="94" t="str">
        <f t="shared" si="25"/>
        <v>-Baseline</v>
      </c>
      <c r="AU110" s="94" t="str">
        <f t="shared" si="25"/>
        <v>-Baseline</v>
      </c>
      <c r="AV110" s="94" t="str">
        <f t="shared" si="25"/>
        <v>-Baseline</v>
      </c>
      <c r="AW110" s="94" t="str">
        <f t="shared" si="25"/>
        <v>-Baseline</v>
      </c>
      <c r="AX110" s="94" t="str">
        <f t="shared" si="25"/>
        <v>-Baseline</v>
      </c>
      <c r="AZ110" t="str">
        <f>"-BaselinePSZ"</f>
        <v>-BaselinePSZ</v>
      </c>
      <c r="BA110" s="217" t="str">
        <f t="shared" ref="BA110:BE110" si="26">"-BaselinePSZ"</f>
        <v>-BaselinePSZ</v>
      </c>
      <c r="BB110" s="217" t="str">
        <f t="shared" si="26"/>
        <v>-BaselinePSZ</v>
      </c>
      <c r="BC110" s="217" t="str">
        <f t="shared" si="26"/>
        <v>-BaselinePSZ</v>
      </c>
      <c r="BD110" s="217" t="str">
        <f t="shared" si="26"/>
        <v>-BaselinePSZ</v>
      </c>
      <c r="BE110" s="217" t="str">
        <f t="shared" si="26"/>
        <v>-BaselinePSZ</v>
      </c>
      <c r="BF110" s="217" t="str">
        <f t="shared" ref="BF110:BI110" si="27">"-BaselinePTAC"</f>
        <v>-BaselinePTAC</v>
      </c>
      <c r="BG110" s="217" t="str">
        <f t="shared" si="27"/>
        <v>-BaselinePTAC</v>
      </c>
      <c r="BH110" s="217" t="str">
        <f t="shared" si="27"/>
        <v>-BaselinePTAC</v>
      </c>
      <c r="BI110" s="217" t="str">
        <f t="shared" si="27"/>
        <v>-BaselinePTAC</v>
      </c>
      <c r="BK110" s="409" t="str">
        <f t="shared" ref="BK110:BN110" si="28">"-Baserun"</f>
        <v>-Baserun</v>
      </c>
      <c r="BL110" s="409" t="str">
        <f t="shared" si="28"/>
        <v>-Baserun</v>
      </c>
      <c r="BM110" s="409" t="str">
        <f t="shared" si="28"/>
        <v>-Baserun</v>
      </c>
      <c r="BN110" s="409" t="str">
        <f t="shared" si="28"/>
        <v>-Baserun</v>
      </c>
      <c r="BP110" s="409" t="str">
        <f t="shared" ref="BP110:CQ110" si="29">"-Baseline"</f>
        <v>-Baseline</v>
      </c>
      <c r="BQ110" s="409" t="str">
        <f t="shared" si="29"/>
        <v>-Baseline</v>
      </c>
      <c r="BR110" s="409" t="str">
        <f t="shared" si="29"/>
        <v>-Baseline</v>
      </c>
      <c r="BS110" s="409" t="str">
        <f t="shared" si="29"/>
        <v>-Baseline</v>
      </c>
      <c r="BT110" s="409" t="str">
        <f t="shared" si="29"/>
        <v>-Baseline</v>
      </c>
      <c r="BU110" s="409" t="str">
        <f t="shared" si="29"/>
        <v>-Baseline</v>
      </c>
      <c r="BW110" s="409" t="str">
        <f t="shared" si="29"/>
        <v>-Baseline</v>
      </c>
      <c r="BX110" s="409" t="str">
        <f t="shared" si="29"/>
        <v>-Baseline</v>
      </c>
      <c r="BY110" s="409" t="str">
        <f t="shared" si="29"/>
        <v>-Baseline</v>
      </c>
      <c r="BZ110" s="409" t="str">
        <f t="shared" si="29"/>
        <v>-Baseline</v>
      </c>
      <c r="CA110" s="409" t="str">
        <f t="shared" si="29"/>
        <v>-Baseline</v>
      </c>
      <c r="CB110" s="409" t="str">
        <f t="shared" si="29"/>
        <v>-Baseline</v>
      </c>
      <c r="CC110" s="409" t="str">
        <f t="shared" si="29"/>
        <v>-Baseline</v>
      </c>
      <c r="CD110" s="409" t="str">
        <f t="shared" si="29"/>
        <v>-Baseline</v>
      </c>
      <c r="CF110" s="409" t="str">
        <f t="shared" si="29"/>
        <v>-Baseline</v>
      </c>
      <c r="CG110" s="409" t="str">
        <f t="shared" si="29"/>
        <v>-Baseline</v>
      </c>
      <c r="CH110" s="409" t="str">
        <f t="shared" si="29"/>
        <v>-Baseline</v>
      </c>
      <c r="CI110" s="409" t="str">
        <f t="shared" si="29"/>
        <v>-Baseline</v>
      </c>
      <c r="CJ110" s="409" t="str">
        <f t="shared" ref="CJ110:CK110" si="30">"-CRAH"</f>
        <v>-CRAH</v>
      </c>
      <c r="CK110" s="409" t="str">
        <f t="shared" si="30"/>
        <v>-CRAH</v>
      </c>
      <c r="CL110" s="409" t="str">
        <f t="shared" ref="CL110:CM110" si="31">"-LabwExhPVAV"</f>
        <v>-LabwExhPVAV</v>
      </c>
      <c r="CM110" s="409" t="str">
        <f t="shared" si="31"/>
        <v>-LabwExhPVAV</v>
      </c>
      <c r="CN110" s="409" t="str">
        <f>"-BaselinePSZ"</f>
        <v>-BaselinePSZ</v>
      </c>
      <c r="CO110" s="409" t="str">
        <f t="shared" ref="CO110" si="32">"-BaselinePSZ"</f>
        <v>-BaselinePSZ</v>
      </c>
      <c r="CP110" s="409" t="str">
        <f t="shared" si="29"/>
        <v>-Baseline</v>
      </c>
      <c r="CQ110" s="409" t="str">
        <f t="shared" si="29"/>
        <v>-Baseline</v>
      </c>
      <c r="CR110" s="409" t="str">
        <f>"-BaselinePTAC"</f>
        <v>-BaselinePTAC</v>
      </c>
      <c r="CS110" s="409" t="str">
        <f t="shared" ref="CS110" si="33">"-BaselinePTAC"</f>
        <v>-BaselinePTAC</v>
      </c>
    </row>
    <row r="111" spans="1:97" x14ac:dyDescent="0.25">
      <c r="A111" s="49"/>
      <c r="Y111" s="350" t="str">
        <f>"16"</f>
        <v>16</v>
      </c>
      <c r="Z111" s="350" t="str">
        <f>"16"</f>
        <v>16</v>
      </c>
      <c r="AA111" s="350" t="str">
        <f t="shared" si="20"/>
        <v>06</v>
      </c>
      <c r="AB111" s="350" t="str">
        <f t="shared" si="20"/>
        <v>06</v>
      </c>
      <c r="AC111" s="429" t="s">
        <v>455</v>
      </c>
      <c r="AD111" s="408" t="s">
        <v>456</v>
      </c>
      <c r="AF111" s="429" t="s">
        <v>455</v>
      </c>
      <c r="AK111" s="351"/>
      <c r="AL111" s="351"/>
      <c r="AM111" s="351"/>
      <c r="AR111" s="351"/>
      <c r="AS111" s="351"/>
      <c r="AT111" s="351"/>
    </row>
    <row r="112" spans="1:97" x14ac:dyDescent="0.25">
      <c r="A112" s="48"/>
      <c r="Y112" s="94" t="str">
        <f t="shared" si="24"/>
        <v>-Baseline</v>
      </c>
      <c r="Z112" s="94" t="str">
        <f t="shared" si="24"/>
        <v>-Baseline</v>
      </c>
      <c r="AA112" s="94" t="str">
        <f t="shared" si="24"/>
        <v>-Baseline</v>
      </c>
      <c r="AB112" s="94" t="str">
        <f t="shared" si="24"/>
        <v>-Baseline</v>
      </c>
      <c r="AC112" s="200">
        <v>16</v>
      </c>
      <c r="AD112" s="200">
        <v>16</v>
      </c>
      <c r="AE112" s="200">
        <v>16</v>
      </c>
      <c r="AF112" s="490" t="s">
        <v>249</v>
      </c>
      <c r="AK112" s="351"/>
      <c r="AL112" s="351"/>
      <c r="AM112" s="351"/>
      <c r="AQ112" s="351"/>
      <c r="AR112" s="351"/>
      <c r="AS112" s="351"/>
      <c r="AT112" s="351"/>
    </row>
    <row r="113" spans="1:1" x14ac:dyDescent="0.25">
      <c r="A113" s="49"/>
    </row>
    <row r="114" spans="1:1" x14ac:dyDescent="0.25">
      <c r="A114" s="50"/>
    </row>
  </sheetData>
  <mergeCells count="170">
    <mergeCell ref="AZ6:AZ61"/>
    <mergeCell ref="AV6:AV70"/>
    <mergeCell ref="AV71:AV72"/>
    <mergeCell ref="AV73:AV106"/>
    <mergeCell ref="AC6:AC81"/>
    <mergeCell ref="H6:H20"/>
    <mergeCell ref="T6:T45"/>
    <mergeCell ref="AQ6:AQ63"/>
    <mergeCell ref="AQ65:AQ106"/>
    <mergeCell ref="AU6:AU63"/>
    <mergeCell ref="AU65:AU106"/>
    <mergeCell ref="AC84:AC109"/>
    <mergeCell ref="AF84:AF109"/>
    <mergeCell ref="AR6:AR70"/>
    <mergeCell ref="AR71:AR72"/>
    <mergeCell ref="AR73:AR106"/>
    <mergeCell ref="AO6:AO70"/>
    <mergeCell ref="AO72:AO106"/>
    <mergeCell ref="AP6:AP90"/>
    <mergeCell ref="AK6:AK33"/>
    <mergeCell ref="AD6:AD69"/>
    <mergeCell ref="AM37:AM99"/>
    <mergeCell ref="AJ102:AJ106"/>
    <mergeCell ref="AJ12:AJ99"/>
    <mergeCell ref="CF6:CF107"/>
    <mergeCell ref="CG6:CG107"/>
    <mergeCell ref="BC6:BC61"/>
    <mergeCell ref="BA6:BA62"/>
    <mergeCell ref="BB6:BB73"/>
    <mergeCell ref="BF65:BF106"/>
    <mergeCell ref="BG65:BG106"/>
    <mergeCell ref="BK6:BK25"/>
    <mergeCell ref="CI92:CI107"/>
    <mergeCell ref="CH92:CH107"/>
    <mergeCell ref="BU36:BU106"/>
    <mergeCell ref="BD6:BD62"/>
    <mergeCell ref="BE6:BE73"/>
    <mergeCell ref="BY6:BY45"/>
    <mergeCell ref="BZ6:BZ45"/>
    <mergeCell ref="BY47:BY106"/>
    <mergeCell ref="BZ47:BZ106"/>
    <mergeCell ref="BL6:BL25"/>
    <mergeCell ref="BL27:BL106"/>
    <mergeCell ref="BM6:BM22"/>
    <mergeCell ref="BM23:BM106"/>
    <mergeCell ref="BN6:BN22"/>
    <mergeCell ref="BN23:BN106"/>
    <mergeCell ref="BG6:BG61"/>
    <mergeCell ref="CK6:CK54"/>
    <mergeCell ref="CJ6:CJ54"/>
    <mergeCell ref="CI6:CI54"/>
    <mergeCell ref="CR92:CR107"/>
    <mergeCell ref="CS92:CS107"/>
    <mergeCell ref="CP66:CP107"/>
    <mergeCell ref="CQ66:CQ107"/>
    <mergeCell ref="CL6:CL54"/>
    <mergeCell ref="CM6:CM54"/>
    <mergeCell ref="CN66:CN107"/>
    <mergeCell ref="CO66:CO107"/>
    <mergeCell ref="CJ67:CJ106"/>
    <mergeCell ref="CK67:CK106"/>
    <mergeCell ref="CL84:CL106"/>
    <mergeCell ref="CM84:CM106"/>
    <mergeCell ref="BF6:BF61"/>
    <mergeCell ref="BK27:BK106"/>
    <mergeCell ref="BH92:BH106"/>
    <mergeCell ref="BH6:BH54"/>
    <mergeCell ref="BT36:BT106"/>
    <mergeCell ref="C6:C25"/>
    <mergeCell ref="E6:E20"/>
    <mergeCell ref="D24:D106"/>
    <mergeCell ref="C28:C106"/>
    <mergeCell ref="E28:E106"/>
    <mergeCell ref="J6:J38"/>
    <mergeCell ref="K6:K37"/>
    <mergeCell ref="J40:J99"/>
    <mergeCell ref="I44:I106"/>
    <mergeCell ref="K44:K99"/>
    <mergeCell ref="F28:F106"/>
    <mergeCell ref="G24:G106"/>
    <mergeCell ref="H28:H106"/>
    <mergeCell ref="D6:D21"/>
    <mergeCell ref="G6:G21"/>
    <mergeCell ref="I6:I42"/>
    <mergeCell ref="P53:P106"/>
    <mergeCell ref="M6:M56"/>
    <mergeCell ref="O6:O45"/>
    <mergeCell ref="BA66:BA106"/>
    <mergeCell ref="BB78:BB106"/>
    <mergeCell ref="AD71:AD109"/>
    <mergeCell ref="AS72:AS106"/>
    <mergeCell ref="F6:F25"/>
    <mergeCell ref="L6:L56"/>
    <mergeCell ref="L58:L106"/>
    <mergeCell ref="M58:M106"/>
    <mergeCell ref="U6:U52"/>
    <mergeCell ref="U53:U106"/>
    <mergeCell ref="P6:P52"/>
    <mergeCell ref="Q6:Q33"/>
    <mergeCell ref="O48:O106"/>
    <mergeCell ref="S6:S33"/>
    <mergeCell ref="T48:T106"/>
    <mergeCell ref="Q35:Q106"/>
    <mergeCell ref="R36:R106"/>
    <mergeCell ref="S36:S106"/>
    <mergeCell ref="AS6:AS70"/>
    <mergeCell ref="AP92:AP106"/>
    <mergeCell ref="AZ65:AZ106"/>
    <mergeCell ref="AX92:AX106"/>
    <mergeCell ref="AX6:AX90"/>
    <mergeCell ref="AT6:AT90"/>
    <mergeCell ref="AM6:AM35"/>
    <mergeCell ref="AH6:AH73"/>
    <mergeCell ref="AA100:AA108"/>
    <mergeCell ref="AB100:AB108"/>
    <mergeCell ref="AW72:AW106"/>
    <mergeCell ref="AW6:AW70"/>
    <mergeCell ref="AT92:AT106"/>
    <mergeCell ref="AG6:AG69"/>
    <mergeCell ref="AG71:AG106"/>
    <mergeCell ref="AN6:AN68"/>
    <mergeCell ref="AN70:AN106"/>
    <mergeCell ref="BU6:BU33"/>
    <mergeCell ref="BT6:BT33"/>
    <mergeCell ref="X36:X106"/>
    <mergeCell ref="R6:R34"/>
    <mergeCell ref="V6:V33"/>
    <mergeCell ref="W6:W34"/>
    <mergeCell ref="V35:V106"/>
    <mergeCell ref="W36:W106"/>
    <mergeCell ref="Y6:Y97"/>
    <mergeCell ref="Z6:Z97"/>
    <mergeCell ref="Y100:Y108"/>
    <mergeCell ref="Z100:Z108"/>
    <mergeCell ref="X6:X33"/>
    <mergeCell ref="AA6:AA97"/>
    <mergeCell ref="AB6:AB97"/>
    <mergeCell ref="AJ6:AJ10"/>
    <mergeCell ref="BC65:BC106"/>
    <mergeCell ref="BD66:BD106"/>
    <mergeCell ref="BE78:BE106"/>
    <mergeCell ref="AE6:AE73"/>
    <mergeCell ref="AL6:AL98"/>
    <mergeCell ref="AK37:AK106"/>
    <mergeCell ref="AL102:AL106"/>
    <mergeCell ref="AM102:AM106"/>
    <mergeCell ref="CC6:CC25"/>
    <mergeCell ref="CD6:CD21"/>
    <mergeCell ref="CD24:CD106"/>
    <mergeCell ref="CC28:CC106"/>
    <mergeCell ref="A15:A16"/>
    <mergeCell ref="CS6:CS54"/>
    <mergeCell ref="CR6:CR54"/>
    <mergeCell ref="CQ6:CQ54"/>
    <mergeCell ref="CP6:CP54"/>
    <mergeCell ref="CO6:CO54"/>
    <mergeCell ref="CN6:CN54"/>
    <mergeCell ref="BW6:BW45"/>
    <mergeCell ref="BW47:BW106"/>
    <mergeCell ref="BP47:BP106"/>
    <mergeCell ref="BI6:BI54"/>
    <mergeCell ref="BI92:BI106"/>
    <mergeCell ref="CH6:CH54"/>
    <mergeCell ref="BS47:BS106"/>
    <mergeCell ref="BQ47:BQ106"/>
    <mergeCell ref="BR47:BR106"/>
    <mergeCell ref="CA47:CA106"/>
    <mergeCell ref="CB47:CB106"/>
    <mergeCell ref="BX6:BX45"/>
    <mergeCell ref="BX47:BX106"/>
  </mergeCells>
  <hyperlinks>
    <hyperlink ref="O6" location="MediumOffice" display="Refer MediumOffice"/>
    <hyperlink ref="P6" location="MediumOffice" display="Refer MediumOffice"/>
    <hyperlink ref="P53" location="MediumOffice" display="Refer MediumOffice"/>
    <hyperlink ref="BH4" location="StripMallFanCoil" display="Comparison of PTAC system with Fan Coil System.  For details on Fan Coil system, refer StripMall FanCoil"/>
    <hyperlink ref="AJ101" location="LargeOfficeWWR0.2Daylight" display="Refer LargeOfficeDaylight for more details"/>
    <hyperlink ref="M58:M106" location="StandAloneRetailDuctLoss" display="Refer StandAloneRetail Ductloss Baseline"/>
    <hyperlink ref="M6:M56" location="StandAloneRetailDuctLoss" display="Refer StandAloneRetail Ductloss Baseline"/>
    <hyperlink ref="L58:L106" location="StandAloneRetailDuctLoss" display="Refer StandAloneRetail Ductloss Baseline"/>
    <hyperlink ref="L6:L56" location="StandAloneRetailDuctLoss" display="Refer StandAloneRetail Ductloss Baseline"/>
    <hyperlink ref="BK6" location="MediumOffice" display="Refer MediumOffice"/>
    <hyperlink ref="BK27" location="MediumOffice" display="Refer MediumOffice"/>
    <hyperlink ref="BK6:BK25" location="'Prototype Model'!B1" display="Small Office"/>
    <hyperlink ref="BK27:BK106" location="'Prototype Model'!B1" display="Small Office"/>
    <hyperlink ref="BL6" location="MediumOffice" display="Refer MediumOffice"/>
    <hyperlink ref="BL27" location="MediumOffice" display="Refer MediumOffice"/>
    <hyperlink ref="BL6:BL25" location="'Prototype Model'!B1" display="Small Office"/>
    <hyperlink ref="BL27:BL106" location="'Prototype Model'!B1" display="Small Office"/>
    <hyperlink ref="BM6" location="MediumOffice" display="Refer MediumOffice"/>
    <hyperlink ref="BM23" location="MediumOffice" display="Refer MediumOffice"/>
    <hyperlink ref="BM23:BM106" location="'Prototype Model'!B1" display="Small Office"/>
    <hyperlink ref="BM6:BM22" location="StandAloneRetail" display="Refer StandAloneRetail"/>
    <hyperlink ref="BM6:BM106" location="'Prototype Model'!B1" display="Small Office"/>
    <hyperlink ref="BN6" location="MediumOffice" display="Refer MediumOffice"/>
    <hyperlink ref="BN23" location="MediumOffice" display="Refer MediumOffice"/>
    <hyperlink ref="BN23:BN106" location="'Prototype Model'!B1" display="Small Office"/>
    <hyperlink ref="BN6:BN22" location="StandAloneRetail" display="Refer StandAloneRetail"/>
    <hyperlink ref="BN6:BN106" location="'Prototype Model'!B1" display="Small Office"/>
    <hyperlink ref="BI4" location="StripMallFanCoil" display="Comparison of PTAC system with Fan Coil System.  For details on Fan Coil system, refer StripMall FanCoil"/>
    <hyperlink ref="BH61" location="SizingValues" display="Refer SizingValues"/>
    <hyperlink ref="BH62" location="SizingValues" display="Refer SizingValues"/>
    <hyperlink ref="BI61" location="SizingValues" display="Refer SizingValues"/>
    <hyperlink ref="BI62" location="SizingValues" display="Refer SizingValues"/>
    <hyperlink ref="CH61" location="SizingValues" display="Refer SizingValues"/>
    <hyperlink ref="CH62" location="SizingValues" display="Refer SizingValues"/>
    <hyperlink ref="CI61" location="SizingValues" display="Refer SizingValues"/>
    <hyperlink ref="CI62" location="SizingValues" display="Refer SizingValues"/>
    <hyperlink ref="CJ61" location="SizingValues" display="Refer SizingValues"/>
    <hyperlink ref="CJ62" location="SizingValues" display="Refer SizingValues"/>
    <hyperlink ref="K102" location="StandAloneRetailTestDaylight" display="StandAloneRetailTestDaylight"/>
    <hyperlink ref="J102" location="StandAloneRetailTestDaylight" display="StandAloneRetailTestDaylight"/>
    <hyperlink ref="K38" location="StandAloneRetailTestCaseLayout" display="StandAloneRetailTestCaseLayout"/>
    <hyperlink ref="J39" location="StandAloneRetailTestCaseLayout" display="StandAloneRetailTestCaseLayout"/>
    <hyperlink ref="C28" location="MediumOffice" display="Refer MediumOffice"/>
    <hyperlink ref="D6" location="MediumOffice" display="Refer MediumOffice"/>
    <hyperlink ref="C6" location="MediumOffice" display="Refer MediumOffice"/>
    <hyperlink ref="E21" location="HeavyMassWall" display="HeavyMass Wall"/>
    <hyperlink ref="E22" location="HeavyMassWall" display="Refer T24NRWallMassHeavy"/>
    <hyperlink ref="E24" location="WoodRoof" display="Wood Framed Roof"/>
    <hyperlink ref="E25" location="WoodRoof" display="Refer T24NRRoofWood"/>
    <hyperlink ref="E28" location="MediumOffice" display="Refer MediumOffice"/>
    <hyperlink ref="C26" location="RoofTest" display="Refer RoofTest"/>
    <hyperlink ref="D22" location="MetalFrameWallTest" display="Refer MetalFrameWallTest"/>
    <hyperlink ref="E6:E20" location="StandAloneRetail" display="Refer StandAloneRetail"/>
    <hyperlink ref="F28" location="MediumOffice" display="Refer MediumOffice"/>
    <hyperlink ref="G6" location="MediumOffice" display="Refer MediumOffice"/>
    <hyperlink ref="F6" location="MediumOffice" display="Refer MediumOffice"/>
    <hyperlink ref="H21" location="HeavyMassWall" display="HeavyMass Wall"/>
    <hyperlink ref="H22" location="HeavyMassWall" display="Refer T24NRWallMassHeavy"/>
    <hyperlink ref="H24" location="WoodRoof" display="Wood Framed Roof"/>
    <hyperlink ref="H25" location="WoodRoof" display="Refer T24NRRoofWood"/>
    <hyperlink ref="H28" location="MediumOffice" display="Refer MediumOffice"/>
    <hyperlink ref="F26" location="RoofTest" display="Refer RoofTest"/>
    <hyperlink ref="G22" location="MetalFrameWallTest" display="Refer MetalFrameWallTest"/>
    <hyperlink ref="H6:H20" location="StandAloneRetail" display="Refer StandAloneRetail"/>
    <hyperlink ref="I6:I42" location="StandAloneRetail" display="Refer StandAloneRetail "/>
    <hyperlink ref="J6:J38" location="StandAloneRetail" display="Refer StandAloneRetail "/>
    <hyperlink ref="I44:I106" location="StandAloneRetail" display="Refer StandAloneRetail "/>
    <hyperlink ref="J40:J99" location="StandAloneRetail" display="Refer StandAloneRetail "/>
    <hyperlink ref="K44:K99" location="StandAloneRetail" display="Refer StandAloneRetail "/>
    <hyperlink ref="K6:K37" location="StandAloneRetail" display="Refer StandAloneRetail "/>
    <hyperlink ref="O48" location="MediumOffice" display="Refer MediumOffice"/>
    <hyperlink ref="Q6:Q33" location="MediumOffice" display="Refer Medium Office"/>
    <hyperlink ref="Q35:Q106" location="MediumOffice" display="Refer Medium Office"/>
    <hyperlink ref="S6:S33" location="MediumOffice" display="Refer Medium Office"/>
    <hyperlink ref="R6:R34" location="MediumOffice" display="Refer Medium Office"/>
    <hyperlink ref="T6" location="MediumOffice" display="Refer MediumOffice"/>
    <hyperlink ref="U6" location="MediumOffice" display="Refer MediumOffice"/>
    <hyperlink ref="U53" location="MediumOffice" display="Refer MediumOffice"/>
    <hyperlink ref="T48" location="MediumOffice" display="Refer MediumOffice"/>
    <hyperlink ref="V6:V33" location="MediumOffice" display="Refer Medium Office"/>
    <hyperlink ref="V35:V106" location="MediumOffice" display="Refer Medium Office"/>
    <hyperlink ref="X6:X33" location="MediumOffice" display="Refer Medium Office"/>
    <hyperlink ref="W6:W34" location="MediumOffice" display="Refer Medium Office"/>
    <hyperlink ref="AC6:AC81" location="MediumOffice" display="Refer Medium Office"/>
    <hyperlink ref="AD6:AD69" location="MediumOffice" display="Refer Medium Office"/>
    <hyperlink ref="AE6:AE73" location="MediumOffice" display="Refer Medium Office"/>
    <hyperlink ref="AF6:AF81" location="MediumOffice" display="Refer Medium Office"/>
    <hyperlink ref="AG6:AG69" location="MediumOffice" display="Refer Medium Office"/>
    <hyperlink ref="CC28" location="MediumOffice" display="Refer MediumOffice"/>
    <hyperlink ref="CD6" location="MediumOffice" display="Refer MediumOffice"/>
    <hyperlink ref="CC6" location="MediumOffice" display="Refer MediumOffice"/>
    <hyperlink ref="CC26" location="RoofTest" display="Refer RoofTest"/>
    <hyperlink ref="CD22" location="MetalFrameWallTest" display="Refer MetalFrameWallTest"/>
    <hyperlink ref="CK61:CS62" location="SizingValues" display="Refer SizingValues"/>
  </hyperlink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AG183"/>
  <sheetViews>
    <sheetView tabSelected="1" zoomScale="60" zoomScaleNormal="60" workbookViewId="0">
      <pane xSplit="4" ySplit="7" topLeftCell="E8" activePane="bottomRight" state="frozen"/>
      <selection activeCell="C104" sqref="C104"/>
      <selection pane="topRight" activeCell="C104" sqref="C104"/>
      <selection pane="bottomLeft" activeCell="C104" sqref="C104"/>
      <selection pane="bottomRight" activeCell="E8" sqref="E8"/>
    </sheetView>
  </sheetViews>
  <sheetFormatPr defaultRowHeight="15" outlineLevelRow="1" x14ac:dyDescent="0.25"/>
  <cols>
    <col min="1" max="1" width="27.85546875" style="429" bestFit="1" customWidth="1"/>
    <col min="2" max="2" width="10.85546875" style="503" hidden="1" customWidth="1"/>
    <col min="3" max="3" width="35.7109375" style="429" customWidth="1"/>
    <col min="4" max="4" width="9.140625" style="224"/>
    <col min="5" max="5" width="32.28515625" style="502" customWidth="1"/>
    <col min="6" max="6" width="31.85546875" style="305" bestFit="1" customWidth="1"/>
    <col min="7" max="7" width="34.140625" style="382" bestFit="1" customWidth="1"/>
    <col min="8" max="8" width="33.7109375" style="382" bestFit="1" customWidth="1"/>
    <col min="9" max="9" width="39.85546875" style="305" hidden="1" customWidth="1"/>
    <col min="10" max="10" width="40.42578125" style="465" bestFit="1" customWidth="1"/>
    <col min="11" max="11" width="39.7109375" style="305" hidden="1" customWidth="1"/>
    <col min="12" max="12" width="40.140625" style="465" bestFit="1" customWidth="1"/>
    <col min="13" max="13" width="30.5703125" style="382" hidden="1" customWidth="1"/>
    <col min="14" max="14" width="30.140625" style="382" bestFit="1" customWidth="1"/>
    <col min="15" max="15" width="30.140625" style="382" hidden="1" customWidth="1"/>
    <col min="16" max="16" width="29.7109375" style="382" bestFit="1" customWidth="1"/>
    <col min="17" max="17" width="32.5703125" style="382" bestFit="1" customWidth="1"/>
    <col min="18" max="18" width="32" style="382" bestFit="1" customWidth="1"/>
    <col min="19" max="19" width="34.7109375" style="382" hidden="1" customWidth="1"/>
    <col min="20" max="20" width="35.140625" style="382" bestFit="1" customWidth="1"/>
    <col min="21" max="21" width="33.7109375" style="382" bestFit="1" customWidth="1"/>
    <col min="22" max="22" width="33.28515625" style="382" bestFit="1" customWidth="1"/>
    <col min="23" max="23" width="38.42578125" style="305" bestFit="1" customWidth="1"/>
    <col min="24" max="24" width="39" style="465" bestFit="1" customWidth="1"/>
    <col min="25" max="25" width="36.85546875" style="305" hidden="1" customWidth="1"/>
    <col min="26" max="26" width="37.28515625" style="305" bestFit="1" customWidth="1"/>
    <col min="27" max="27" width="40.42578125" style="305" bestFit="1" customWidth="1"/>
    <col min="28" max="28" width="41.140625" style="305" hidden="1" customWidth="1"/>
    <col min="29" max="29" width="33.7109375" style="305" bestFit="1" customWidth="1"/>
    <col min="30" max="30" width="31.28515625" style="305" hidden="1" customWidth="1"/>
    <col min="31" max="31" width="33.7109375" style="382" bestFit="1" customWidth="1"/>
    <col min="32" max="32" width="31.85546875" style="382" hidden="1" customWidth="1"/>
    <col min="33" max="33" width="30" style="382" customWidth="1"/>
    <col min="34" max="16384" width="9.140625" style="429"/>
  </cols>
  <sheetData>
    <row r="1" spans="1:33" ht="32.25" customHeight="1" x14ac:dyDescent="0.25">
      <c r="A1" s="560" t="s">
        <v>336</v>
      </c>
      <c r="B1" s="557"/>
      <c r="C1" s="230"/>
      <c r="E1" s="504"/>
      <c r="F1" s="504"/>
      <c r="G1" s="504"/>
      <c r="H1" s="504"/>
      <c r="I1" s="504"/>
      <c r="J1" s="504"/>
      <c r="K1" s="504"/>
      <c r="L1" s="504"/>
      <c r="M1" s="504"/>
      <c r="N1" s="504"/>
      <c r="O1" s="504"/>
      <c r="P1" s="504"/>
      <c r="Q1" s="504"/>
      <c r="R1" s="504"/>
      <c r="S1" s="504"/>
      <c r="T1" s="504"/>
      <c r="U1" s="504"/>
      <c r="V1" s="504"/>
      <c r="W1" s="504"/>
      <c r="X1" s="504"/>
      <c r="Y1" s="504"/>
      <c r="Z1" s="504"/>
      <c r="AA1" s="504"/>
      <c r="AB1" s="504"/>
      <c r="AC1" s="504"/>
      <c r="AD1" s="504"/>
      <c r="AE1" s="504"/>
      <c r="AF1" s="504"/>
      <c r="AG1" s="429"/>
    </row>
    <row r="2" spans="1:33" x14ac:dyDescent="0.25">
      <c r="A2" s="127"/>
      <c r="B2" s="557"/>
      <c r="C2" s="230"/>
      <c r="E2" s="504" t="s">
        <v>899</v>
      </c>
      <c r="F2" s="504" t="s">
        <v>900</v>
      </c>
      <c r="G2" s="504" t="s">
        <v>901</v>
      </c>
      <c r="H2" s="504" t="s">
        <v>902</v>
      </c>
      <c r="I2" s="504" t="s">
        <v>903</v>
      </c>
      <c r="J2" s="504" t="s">
        <v>904</v>
      </c>
      <c r="K2" s="504" t="s">
        <v>905</v>
      </c>
      <c r="L2" s="504" t="s">
        <v>906</v>
      </c>
      <c r="M2" s="504" t="s">
        <v>907</v>
      </c>
      <c r="N2" s="504" t="s">
        <v>908</v>
      </c>
      <c r="O2" s="504" t="s">
        <v>909</v>
      </c>
      <c r="P2" s="504" t="s">
        <v>910</v>
      </c>
      <c r="Q2" s="504" t="s">
        <v>911</v>
      </c>
      <c r="R2" s="504" t="s">
        <v>912</v>
      </c>
      <c r="S2" s="504" t="s">
        <v>913</v>
      </c>
      <c r="T2" s="504" t="s">
        <v>914</v>
      </c>
      <c r="U2" s="504" t="s">
        <v>915</v>
      </c>
      <c r="V2" s="504" t="s">
        <v>916</v>
      </c>
      <c r="W2" s="504" t="s">
        <v>917</v>
      </c>
      <c r="X2" s="504" t="s">
        <v>918</v>
      </c>
      <c r="Y2" s="504" t="s">
        <v>919</v>
      </c>
      <c r="Z2" s="504" t="s">
        <v>920</v>
      </c>
      <c r="AA2" s="504" t="s">
        <v>921</v>
      </c>
      <c r="AB2" s="504" t="s">
        <v>922</v>
      </c>
      <c r="AC2" s="504" t="s">
        <v>923</v>
      </c>
      <c r="AD2" s="504" t="s">
        <v>924</v>
      </c>
      <c r="AE2" s="504" t="s">
        <v>925</v>
      </c>
      <c r="AF2" s="504" t="s">
        <v>926</v>
      </c>
      <c r="AG2" s="429"/>
    </row>
    <row r="3" spans="1:33" s="218" customFormat="1" hidden="1" x14ac:dyDescent="0.25">
      <c r="A3" s="558"/>
      <c r="B3" s="507"/>
      <c r="C3" s="558"/>
      <c r="D3" s="559"/>
      <c r="E3" s="461"/>
      <c r="F3" s="461"/>
      <c r="G3" s="461"/>
      <c r="H3" s="461"/>
      <c r="I3" s="461"/>
      <c r="J3" s="461"/>
      <c r="K3" s="461"/>
      <c r="L3" s="461"/>
      <c r="M3" s="461"/>
      <c r="N3" s="461"/>
      <c r="O3" s="461"/>
      <c r="P3" s="461"/>
      <c r="Q3" s="461"/>
      <c r="R3" s="461"/>
      <c r="S3" s="461"/>
      <c r="T3" s="461"/>
      <c r="U3" s="461"/>
      <c r="V3" s="461"/>
      <c r="W3" s="461"/>
      <c r="X3" s="461"/>
      <c r="Y3" s="461"/>
      <c r="Z3" s="461"/>
      <c r="AA3" s="461"/>
      <c r="AB3" s="461"/>
      <c r="AC3" s="461"/>
      <c r="AD3" s="461"/>
      <c r="AE3" s="461"/>
      <c r="AF3" s="461"/>
      <c r="AG3" s="558"/>
    </row>
    <row r="4" spans="1:33" outlineLevel="1" x14ac:dyDescent="0.25">
      <c r="A4" s="429" t="s">
        <v>342</v>
      </c>
      <c r="C4" s="429" t="s">
        <v>337</v>
      </c>
      <c r="D4" s="224" t="s">
        <v>28</v>
      </c>
      <c r="E4" s="461" t="str">
        <f>RIGHT(LEFT(E2,7),2)</f>
        <v>06</v>
      </c>
      <c r="F4" s="461" t="str">
        <f t="shared" ref="F4:AF4" si="0">RIGHT(LEFT(F2,7),2)</f>
        <v>16</v>
      </c>
      <c r="G4" s="461" t="str">
        <f t="shared" si="0"/>
        <v>06</v>
      </c>
      <c r="H4" s="461" t="str">
        <f t="shared" si="0"/>
        <v>16</v>
      </c>
      <c r="I4" s="461" t="str">
        <f t="shared" si="0"/>
        <v>16</v>
      </c>
      <c r="J4" s="461" t="str">
        <f t="shared" si="0"/>
        <v>06</v>
      </c>
      <c r="K4" s="461" t="str">
        <f t="shared" si="0"/>
        <v>16</v>
      </c>
      <c r="L4" s="461" t="str">
        <f t="shared" si="0"/>
        <v>06</v>
      </c>
      <c r="M4" s="461" t="str">
        <f t="shared" si="0"/>
        <v>06</v>
      </c>
      <c r="N4" s="461" t="str">
        <f t="shared" si="0"/>
        <v>16</v>
      </c>
      <c r="O4" s="461" t="str">
        <f t="shared" si="0"/>
        <v>06</v>
      </c>
      <c r="P4" s="461" t="str">
        <f t="shared" si="0"/>
        <v>16</v>
      </c>
      <c r="Q4" s="461" t="str">
        <f t="shared" si="0"/>
        <v>06</v>
      </c>
      <c r="R4" s="461" t="str">
        <f t="shared" si="0"/>
        <v>16</v>
      </c>
      <c r="S4" s="461" t="str">
        <f t="shared" si="0"/>
        <v>15</v>
      </c>
      <c r="T4" s="461" t="str">
        <f t="shared" si="0"/>
        <v>06</v>
      </c>
      <c r="U4" s="461" t="str">
        <f t="shared" si="0"/>
        <v>15</v>
      </c>
      <c r="V4" s="461" t="str">
        <f t="shared" si="0"/>
        <v>06</v>
      </c>
      <c r="W4" s="461" t="str">
        <f t="shared" si="0"/>
        <v>15</v>
      </c>
      <c r="X4" s="461" t="str">
        <f t="shared" si="0"/>
        <v>06</v>
      </c>
      <c r="Y4" s="461" t="str">
        <f t="shared" si="0"/>
        <v>15</v>
      </c>
      <c r="Z4" s="461" t="str">
        <f t="shared" si="0"/>
        <v>06</v>
      </c>
      <c r="AA4" s="461" t="str">
        <f t="shared" si="0"/>
        <v>15</v>
      </c>
      <c r="AB4" s="461" t="str">
        <f t="shared" si="0"/>
        <v>06</v>
      </c>
      <c r="AC4" s="461" t="str">
        <f t="shared" si="0"/>
        <v>15</v>
      </c>
      <c r="AD4" s="461" t="str">
        <f t="shared" si="0"/>
        <v>06</v>
      </c>
      <c r="AE4" s="461" t="str">
        <f t="shared" si="0"/>
        <v>15</v>
      </c>
      <c r="AF4" s="461" t="str">
        <f t="shared" si="0"/>
        <v>06</v>
      </c>
      <c r="AG4" s="429"/>
    </row>
    <row r="5" spans="1:33" outlineLevel="1" x14ac:dyDescent="0.25">
      <c r="A5" s="429" t="s">
        <v>342</v>
      </c>
      <c r="C5" s="429" t="s">
        <v>380</v>
      </c>
      <c r="D5" s="224" t="s">
        <v>28</v>
      </c>
      <c r="E5" s="504" t="s">
        <v>927</v>
      </c>
      <c r="F5" s="461" t="s">
        <v>928</v>
      </c>
      <c r="G5" s="461" t="s">
        <v>927</v>
      </c>
      <c r="H5" s="461" t="s">
        <v>928</v>
      </c>
      <c r="I5" s="461" t="s">
        <v>928</v>
      </c>
      <c r="J5" s="461" t="s">
        <v>927</v>
      </c>
      <c r="K5" s="461" t="s">
        <v>928</v>
      </c>
      <c r="L5" s="461" t="s">
        <v>927</v>
      </c>
      <c r="M5" s="461" t="s">
        <v>927</v>
      </c>
      <c r="N5" s="464" t="s">
        <v>928</v>
      </c>
      <c r="O5" s="461" t="s">
        <v>927</v>
      </c>
      <c r="P5" s="464" t="s">
        <v>928</v>
      </c>
      <c r="Q5" s="461" t="s">
        <v>927</v>
      </c>
      <c r="R5" s="464" t="s">
        <v>928</v>
      </c>
      <c r="S5" s="461" t="s">
        <v>929</v>
      </c>
      <c r="T5" s="461" t="s">
        <v>927</v>
      </c>
      <c r="U5" s="461" t="s">
        <v>929</v>
      </c>
      <c r="V5" s="461" t="s">
        <v>927</v>
      </c>
      <c r="W5" s="461" t="s">
        <v>929</v>
      </c>
      <c r="X5" s="461" t="s">
        <v>927</v>
      </c>
      <c r="Y5" s="461" t="s">
        <v>929</v>
      </c>
      <c r="Z5" s="461" t="s">
        <v>927</v>
      </c>
      <c r="AA5" s="461" t="s">
        <v>929</v>
      </c>
      <c r="AB5" s="461" t="s">
        <v>927</v>
      </c>
      <c r="AC5" s="461" t="s">
        <v>929</v>
      </c>
      <c r="AD5" s="461" t="s">
        <v>927</v>
      </c>
      <c r="AE5" s="461" t="s">
        <v>929</v>
      </c>
      <c r="AF5" s="461" t="s">
        <v>927</v>
      </c>
      <c r="AG5" s="429"/>
    </row>
    <row r="6" spans="1:33" outlineLevel="1" x14ac:dyDescent="0.25">
      <c r="A6" s="429" t="s">
        <v>342</v>
      </c>
      <c r="C6" s="429" t="s">
        <v>338</v>
      </c>
      <c r="D6" s="224" t="s">
        <v>28</v>
      </c>
      <c r="E6" s="504">
        <v>90505</v>
      </c>
      <c r="F6" s="461">
        <v>95715</v>
      </c>
      <c r="G6" s="461">
        <v>90505</v>
      </c>
      <c r="H6" s="461">
        <v>95715</v>
      </c>
      <c r="I6" s="461">
        <v>95715</v>
      </c>
      <c r="J6" s="461">
        <v>90505</v>
      </c>
      <c r="K6" s="461">
        <v>95715</v>
      </c>
      <c r="L6" s="461">
        <v>90505</v>
      </c>
      <c r="M6" s="461">
        <v>90505</v>
      </c>
      <c r="N6" s="466">
        <v>95715</v>
      </c>
      <c r="O6" s="461">
        <v>90505</v>
      </c>
      <c r="P6" s="466">
        <v>95715</v>
      </c>
      <c r="Q6" s="461">
        <v>90505</v>
      </c>
      <c r="R6" s="466">
        <v>95715</v>
      </c>
      <c r="S6" s="461">
        <v>92262</v>
      </c>
      <c r="T6" s="461">
        <v>90505</v>
      </c>
      <c r="U6" s="461">
        <v>92262</v>
      </c>
      <c r="V6" s="461">
        <v>90505</v>
      </c>
      <c r="W6" s="461">
        <v>92262</v>
      </c>
      <c r="X6" s="461">
        <v>90505</v>
      </c>
      <c r="Y6" s="461">
        <v>92262</v>
      </c>
      <c r="Z6" s="461">
        <v>90505</v>
      </c>
      <c r="AA6" s="461">
        <v>92262</v>
      </c>
      <c r="AB6" s="461">
        <v>90505</v>
      </c>
      <c r="AC6" s="461">
        <v>92262</v>
      </c>
      <c r="AD6" s="461">
        <v>90505</v>
      </c>
      <c r="AE6" s="461">
        <v>92262</v>
      </c>
      <c r="AF6" s="461">
        <v>90505</v>
      </c>
      <c r="AG6" s="429"/>
    </row>
    <row r="7" spans="1:33" x14ac:dyDescent="0.25">
      <c r="D7" s="224" t="s">
        <v>340</v>
      </c>
      <c r="E7" s="461"/>
      <c r="F7" s="461"/>
      <c r="G7" s="461"/>
      <c r="H7" s="461"/>
      <c r="I7" s="461"/>
      <c r="J7" s="461"/>
      <c r="K7" s="461"/>
      <c r="L7" s="461"/>
      <c r="M7" s="461"/>
      <c r="N7" s="461"/>
      <c r="O7" s="461"/>
      <c r="P7" s="461"/>
      <c r="Q7" s="461"/>
      <c r="R7" s="461"/>
      <c r="S7" s="461"/>
      <c r="T7" s="461"/>
      <c r="U7" s="461"/>
      <c r="V7" s="461"/>
      <c r="W7" s="461"/>
      <c r="X7" s="461"/>
      <c r="Y7" s="461"/>
      <c r="Z7" s="461"/>
      <c r="AA7" s="461"/>
      <c r="AB7" s="461"/>
      <c r="AC7" s="461"/>
      <c r="AD7" s="461"/>
      <c r="AE7" s="461"/>
      <c r="AF7" s="461"/>
      <c r="AG7" s="429"/>
    </row>
    <row r="8" spans="1:33" x14ac:dyDescent="0.25">
      <c r="A8" s="215" t="s">
        <v>779</v>
      </c>
      <c r="B8" s="505"/>
      <c r="C8" s="215"/>
      <c r="D8" s="459"/>
      <c r="E8" s="463"/>
      <c r="F8" s="462"/>
      <c r="G8" s="462"/>
      <c r="H8" s="462"/>
      <c r="I8" s="462"/>
      <c r="J8" s="462"/>
      <c r="K8" s="462"/>
      <c r="L8" s="462"/>
      <c r="M8" s="462"/>
      <c r="N8" s="462"/>
      <c r="O8" s="463"/>
      <c r="P8" s="462"/>
      <c r="Q8" s="462"/>
      <c r="R8" s="462"/>
      <c r="S8" s="462"/>
      <c r="T8" s="462"/>
      <c r="U8" s="462"/>
      <c r="V8" s="462"/>
      <c r="W8" s="462"/>
      <c r="X8" s="462"/>
      <c r="Y8" s="462"/>
      <c r="Z8" s="462"/>
      <c r="AA8" s="463"/>
      <c r="AB8" s="463"/>
      <c r="AC8" s="463"/>
      <c r="AD8" s="462"/>
      <c r="AE8" s="462"/>
      <c r="AF8" s="462"/>
      <c r="AG8" s="429"/>
    </row>
    <row r="9" spans="1:33" outlineLevel="1" x14ac:dyDescent="0.25">
      <c r="A9" s="216" t="s">
        <v>339</v>
      </c>
      <c r="B9" s="506">
        <v>7</v>
      </c>
      <c r="C9" s="219" t="s">
        <v>343</v>
      </c>
      <c r="D9" s="460" t="s">
        <v>341</v>
      </c>
      <c r="E9" s="544" t="s">
        <v>36</v>
      </c>
      <c r="F9" s="544" t="s">
        <v>36</v>
      </c>
      <c r="G9" s="544" t="s">
        <v>36</v>
      </c>
      <c r="H9" s="544" t="s">
        <v>36</v>
      </c>
      <c r="I9" s="544" t="s">
        <v>36</v>
      </c>
      <c r="J9" s="544" t="s">
        <v>36</v>
      </c>
      <c r="K9" s="544" t="s">
        <v>36</v>
      </c>
      <c r="L9" s="544" t="s">
        <v>36</v>
      </c>
      <c r="M9" s="544">
        <v>9429060</v>
      </c>
      <c r="N9" s="544">
        <v>10154700</v>
      </c>
      <c r="O9" s="544">
        <v>9499900</v>
      </c>
      <c r="P9" s="544">
        <v>10225500</v>
      </c>
      <c r="Q9" s="544">
        <v>8226710</v>
      </c>
      <c r="R9" s="544">
        <v>8988130</v>
      </c>
      <c r="S9" s="544" t="s">
        <v>36</v>
      </c>
      <c r="T9" s="544" t="s">
        <v>36</v>
      </c>
      <c r="U9" s="544" t="s">
        <v>36</v>
      </c>
      <c r="V9" s="544" t="s">
        <v>36</v>
      </c>
      <c r="W9" s="544" t="s">
        <v>36</v>
      </c>
      <c r="X9" s="544" t="s">
        <v>36</v>
      </c>
      <c r="Y9" s="544" t="s">
        <v>36</v>
      </c>
      <c r="Z9" s="544" t="s">
        <v>36</v>
      </c>
      <c r="AA9" s="544" t="s">
        <v>36</v>
      </c>
      <c r="AB9" s="544" t="s">
        <v>36</v>
      </c>
      <c r="AC9" s="544">
        <v>1905880</v>
      </c>
      <c r="AD9" s="544">
        <v>1350000</v>
      </c>
      <c r="AE9" s="544" t="s">
        <v>36</v>
      </c>
      <c r="AF9" s="544" t="s">
        <v>36</v>
      </c>
      <c r="AG9" s="429"/>
    </row>
    <row r="10" spans="1:33" outlineLevel="1" x14ac:dyDescent="0.25">
      <c r="A10" s="216" t="s">
        <v>568</v>
      </c>
      <c r="B10" s="506">
        <v>7</v>
      </c>
      <c r="C10" s="219" t="s">
        <v>343</v>
      </c>
      <c r="D10" s="460" t="s">
        <v>341</v>
      </c>
      <c r="E10" s="544" t="s">
        <v>36</v>
      </c>
      <c r="F10" s="544" t="s">
        <v>36</v>
      </c>
      <c r="G10" s="544" t="s">
        <v>36</v>
      </c>
      <c r="H10" s="544" t="s">
        <v>36</v>
      </c>
      <c r="I10" s="544" t="s">
        <v>36</v>
      </c>
      <c r="J10" s="544" t="s">
        <v>36</v>
      </c>
      <c r="K10" s="544" t="s">
        <v>36</v>
      </c>
      <c r="L10" s="544" t="s">
        <v>36</v>
      </c>
      <c r="M10" s="544">
        <v>9429060</v>
      </c>
      <c r="N10" s="544">
        <v>10154700</v>
      </c>
      <c r="O10" s="544">
        <v>9499900</v>
      </c>
      <c r="P10" s="544">
        <v>10225500</v>
      </c>
      <c r="Q10" s="544">
        <v>8226710</v>
      </c>
      <c r="R10" s="544">
        <v>8988130</v>
      </c>
      <c r="S10" s="544" t="s">
        <v>36</v>
      </c>
      <c r="T10" s="544" t="s">
        <v>36</v>
      </c>
      <c r="U10" s="544" t="s">
        <v>36</v>
      </c>
      <c r="V10" s="544" t="s">
        <v>36</v>
      </c>
      <c r="W10" s="544" t="s">
        <v>36</v>
      </c>
      <c r="X10" s="544" t="s">
        <v>36</v>
      </c>
      <c r="Y10" s="544" t="s">
        <v>36</v>
      </c>
      <c r="Z10" s="544" t="s">
        <v>36</v>
      </c>
      <c r="AA10" s="544" t="s">
        <v>36</v>
      </c>
      <c r="AB10" s="544" t="s">
        <v>36</v>
      </c>
      <c r="AC10" s="544" t="s">
        <v>36</v>
      </c>
      <c r="AD10" s="544" t="s">
        <v>36</v>
      </c>
      <c r="AE10" s="544" t="s">
        <v>36</v>
      </c>
      <c r="AF10" s="544" t="s">
        <v>36</v>
      </c>
      <c r="AG10" s="429"/>
    </row>
    <row r="11" spans="1:33" outlineLevel="1" x14ac:dyDescent="0.25">
      <c r="A11" s="216" t="s">
        <v>780</v>
      </c>
      <c r="B11" s="506">
        <v>7</v>
      </c>
      <c r="C11" s="219" t="s">
        <v>344</v>
      </c>
      <c r="D11" s="460" t="s">
        <v>345</v>
      </c>
      <c r="E11" s="544" t="s">
        <v>36</v>
      </c>
      <c r="F11" s="544" t="s">
        <v>36</v>
      </c>
      <c r="G11" s="544" t="s">
        <v>36</v>
      </c>
      <c r="H11" s="544" t="s">
        <v>36</v>
      </c>
      <c r="I11" s="544" t="s">
        <v>36</v>
      </c>
      <c r="J11" s="544" t="s">
        <v>36</v>
      </c>
      <c r="K11" s="544" t="s">
        <v>36</v>
      </c>
      <c r="L11" s="544" t="s">
        <v>36</v>
      </c>
      <c r="M11" s="545">
        <v>942.548</v>
      </c>
      <c r="N11" s="545">
        <v>1015.08</v>
      </c>
      <c r="O11" s="545">
        <v>949.62900000000002</v>
      </c>
      <c r="P11" s="545">
        <v>1022.16</v>
      </c>
      <c r="Q11" s="545">
        <v>822.35900000000004</v>
      </c>
      <c r="R11" s="545">
        <v>898.47199999999998</v>
      </c>
      <c r="S11" s="544" t="s">
        <v>36</v>
      </c>
      <c r="T11" s="544" t="s">
        <v>36</v>
      </c>
      <c r="U11" s="544" t="s">
        <v>36</v>
      </c>
      <c r="V11" s="544" t="s">
        <v>36</v>
      </c>
      <c r="W11" s="544" t="s">
        <v>36</v>
      </c>
      <c r="X11" s="544" t="s">
        <v>36</v>
      </c>
      <c r="Y11" s="544" t="s">
        <v>36</v>
      </c>
      <c r="Z11" s="544" t="s">
        <v>36</v>
      </c>
      <c r="AA11" s="544" t="s">
        <v>36</v>
      </c>
      <c r="AB11" s="544" t="s">
        <v>36</v>
      </c>
      <c r="AC11" s="545">
        <v>190.51599999999999</v>
      </c>
      <c r="AD11" s="544">
        <v>134.9</v>
      </c>
      <c r="AE11" s="544" t="s">
        <v>36</v>
      </c>
      <c r="AF11" s="544" t="s">
        <v>36</v>
      </c>
      <c r="AG11" s="429"/>
    </row>
    <row r="12" spans="1:33" outlineLevel="1" x14ac:dyDescent="0.25">
      <c r="A12" s="216" t="s">
        <v>780</v>
      </c>
      <c r="B12" s="506">
        <v>14</v>
      </c>
      <c r="C12" s="219" t="s">
        <v>569</v>
      </c>
      <c r="D12" s="460" t="s">
        <v>345</v>
      </c>
      <c r="E12" s="544" t="s">
        <v>36</v>
      </c>
      <c r="F12" s="544" t="s">
        <v>36</v>
      </c>
      <c r="G12" s="544" t="s">
        <v>36</v>
      </c>
      <c r="H12" s="544" t="s">
        <v>36</v>
      </c>
      <c r="I12" s="544" t="s">
        <v>36</v>
      </c>
      <c r="J12" s="544" t="s">
        <v>36</v>
      </c>
      <c r="K12" s="544" t="s">
        <v>36</v>
      </c>
      <c r="L12" s="544" t="s">
        <v>36</v>
      </c>
      <c r="M12" s="545">
        <v>282.76400000000001</v>
      </c>
      <c r="N12" s="545">
        <v>304.524</v>
      </c>
      <c r="O12" s="545">
        <v>284.88900000000001</v>
      </c>
      <c r="P12" s="545">
        <v>306.64800000000002</v>
      </c>
      <c r="Q12" s="545">
        <v>246.708</v>
      </c>
      <c r="R12" s="545">
        <v>269.54199999999997</v>
      </c>
      <c r="S12" s="544" t="s">
        <v>36</v>
      </c>
      <c r="T12" s="544" t="s">
        <v>36</v>
      </c>
      <c r="U12" s="544" t="s">
        <v>36</v>
      </c>
      <c r="V12" s="544" t="s">
        <v>36</v>
      </c>
      <c r="W12" s="544" t="s">
        <v>36</v>
      </c>
      <c r="X12" s="544" t="s">
        <v>36</v>
      </c>
      <c r="Y12" s="544" t="s">
        <v>36</v>
      </c>
      <c r="Z12" s="544" t="s">
        <v>36</v>
      </c>
      <c r="AA12" s="544" t="s">
        <v>36</v>
      </c>
      <c r="AB12" s="544" t="s">
        <v>36</v>
      </c>
      <c r="AC12" s="545">
        <v>57.154800000000002</v>
      </c>
      <c r="AD12" s="544">
        <v>40.5</v>
      </c>
      <c r="AE12" s="544" t="s">
        <v>36</v>
      </c>
      <c r="AF12" s="544" t="s">
        <v>36</v>
      </c>
      <c r="AG12" s="429"/>
    </row>
    <row r="13" spans="1:33" outlineLevel="1" x14ac:dyDescent="0.25">
      <c r="A13" s="216" t="s">
        <v>781</v>
      </c>
      <c r="B13" s="506">
        <v>7</v>
      </c>
      <c r="C13" s="219" t="s">
        <v>344</v>
      </c>
      <c r="D13" s="460" t="s">
        <v>345</v>
      </c>
      <c r="E13" s="544" t="s">
        <v>36</v>
      </c>
      <c r="F13" s="544" t="s">
        <v>36</v>
      </c>
      <c r="G13" s="544" t="s">
        <v>36</v>
      </c>
      <c r="H13" s="544" t="s">
        <v>36</v>
      </c>
      <c r="I13" s="544" t="s">
        <v>36</v>
      </c>
      <c r="J13" s="544" t="s">
        <v>36</v>
      </c>
      <c r="K13" s="544" t="s">
        <v>36</v>
      </c>
      <c r="L13" s="544" t="s">
        <v>36</v>
      </c>
      <c r="M13" s="545">
        <v>942.548</v>
      </c>
      <c r="N13" s="545">
        <v>1015.08</v>
      </c>
      <c r="O13" s="545">
        <v>949.62900000000002</v>
      </c>
      <c r="P13" s="545">
        <v>1022.16</v>
      </c>
      <c r="Q13" s="545">
        <v>822.35900000000004</v>
      </c>
      <c r="R13" s="545">
        <v>898.47199999999998</v>
      </c>
      <c r="S13" s="544" t="s">
        <v>36</v>
      </c>
      <c r="T13" s="544" t="s">
        <v>36</v>
      </c>
      <c r="U13" s="544" t="s">
        <v>36</v>
      </c>
      <c r="V13" s="544" t="s">
        <v>36</v>
      </c>
      <c r="W13" s="544" t="s">
        <v>36</v>
      </c>
      <c r="X13" s="544" t="s">
        <v>36</v>
      </c>
      <c r="Y13" s="544" t="s">
        <v>36</v>
      </c>
      <c r="Z13" s="544" t="s">
        <v>36</v>
      </c>
      <c r="AA13" s="544" t="s">
        <v>36</v>
      </c>
      <c r="AB13" s="544" t="s">
        <v>36</v>
      </c>
      <c r="AC13" s="544" t="s">
        <v>36</v>
      </c>
      <c r="AD13" s="544" t="s">
        <v>36</v>
      </c>
      <c r="AE13" s="544" t="s">
        <v>36</v>
      </c>
      <c r="AF13" s="544" t="s">
        <v>36</v>
      </c>
      <c r="AG13" s="429"/>
    </row>
    <row r="14" spans="1:33" outlineLevel="1" x14ac:dyDescent="0.25">
      <c r="A14" s="216" t="s">
        <v>781</v>
      </c>
      <c r="B14" s="506">
        <v>14</v>
      </c>
      <c r="C14" s="219" t="s">
        <v>569</v>
      </c>
      <c r="D14" s="460" t="s">
        <v>345</v>
      </c>
      <c r="E14" s="544" t="s">
        <v>36</v>
      </c>
      <c r="F14" s="544" t="s">
        <v>36</v>
      </c>
      <c r="G14" s="544" t="s">
        <v>36</v>
      </c>
      <c r="H14" s="544" t="s">
        <v>36</v>
      </c>
      <c r="I14" s="544" t="s">
        <v>36</v>
      </c>
      <c r="J14" s="544" t="s">
        <v>36</v>
      </c>
      <c r="K14" s="544" t="s">
        <v>36</v>
      </c>
      <c r="L14" s="544" t="s">
        <v>36</v>
      </c>
      <c r="M14" s="545">
        <v>282.76400000000001</v>
      </c>
      <c r="N14" s="545">
        <v>304.524</v>
      </c>
      <c r="O14" s="545">
        <v>284.88900000000001</v>
      </c>
      <c r="P14" s="545">
        <v>306.64800000000002</v>
      </c>
      <c r="Q14" s="545">
        <v>246.708</v>
      </c>
      <c r="R14" s="545">
        <v>269.54199999999997</v>
      </c>
      <c r="S14" s="544" t="s">
        <v>36</v>
      </c>
      <c r="T14" s="544" t="s">
        <v>36</v>
      </c>
      <c r="U14" s="544" t="s">
        <v>36</v>
      </c>
      <c r="V14" s="544" t="s">
        <v>36</v>
      </c>
      <c r="W14" s="544" t="s">
        <v>36</v>
      </c>
      <c r="X14" s="544" t="s">
        <v>36</v>
      </c>
      <c r="Y14" s="544" t="s">
        <v>36</v>
      </c>
      <c r="Z14" s="544" t="s">
        <v>36</v>
      </c>
      <c r="AA14" s="544" t="s">
        <v>36</v>
      </c>
      <c r="AB14" s="544" t="s">
        <v>36</v>
      </c>
      <c r="AC14" s="544" t="s">
        <v>36</v>
      </c>
      <c r="AD14" s="544" t="s">
        <v>36</v>
      </c>
      <c r="AE14" s="544" t="s">
        <v>36</v>
      </c>
      <c r="AF14" s="544" t="s">
        <v>36</v>
      </c>
      <c r="AG14" s="429"/>
    </row>
    <row r="15" spans="1:33" s="218" customFormat="1" x14ac:dyDescent="0.25">
      <c r="B15" s="507"/>
      <c r="D15" s="286"/>
      <c r="E15" s="546"/>
      <c r="F15" s="546"/>
      <c r="G15" s="547"/>
      <c r="H15" s="547"/>
      <c r="I15" s="547"/>
      <c r="J15" s="547"/>
      <c r="K15" s="547"/>
      <c r="L15" s="547"/>
      <c r="M15" s="546"/>
      <c r="N15" s="546"/>
      <c r="O15" s="546"/>
      <c r="P15" s="546"/>
      <c r="Q15" s="547"/>
      <c r="R15" s="547"/>
      <c r="S15" s="547"/>
      <c r="T15" s="547"/>
      <c r="U15" s="546"/>
      <c r="V15" s="546"/>
      <c r="W15" s="546"/>
      <c r="X15" s="548"/>
      <c r="Y15" s="548"/>
      <c r="Z15" s="548"/>
      <c r="AA15" s="548"/>
      <c r="AB15" s="548"/>
      <c r="AC15" s="547"/>
      <c r="AD15" s="547"/>
      <c r="AE15" s="547"/>
      <c r="AF15" s="547"/>
    </row>
    <row r="16" spans="1:33" x14ac:dyDescent="0.25">
      <c r="A16" s="215" t="s">
        <v>450</v>
      </c>
      <c r="B16" s="505"/>
      <c r="C16" s="215"/>
      <c r="D16" s="459"/>
      <c r="E16" s="549"/>
      <c r="F16" s="549"/>
      <c r="G16" s="550"/>
      <c r="H16" s="550"/>
      <c r="I16" s="550"/>
      <c r="J16" s="550"/>
      <c r="K16" s="550"/>
      <c r="L16" s="550"/>
      <c r="M16" s="549"/>
      <c r="N16" s="549"/>
      <c r="O16" s="549"/>
      <c r="P16" s="549"/>
      <c r="Q16" s="550"/>
      <c r="R16" s="550"/>
      <c r="S16" s="550"/>
      <c r="T16" s="550"/>
      <c r="U16" s="549"/>
      <c r="V16" s="549"/>
      <c r="W16" s="549"/>
      <c r="X16" s="549"/>
      <c r="Y16" s="549"/>
      <c r="Z16" s="549"/>
      <c r="AA16" s="549"/>
      <c r="AB16" s="549"/>
      <c r="AC16" s="550"/>
      <c r="AD16" s="550"/>
      <c r="AE16" s="550"/>
      <c r="AF16" s="550"/>
      <c r="AG16" s="429"/>
    </row>
    <row r="17" spans="1:33" outlineLevel="1" x14ac:dyDescent="0.25">
      <c r="A17" s="216" t="s">
        <v>100</v>
      </c>
      <c r="B17" s="506">
        <v>5</v>
      </c>
      <c r="C17" s="219" t="s">
        <v>343</v>
      </c>
      <c r="D17" s="460" t="s">
        <v>341</v>
      </c>
      <c r="E17" s="544" t="s">
        <v>36</v>
      </c>
      <c r="F17" s="544" t="s">
        <v>36</v>
      </c>
      <c r="G17" s="544" t="s">
        <v>36</v>
      </c>
      <c r="H17" s="544" t="s">
        <v>36</v>
      </c>
      <c r="I17" s="544" t="s">
        <v>36</v>
      </c>
      <c r="J17" s="544" t="s">
        <v>36</v>
      </c>
      <c r="K17" s="544" t="s">
        <v>36</v>
      </c>
      <c r="L17" s="544" t="s">
        <v>36</v>
      </c>
      <c r="M17" s="544">
        <v>21995100</v>
      </c>
      <c r="N17" s="544">
        <v>23687700</v>
      </c>
      <c r="O17" s="544">
        <v>22160400</v>
      </c>
      <c r="P17" s="544">
        <v>23853000</v>
      </c>
      <c r="Q17" s="544">
        <v>19190400</v>
      </c>
      <c r="R17" s="544">
        <v>20966600</v>
      </c>
      <c r="S17" s="544" t="s">
        <v>36</v>
      </c>
      <c r="T17" s="544" t="s">
        <v>36</v>
      </c>
      <c r="U17" s="544" t="s">
        <v>36</v>
      </c>
      <c r="V17" s="544" t="s">
        <v>36</v>
      </c>
      <c r="W17" s="544" t="s">
        <v>36</v>
      </c>
      <c r="X17" s="544" t="s">
        <v>36</v>
      </c>
      <c r="Y17" s="544" t="s">
        <v>36</v>
      </c>
      <c r="Z17" s="544" t="s">
        <v>36</v>
      </c>
      <c r="AA17" s="544" t="s">
        <v>36</v>
      </c>
      <c r="AB17" s="544" t="s">
        <v>36</v>
      </c>
      <c r="AC17" s="544">
        <v>2225630</v>
      </c>
      <c r="AD17" s="551">
        <v>1576489</v>
      </c>
      <c r="AE17" s="551">
        <v>843755</v>
      </c>
      <c r="AF17" s="551">
        <v>843755</v>
      </c>
      <c r="AG17" s="429"/>
    </row>
    <row r="18" spans="1:33" outlineLevel="1" x14ac:dyDescent="0.25">
      <c r="A18" s="216" t="s">
        <v>449</v>
      </c>
      <c r="B18" s="506">
        <v>7</v>
      </c>
      <c r="C18" s="219" t="s">
        <v>344</v>
      </c>
      <c r="D18" s="460" t="s">
        <v>345</v>
      </c>
      <c r="E18" s="544" t="s">
        <v>36</v>
      </c>
      <c r="F18" s="544" t="s">
        <v>36</v>
      </c>
      <c r="G18" s="544" t="s">
        <v>36</v>
      </c>
      <c r="H18" s="544" t="s">
        <v>36</v>
      </c>
      <c r="I18" s="544" t="s">
        <v>36</v>
      </c>
      <c r="J18" s="544" t="s">
        <v>36</v>
      </c>
      <c r="K18" s="544" t="s">
        <v>36</v>
      </c>
      <c r="L18" s="544" t="s">
        <v>36</v>
      </c>
      <c r="M18" s="545">
        <v>4397.3599999999997</v>
      </c>
      <c r="N18" s="545">
        <v>4735.75</v>
      </c>
      <c r="O18" s="545">
        <v>4430.3900000000003</v>
      </c>
      <c r="P18" s="545">
        <v>4768.78</v>
      </c>
      <c r="Q18" s="545">
        <v>3836.63</v>
      </c>
      <c r="R18" s="545">
        <v>4191.72</v>
      </c>
      <c r="S18" s="544" t="s">
        <v>36</v>
      </c>
      <c r="T18" s="544" t="s">
        <v>36</v>
      </c>
      <c r="U18" s="544" t="s">
        <v>36</v>
      </c>
      <c r="V18" s="544" t="s">
        <v>36</v>
      </c>
      <c r="W18" s="544" t="s">
        <v>36</v>
      </c>
      <c r="X18" s="544" t="s">
        <v>36</v>
      </c>
      <c r="Y18" s="544" t="s">
        <v>36</v>
      </c>
      <c r="Z18" s="544" t="s">
        <v>36</v>
      </c>
      <c r="AA18" s="544" t="s">
        <v>36</v>
      </c>
      <c r="AB18" s="544" t="s">
        <v>36</v>
      </c>
      <c r="AC18" s="545">
        <v>444.95699999999999</v>
      </c>
      <c r="AD18" s="544">
        <v>315.2</v>
      </c>
      <c r="AE18" s="544">
        <v>168.7</v>
      </c>
      <c r="AF18" s="544">
        <v>168.7</v>
      </c>
      <c r="AG18" s="429"/>
    </row>
    <row r="19" spans="1:33" outlineLevel="1" x14ac:dyDescent="0.25">
      <c r="A19" s="216" t="s">
        <v>449</v>
      </c>
      <c r="B19" s="506">
        <v>9</v>
      </c>
      <c r="C19" s="219" t="s">
        <v>451</v>
      </c>
      <c r="D19" s="460" t="s">
        <v>452</v>
      </c>
      <c r="E19" s="544" t="s">
        <v>36</v>
      </c>
      <c r="F19" s="544" t="s">
        <v>36</v>
      </c>
      <c r="G19" s="544" t="s">
        <v>36</v>
      </c>
      <c r="H19" s="544" t="s">
        <v>36</v>
      </c>
      <c r="I19" s="544" t="s">
        <v>36</v>
      </c>
      <c r="J19" s="544" t="s">
        <v>36</v>
      </c>
      <c r="K19" s="544" t="s">
        <v>36</v>
      </c>
      <c r="L19" s="544" t="s">
        <v>36</v>
      </c>
      <c r="M19" s="552">
        <v>52.567999999999998</v>
      </c>
      <c r="N19" s="552">
        <v>56.613300000000002</v>
      </c>
      <c r="O19" s="552">
        <v>52.962899999999998</v>
      </c>
      <c r="P19" s="552">
        <v>57.008200000000002</v>
      </c>
      <c r="Q19" s="552">
        <v>45.864800000000002</v>
      </c>
      <c r="R19" s="552">
        <v>50.1098</v>
      </c>
      <c r="S19" s="544" t="s">
        <v>36</v>
      </c>
      <c r="T19" s="544" t="s">
        <v>36</v>
      </c>
      <c r="U19" s="544" t="s">
        <v>36</v>
      </c>
      <c r="V19" s="544" t="s">
        <v>36</v>
      </c>
      <c r="W19" s="544" t="s">
        <v>36</v>
      </c>
      <c r="X19" s="544" t="s">
        <v>36</v>
      </c>
      <c r="Y19" s="544" t="s">
        <v>36</v>
      </c>
      <c r="Z19" s="544" t="s">
        <v>36</v>
      </c>
      <c r="AA19" s="544" t="s">
        <v>36</v>
      </c>
      <c r="AB19" s="544" t="s">
        <v>36</v>
      </c>
      <c r="AC19" s="552">
        <v>5.3192300000000001</v>
      </c>
      <c r="AD19" s="544">
        <v>3.7679999999999998</v>
      </c>
      <c r="AE19" s="544">
        <v>2.0169999999999999</v>
      </c>
      <c r="AF19" s="544">
        <v>2.0169999999999999</v>
      </c>
      <c r="AG19" s="429"/>
    </row>
    <row r="20" spans="1:33" s="218" customFormat="1" x14ac:dyDescent="0.25">
      <c r="B20" s="507"/>
      <c r="D20" s="286"/>
      <c r="E20" s="547"/>
      <c r="F20" s="547"/>
      <c r="G20" s="547"/>
      <c r="H20" s="547"/>
      <c r="I20" s="547"/>
      <c r="J20" s="547"/>
      <c r="K20" s="547"/>
      <c r="L20" s="547"/>
      <c r="M20" s="547"/>
      <c r="N20" s="547"/>
      <c r="O20" s="547"/>
      <c r="P20" s="547"/>
      <c r="Q20" s="547"/>
      <c r="R20" s="547"/>
      <c r="S20" s="547"/>
      <c r="T20" s="547"/>
      <c r="U20" s="547"/>
      <c r="V20" s="547"/>
      <c r="W20" s="547"/>
      <c r="X20" s="547"/>
      <c r="Y20" s="547"/>
      <c r="Z20" s="547"/>
      <c r="AA20" s="547"/>
      <c r="AB20" s="547"/>
      <c r="AC20" s="547"/>
      <c r="AD20" s="547"/>
      <c r="AE20" s="547"/>
      <c r="AF20" s="547"/>
    </row>
    <row r="21" spans="1:33" x14ac:dyDescent="0.25">
      <c r="A21" s="215" t="s">
        <v>782</v>
      </c>
      <c r="B21" s="505"/>
      <c r="C21" s="215"/>
      <c r="D21" s="459"/>
      <c r="E21" s="550"/>
      <c r="F21" s="550"/>
      <c r="G21" s="550"/>
      <c r="H21" s="550"/>
      <c r="I21" s="550"/>
      <c r="J21" s="550"/>
      <c r="K21" s="550"/>
      <c r="L21" s="550"/>
      <c r="M21" s="550"/>
      <c r="N21" s="550"/>
      <c r="O21" s="550"/>
      <c r="P21" s="550"/>
      <c r="Q21" s="550"/>
      <c r="R21" s="550"/>
      <c r="S21" s="550"/>
      <c r="T21" s="550"/>
      <c r="U21" s="550"/>
      <c r="V21" s="550"/>
      <c r="W21" s="550"/>
      <c r="X21" s="550"/>
      <c r="Y21" s="550"/>
      <c r="Z21" s="550"/>
      <c r="AA21" s="550"/>
      <c r="AB21" s="550"/>
      <c r="AC21" s="550"/>
      <c r="AD21" s="550"/>
      <c r="AE21" s="550"/>
      <c r="AF21" s="550"/>
      <c r="AG21" s="429"/>
    </row>
    <row r="22" spans="1:33" outlineLevel="1" x14ac:dyDescent="0.25">
      <c r="A22" s="216" t="s">
        <v>346</v>
      </c>
      <c r="B22" s="506">
        <v>7</v>
      </c>
      <c r="C22" s="219" t="s">
        <v>343</v>
      </c>
      <c r="D22" s="460" t="s">
        <v>341</v>
      </c>
      <c r="E22" s="544">
        <v>1210490</v>
      </c>
      <c r="F22" s="544">
        <v>1371880</v>
      </c>
      <c r="G22" s="544">
        <v>1250840</v>
      </c>
      <c r="H22" s="544">
        <v>1533280</v>
      </c>
      <c r="I22" s="544">
        <v>1951830</v>
      </c>
      <c r="J22" s="544">
        <v>1764970</v>
      </c>
      <c r="K22" s="544">
        <v>2795440</v>
      </c>
      <c r="L22" s="544">
        <v>2608580</v>
      </c>
      <c r="M22" s="544">
        <v>6677880</v>
      </c>
      <c r="N22" s="544">
        <v>7332770</v>
      </c>
      <c r="O22" s="544">
        <v>6677880</v>
      </c>
      <c r="P22" s="544">
        <v>7332770</v>
      </c>
      <c r="Q22" s="544">
        <v>7329620</v>
      </c>
      <c r="R22" s="544">
        <v>8082520</v>
      </c>
      <c r="S22" s="544" t="s">
        <v>36</v>
      </c>
      <c r="T22" s="544" t="s">
        <v>36</v>
      </c>
      <c r="U22" s="544" t="s">
        <v>36</v>
      </c>
      <c r="V22" s="544" t="s">
        <v>36</v>
      </c>
      <c r="W22" s="544" t="s">
        <v>36</v>
      </c>
      <c r="X22" s="544" t="s">
        <v>36</v>
      </c>
      <c r="Y22" s="544" t="s">
        <v>36</v>
      </c>
      <c r="Z22" s="544" t="s">
        <v>36</v>
      </c>
      <c r="AA22" s="544" t="s">
        <v>36</v>
      </c>
      <c r="AB22" s="544" t="s">
        <v>36</v>
      </c>
      <c r="AC22" s="544">
        <v>1477440</v>
      </c>
      <c r="AD22" s="544">
        <v>984960</v>
      </c>
      <c r="AE22" s="544">
        <v>462475</v>
      </c>
      <c r="AF22" s="544">
        <v>462475</v>
      </c>
      <c r="AG22" s="429"/>
    </row>
    <row r="23" spans="1:33" outlineLevel="1" x14ac:dyDescent="0.25">
      <c r="A23" s="216" t="s">
        <v>930</v>
      </c>
      <c r="B23" s="506">
        <v>7</v>
      </c>
      <c r="C23" s="219" t="s">
        <v>344</v>
      </c>
      <c r="D23" s="460" t="s">
        <v>345</v>
      </c>
      <c r="E23" s="545">
        <v>60.501300000000001</v>
      </c>
      <c r="F23" s="545">
        <v>68.568100000000001</v>
      </c>
      <c r="G23" s="545">
        <v>62.518099999999997</v>
      </c>
      <c r="H23" s="545">
        <v>76.635000000000005</v>
      </c>
      <c r="I23" s="545">
        <v>97.554400000000001</v>
      </c>
      <c r="J23" s="545">
        <v>88.214799999999997</v>
      </c>
      <c r="K23" s="545">
        <v>139.71899999999999</v>
      </c>
      <c r="L23" s="545">
        <v>130.37899999999999</v>
      </c>
      <c r="M23" s="545">
        <v>333.8</v>
      </c>
      <c r="N23" s="545">
        <v>366.5</v>
      </c>
      <c r="O23" s="545">
        <v>333.8</v>
      </c>
      <c r="P23" s="545">
        <v>366.5</v>
      </c>
      <c r="Q23" s="545">
        <v>366.3</v>
      </c>
      <c r="R23" s="545">
        <v>404</v>
      </c>
      <c r="S23" s="544" t="s">
        <v>36</v>
      </c>
      <c r="T23" s="544" t="s">
        <v>36</v>
      </c>
      <c r="U23" s="544" t="s">
        <v>36</v>
      </c>
      <c r="V23" s="544" t="s">
        <v>36</v>
      </c>
      <c r="W23" s="544" t="s">
        <v>36</v>
      </c>
      <c r="X23" s="544" t="s">
        <v>36</v>
      </c>
      <c r="Y23" s="544" t="s">
        <v>36</v>
      </c>
      <c r="Z23" s="544" t="s">
        <v>36</v>
      </c>
      <c r="AA23" s="544" t="s">
        <v>36</v>
      </c>
      <c r="AB23" s="544" t="s">
        <v>36</v>
      </c>
      <c r="AC23" s="545">
        <v>73.843900000000005</v>
      </c>
      <c r="AD23" s="545">
        <v>49.229300000000002</v>
      </c>
      <c r="AE23" s="545">
        <v>92.459800000000001</v>
      </c>
      <c r="AF23" s="545">
        <v>92.459800000000001</v>
      </c>
      <c r="AG23" s="429"/>
    </row>
    <row r="24" spans="1:33" outlineLevel="1" x14ac:dyDescent="0.25">
      <c r="A24" s="216" t="s">
        <v>930</v>
      </c>
      <c r="B24" s="506">
        <v>9</v>
      </c>
      <c r="C24" s="219" t="s">
        <v>451</v>
      </c>
      <c r="D24" s="460" t="s">
        <v>452</v>
      </c>
      <c r="E24" s="552">
        <v>0.90407599999999999</v>
      </c>
      <c r="F24" s="552">
        <v>1.0246200000000001</v>
      </c>
      <c r="G24" s="552">
        <v>0.93421200000000004</v>
      </c>
      <c r="H24" s="552">
        <v>1.14516</v>
      </c>
      <c r="I24" s="552">
        <v>1.4577599999999999</v>
      </c>
      <c r="J24" s="552">
        <v>1.3182</v>
      </c>
      <c r="K24" s="552">
        <v>2.0878299999999999</v>
      </c>
      <c r="L24" s="552">
        <v>1.9482699999999999</v>
      </c>
      <c r="M24" s="552">
        <v>3.99</v>
      </c>
      <c r="N24" s="552">
        <v>4.3810000000000002</v>
      </c>
      <c r="O24" s="552">
        <v>3.99</v>
      </c>
      <c r="P24" s="552">
        <v>4.3810000000000002</v>
      </c>
      <c r="Q24" s="552">
        <v>4.3789999999999996</v>
      </c>
      <c r="R24" s="552">
        <v>4.83</v>
      </c>
      <c r="S24" s="544" t="s">
        <v>36</v>
      </c>
      <c r="T24" s="544" t="s">
        <v>36</v>
      </c>
      <c r="U24" s="544" t="s">
        <v>36</v>
      </c>
      <c r="V24" s="544" t="s">
        <v>36</v>
      </c>
      <c r="W24" s="544" t="s">
        <v>36</v>
      </c>
      <c r="X24" s="544" t="s">
        <v>36</v>
      </c>
      <c r="Y24" s="544" t="s">
        <v>36</v>
      </c>
      <c r="Z24" s="544" t="s">
        <v>36</v>
      </c>
      <c r="AA24" s="544" t="s">
        <v>36</v>
      </c>
      <c r="AB24" s="544" t="s">
        <v>36</v>
      </c>
      <c r="AC24" s="552">
        <v>0.88276500000000002</v>
      </c>
      <c r="AD24" s="552">
        <v>0.58850999999999998</v>
      </c>
      <c r="AE24" s="552">
        <v>1.10531</v>
      </c>
      <c r="AF24" s="552">
        <v>1.10531</v>
      </c>
      <c r="AG24" s="429"/>
    </row>
    <row r="25" spans="1:33" x14ac:dyDescent="0.25">
      <c r="A25" s="218"/>
      <c r="B25" s="507"/>
      <c r="C25" s="218"/>
      <c r="D25" s="286"/>
      <c r="E25" s="547"/>
      <c r="F25" s="547"/>
      <c r="G25" s="547"/>
      <c r="H25" s="547"/>
      <c r="I25" s="547"/>
      <c r="J25" s="547"/>
      <c r="K25" s="547"/>
      <c r="L25" s="547"/>
      <c r="M25" s="547"/>
      <c r="N25" s="547"/>
      <c r="O25" s="547"/>
      <c r="P25" s="547"/>
      <c r="Q25" s="547"/>
      <c r="R25" s="547"/>
      <c r="S25" s="553"/>
      <c r="T25" s="553"/>
      <c r="U25" s="547"/>
      <c r="V25" s="547"/>
      <c r="W25" s="553"/>
      <c r="X25" s="547"/>
      <c r="Y25" s="547"/>
      <c r="Z25" s="547"/>
      <c r="AA25" s="547"/>
      <c r="AB25" s="547"/>
      <c r="AC25" s="547"/>
      <c r="AD25" s="547"/>
      <c r="AE25" s="547"/>
      <c r="AF25" s="547"/>
      <c r="AG25" s="429"/>
    </row>
    <row r="26" spans="1:33" x14ac:dyDescent="0.25">
      <c r="A26" s="215" t="s">
        <v>479</v>
      </c>
      <c r="B26" s="505"/>
      <c r="C26" s="215"/>
      <c r="D26" s="459"/>
      <c r="E26" s="550"/>
      <c r="F26" s="550"/>
      <c r="G26" s="550"/>
      <c r="H26" s="550"/>
      <c r="I26" s="550"/>
      <c r="J26" s="550"/>
      <c r="K26" s="550"/>
      <c r="L26" s="550"/>
      <c r="M26" s="550"/>
      <c r="N26" s="550"/>
      <c r="O26" s="550"/>
      <c r="P26" s="550"/>
      <c r="Q26" s="550"/>
      <c r="R26" s="550"/>
      <c r="S26" s="550"/>
      <c r="T26" s="550"/>
      <c r="U26" s="550"/>
      <c r="V26" s="550"/>
      <c r="W26" s="550"/>
      <c r="X26" s="550"/>
      <c r="Y26" s="550"/>
      <c r="Z26" s="550"/>
      <c r="AA26" s="550"/>
      <c r="AB26" s="550"/>
      <c r="AC26" s="550"/>
      <c r="AD26" s="550"/>
      <c r="AE26" s="550"/>
      <c r="AF26" s="550"/>
      <c r="AG26" s="429"/>
    </row>
    <row r="27" spans="1:33" hidden="1" x14ac:dyDescent="0.25">
      <c r="A27" s="216" t="s">
        <v>646</v>
      </c>
      <c r="B27" s="506">
        <v>7</v>
      </c>
      <c r="C27" s="219" t="s">
        <v>666</v>
      </c>
      <c r="D27" s="460" t="s">
        <v>341</v>
      </c>
      <c r="E27" s="544" t="s">
        <v>36</v>
      </c>
      <c r="F27" s="544" t="s">
        <v>36</v>
      </c>
      <c r="G27" s="544" t="s">
        <v>36</v>
      </c>
      <c r="H27" s="544" t="s">
        <v>36</v>
      </c>
      <c r="I27" s="544" t="s">
        <v>36</v>
      </c>
      <c r="J27" s="544" t="s">
        <v>36</v>
      </c>
      <c r="K27" s="544" t="s">
        <v>36</v>
      </c>
      <c r="L27" s="544" t="s">
        <v>36</v>
      </c>
      <c r="M27" s="544" t="s">
        <v>36</v>
      </c>
      <c r="N27" s="544" t="s">
        <v>36</v>
      </c>
      <c r="O27" s="544" t="s">
        <v>36</v>
      </c>
      <c r="P27" s="544" t="s">
        <v>36</v>
      </c>
      <c r="Q27" s="544" t="s">
        <v>36</v>
      </c>
      <c r="R27" s="544" t="s">
        <v>36</v>
      </c>
      <c r="S27" s="544" t="s">
        <v>36</v>
      </c>
      <c r="T27" s="544" t="s">
        <v>36</v>
      </c>
      <c r="U27" s="544" t="s">
        <v>36</v>
      </c>
      <c r="V27" s="544" t="s">
        <v>36</v>
      </c>
      <c r="W27" s="544" t="s">
        <v>36</v>
      </c>
      <c r="X27" s="544" t="s">
        <v>36</v>
      </c>
      <c r="Y27" s="544" t="s">
        <v>36</v>
      </c>
      <c r="Z27" s="544" t="s">
        <v>36</v>
      </c>
      <c r="AA27" s="544" t="s">
        <v>36</v>
      </c>
      <c r="AB27" s="544" t="s">
        <v>36</v>
      </c>
      <c r="AC27" s="544" t="s">
        <v>36</v>
      </c>
      <c r="AD27" s="544" t="s">
        <v>36</v>
      </c>
      <c r="AE27" s="544" t="s">
        <v>36</v>
      </c>
      <c r="AF27" s="544" t="s">
        <v>36</v>
      </c>
      <c r="AG27" s="429"/>
    </row>
    <row r="28" spans="1:33" hidden="1" x14ac:dyDescent="0.25">
      <c r="A28" s="216" t="s">
        <v>647</v>
      </c>
      <c r="B28" s="506">
        <v>7</v>
      </c>
      <c r="C28" s="219" t="s">
        <v>666</v>
      </c>
      <c r="D28" s="460" t="s">
        <v>341</v>
      </c>
      <c r="E28" s="544" t="s">
        <v>36</v>
      </c>
      <c r="F28" s="544" t="s">
        <v>36</v>
      </c>
      <c r="G28" s="544" t="s">
        <v>36</v>
      </c>
      <c r="H28" s="544" t="s">
        <v>36</v>
      </c>
      <c r="I28" s="544" t="s">
        <v>36</v>
      </c>
      <c r="J28" s="544" t="s">
        <v>36</v>
      </c>
      <c r="K28" s="544" t="s">
        <v>36</v>
      </c>
      <c r="L28" s="544" t="s">
        <v>36</v>
      </c>
      <c r="M28" s="544" t="s">
        <v>36</v>
      </c>
      <c r="N28" s="544" t="s">
        <v>36</v>
      </c>
      <c r="O28" s="544" t="s">
        <v>36</v>
      </c>
      <c r="P28" s="544" t="s">
        <v>36</v>
      </c>
      <c r="Q28" s="544" t="s">
        <v>36</v>
      </c>
      <c r="R28" s="544" t="s">
        <v>36</v>
      </c>
      <c r="S28" s="544" t="s">
        <v>36</v>
      </c>
      <c r="T28" s="544" t="s">
        <v>36</v>
      </c>
      <c r="U28" s="544" t="s">
        <v>36</v>
      </c>
      <c r="V28" s="544" t="s">
        <v>36</v>
      </c>
      <c r="W28" s="544" t="s">
        <v>36</v>
      </c>
      <c r="X28" s="544" t="s">
        <v>36</v>
      </c>
      <c r="Y28" s="544" t="s">
        <v>36</v>
      </c>
      <c r="Z28" s="544" t="s">
        <v>36</v>
      </c>
      <c r="AA28" s="544" t="s">
        <v>36</v>
      </c>
      <c r="AB28" s="544" t="s">
        <v>36</v>
      </c>
      <c r="AC28" s="544" t="s">
        <v>36</v>
      </c>
      <c r="AD28" s="544" t="s">
        <v>36</v>
      </c>
      <c r="AE28" s="544" t="s">
        <v>36</v>
      </c>
      <c r="AF28" s="544" t="s">
        <v>36</v>
      </c>
      <c r="AG28" s="429"/>
    </row>
    <row r="29" spans="1:33" hidden="1" x14ac:dyDescent="0.25">
      <c r="A29" s="216" t="s">
        <v>648</v>
      </c>
      <c r="B29" s="506">
        <v>7</v>
      </c>
      <c r="C29" s="219" t="s">
        <v>666</v>
      </c>
      <c r="D29" s="460" t="s">
        <v>341</v>
      </c>
      <c r="E29" s="544" t="s">
        <v>36</v>
      </c>
      <c r="F29" s="544" t="s">
        <v>36</v>
      </c>
      <c r="G29" s="544" t="s">
        <v>36</v>
      </c>
      <c r="H29" s="544" t="s">
        <v>36</v>
      </c>
      <c r="I29" s="544" t="s">
        <v>36</v>
      </c>
      <c r="J29" s="544" t="s">
        <v>36</v>
      </c>
      <c r="K29" s="544" t="s">
        <v>36</v>
      </c>
      <c r="L29" s="544" t="s">
        <v>36</v>
      </c>
      <c r="M29" s="544" t="s">
        <v>36</v>
      </c>
      <c r="N29" s="544" t="s">
        <v>36</v>
      </c>
      <c r="O29" s="544" t="s">
        <v>36</v>
      </c>
      <c r="P29" s="544" t="s">
        <v>36</v>
      </c>
      <c r="Q29" s="544" t="s">
        <v>36</v>
      </c>
      <c r="R29" s="544" t="s">
        <v>36</v>
      </c>
      <c r="S29" s="544" t="s">
        <v>36</v>
      </c>
      <c r="T29" s="544" t="s">
        <v>36</v>
      </c>
      <c r="U29" s="544" t="s">
        <v>36</v>
      </c>
      <c r="V29" s="544" t="s">
        <v>36</v>
      </c>
      <c r="W29" s="544" t="s">
        <v>36</v>
      </c>
      <c r="X29" s="544" t="s">
        <v>36</v>
      </c>
      <c r="Y29" s="544" t="s">
        <v>36</v>
      </c>
      <c r="Z29" s="544" t="s">
        <v>36</v>
      </c>
      <c r="AA29" s="544" t="s">
        <v>36</v>
      </c>
      <c r="AB29" s="544" t="s">
        <v>36</v>
      </c>
      <c r="AC29" s="544" t="s">
        <v>36</v>
      </c>
      <c r="AD29" s="544" t="s">
        <v>36</v>
      </c>
      <c r="AE29" s="544" t="s">
        <v>36</v>
      </c>
      <c r="AF29" s="544" t="s">
        <v>36</v>
      </c>
      <c r="AG29" s="429"/>
    </row>
    <row r="30" spans="1:33" hidden="1" x14ac:dyDescent="0.25">
      <c r="A30" s="216" t="s">
        <v>649</v>
      </c>
      <c r="B30" s="506">
        <v>7</v>
      </c>
      <c r="C30" s="219" t="s">
        <v>666</v>
      </c>
      <c r="D30" s="460" t="s">
        <v>341</v>
      </c>
      <c r="E30" s="544" t="s">
        <v>36</v>
      </c>
      <c r="F30" s="544" t="s">
        <v>36</v>
      </c>
      <c r="G30" s="544" t="s">
        <v>36</v>
      </c>
      <c r="H30" s="544" t="s">
        <v>36</v>
      </c>
      <c r="I30" s="544" t="s">
        <v>36</v>
      </c>
      <c r="J30" s="544" t="s">
        <v>36</v>
      </c>
      <c r="K30" s="544" t="s">
        <v>36</v>
      </c>
      <c r="L30" s="544" t="s">
        <v>36</v>
      </c>
      <c r="M30" s="544" t="s">
        <v>36</v>
      </c>
      <c r="N30" s="544" t="s">
        <v>36</v>
      </c>
      <c r="O30" s="544" t="s">
        <v>36</v>
      </c>
      <c r="P30" s="544" t="s">
        <v>36</v>
      </c>
      <c r="Q30" s="544" t="s">
        <v>36</v>
      </c>
      <c r="R30" s="544" t="s">
        <v>36</v>
      </c>
      <c r="S30" s="544" t="s">
        <v>36</v>
      </c>
      <c r="T30" s="544" t="s">
        <v>36</v>
      </c>
      <c r="U30" s="544" t="s">
        <v>36</v>
      </c>
      <c r="V30" s="544" t="s">
        <v>36</v>
      </c>
      <c r="W30" s="544" t="s">
        <v>36</v>
      </c>
      <c r="X30" s="544" t="s">
        <v>36</v>
      </c>
      <c r="Y30" s="544" t="s">
        <v>36</v>
      </c>
      <c r="Z30" s="544" t="s">
        <v>36</v>
      </c>
      <c r="AA30" s="544" t="s">
        <v>36</v>
      </c>
      <c r="AB30" s="544" t="s">
        <v>36</v>
      </c>
      <c r="AC30" s="544" t="s">
        <v>36</v>
      </c>
      <c r="AD30" s="544" t="s">
        <v>36</v>
      </c>
      <c r="AE30" s="544" t="s">
        <v>36</v>
      </c>
      <c r="AF30" s="544" t="s">
        <v>36</v>
      </c>
      <c r="AG30" s="429"/>
    </row>
    <row r="31" spans="1:33" hidden="1" x14ac:dyDescent="0.25">
      <c r="A31" s="216" t="s">
        <v>650</v>
      </c>
      <c r="B31" s="506">
        <v>7</v>
      </c>
      <c r="C31" s="219" t="s">
        <v>666</v>
      </c>
      <c r="D31" s="460" t="s">
        <v>341</v>
      </c>
      <c r="E31" s="544" t="s">
        <v>36</v>
      </c>
      <c r="F31" s="544" t="s">
        <v>36</v>
      </c>
      <c r="G31" s="544" t="s">
        <v>36</v>
      </c>
      <c r="H31" s="544" t="s">
        <v>36</v>
      </c>
      <c r="I31" s="544" t="s">
        <v>36</v>
      </c>
      <c r="J31" s="544" t="s">
        <v>36</v>
      </c>
      <c r="K31" s="544" t="s">
        <v>36</v>
      </c>
      <c r="L31" s="544" t="s">
        <v>36</v>
      </c>
      <c r="M31" s="544" t="s">
        <v>36</v>
      </c>
      <c r="N31" s="544" t="s">
        <v>36</v>
      </c>
      <c r="O31" s="544" t="s">
        <v>36</v>
      </c>
      <c r="P31" s="544" t="s">
        <v>36</v>
      </c>
      <c r="Q31" s="544" t="s">
        <v>36</v>
      </c>
      <c r="R31" s="544" t="s">
        <v>36</v>
      </c>
      <c r="S31" s="544" t="s">
        <v>36</v>
      </c>
      <c r="T31" s="544" t="s">
        <v>36</v>
      </c>
      <c r="U31" s="544" t="s">
        <v>36</v>
      </c>
      <c r="V31" s="544" t="s">
        <v>36</v>
      </c>
      <c r="W31" s="544" t="s">
        <v>36</v>
      </c>
      <c r="X31" s="544" t="s">
        <v>36</v>
      </c>
      <c r="Y31" s="544" t="s">
        <v>36</v>
      </c>
      <c r="Z31" s="544" t="s">
        <v>36</v>
      </c>
      <c r="AA31" s="544" t="s">
        <v>36</v>
      </c>
      <c r="AB31" s="544" t="s">
        <v>36</v>
      </c>
      <c r="AC31" s="544" t="s">
        <v>36</v>
      </c>
      <c r="AD31" s="544" t="s">
        <v>36</v>
      </c>
      <c r="AE31" s="544" t="s">
        <v>36</v>
      </c>
      <c r="AF31" s="544" t="s">
        <v>36</v>
      </c>
      <c r="AG31" s="429"/>
    </row>
    <row r="32" spans="1:33" outlineLevel="1" x14ac:dyDescent="0.25">
      <c r="A32" s="216" t="s">
        <v>381</v>
      </c>
      <c r="B32" s="506">
        <v>7</v>
      </c>
      <c r="C32" s="219" t="s">
        <v>783</v>
      </c>
      <c r="D32" s="460" t="s">
        <v>341</v>
      </c>
      <c r="E32" s="544" t="s">
        <v>36</v>
      </c>
      <c r="F32" s="544" t="s">
        <v>36</v>
      </c>
      <c r="G32" s="554" t="s">
        <v>36</v>
      </c>
      <c r="H32" s="544" t="s">
        <v>36</v>
      </c>
      <c r="I32" s="544" t="s">
        <v>36</v>
      </c>
      <c r="J32" s="544" t="s">
        <v>36</v>
      </c>
      <c r="K32" s="544" t="s">
        <v>36</v>
      </c>
      <c r="L32" s="554" t="s">
        <v>36</v>
      </c>
      <c r="M32" s="554">
        <v>1265648.125</v>
      </c>
      <c r="N32" s="554">
        <v>1380707.125</v>
      </c>
      <c r="O32" s="554">
        <v>1265648.125</v>
      </c>
      <c r="P32" s="554">
        <v>1380707.125</v>
      </c>
      <c r="Q32" s="554">
        <v>1265648.125</v>
      </c>
      <c r="R32" s="554">
        <v>1380707.125</v>
      </c>
      <c r="S32" s="554" t="s">
        <v>36</v>
      </c>
      <c r="T32" s="554" t="s">
        <v>36</v>
      </c>
      <c r="U32" s="544" t="s">
        <v>36</v>
      </c>
      <c r="V32" s="544" t="s">
        <v>36</v>
      </c>
      <c r="W32" s="544" t="s">
        <v>36</v>
      </c>
      <c r="X32" s="544" t="s">
        <v>36</v>
      </c>
      <c r="Y32" s="544" t="s">
        <v>36</v>
      </c>
      <c r="Z32" s="544" t="s">
        <v>36</v>
      </c>
      <c r="AA32" s="544" t="s">
        <v>36</v>
      </c>
      <c r="AB32" s="544" t="s">
        <v>36</v>
      </c>
      <c r="AC32" s="544" t="s">
        <v>36</v>
      </c>
      <c r="AD32" s="544" t="s">
        <v>36</v>
      </c>
      <c r="AE32" s="544" t="s">
        <v>36</v>
      </c>
      <c r="AF32" s="544" t="s">
        <v>36</v>
      </c>
      <c r="AG32" s="429"/>
    </row>
    <row r="33" spans="1:33" outlineLevel="1" x14ac:dyDescent="0.25">
      <c r="A33" s="216" t="s">
        <v>784</v>
      </c>
      <c r="B33" s="506">
        <v>7</v>
      </c>
      <c r="C33" s="219" t="s">
        <v>854</v>
      </c>
      <c r="D33" s="460" t="s">
        <v>341</v>
      </c>
      <c r="E33" s="554">
        <v>536277.6</v>
      </c>
      <c r="F33" s="554">
        <v>536277.625</v>
      </c>
      <c r="G33" s="554">
        <v>504732.2</v>
      </c>
      <c r="H33" s="554">
        <v>504732.2</v>
      </c>
      <c r="I33" s="555">
        <v>504732.18800000002</v>
      </c>
      <c r="J33" s="554">
        <v>504732.18800000002</v>
      </c>
      <c r="K33" s="554">
        <v>504732.18800000002</v>
      </c>
      <c r="L33" s="554">
        <v>504732.18800000002</v>
      </c>
      <c r="M33" s="554">
        <v>1265648.125</v>
      </c>
      <c r="N33" s="554">
        <v>1380707.125</v>
      </c>
      <c r="O33" s="554">
        <v>1265648.125</v>
      </c>
      <c r="P33" s="554">
        <v>1380707.125</v>
      </c>
      <c r="Q33" s="554">
        <v>1265648.125</v>
      </c>
      <c r="R33" s="554">
        <v>1380707.125</v>
      </c>
      <c r="S33" s="554" t="s">
        <v>36</v>
      </c>
      <c r="T33" s="554" t="s">
        <v>36</v>
      </c>
      <c r="U33" s="544" t="s">
        <v>36</v>
      </c>
      <c r="V33" s="544" t="s">
        <v>36</v>
      </c>
      <c r="W33" s="544" t="s">
        <v>36</v>
      </c>
      <c r="X33" s="544" t="s">
        <v>36</v>
      </c>
      <c r="Y33" s="544" t="s">
        <v>36</v>
      </c>
      <c r="Z33" s="544" t="s">
        <v>36</v>
      </c>
      <c r="AA33" s="544" t="s">
        <v>36</v>
      </c>
      <c r="AB33" s="544" t="s">
        <v>36</v>
      </c>
      <c r="AC33" s="544" t="s">
        <v>36</v>
      </c>
      <c r="AD33" s="544" t="s">
        <v>36</v>
      </c>
      <c r="AE33" s="544" t="s">
        <v>36</v>
      </c>
      <c r="AF33" s="544" t="s">
        <v>36</v>
      </c>
      <c r="AG33" s="429"/>
    </row>
    <row r="34" spans="1:33" outlineLevel="1" x14ac:dyDescent="0.25">
      <c r="A34" s="216" t="s">
        <v>785</v>
      </c>
      <c r="B34" s="506">
        <v>7</v>
      </c>
      <c r="C34" s="219" t="s">
        <v>854</v>
      </c>
      <c r="D34" s="460" t="s">
        <v>341</v>
      </c>
      <c r="E34" s="554">
        <v>536277.6</v>
      </c>
      <c r="F34" s="554">
        <v>643533.18799999997</v>
      </c>
      <c r="G34" s="554">
        <v>536277.9</v>
      </c>
      <c r="H34" s="554">
        <v>682535.6</v>
      </c>
      <c r="I34" s="555">
        <v>278315.93800000002</v>
      </c>
      <c r="J34" s="554">
        <v>218676.82800000001</v>
      </c>
      <c r="K34" s="554">
        <v>278315.93800000002</v>
      </c>
      <c r="L34" s="554">
        <v>218676.82800000001</v>
      </c>
      <c r="M34" s="554">
        <v>1265648.125</v>
      </c>
      <c r="N34" s="554">
        <v>1380707</v>
      </c>
      <c r="O34" s="554">
        <v>1265648.125</v>
      </c>
      <c r="P34" s="554">
        <v>1380707</v>
      </c>
      <c r="Q34" s="554">
        <v>1265648.125</v>
      </c>
      <c r="R34" s="554">
        <v>1380707</v>
      </c>
      <c r="S34" s="554" t="s">
        <v>36</v>
      </c>
      <c r="T34" s="554" t="s">
        <v>36</v>
      </c>
      <c r="U34" s="544" t="s">
        <v>36</v>
      </c>
      <c r="V34" s="544" t="s">
        <v>36</v>
      </c>
      <c r="W34" s="544" t="s">
        <v>36</v>
      </c>
      <c r="X34" s="544" t="s">
        <v>36</v>
      </c>
      <c r="Y34" s="544" t="s">
        <v>36</v>
      </c>
      <c r="Z34" s="544" t="s">
        <v>36</v>
      </c>
      <c r="AA34" s="544" t="s">
        <v>36</v>
      </c>
      <c r="AB34" s="544" t="s">
        <v>36</v>
      </c>
      <c r="AC34" s="544" t="s">
        <v>36</v>
      </c>
      <c r="AD34" s="544" t="s">
        <v>36</v>
      </c>
      <c r="AE34" s="544" t="s">
        <v>36</v>
      </c>
      <c r="AF34" s="544" t="s">
        <v>36</v>
      </c>
      <c r="AG34" s="429"/>
    </row>
    <row r="35" spans="1:33" outlineLevel="1" x14ac:dyDescent="0.25">
      <c r="A35" s="216" t="s">
        <v>786</v>
      </c>
      <c r="B35" s="506">
        <v>7</v>
      </c>
      <c r="C35" s="219" t="s">
        <v>783</v>
      </c>
      <c r="D35" s="460" t="s">
        <v>341</v>
      </c>
      <c r="E35" s="554" t="s">
        <v>36</v>
      </c>
      <c r="F35" s="554" t="s">
        <v>36</v>
      </c>
      <c r="G35" s="554" t="s">
        <v>36</v>
      </c>
      <c r="H35" s="554" t="s">
        <v>36</v>
      </c>
      <c r="I35" s="554" t="s">
        <v>36</v>
      </c>
      <c r="J35" s="554" t="s">
        <v>36</v>
      </c>
      <c r="K35" s="554" t="s">
        <v>36</v>
      </c>
      <c r="L35" s="554" t="s">
        <v>36</v>
      </c>
      <c r="M35" s="554">
        <v>1265648.125</v>
      </c>
      <c r="N35" s="554">
        <v>1380707</v>
      </c>
      <c r="O35" s="554">
        <v>1265648.125</v>
      </c>
      <c r="P35" s="554">
        <v>1380707</v>
      </c>
      <c r="Q35" s="554">
        <v>1265648.125</v>
      </c>
      <c r="R35" s="554">
        <v>1380707</v>
      </c>
      <c r="S35" s="554" t="s">
        <v>36</v>
      </c>
      <c r="T35" s="554" t="s">
        <v>36</v>
      </c>
      <c r="U35" s="544" t="s">
        <v>36</v>
      </c>
      <c r="V35" s="544" t="s">
        <v>36</v>
      </c>
      <c r="W35" s="544" t="s">
        <v>36</v>
      </c>
      <c r="X35" s="544" t="s">
        <v>36</v>
      </c>
      <c r="Y35" s="544" t="s">
        <v>36</v>
      </c>
      <c r="Z35" s="544" t="s">
        <v>36</v>
      </c>
      <c r="AA35" s="544" t="s">
        <v>36</v>
      </c>
      <c r="AB35" s="544" t="s">
        <v>36</v>
      </c>
      <c r="AC35" s="544" t="s">
        <v>36</v>
      </c>
      <c r="AD35" s="544" t="s">
        <v>36</v>
      </c>
      <c r="AE35" s="544" t="s">
        <v>36</v>
      </c>
      <c r="AF35" s="544" t="s">
        <v>36</v>
      </c>
      <c r="AG35" s="429"/>
    </row>
    <row r="36" spans="1:33" outlineLevel="1" x14ac:dyDescent="0.25">
      <c r="A36" s="216" t="s">
        <v>787</v>
      </c>
      <c r="B36" s="506">
        <v>7</v>
      </c>
      <c r="C36" s="219" t="s">
        <v>854</v>
      </c>
      <c r="D36" s="460" t="s">
        <v>341</v>
      </c>
      <c r="E36" s="554">
        <v>536277.6</v>
      </c>
      <c r="F36" s="554">
        <v>643533.18799999997</v>
      </c>
      <c r="G36" s="554">
        <v>589905.80000000005</v>
      </c>
      <c r="H36" s="554">
        <v>682535.6</v>
      </c>
      <c r="I36" s="554">
        <v>682535.56299999997</v>
      </c>
      <c r="J36" s="554">
        <v>589905.75</v>
      </c>
      <c r="K36" s="554">
        <v>682535.56299999997</v>
      </c>
      <c r="L36" s="554">
        <v>589905.75</v>
      </c>
      <c r="M36" s="554">
        <v>399432</v>
      </c>
      <c r="N36" s="554">
        <v>469920</v>
      </c>
      <c r="O36" s="554">
        <v>399432</v>
      </c>
      <c r="P36" s="554">
        <v>469920</v>
      </c>
      <c r="Q36" s="554">
        <v>1265648.125</v>
      </c>
      <c r="R36" s="554">
        <v>1407779.625</v>
      </c>
      <c r="S36" s="554" t="s">
        <v>36</v>
      </c>
      <c r="T36" s="554" t="s">
        <v>36</v>
      </c>
      <c r="U36" s="544" t="s">
        <v>36</v>
      </c>
      <c r="V36" s="544" t="s">
        <v>36</v>
      </c>
      <c r="W36" s="544" t="s">
        <v>36</v>
      </c>
      <c r="X36" s="544" t="s">
        <v>36</v>
      </c>
      <c r="Y36" s="544" t="s">
        <v>36</v>
      </c>
      <c r="Z36" s="544" t="s">
        <v>36</v>
      </c>
      <c r="AA36" s="544" t="s">
        <v>36</v>
      </c>
      <c r="AB36" s="544" t="s">
        <v>36</v>
      </c>
      <c r="AC36" s="544" t="s">
        <v>36</v>
      </c>
      <c r="AD36" s="544" t="s">
        <v>36</v>
      </c>
      <c r="AE36" s="544" t="s">
        <v>36</v>
      </c>
      <c r="AF36" s="544" t="s">
        <v>36</v>
      </c>
      <c r="AG36" s="429"/>
    </row>
    <row r="37" spans="1:33" ht="14.25" customHeight="1" outlineLevel="1" x14ac:dyDescent="0.25">
      <c r="A37" s="216" t="s">
        <v>788</v>
      </c>
      <c r="B37" s="506">
        <v>7</v>
      </c>
      <c r="C37" s="219" t="s">
        <v>783</v>
      </c>
      <c r="D37" s="460" t="s">
        <v>341</v>
      </c>
      <c r="E37" s="554" t="s">
        <v>36</v>
      </c>
      <c r="F37" s="544" t="s">
        <v>36</v>
      </c>
      <c r="G37" s="554" t="s">
        <v>36</v>
      </c>
      <c r="H37" s="554" t="s">
        <v>36</v>
      </c>
      <c r="I37" s="554" t="s">
        <v>36</v>
      </c>
      <c r="J37" s="554" t="s">
        <v>36</v>
      </c>
      <c r="K37" s="554" t="s">
        <v>36</v>
      </c>
      <c r="L37" s="554" t="s">
        <v>36</v>
      </c>
      <c r="M37" s="554">
        <v>3270916.75</v>
      </c>
      <c r="N37" s="554">
        <v>3270916.75</v>
      </c>
      <c r="O37" s="554" t="s">
        <v>36</v>
      </c>
      <c r="P37" s="554" t="s">
        <v>36</v>
      </c>
      <c r="Q37" s="554" t="s">
        <v>36</v>
      </c>
      <c r="R37" s="554" t="s">
        <v>36</v>
      </c>
      <c r="S37" s="554" t="s">
        <v>36</v>
      </c>
      <c r="T37" s="554" t="s">
        <v>36</v>
      </c>
      <c r="U37" s="544" t="s">
        <v>36</v>
      </c>
      <c r="V37" s="544" t="s">
        <v>36</v>
      </c>
      <c r="W37" s="544" t="s">
        <v>36</v>
      </c>
      <c r="X37" s="544" t="s">
        <v>36</v>
      </c>
      <c r="Y37" s="544" t="s">
        <v>36</v>
      </c>
      <c r="Z37" s="544" t="s">
        <v>36</v>
      </c>
      <c r="AA37" s="544" t="s">
        <v>36</v>
      </c>
      <c r="AB37" s="544" t="s">
        <v>36</v>
      </c>
      <c r="AC37" s="544" t="s">
        <v>36</v>
      </c>
      <c r="AD37" s="544" t="s">
        <v>36</v>
      </c>
      <c r="AE37" s="544" t="s">
        <v>36</v>
      </c>
      <c r="AF37" s="544" t="s">
        <v>36</v>
      </c>
      <c r="AG37" s="429"/>
    </row>
    <row r="38" spans="1:33" outlineLevel="1" x14ac:dyDescent="0.25">
      <c r="A38" s="216" t="s">
        <v>789</v>
      </c>
      <c r="B38" s="506">
        <v>6</v>
      </c>
      <c r="C38" s="219" t="s">
        <v>790</v>
      </c>
      <c r="D38" s="460" t="s">
        <v>341</v>
      </c>
      <c r="E38" s="554" t="s">
        <v>36</v>
      </c>
      <c r="F38" s="544" t="s">
        <v>36</v>
      </c>
      <c r="G38" s="554" t="s">
        <v>36</v>
      </c>
      <c r="H38" s="554" t="s">
        <v>36</v>
      </c>
      <c r="I38" s="554" t="s">
        <v>36</v>
      </c>
      <c r="J38" s="554" t="s">
        <v>36</v>
      </c>
      <c r="K38" s="554" t="s">
        <v>36</v>
      </c>
      <c r="L38" s="554" t="s">
        <v>36</v>
      </c>
      <c r="M38" s="554" t="s">
        <v>36</v>
      </c>
      <c r="N38" s="554" t="s">
        <v>36</v>
      </c>
      <c r="O38" s="554">
        <v>3270916.75</v>
      </c>
      <c r="P38" s="554">
        <v>3270916.75</v>
      </c>
      <c r="Q38" s="554" t="s">
        <v>36</v>
      </c>
      <c r="R38" s="554" t="s">
        <v>36</v>
      </c>
      <c r="S38" s="554" t="s">
        <v>36</v>
      </c>
      <c r="T38" s="554" t="s">
        <v>36</v>
      </c>
      <c r="U38" s="544" t="s">
        <v>36</v>
      </c>
      <c r="V38" s="544" t="s">
        <v>36</v>
      </c>
      <c r="W38" s="544" t="s">
        <v>36</v>
      </c>
      <c r="X38" s="544" t="s">
        <v>36</v>
      </c>
      <c r="Y38" s="544" t="s">
        <v>36</v>
      </c>
      <c r="Z38" s="544" t="s">
        <v>36</v>
      </c>
      <c r="AA38" s="544" t="s">
        <v>36</v>
      </c>
      <c r="AB38" s="544" t="s">
        <v>36</v>
      </c>
      <c r="AC38" s="544" t="s">
        <v>36</v>
      </c>
      <c r="AD38" s="544" t="s">
        <v>36</v>
      </c>
      <c r="AE38" s="544" t="s">
        <v>36</v>
      </c>
      <c r="AF38" s="544" t="s">
        <v>36</v>
      </c>
      <c r="AG38" s="429"/>
    </row>
    <row r="39" spans="1:33" outlineLevel="1" x14ac:dyDescent="0.25">
      <c r="A39" s="216" t="s">
        <v>631</v>
      </c>
      <c r="B39" s="506">
        <v>6</v>
      </c>
      <c r="C39" s="219" t="s">
        <v>790</v>
      </c>
      <c r="D39" s="460" t="s">
        <v>341</v>
      </c>
      <c r="E39" s="554" t="s">
        <v>36</v>
      </c>
      <c r="F39" s="554" t="s">
        <v>36</v>
      </c>
      <c r="G39" s="554" t="s">
        <v>36</v>
      </c>
      <c r="H39" s="554" t="s">
        <v>36</v>
      </c>
      <c r="I39" s="554">
        <v>714600</v>
      </c>
      <c r="J39" s="554">
        <v>714600</v>
      </c>
      <c r="K39" s="554" t="s">
        <v>36</v>
      </c>
      <c r="L39" s="554" t="s">
        <v>36</v>
      </c>
      <c r="M39" s="544" t="s">
        <v>36</v>
      </c>
      <c r="N39" s="544" t="s">
        <v>36</v>
      </c>
      <c r="O39" s="544" t="s">
        <v>36</v>
      </c>
      <c r="P39" s="544" t="s">
        <v>36</v>
      </c>
      <c r="Q39" s="554" t="s">
        <v>36</v>
      </c>
      <c r="R39" s="554" t="s">
        <v>36</v>
      </c>
      <c r="S39" s="554" t="s">
        <v>36</v>
      </c>
      <c r="T39" s="554" t="s">
        <v>36</v>
      </c>
      <c r="U39" s="544" t="s">
        <v>36</v>
      </c>
      <c r="V39" s="544" t="s">
        <v>36</v>
      </c>
      <c r="W39" s="544" t="s">
        <v>36</v>
      </c>
      <c r="X39" s="544" t="s">
        <v>36</v>
      </c>
      <c r="Y39" s="544" t="s">
        <v>36</v>
      </c>
      <c r="Z39" s="544" t="s">
        <v>36</v>
      </c>
      <c r="AA39" s="544" t="s">
        <v>36</v>
      </c>
      <c r="AB39" s="544" t="s">
        <v>36</v>
      </c>
      <c r="AC39" s="544" t="s">
        <v>36</v>
      </c>
      <c r="AD39" s="544" t="s">
        <v>36</v>
      </c>
      <c r="AE39" s="544" t="s">
        <v>36</v>
      </c>
      <c r="AF39" s="544" t="s">
        <v>36</v>
      </c>
      <c r="AG39" s="429"/>
    </row>
    <row r="40" spans="1:33" outlineLevel="1" x14ac:dyDescent="0.25">
      <c r="A40" s="216" t="s">
        <v>630</v>
      </c>
      <c r="B40" s="506">
        <v>6</v>
      </c>
      <c r="C40" s="219" t="s">
        <v>790</v>
      </c>
      <c r="D40" s="460" t="s">
        <v>341</v>
      </c>
      <c r="E40" s="554" t="s">
        <v>36</v>
      </c>
      <c r="F40" s="554" t="s">
        <v>36</v>
      </c>
      <c r="G40" s="544" t="s">
        <v>36</v>
      </c>
      <c r="H40" s="554" t="s">
        <v>36</v>
      </c>
      <c r="I40" s="554">
        <v>317601.15600000002</v>
      </c>
      <c r="J40" s="554">
        <v>317601.15600000002</v>
      </c>
      <c r="K40" s="554" t="s">
        <v>36</v>
      </c>
      <c r="L40" s="554" t="s">
        <v>36</v>
      </c>
      <c r="M40" s="544" t="s">
        <v>36</v>
      </c>
      <c r="N40" s="544" t="s">
        <v>36</v>
      </c>
      <c r="O40" s="544" t="s">
        <v>36</v>
      </c>
      <c r="P40" s="544" t="s">
        <v>36</v>
      </c>
      <c r="Q40" s="544" t="s">
        <v>36</v>
      </c>
      <c r="R40" s="544" t="s">
        <v>36</v>
      </c>
      <c r="S40" s="554" t="s">
        <v>36</v>
      </c>
      <c r="T40" s="554" t="s">
        <v>36</v>
      </c>
      <c r="U40" s="554" t="s">
        <v>36</v>
      </c>
      <c r="V40" s="544" t="s">
        <v>36</v>
      </c>
      <c r="W40" s="544" t="s">
        <v>36</v>
      </c>
      <c r="X40" s="544" t="s">
        <v>36</v>
      </c>
      <c r="Y40" s="544" t="s">
        <v>36</v>
      </c>
      <c r="Z40" s="544" t="s">
        <v>36</v>
      </c>
      <c r="AA40" s="544" t="s">
        <v>36</v>
      </c>
      <c r="AB40" s="544" t="s">
        <v>36</v>
      </c>
      <c r="AC40" s="544" t="s">
        <v>36</v>
      </c>
      <c r="AD40" s="544" t="s">
        <v>36</v>
      </c>
      <c r="AE40" s="544" t="s">
        <v>36</v>
      </c>
      <c r="AF40" s="544" t="s">
        <v>36</v>
      </c>
      <c r="AG40" s="429"/>
    </row>
    <row r="41" spans="1:33" outlineLevel="1" x14ac:dyDescent="0.25">
      <c r="A41" s="216" t="s">
        <v>791</v>
      </c>
      <c r="B41" s="506">
        <v>6</v>
      </c>
      <c r="C41" s="219" t="s">
        <v>790</v>
      </c>
      <c r="D41" s="460" t="s">
        <v>341</v>
      </c>
      <c r="E41" s="544" t="s">
        <v>36</v>
      </c>
      <c r="F41" s="544" t="s">
        <v>36</v>
      </c>
      <c r="G41" s="544" t="s">
        <v>36</v>
      </c>
      <c r="H41" s="554" t="s">
        <v>36</v>
      </c>
      <c r="I41" s="554" t="s">
        <v>36</v>
      </c>
      <c r="J41" s="554" t="s">
        <v>36</v>
      </c>
      <c r="K41" s="554" t="s">
        <v>36</v>
      </c>
      <c r="L41" s="554" t="s">
        <v>36</v>
      </c>
      <c r="M41" s="544" t="s">
        <v>36</v>
      </c>
      <c r="N41" s="544" t="s">
        <v>36</v>
      </c>
      <c r="O41" s="544" t="s">
        <v>36</v>
      </c>
      <c r="P41" s="544" t="s">
        <v>36</v>
      </c>
      <c r="Q41" s="544" t="s">
        <v>36</v>
      </c>
      <c r="R41" s="544" t="s">
        <v>36</v>
      </c>
      <c r="S41" s="554">
        <v>122673.594</v>
      </c>
      <c r="T41" s="554">
        <v>122673.594</v>
      </c>
      <c r="U41" s="554">
        <v>184009.516</v>
      </c>
      <c r="V41" s="554">
        <v>122673</v>
      </c>
      <c r="W41" s="544" t="s">
        <v>36</v>
      </c>
      <c r="X41" s="544" t="s">
        <v>36</v>
      </c>
      <c r="Y41" s="544" t="s">
        <v>36</v>
      </c>
      <c r="Z41" s="544" t="s">
        <v>36</v>
      </c>
      <c r="AA41" s="544" t="s">
        <v>36</v>
      </c>
      <c r="AB41" s="544" t="s">
        <v>36</v>
      </c>
      <c r="AC41" s="544" t="s">
        <v>36</v>
      </c>
      <c r="AD41" s="544" t="s">
        <v>36</v>
      </c>
      <c r="AE41" s="544" t="s">
        <v>36</v>
      </c>
      <c r="AF41" s="544" t="s">
        <v>36</v>
      </c>
      <c r="AG41" s="429"/>
    </row>
    <row r="42" spans="1:33" outlineLevel="1" x14ac:dyDescent="0.25">
      <c r="A42" s="216" t="s">
        <v>792</v>
      </c>
      <c r="B42" s="506">
        <v>6</v>
      </c>
      <c r="C42" s="219" t="s">
        <v>790</v>
      </c>
      <c r="D42" s="460" t="s">
        <v>341</v>
      </c>
      <c r="E42" s="544" t="s">
        <v>36</v>
      </c>
      <c r="F42" s="544" t="s">
        <v>36</v>
      </c>
      <c r="G42" s="544" t="s">
        <v>36</v>
      </c>
      <c r="H42" s="554" t="s">
        <v>36</v>
      </c>
      <c r="I42" s="554" t="s">
        <v>36</v>
      </c>
      <c r="J42" s="554" t="s">
        <v>36</v>
      </c>
      <c r="K42" s="554" t="s">
        <v>36</v>
      </c>
      <c r="L42" s="554" t="s">
        <v>36</v>
      </c>
      <c r="M42" s="544" t="s">
        <v>36</v>
      </c>
      <c r="N42" s="544" t="s">
        <v>36</v>
      </c>
      <c r="O42" s="544" t="s">
        <v>36</v>
      </c>
      <c r="P42" s="544" t="s">
        <v>36</v>
      </c>
      <c r="Q42" s="544" t="s">
        <v>36</v>
      </c>
      <c r="R42" s="544" t="s">
        <v>36</v>
      </c>
      <c r="S42" s="554">
        <v>67529.351999999999</v>
      </c>
      <c r="T42" s="554">
        <v>48699.055</v>
      </c>
      <c r="U42" s="554">
        <v>73048.508000000002</v>
      </c>
      <c r="V42" s="554">
        <v>48699</v>
      </c>
      <c r="W42" s="544" t="s">
        <v>36</v>
      </c>
      <c r="X42" s="544" t="s">
        <v>36</v>
      </c>
      <c r="Y42" s="544" t="s">
        <v>36</v>
      </c>
      <c r="Z42" s="544" t="s">
        <v>36</v>
      </c>
      <c r="AA42" s="544" t="s">
        <v>36</v>
      </c>
      <c r="AB42" s="544" t="s">
        <v>36</v>
      </c>
      <c r="AC42" s="544" t="s">
        <v>36</v>
      </c>
      <c r="AD42" s="544" t="s">
        <v>36</v>
      </c>
      <c r="AE42" s="544" t="s">
        <v>36</v>
      </c>
      <c r="AF42" s="544" t="s">
        <v>36</v>
      </c>
      <c r="AG42" s="429"/>
    </row>
    <row r="43" spans="1:33" outlineLevel="1" x14ac:dyDescent="0.25">
      <c r="A43" s="216" t="s">
        <v>793</v>
      </c>
      <c r="B43" s="506">
        <v>6</v>
      </c>
      <c r="C43" s="219" t="s">
        <v>790</v>
      </c>
      <c r="D43" s="460" t="s">
        <v>341</v>
      </c>
      <c r="E43" s="544" t="s">
        <v>36</v>
      </c>
      <c r="F43" s="544" t="s">
        <v>36</v>
      </c>
      <c r="G43" s="544" t="s">
        <v>36</v>
      </c>
      <c r="H43" s="554" t="s">
        <v>36</v>
      </c>
      <c r="I43" s="554" t="s">
        <v>36</v>
      </c>
      <c r="J43" s="554" t="s">
        <v>36</v>
      </c>
      <c r="K43" s="554" t="s">
        <v>36</v>
      </c>
      <c r="L43" s="554" t="s">
        <v>36</v>
      </c>
      <c r="M43" s="544" t="s">
        <v>36</v>
      </c>
      <c r="N43" s="544" t="s">
        <v>36</v>
      </c>
      <c r="O43" s="544" t="s">
        <v>36</v>
      </c>
      <c r="P43" s="544" t="s">
        <v>36</v>
      </c>
      <c r="Q43" s="544" t="s">
        <v>36</v>
      </c>
      <c r="R43" s="544" t="s">
        <v>36</v>
      </c>
      <c r="S43" s="554">
        <v>67529.187999999995</v>
      </c>
      <c r="T43" s="554">
        <v>48698.938000000002</v>
      </c>
      <c r="U43" s="554">
        <v>73048.508000000002</v>
      </c>
      <c r="V43" s="554">
        <v>48699</v>
      </c>
      <c r="W43" s="544" t="s">
        <v>36</v>
      </c>
      <c r="X43" s="544" t="s">
        <v>36</v>
      </c>
      <c r="Y43" s="544" t="s">
        <v>36</v>
      </c>
      <c r="Z43" s="544" t="s">
        <v>36</v>
      </c>
      <c r="AA43" s="544" t="s">
        <v>36</v>
      </c>
      <c r="AB43" s="544" t="s">
        <v>36</v>
      </c>
      <c r="AC43" s="544" t="s">
        <v>36</v>
      </c>
      <c r="AD43" s="544" t="s">
        <v>36</v>
      </c>
      <c r="AE43" s="544" t="s">
        <v>36</v>
      </c>
      <c r="AF43" s="544" t="s">
        <v>36</v>
      </c>
      <c r="AG43" s="429"/>
    </row>
    <row r="44" spans="1:33" outlineLevel="1" x14ac:dyDescent="0.25">
      <c r="A44" s="216" t="s">
        <v>794</v>
      </c>
      <c r="B44" s="506">
        <v>6</v>
      </c>
      <c r="C44" s="219" t="s">
        <v>790</v>
      </c>
      <c r="D44" s="460" t="s">
        <v>341</v>
      </c>
      <c r="E44" s="544" t="s">
        <v>36</v>
      </c>
      <c r="F44" s="544" t="s">
        <v>36</v>
      </c>
      <c r="G44" s="544" t="s">
        <v>36</v>
      </c>
      <c r="H44" s="554" t="s">
        <v>36</v>
      </c>
      <c r="I44" s="554" t="s">
        <v>36</v>
      </c>
      <c r="J44" s="554" t="s">
        <v>36</v>
      </c>
      <c r="K44" s="554" t="s">
        <v>36</v>
      </c>
      <c r="L44" s="554" t="s">
        <v>36</v>
      </c>
      <c r="M44" s="544" t="s">
        <v>36</v>
      </c>
      <c r="N44" s="544" t="s">
        <v>36</v>
      </c>
      <c r="O44" s="544" t="s">
        <v>36</v>
      </c>
      <c r="P44" s="544" t="s">
        <v>36</v>
      </c>
      <c r="Q44" s="544" t="s">
        <v>36</v>
      </c>
      <c r="R44" s="544" t="s">
        <v>36</v>
      </c>
      <c r="S44" s="554">
        <v>516822.125</v>
      </c>
      <c r="T44" s="554">
        <v>516822.125</v>
      </c>
      <c r="U44" s="554">
        <v>775233.06299999997</v>
      </c>
      <c r="V44" s="554">
        <v>516822</v>
      </c>
      <c r="W44" s="544" t="s">
        <v>36</v>
      </c>
      <c r="X44" s="544" t="s">
        <v>36</v>
      </c>
      <c r="Y44" s="544" t="s">
        <v>36</v>
      </c>
      <c r="Z44" s="544" t="s">
        <v>36</v>
      </c>
      <c r="AA44" s="544" t="s">
        <v>36</v>
      </c>
      <c r="AB44" s="544" t="s">
        <v>36</v>
      </c>
      <c r="AC44" s="544" t="s">
        <v>36</v>
      </c>
      <c r="AD44" s="544" t="s">
        <v>36</v>
      </c>
      <c r="AE44" s="544" t="s">
        <v>36</v>
      </c>
      <c r="AF44" s="544" t="s">
        <v>36</v>
      </c>
      <c r="AG44" s="429"/>
    </row>
    <row r="45" spans="1:33" outlineLevel="1" x14ac:dyDescent="0.25">
      <c r="A45" s="216" t="s">
        <v>795</v>
      </c>
      <c r="B45" s="506">
        <v>6</v>
      </c>
      <c r="C45" s="219" t="s">
        <v>931</v>
      </c>
      <c r="D45" s="460" t="s">
        <v>341</v>
      </c>
      <c r="E45" s="544" t="s">
        <v>36</v>
      </c>
      <c r="F45" s="544" t="s">
        <v>36</v>
      </c>
      <c r="G45" s="544" t="s">
        <v>36</v>
      </c>
      <c r="H45" s="554" t="s">
        <v>36</v>
      </c>
      <c r="I45" s="554" t="s">
        <v>36</v>
      </c>
      <c r="J45" s="554" t="s">
        <v>36</v>
      </c>
      <c r="K45" s="554" t="s">
        <v>36</v>
      </c>
      <c r="L45" s="554" t="s">
        <v>36</v>
      </c>
      <c r="M45" s="544" t="s">
        <v>36</v>
      </c>
      <c r="N45" s="544" t="s">
        <v>36</v>
      </c>
      <c r="O45" s="544" t="s">
        <v>36</v>
      </c>
      <c r="P45" s="544" t="s">
        <v>36</v>
      </c>
      <c r="Q45" s="544" t="s">
        <v>36</v>
      </c>
      <c r="R45" s="544" t="s">
        <v>36</v>
      </c>
      <c r="S45" s="554" t="s">
        <v>36</v>
      </c>
      <c r="T45" s="554" t="s">
        <v>36</v>
      </c>
      <c r="U45" s="544" t="s">
        <v>36</v>
      </c>
      <c r="V45" s="544" t="s">
        <v>36</v>
      </c>
      <c r="W45" s="544">
        <v>146250</v>
      </c>
      <c r="X45" s="544">
        <v>112500</v>
      </c>
      <c r="Y45" s="544">
        <v>146250</v>
      </c>
      <c r="Z45" s="544">
        <v>112500</v>
      </c>
      <c r="AA45" s="544">
        <v>156000</v>
      </c>
      <c r="AB45" s="544">
        <v>112500</v>
      </c>
      <c r="AC45" s="556">
        <v>158823.53099999999</v>
      </c>
      <c r="AD45" s="544">
        <v>112500</v>
      </c>
      <c r="AE45" s="544">
        <v>112500</v>
      </c>
      <c r="AF45" s="544">
        <v>112500</v>
      </c>
      <c r="AG45" s="429"/>
    </row>
    <row r="46" spans="1:33" outlineLevel="1" x14ac:dyDescent="0.25">
      <c r="A46" s="216" t="s">
        <v>796</v>
      </c>
      <c r="B46" s="506">
        <v>6</v>
      </c>
      <c r="C46" s="219" t="s">
        <v>931</v>
      </c>
      <c r="D46" s="460" t="s">
        <v>341</v>
      </c>
      <c r="E46" s="544" t="s">
        <v>36</v>
      </c>
      <c r="F46" s="544" t="s">
        <v>36</v>
      </c>
      <c r="G46" s="544" t="s">
        <v>36</v>
      </c>
      <c r="H46" s="554" t="s">
        <v>36</v>
      </c>
      <c r="I46" s="554" t="s">
        <v>36</v>
      </c>
      <c r="J46" s="554" t="s">
        <v>36</v>
      </c>
      <c r="K46" s="554" t="s">
        <v>36</v>
      </c>
      <c r="L46" s="554" t="s">
        <v>36</v>
      </c>
      <c r="M46" s="544" t="s">
        <v>36</v>
      </c>
      <c r="N46" s="544" t="s">
        <v>36</v>
      </c>
      <c r="O46" s="544" t="s">
        <v>36</v>
      </c>
      <c r="P46" s="544" t="s">
        <v>36</v>
      </c>
      <c r="Q46" s="544" t="s">
        <v>36</v>
      </c>
      <c r="R46" s="544" t="s">
        <v>36</v>
      </c>
      <c r="S46" s="554" t="s">
        <v>36</v>
      </c>
      <c r="T46" s="554" t="s">
        <v>36</v>
      </c>
      <c r="U46" s="544" t="s">
        <v>36</v>
      </c>
      <c r="V46" s="544" t="s">
        <v>36</v>
      </c>
      <c r="W46" s="544">
        <v>146250</v>
      </c>
      <c r="X46" s="544">
        <v>112500</v>
      </c>
      <c r="Y46" s="544">
        <v>146250</v>
      </c>
      <c r="Z46" s="544">
        <v>112500</v>
      </c>
      <c r="AA46" s="544">
        <v>156000</v>
      </c>
      <c r="AB46" s="544">
        <v>112500</v>
      </c>
      <c r="AC46" s="556">
        <f>AC45</f>
        <v>158823.53099999999</v>
      </c>
      <c r="AD46" s="544">
        <v>112500</v>
      </c>
      <c r="AE46" s="544">
        <f>AE45</f>
        <v>112500</v>
      </c>
      <c r="AF46" s="544">
        <f>AF45</f>
        <v>112500</v>
      </c>
      <c r="AG46" s="429"/>
    </row>
    <row r="47" spans="1:33" outlineLevel="1" x14ac:dyDescent="0.25">
      <c r="A47" s="216" t="s">
        <v>797</v>
      </c>
      <c r="B47" s="506">
        <v>6</v>
      </c>
      <c r="C47" s="219" t="s">
        <v>931</v>
      </c>
      <c r="D47" s="460" t="s">
        <v>341</v>
      </c>
      <c r="E47" s="544" t="s">
        <v>36</v>
      </c>
      <c r="F47" s="544" t="s">
        <v>36</v>
      </c>
      <c r="G47" s="544" t="s">
        <v>36</v>
      </c>
      <c r="H47" s="554" t="s">
        <v>36</v>
      </c>
      <c r="I47" s="554" t="s">
        <v>36</v>
      </c>
      <c r="J47" s="554" t="s">
        <v>36</v>
      </c>
      <c r="K47" s="554" t="s">
        <v>36</v>
      </c>
      <c r="L47" s="554" t="s">
        <v>36</v>
      </c>
      <c r="M47" s="544" t="s">
        <v>36</v>
      </c>
      <c r="N47" s="544" t="s">
        <v>36</v>
      </c>
      <c r="O47" s="544" t="s">
        <v>36</v>
      </c>
      <c r="P47" s="544" t="s">
        <v>36</v>
      </c>
      <c r="Q47" s="544" t="s">
        <v>36</v>
      </c>
      <c r="R47" s="544" t="s">
        <v>36</v>
      </c>
      <c r="S47" s="554" t="s">
        <v>36</v>
      </c>
      <c r="T47" s="554" t="s">
        <v>36</v>
      </c>
      <c r="U47" s="544" t="s">
        <v>36</v>
      </c>
      <c r="V47" s="544" t="s">
        <v>36</v>
      </c>
      <c r="W47" s="544">
        <v>73125</v>
      </c>
      <c r="X47" s="544">
        <v>56250</v>
      </c>
      <c r="Y47" s="544">
        <v>73125</v>
      </c>
      <c r="Z47" s="544">
        <v>56250</v>
      </c>
      <c r="AA47" s="544">
        <v>78000</v>
      </c>
      <c r="AB47" s="544">
        <v>56250</v>
      </c>
      <c r="AC47" s="556">
        <v>79411.766000000003</v>
      </c>
      <c r="AD47" s="544">
        <v>56250</v>
      </c>
      <c r="AE47" s="544">
        <v>56250</v>
      </c>
      <c r="AF47" s="544">
        <v>56250</v>
      </c>
      <c r="AG47" s="429"/>
    </row>
    <row r="48" spans="1:33" outlineLevel="1" x14ac:dyDescent="0.25">
      <c r="A48" s="216" t="s">
        <v>798</v>
      </c>
      <c r="B48" s="506">
        <v>6</v>
      </c>
      <c r="C48" s="219" t="s">
        <v>931</v>
      </c>
      <c r="D48" s="460" t="s">
        <v>341</v>
      </c>
      <c r="E48" s="544" t="s">
        <v>36</v>
      </c>
      <c r="F48" s="544" t="s">
        <v>36</v>
      </c>
      <c r="G48" s="544" t="s">
        <v>36</v>
      </c>
      <c r="H48" s="554" t="s">
        <v>36</v>
      </c>
      <c r="I48" s="554" t="s">
        <v>36</v>
      </c>
      <c r="J48" s="554" t="s">
        <v>36</v>
      </c>
      <c r="K48" s="554" t="s">
        <v>36</v>
      </c>
      <c r="L48" s="554" t="s">
        <v>36</v>
      </c>
      <c r="M48" s="544" t="s">
        <v>36</v>
      </c>
      <c r="N48" s="544" t="s">
        <v>36</v>
      </c>
      <c r="O48" s="544" t="s">
        <v>36</v>
      </c>
      <c r="P48" s="544" t="s">
        <v>36</v>
      </c>
      <c r="Q48" s="544" t="s">
        <v>36</v>
      </c>
      <c r="R48" s="544" t="s">
        <v>36</v>
      </c>
      <c r="S48" s="554" t="s">
        <v>36</v>
      </c>
      <c r="T48" s="554" t="s">
        <v>36</v>
      </c>
      <c r="U48" s="544" t="s">
        <v>36</v>
      </c>
      <c r="V48" s="544" t="s">
        <v>36</v>
      </c>
      <c r="W48" s="544">
        <v>73125</v>
      </c>
      <c r="X48" s="544">
        <v>56250</v>
      </c>
      <c r="Y48" s="544">
        <v>73125</v>
      </c>
      <c r="Z48" s="544">
        <v>56250</v>
      </c>
      <c r="AA48" s="544">
        <v>78000</v>
      </c>
      <c r="AB48" s="544">
        <v>56250</v>
      </c>
      <c r="AC48" s="556">
        <v>79411.766000000003</v>
      </c>
      <c r="AD48" s="544">
        <v>56250</v>
      </c>
      <c r="AE48" s="544">
        <v>56250</v>
      </c>
      <c r="AF48" s="544">
        <v>56250</v>
      </c>
      <c r="AG48" s="429"/>
    </row>
    <row r="49" spans="1:33" outlineLevel="1" x14ac:dyDescent="0.25">
      <c r="A49" s="216" t="s">
        <v>799</v>
      </c>
      <c r="B49" s="506">
        <v>6</v>
      </c>
      <c r="C49" s="219" t="s">
        <v>931</v>
      </c>
      <c r="D49" s="460" t="s">
        <v>341</v>
      </c>
      <c r="E49" s="544" t="s">
        <v>36</v>
      </c>
      <c r="F49" s="544" t="s">
        <v>36</v>
      </c>
      <c r="G49" s="544" t="s">
        <v>36</v>
      </c>
      <c r="H49" s="554" t="s">
        <v>36</v>
      </c>
      <c r="I49" s="554" t="s">
        <v>36</v>
      </c>
      <c r="J49" s="554" t="s">
        <v>36</v>
      </c>
      <c r="K49" s="554" t="s">
        <v>36</v>
      </c>
      <c r="L49" s="554" t="s">
        <v>36</v>
      </c>
      <c r="M49" s="544" t="s">
        <v>36</v>
      </c>
      <c r="N49" s="544" t="s">
        <v>36</v>
      </c>
      <c r="O49" s="544" t="s">
        <v>36</v>
      </c>
      <c r="P49" s="544" t="s">
        <v>36</v>
      </c>
      <c r="Q49" s="544" t="s">
        <v>36</v>
      </c>
      <c r="R49" s="544" t="s">
        <v>36</v>
      </c>
      <c r="S49" s="554" t="s">
        <v>36</v>
      </c>
      <c r="T49" s="554" t="s">
        <v>36</v>
      </c>
      <c r="U49" s="544" t="s">
        <v>36</v>
      </c>
      <c r="V49" s="544" t="s">
        <v>36</v>
      </c>
      <c r="W49" s="544">
        <v>73125</v>
      </c>
      <c r="X49" s="544">
        <v>56250</v>
      </c>
      <c r="Y49" s="544">
        <v>73125</v>
      </c>
      <c r="Z49" s="544">
        <v>56250</v>
      </c>
      <c r="AA49" s="544">
        <v>78000</v>
      </c>
      <c r="AB49" s="544">
        <v>56250</v>
      </c>
      <c r="AC49" s="556">
        <v>79411.766000000003</v>
      </c>
      <c r="AD49" s="544">
        <v>56250</v>
      </c>
      <c r="AE49" s="544">
        <v>56250</v>
      </c>
      <c r="AF49" s="544">
        <v>56250</v>
      </c>
      <c r="AG49" s="429"/>
    </row>
    <row r="50" spans="1:33" outlineLevel="1" x14ac:dyDescent="0.25">
      <c r="A50" s="216" t="s">
        <v>800</v>
      </c>
      <c r="B50" s="506">
        <v>6</v>
      </c>
      <c r="C50" s="219" t="s">
        <v>931</v>
      </c>
      <c r="D50" s="460" t="s">
        <v>341</v>
      </c>
      <c r="E50" s="544" t="s">
        <v>36</v>
      </c>
      <c r="F50" s="544" t="s">
        <v>36</v>
      </c>
      <c r="G50" s="544" t="s">
        <v>36</v>
      </c>
      <c r="H50" s="554" t="s">
        <v>36</v>
      </c>
      <c r="I50" s="554" t="s">
        <v>36</v>
      </c>
      <c r="J50" s="554" t="s">
        <v>36</v>
      </c>
      <c r="K50" s="554" t="s">
        <v>36</v>
      </c>
      <c r="L50" s="554" t="s">
        <v>36</v>
      </c>
      <c r="M50" s="544" t="s">
        <v>36</v>
      </c>
      <c r="N50" s="544" t="s">
        <v>36</v>
      </c>
      <c r="O50" s="544" t="s">
        <v>36</v>
      </c>
      <c r="P50" s="544" t="s">
        <v>36</v>
      </c>
      <c r="Q50" s="544" t="s">
        <v>36</v>
      </c>
      <c r="R50" s="544" t="s">
        <v>36</v>
      </c>
      <c r="S50" s="554" t="s">
        <v>36</v>
      </c>
      <c r="T50" s="554" t="s">
        <v>36</v>
      </c>
      <c r="U50" s="544" t="s">
        <v>36</v>
      </c>
      <c r="V50" s="544" t="s">
        <v>36</v>
      </c>
      <c r="W50" s="544">
        <v>73125</v>
      </c>
      <c r="X50" s="544">
        <v>56250</v>
      </c>
      <c r="Y50" s="544">
        <v>73125</v>
      </c>
      <c r="Z50" s="544">
        <v>56250</v>
      </c>
      <c r="AA50" s="544">
        <v>78000</v>
      </c>
      <c r="AB50" s="544">
        <v>56250</v>
      </c>
      <c r="AC50" s="556">
        <v>79411.766000000003</v>
      </c>
      <c r="AD50" s="544">
        <v>56250</v>
      </c>
      <c r="AE50" s="544">
        <v>56250</v>
      </c>
      <c r="AF50" s="544">
        <v>56250</v>
      </c>
      <c r="AG50" s="429"/>
    </row>
    <row r="51" spans="1:33" outlineLevel="1" x14ac:dyDescent="0.25">
      <c r="A51" s="216" t="s">
        <v>801</v>
      </c>
      <c r="B51" s="506">
        <v>6</v>
      </c>
      <c r="C51" s="219" t="s">
        <v>931</v>
      </c>
      <c r="D51" s="460" t="s">
        <v>341</v>
      </c>
      <c r="E51" s="544" t="s">
        <v>36</v>
      </c>
      <c r="F51" s="544" t="s">
        <v>36</v>
      </c>
      <c r="G51" s="544" t="s">
        <v>36</v>
      </c>
      <c r="H51" s="554" t="s">
        <v>36</v>
      </c>
      <c r="I51" s="554" t="s">
        <v>36</v>
      </c>
      <c r="J51" s="554" t="s">
        <v>36</v>
      </c>
      <c r="K51" s="554" t="s">
        <v>36</v>
      </c>
      <c r="L51" s="554" t="s">
        <v>36</v>
      </c>
      <c r="M51" s="544" t="s">
        <v>36</v>
      </c>
      <c r="N51" s="544" t="s">
        <v>36</v>
      </c>
      <c r="O51" s="544" t="s">
        <v>36</v>
      </c>
      <c r="P51" s="544" t="s">
        <v>36</v>
      </c>
      <c r="Q51" s="544" t="s">
        <v>36</v>
      </c>
      <c r="R51" s="544" t="s">
        <v>36</v>
      </c>
      <c r="S51" s="554" t="s">
        <v>36</v>
      </c>
      <c r="T51" s="554" t="s">
        <v>36</v>
      </c>
      <c r="U51" s="544" t="s">
        <v>36</v>
      </c>
      <c r="V51" s="544" t="s">
        <v>36</v>
      </c>
      <c r="W51" s="544">
        <v>73125</v>
      </c>
      <c r="X51" s="544">
        <v>56250</v>
      </c>
      <c r="Y51" s="544">
        <v>73125</v>
      </c>
      <c r="Z51" s="544">
        <v>56250</v>
      </c>
      <c r="AA51" s="544">
        <v>78000</v>
      </c>
      <c r="AB51" s="544">
        <v>56250</v>
      </c>
      <c r="AC51" s="556">
        <v>79411.766000000003</v>
      </c>
      <c r="AD51" s="544">
        <v>56250</v>
      </c>
      <c r="AE51" s="544">
        <v>56250</v>
      </c>
      <c r="AF51" s="544">
        <v>56250</v>
      </c>
      <c r="AG51" s="429"/>
    </row>
    <row r="52" spans="1:33" outlineLevel="1" x14ac:dyDescent="0.25">
      <c r="A52" s="216" t="s">
        <v>802</v>
      </c>
      <c r="B52" s="506">
        <v>6</v>
      </c>
      <c r="C52" s="219" t="s">
        <v>931</v>
      </c>
      <c r="D52" s="460" t="s">
        <v>341</v>
      </c>
      <c r="E52" s="544" t="s">
        <v>36</v>
      </c>
      <c r="F52" s="544" t="s">
        <v>36</v>
      </c>
      <c r="G52" s="544" t="s">
        <v>36</v>
      </c>
      <c r="H52" s="554" t="s">
        <v>36</v>
      </c>
      <c r="I52" s="554" t="s">
        <v>36</v>
      </c>
      <c r="J52" s="554" t="s">
        <v>36</v>
      </c>
      <c r="K52" s="554" t="s">
        <v>36</v>
      </c>
      <c r="L52" s="554" t="s">
        <v>36</v>
      </c>
      <c r="M52" s="544" t="s">
        <v>36</v>
      </c>
      <c r="N52" s="544" t="s">
        <v>36</v>
      </c>
      <c r="O52" s="544" t="s">
        <v>36</v>
      </c>
      <c r="P52" s="544" t="s">
        <v>36</v>
      </c>
      <c r="Q52" s="544" t="s">
        <v>36</v>
      </c>
      <c r="R52" s="544" t="s">
        <v>36</v>
      </c>
      <c r="S52" s="554" t="s">
        <v>36</v>
      </c>
      <c r="T52" s="554" t="s">
        <v>36</v>
      </c>
      <c r="U52" s="544" t="s">
        <v>36</v>
      </c>
      <c r="V52" s="544" t="s">
        <v>36</v>
      </c>
      <c r="W52" s="544">
        <v>73125</v>
      </c>
      <c r="X52" s="544">
        <v>56250</v>
      </c>
      <c r="Y52" s="544">
        <v>73125</v>
      </c>
      <c r="Z52" s="544">
        <v>56250</v>
      </c>
      <c r="AA52" s="544">
        <v>78000</v>
      </c>
      <c r="AB52" s="544">
        <v>56250</v>
      </c>
      <c r="AC52" s="556">
        <v>79411.766000000003</v>
      </c>
      <c r="AD52" s="544">
        <v>56250</v>
      </c>
      <c r="AE52" s="544">
        <v>56250</v>
      </c>
      <c r="AF52" s="544">
        <v>56250</v>
      </c>
      <c r="AG52" s="429"/>
    </row>
    <row r="53" spans="1:33" outlineLevel="1" x14ac:dyDescent="0.25">
      <c r="A53" s="216" t="s">
        <v>803</v>
      </c>
      <c r="B53" s="506">
        <v>6</v>
      </c>
      <c r="C53" s="219" t="s">
        <v>931</v>
      </c>
      <c r="D53" s="460" t="s">
        <v>341</v>
      </c>
      <c r="E53" s="544" t="s">
        <v>36</v>
      </c>
      <c r="F53" s="544" t="s">
        <v>36</v>
      </c>
      <c r="G53" s="544" t="s">
        <v>36</v>
      </c>
      <c r="H53" s="554" t="s">
        <v>36</v>
      </c>
      <c r="I53" s="554" t="s">
        <v>36</v>
      </c>
      <c r="J53" s="554" t="s">
        <v>36</v>
      </c>
      <c r="K53" s="554" t="s">
        <v>36</v>
      </c>
      <c r="L53" s="554" t="s">
        <v>36</v>
      </c>
      <c r="M53" s="544" t="s">
        <v>36</v>
      </c>
      <c r="N53" s="544" t="s">
        <v>36</v>
      </c>
      <c r="O53" s="544" t="s">
        <v>36</v>
      </c>
      <c r="P53" s="544" t="s">
        <v>36</v>
      </c>
      <c r="Q53" s="544" t="s">
        <v>36</v>
      </c>
      <c r="R53" s="544" t="s">
        <v>36</v>
      </c>
      <c r="S53" s="554" t="s">
        <v>36</v>
      </c>
      <c r="T53" s="554" t="s">
        <v>36</v>
      </c>
      <c r="U53" s="544" t="s">
        <v>36</v>
      </c>
      <c r="V53" s="544" t="s">
        <v>36</v>
      </c>
      <c r="W53" s="544">
        <v>73125</v>
      </c>
      <c r="X53" s="544">
        <v>56250</v>
      </c>
      <c r="Y53" s="544">
        <v>73125</v>
      </c>
      <c r="Z53" s="544">
        <v>56250</v>
      </c>
      <c r="AA53" s="544">
        <v>78000</v>
      </c>
      <c r="AB53" s="544">
        <v>56250</v>
      </c>
      <c r="AC53" s="556">
        <v>79411.766000000003</v>
      </c>
      <c r="AD53" s="544">
        <v>56250</v>
      </c>
      <c r="AE53" s="544">
        <v>56250</v>
      </c>
      <c r="AF53" s="544">
        <v>56250</v>
      </c>
      <c r="AG53" s="429"/>
    </row>
    <row r="54" spans="1:33" outlineLevel="1" x14ac:dyDescent="0.25">
      <c r="A54" s="216" t="s">
        <v>804</v>
      </c>
      <c r="B54" s="506">
        <v>6</v>
      </c>
      <c r="C54" s="219" t="s">
        <v>931</v>
      </c>
      <c r="D54" s="460" t="s">
        <v>341</v>
      </c>
      <c r="E54" s="544" t="s">
        <v>36</v>
      </c>
      <c r="F54" s="544" t="s">
        <v>36</v>
      </c>
      <c r="G54" s="544" t="s">
        <v>36</v>
      </c>
      <c r="H54" s="554" t="s">
        <v>36</v>
      </c>
      <c r="I54" s="554" t="s">
        <v>36</v>
      </c>
      <c r="J54" s="554" t="s">
        <v>36</v>
      </c>
      <c r="K54" s="554" t="s">
        <v>36</v>
      </c>
      <c r="L54" s="554" t="s">
        <v>36</v>
      </c>
      <c r="M54" s="544" t="s">
        <v>36</v>
      </c>
      <c r="N54" s="544" t="s">
        <v>36</v>
      </c>
      <c r="O54" s="544" t="s">
        <v>36</v>
      </c>
      <c r="P54" s="544" t="s">
        <v>36</v>
      </c>
      <c r="Q54" s="544" t="s">
        <v>36</v>
      </c>
      <c r="R54" s="544" t="s">
        <v>36</v>
      </c>
      <c r="S54" s="554" t="s">
        <v>36</v>
      </c>
      <c r="T54" s="554" t="s">
        <v>36</v>
      </c>
      <c r="U54" s="544" t="s">
        <v>36</v>
      </c>
      <c r="V54" s="544" t="s">
        <v>36</v>
      </c>
      <c r="W54" s="544">
        <v>73125</v>
      </c>
      <c r="X54" s="544">
        <v>56250</v>
      </c>
      <c r="Y54" s="544">
        <v>73125</v>
      </c>
      <c r="Z54" s="544">
        <v>56250</v>
      </c>
      <c r="AA54" s="554">
        <v>83571.429999999993</v>
      </c>
      <c r="AB54" s="544">
        <v>56250</v>
      </c>
      <c r="AC54" s="556">
        <v>79411.766000000003</v>
      </c>
      <c r="AD54" s="544">
        <v>56250</v>
      </c>
      <c r="AE54" s="544">
        <v>56250</v>
      </c>
      <c r="AF54" s="544">
        <v>56250</v>
      </c>
      <c r="AG54" s="429"/>
    </row>
    <row r="55" spans="1:33" outlineLevel="1" x14ac:dyDescent="0.25">
      <c r="A55" s="216" t="s">
        <v>636</v>
      </c>
      <c r="B55" s="506">
        <v>6</v>
      </c>
      <c r="C55" s="219" t="s">
        <v>931</v>
      </c>
      <c r="D55" s="460" t="s">
        <v>341</v>
      </c>
      <c r="E55" s="544" t="s">
        <v>36</v>
      </c>
      <c r="F55" s="544" t="s">
        <v>36</v>
      </c>
      <c r="G55" s="544" t="s">
        <v>36</v>
      </c>
      <c r="H55" s="554" t="s">
        <v>36</v>
      </c>
      <c r="I55" s="554" t="s">
        <v>36</v>
      </c>
      <c r="J55" s="554" t="s">
        <v>36</v>
      </c>
      <c r="K55" s="554" t="s">
        <v>36</v>
      </c>
      <c r="L55" s="554" t="s">
        <v>36</v>
      </c>
      <c r="M55" s="544" t="s">
        <v>36</v>
      </c>
      <c r="N55" s="544" t="s">
        <v>36</v>
      </c>
      <c r="O55" s="544" t="s">
        <v>36</v>
      </c>
      <c r="P55" s="544" t="s">
        <v>36</v>
      </c>
      <c r="Q55" s="544" t="s">
        <v>36</v>
      </c>
      <c r="R55" s="544" t="s">
        <v>36</v>
      </c>
      <c r="S55" s="554" t="s">
        <v>36</v>
      </c>
      <c r="T55" s="554" t="s">
        <v>36</v>
      </c>
      <c r="U55" s="544" t="s">
        <v>36</v>
      </c>
      <c r="V55" s="544" t="s">
        <v>36</v>
      </c>
      <c r="W55" s="544" t="s">
        <v>36</v>
      </c>
      <c r="X55" s="544" t="s">
        <v>36</v>
      </c>
      <c r="Y55" s="544" t="s">
        <v>36</v>
      </c>
      <c r="Z55" s="544" t="s">
        <v>36</v>
      </c>
      <c r="AA55" s="544">
        <v>936000</v>
      </c>
      <c r="AB55" s="544">
        <v>675000</v>
      </c>
      <c r="AC55" s="556">
        <v>952941.18799999997</v>
      </c>
      <c r="AD55" s="544">
        <v>675000</v>
      </c>
      <c r="AE55" s="544">
        <v>675000</v>
      </c>
      <c r="AF55" s="544">
        <v>675000</v>
      </c>
      <c r="AG55" s="429"/>
    </row>
    <row r="56" spans="1:33" outlineLevel="1" x14ac:dyDescent="0.25">
      <c r="A56" s="216" t="s">
        <v>663</v>
      </c>
      <c r="B56" s="506">
        <v>6</v>
      </c>
      <c r="C56" s="219" t="s">
        <v>931</v>
      </c>
      <c r="D56" s="460" t="s">
        <v>341</v>
      </c>
      <c r="E56" s="544" t="s">
        <v>36</v>
      </c>
      <c r="F56" s="544" t="s">
        <v>36</v>
      </c>
      <c r="G56" s="544" t="s">
        <v>36</v>
      </c>
      <c r="H56" s="554" t="s">
        <v>36</v>
      </c>
      <c r="I56" s="554" t="s">
        <v>36</v>
      </c>
      <c r="J56" s="554" t="s">
        <v>36</v>
      </c>
      <c r="K56" s="554">
        <v>714602.25</v>
      </c>
      <c r="L56" s="554">
        <v>714602.25</v>
      </c>
      <c r="M56" s="544" t="s">
        <v>36</v>
      </c>
      <c r="N56" s="544" t="s">
        <v>36</v>
      </c>
      <c r="O56" s="544" t="s">
        <v>36</v>
      </c>
      <c r="P56" s="544" t="s">
        <v>36</v>
      </c>
      <c r="Q56" s="544" t="s">
        <v>36</v>
      </c>
      <c r="R56" s="544" t="s">
        <v>36</v>
      </c>
      <c r="S56" s="554" t="s">
        <v>36</v>
      </c>
      <c r="T56" s="554" t="s">
        <v>36</v>
      </c>
      <c r="U56" s="544" t="s">
        <v>36</v>
      </c>
      <c r="V56" s="544" t="s">
        <v>36</v>
      </c>
      <c r="W56" s="544" t="s">
        <v>36</v>
      </c>
      <c r="X56" s="544" t="s">
        <v>36</v>
      </c>
      <c r="Y56" s="544" t="s">
        <v>36</v>
      </c>
      <c r="Z56" s="544" t="s">
        <v>36</v>
      </c>
      <c r="AA56" s="544" t="s">
        <v>36</v>
      </c>
      <c r="AB56" s="544" t="s">
        <v>36</v>
      </c>
      <c r="AC56" s="544" t="s">
        <v>36</v>
      </c>
      <c r="AD56" s="544" t="s">
        <v>36</v>
      </c>
      <c r="AE56" s="544" t="s">
        <v>36</v>
      </c>
      <c r="AF56" s="544" t="s">
        <v>36</v>
      </c>
      <c r="AG56" s="429"/>
    </row>
    <row r="57" spans="1:33" x14ac:dyDescent="0.25">
      <c r="E57" s="224"/>
      <c r="F57" s="224"/>
      <c r="G57" s="224"/>
      <c r="H57" s="224"/>
      <c r="I57" s="224"/>
      <c r="J57" s="224"/>
      <c r="K57" s="224"/>
      <c r="L57" s="224"/>
      <c r="M57" s="224"/>
      <c r="N57" s="224"/>
      <c r="O57" s="224"/>
      <c r="P57" s="224"/>
      <c r="Q57" s="224"/>
      <c r="R57" s="224"/>
      <c r="S57" s="224"/>
      <c r="T57" s="224"/>
      <c r="U57" s="224"/>
      <c r="V57" s="224"/>
      <c r="W57" s="224"/>
      <c r="X57" s="224"/>
      <c r="Y57" s="224"/>
      <c r="Z57" s="224"/>
      <c r="AA57" s="224"/>
      <c r="AB57" s="224"/>
      <c r="AC57" s="224"/>
      <c r="AD57" s="224"/>
      <c r="AE57" s="224"/>
      <c r="AF57" s="224"/>
      <c r="AG57" s="429"/>
    </row>
    <row r="58" spans="1:33" x14ac:dyDescent="0.25">
      <c r="A58" s="215" t="s">
        <v>480</v>
      </c>
      <c r="B58" s="505"/>
      <c r="C58" s="215"/>
      <c r="D58" s="459"/>
      <c r="E58" s="459"/>
      <c r="F58" s="459"/>
      <c r="G58" s="459"/>
      <c r="H58" s="459"/>
      <c r="I58" s="459"/>
      <c r="J58" s="459"/>
      <c r="K58" s="459"/>
      <c r="L58" s="459"/>
      <c r="M58" s="459"/>
      <c r="N58" s="459"/>
      <c r="O58" s="459"/>
      <c r="P58" s="459"/>
      <c r="Q58" s="459"/>
      <c r="R58" s="459"/>
      <c r="S58" s="459"/>
      <c r="T58" s="459"/>
      <c r="U58" s="459"/>
      <c r="V58" s="459"/>
      <c r="W58" s="459"/>
      <c r="X58" s="459"/>
      <c r="Y58" s="459"/>
      <c r="Z58" s="459"/>
      <c r="AA58" s="459"/>
      <c r="AB58" s="459"/>
      <c r="AC58" s="459"/>
      <c r="AD58" s="459"/>
      <c r="AE58" s="459"/>
      <c r="AF58" s="459"/>
      <c r="AG58" s="429"/>
    </row>
    <row r="59" spans="1:33" hidden="1" x14ac:dyDescent="0.25">
      <c r="A59" s="216" t="s">
        <v>651</v>
      </c>
      <c r="B59" s="506">
        <v>7</v>
      </c>
      <c r="C59" s="219" t="s">
        <v>666</v>
      </c>
      <c r="D59" s="460" t="s">
        <v>341</v>
      </c>
      <c r="E59" s="554" t="s">
        <v>36</v>
      </c>
      <c r="F59" s="554" t="s">
        <v>36</v>
      </c>
      <c r="G59" s="554" t="s">
        <v>36</v>
      </c>
      <c r="H59" s="554" t="s">
        <v>36</v>
      </c>
      <c r="I59" s="554" t="s">
        <v>36</v>
      </c>
      <c r="J59" s="554" t="s">
        <v>36</v>
      </c>
      <c r="K59" s="554" t="s">
        <v>36</v>
      </c>
      <c r="L59" s="554" t="s">
        <v>36</v>
      </c>
      <c r="M59" s="554" t="s">
        <v>36</v>
      </c>
      <c r="N59" s="554" t="s">
        <v>36</v>
      </c>
      <c r="O59" s="554" t="s">
        <v>36</v>
      </c>
      <c r="P59" s="554" t="s">
        <v>36</v>
      </c>
      <c r="Q59" s="554" t="s">
        <v>36</v>
      </c>
      <c r="R59" s="554" t="s">
        <v>36</v>
      </c>
      <c r="S59" s="554" t="s">
        <v>36</v>
      </c>
      <c r="T59" s="554" t="s">
        <v>36</v>
      </c>
      <c r="U59" s="554" t="s">
        <v>36</v>
      </c>
      <c r="V59" s="554" t="s">
        <v>36</v>
      </c>
      <c r="W59" s="554" t="s">
        <v>36</v>
      </c>
      <c r="X59" s="554" t="s">
        <v>36</v>
      </c>
      <c r="Y59" s="554" t="s">
        <v>36</v>
      </c>
      <c r="Z59" s="554" t="s">
        <v>36</v>
      </c>
      <c r="AA59" s="554" t="s">
        <v>36</v>
      </c>
      <c r="AB59" s="554" t="s">
        <v>36</v>
      </c>
      <c r="AC59" s="554" t="s">
        <v>36</v>
      </c>
      <c r="AD59" s="554" t="s">
        <v>36</v>
      </c>
      <c r="AE59" s="554" t="s">
        <v>36</v>
      </c>
      <c r="AF59" s="554" t="s">
        <v>36</v>
      </c>
      <c r="AG59" s="429"/>
    </row>
    <row r="60" spans="1:33" hidden="1" x14ac:dyDescent="0.25">
      <c r="A60" s="216" t="s">
        <v>652</v>
      </c>
      <c r="B60" s="506">
        <v>7</v>
      </c>
      <c r="C60" s="219" t="s">
        <v>666</v>
      </c>
      <c r="D60" s="460" t="s">
        <v>341</v>
      </c>
      <c r="E60" s="554" t="s">
        <v>36</v>
      </c>
      <c r="F60" s="554" t="s">
        <v>36</v>
      </c>
      <c r="G60" s="554" t="s">
        <v>36</v>
      </c>
      <c r="H60" s="554" t="s">
        <v>36</v>
      </c>
      <c r="I60" s="554" t="s">
        <v>36</v>
      </c>
      <c r="J60" s="554" t="s">
        <v>36</v>
      </c>
      <c r="K60" s="554" t="s">
        <v>36</v>
      </c>
      <c r="L60" s="554" t="s">
        <v>36</v>
      </c>
      <c r="M60" s="554" t="s">
        <v>36</v>
      </c>
      <c r="N60" s="554" t="s">
        <v>36</v>
      </c>
      <c r="O60" s="554" t="s">
        <v>36</v>
      </c>
      <c r="P60" s="554" t="s">
        <v>36</v>
      </c>
      <c r="Q60" s="554" t="s">
        <v>36</v>
      </c>
      <c r="R60" s="554" t="s">
        <v>36</v>
      </c>
      <c r="S60" s="554" t="s">
        <v>36</v>
      </c>
      <c r="T60" s="554" t="s">
        <v>36</v>
      </c>
      <c r="U60" s="554" t="s">
        <v>36</v>
      </c>
      <c r="V60" s="554" t="s">
        <v>36</v>
      </c>
      <c r="W60" s="554" t="s">
        <v>36</v>
      </c>
      <c r="X60" s="554" t="s">
        <v>36</v>
      </c>
      <c r="Y60" s="554" t="s">
        <v>36</v>
      </c>
      <c r="Z60" s="554" t="s">
        <v>36</v>
      </c>
      <c r="AA60" s="554" t="s">
        <v>36</v>
      </c>
      <c r="AB60" s="554" t="s">
        <v>36</v>
      </c>
      <c r="AC60" s="554" t="s">
        <v>36</v>
      </c>
      <c r="AD60" s="554" t="s">
        <v>36</v>
      </c>
      <c r="AE60" s="554" t="s">
        <v>36</v>
      </c>
      <c r="AF60" s="554" t="s">
        <v>36</v>
      </c>
      <c r="AG60" s="429"/>
    </row>
    <row r="61" spans="1:33" hidden="1" x14ac:dyDescent="0.25">
      <c r="A61" s="216" t="s">
        <v>653</v>
      </c>
      <c r="B61" s="506">
        <v>7</v>
      </c>
      <c r="C61" s="219" t="s">
        <v>666</v>
      </c>
      <c r="D61" s="460" t="s">
        <v>341</v>
      </c>
      <c r="E61" s="554" t="s">
        <v>36</v>
      </c>
      <c r="F61" s="554" t="s">
        <v>36</v>
      </c>
      <c r="G61" s="554" t="s">
        <v>36</v>
      </c>
      <c r="H61" s="554" t="s">
        <v>36</v>
      </c>
      <c r="I61" s="554" t="s">
        <v>36</v>
      </c>
      <c r="J61" s="554" t="s">
        <v>36</v>
      </c>
      <c r="K61" s="554" t="s">
        <v>36</v>
      </c>
      <c r="L61" s="554" t="s">
        <v>36</v>
      </c>
      <c r="M61" s="554" t="s">
        <v>36</v>
      </c>
      <c r="N61" s="554" t="s">
        <v>36</v>
      </c>
      <c r="O61" s="554" t="s">
        <v>36</v>
      </c>
      <c r="P61" s="554" t="s">
        <v>36</v>
      </c>
      <c r="Q61" s="554" t="s">
        <v>36</v>
      </c>
      <c r="R61" s="554" t="s">
        <v>36</v>
      </c>
      <c r="S61" s="554" t="s">
        <v>36</v>
      </c>
      <c r="T61" s="554" t="s">
        <v>36</v>
      </c>
      <c r="U61" s="554" t="s">
        <v>36</v>
      </c>
      <c r="V61" s="554" t="s">
        <v>36</v>
      </c>
      <c r="W61" s="554" t="s">
        <v>36</v>
      </c>
      <c r="X61" s="554" t="s">
        <v>36</v>
      </c>
      <c r="Y61" s="554" t="s">
        <v>36</v>
      </c>
      <c r="Z61" s="554" t="s">
        <v>36</v>
      </c>
      <c r="AA61" s="554" t="s">
        <v>36</v>
      </c>
      <c r="AB61" s="554" t="s">
        <v>36</v>
      </c>
      <c r="AC61" s="554" t="s">
        <v>36</v>
      </c>
      <c r="AD61" s="554" t="s">
        <v>36</v>
      </c>
      <c r="AE61" s="554" t="s">
        <v>36</v>
      </c>
      <c r="AF61" s="554" t="s">
        <v>36</v>
      </c>
      <c r="AG61" s="429"/>
    </row>
    <row r="62" spans="1:33" hidden="1" x14ac:dyDescent="0.25">
      <c r="A62" s="216" t="s">
        <v>654</v>
      </c>
      <c r="B62" s="506">
        <v>7</v>
      </c>
      <c r="C62" s="219" t="s">
        <v>666</v>
      </c>
      <c r="D62" s="460" t="s">
        <v>341</v>
      </c>
      <c r="E62" s="554" t="s">
        <v>36</v>
      </c>
      <c r="F62" s="554" t="s">
        <v>36</v>
      </c>
      <c r="G62" s="554" t="s">
        <v>36</v>
      </c>
      <c r="H62" s="554" t="s">
        <v>36</v>
      </c>
      <c r="I62" s="554" t="s">
        <v>36</v>
      </c>
      <c r="J62" s="554" t="s">
        <v>36</v>
      </c>
      <c r="K62" s="554" t="s">
        <v>36</v>
      </c>
      <c r="L62" s="554" t="s">
        <v>36</v>
      </c>
      <c r="M62" s="554" t="s">
        <v>36</v>
      </c>
      <c r="N62" s="554" t="s">
        <v>36</v>
      </c>
      <c r="O62" s="554" t="s">
        <v>36</v>
      </c>
      <c r="P62" s="554" t="s">
        <v>36</v>
      </c>
      <c r="Q62" s="554" t="s">
        <v>36</v>
      </c>
      <c r="R62" s="554" t="s">
        <v>36</v>
      </c>
      <c r="S62" s="554" t="s">
        <v>36</v>
      </c>
      <c r="T62" s="554" t="s">
        <v>36</v>
      </c>
      <c r="U62" s="554" t="s">
        <v>36</v>
      </c>
      <c r="V62" s="554" t="s">
        <v>36</v>
      </c>
      <c r="W62" s="554" t="s">
        <v>36</v>
      </c>
      <c r="X62" s="554" t="s">
        <v>36</v>
      </c>
      <c r="Y62" s="554" t="s">
        <v>36</v>
      </c>
      <c r="Z62" s="554" t="s">
        <v>36</v>
      </c>
      <c r="AA62" s="554" t="s">
        <v>36</v>
      </c>
      <c r="AB62" s="554" t="s">
        <v>36</v>
      </c>
      <c r="AC62" s="554" t="s">
        <v>36</v>
      </c>
      <c r="AD62" s="554" t="s">
        <v>36</v>
      </c>
      <c r="AE62" s="554" t="s">
        <v>36</v>
      </c>
      <c r="AF62" s="554" t="s">
        <v>36</v>
      </c>
      <c r="AG62" s="429"/>
    </row>
    <row r="63" spans="1:33" hidden="1" x14ac:dyDescent="0.25">
      <c r="A63" s="216" t="s">
        <v>655</v>
      </c>
      <c r="B63" s="506">
        <v>7</v>
      </c>
      <c r="C63" s="219" t="s">
        <v>666</v>
      </c>
      <c r="D63" s="460" t="s">
        <v>341</v>
      </c>
      <c r="E63" s="554" t="s">
        <v>36</v>
      </c>
      <c r="F63" s="554" t="s">
        <v>36</v>
      </c>
      <c r="G63" s="554" t="s">
        <v>36</v>
      </c>
      <c r="H63" s="554" t="s">
        <v>36</v>
      </c>
      <c r="I63" s="554" t="s">
        <v>36</v>
      </c>
      <c r="J63" s="554" t="s">
        <v>36</v>
      </c>
      <c r="K63" s="554" t="s">
        <v>36</v>
      </c>
      <c r="L63" s="554" t="s">
        <v>36</v>
      </c>
      <c r="M63" s="554" t="s">
        <v>36</v>
      </c>
      <c r="N63" s="554" t="s">
        <v>36</v>
      </c>
      <c r="O63" s="554" t="s">
        <v>36</v>
      </c>
      <c r="P63" s="554" t="s">
        <v>36</v>
      </c>
      <c r="Q63" s="554" t="s">
        <v>36</v>
      </c>
      <c r="R63" s="554" t="s">
        <v>36</v>
      </c>
      <c r="S63" s="554" t="s">
        <v>36</v>
      </c>
      <c r="T63" s="554" t="s">
        <v>36</v>
      </c>
      <c r="U63" s="554" t="s">
        <v>36</v>
      </c>
      <c r="V63" s="554" t="s">
        <v>36</v>
      </c>
      <c r="W63" s="554" t="s">
        <v>36</v>
      </c>
      <c r="X63" s="554" t="s">
        <v>36</v>
      </c>
      <c r="Y63" s="554" t="s">
        <v>36</v>
      </c>
      <c r="Z63" s="554" t="s">
        <v>36</v>
      </c>
      <c r="AA63" s="554" t="s">
        <v>36</v>
      </c>
      <c r="AB63" s="554" t="s">
        <v>36</v>
      </c>
      <c r="AC63" s="554" t="s">
        <v>36</v>
      </c>
      <c r="AD63" s="554" t="s">
        <v>36</v>
      </c>
      <c r="AE63" s="554" t="s">
        <v>36</v>
      </c>
      <c r="AF63" s="554" t="s">
        <v>36</v>
      </c>
      <c r="AG63" s="429"/>
    </row>
    <row r="64" spans="1:33" outlineLevel="1" x14ac:dyDescent="0.25">
      <c r="A64" s="216" t="s">
        <v>805</v>
      </c>
      <c r="B64" s="506">
        <v>7</v>
      </c>
      <c r="C64" s="219" t="s">
        <v>783</v>
      </c>
      <c r="D64" s="460" t="s">
        <v>341</v>
      </c>
      <c r="E64" s="554" t="s">
        <v>36</v>
      </c>
      <c r="F64" s="554" t="s">
        <v>36</v>
      </c>
      <c r="G64" s="554" t="s">
        <v>36</v>
      </c>
      <c r="H64" s="554" t="s">
        <v>36</v>
      </c>
      <c r="I64" s="554" t="s">
        <v>36</v>
      </c>
      <c r="J64" s="554" t="s">
        <v>36</v>
      </c>
      <c r="K64" s="554" t="s">
        <v>36</v>
      </c>
      <c r="L64" s="554" t="s">
        <v>36</v>
      </c>
      <c r="M64" s="554">
        <v>1385125.375</v>
      </c>
      <c r="N64" s="554">
        <v>1511045.875</v>
      </c>
      <c r="O64" s="554">
        <v>1385125.375</v>
      </c>
      <c r="P64" s="554">
        <v>1511045.875</v>
      </c>
      <c r="Q64" s="554">
        <v>1385125.375</v>
      </c>
      <c r="R64" s="554">
        <v>1511045.875</v>
      </c>
      <c r="S64" s="554" t="s">
        <v>36</v>
      </c>
      <c r="T64" s="554" t="s">
        <v>36</v>
      </c>
      <c r="U64" s="554" t="s">
        <v>36</v>
      </c>
      <c r="V64" s="554" t="s">
        <v>36</v>
      </c>
      <c r="W64" s="554" t="s">
        <v>36</v>
      </c>
      <c r="X64" s="554" t="s">
        <v>36</v>
      </c>
      <c r="Y64" s="554" t="s">
        <v>36</v>
      </c>
      <c r="Z64" s="554" t="s">
        <v>36</v>
      </c>
      <c r="AA64" s="554" t="s">
        <v>36</v>
      </c>
      <c r="AB64" s="554" t="s">
        <v>36</v>
      </c>
      <c r="AC64" s="554" t="s">
        <v>36</v>
      </c>
      <c r="AD64" s="554" t="s">
        <v>36</v>
      </c>
      <c r="AE64" s="554" t="s">
        <v>36</v>
      </c>
      <c r="AF64" s="554" t="s">
        <v>36</v>
      </c>
      <c r="AG64" s="429"/>
    </row>
    <row r="65" spans="1:33" outlineLevel="1" x14ac:dyDescent="0.25">
      <c r="A65" s="216" t="s">
        <v>806</v>
      </c>
      <c r="B65" s="506">
        <v>7</v>
      </c>
      <c r="C65" s="219" t="s">
        <v>783</v>
      </c>
      <c r="D65" s="460" t="s">
        <v>341</v>
      </c>
      <c r="E65" s="554" t="s">
        <v>36</v>
      </c>
      <c r="F65" s="554" t="s">
        <v>36</v>
      </c>
      <c r="G65" s="554" t="s">
        <v>36</v>
      </c>
      <c r="H65" s="554" t="s">
        <v>36</v>
      </c>
      <c r="I65" s="554" t="s">
        <v>36</v>
      </c>
      <c r="J65" s="554" t="s">
        <v>36</v>
      </c>
      <c r="K65" s="554" t="s">
        <v>36</v>
      </c>
      <c r="L65" s="554" t="s">
        <v>36</v>
      </c>
      <c r="M65" s="554">
        <v>288567.78100000002</v>
      </c>
      <c r="N65" s="554">
        <v>314801.21899999998</v>
      </c>
      <c r="O65" s="554">
        <v>288567.78100000002</v>
      </c>
      <c r="P65" s="554">
        <v>314801.21899999998</v>
      </c>
      <c r="Q65" s="554">
        <v>288567.78100000002</v>
      </c>
      <c r="R65" s="554">
        <v>314801.21899999998</v>
      </c>
      <c r="S65" s="554" t="s">
        <v>36</v>
      </c>
      <c r="T65" s="554" t="s">
        <v>36</v>
      </c>
      <c r="U65" s="554" t="s">
        <v>36</v>
      </c>
      <c r="V65" s="554" t="s">
        <v>36</v>
      </c>
      <c r="W65" s="554" t="s">
        <v>36</v>
      </c>
      <c r="X65" s="554" t="s">
        <v>36</v>
      </c>
      <c r="Y65" s="554" t="s">
        <v>36</v>
      </c>
      <c r="Z65" s="554" t="s">
        <v>36</v>
      </c>
      <c r="AA65" s="554" t="s">
        <v>36</v>
      </c>
      <c r="AB65" s="554" t="s">
        <v>36</v>
      </c>
      <c r="AC65" s="554" t="s">
        <v>36</v>
      </c>
      <c r="AD65" s="554" t="s">
        <v>36</v>
      </c>
      <c r="AE65" s="554" t="s">
        <v>36</v>
      </c>
      <c r="AF65" s="554" t="s">
        <v>36</v>
      </c>
      <c r="AG65" s="429"/>
    </row>
    <row r="66" spans="1:33" outlineLevel="1" x14ac:dyDescent="0.25">
      <c r="A66" s="216" t="s">
        <v>807</v>
      </c>
      <c r="B66" s="506">
        <v>7</v>
      </c>
      <c r="C66" s="219" t="s">
        <v>783</v>
      </c>
      <c r="D66" s="460" t="s">
        <v>341</v>
      </c>
      <c r="E66" s="554">
        <v>97817.039000000004</v>
      </c>
      <c r="F66" s="554">
        <v>97817.039000000004</v>
      </c>
      <c r="G66" s="554">
        <v>97817.101999999999</v>
      </c>
      <c r="H66" s="554">
        <v>97817.101999999999</v>
      </c>
      <c r="I66" s="554">
        <v>97817.101999999999</v>
      </c>
      <c r="J66" s="554">
        <v>97817.101999999999</v>
      </c>
      <c r="K66" s="554">
        <v>97817.101999999999</v>
      </c>
      <c r="L66" s="554">
        <v>97817.101999999999</v>
      </c>
      <c r="M66" s="554">
        <v>230854.21900000001</v>
      </c>
      <c r="N66" s="554">
        <v>251840.984</v>
      </c>
      <c r="O66" s="554">
        <v>230854.21900000001</v>
      </c>
      <c r="P66" s="554">
        <v>251840.984</v>
      </c>
      <c r="Q66" s="554">
        <v>230854.21900000001</v>
      </c>
      <c r="R66" s="554">
        <v>251840.984</v>
      </c>
      <c r="S66" s="554" t="s">
        <v>36</v>
      </c>
      <c r="T66" s="554" t="s">
        <v>36</v>
      </c>
      <c r="U66" s="554" t="s">
        <v>36</v>
      </c>
      <c r="V66" s="554" t="s">
        <v>36</v>
      </c>
      <c r="W66" s="554" t="s">
        <v>36</v>
      </c>
      <c r="X66" s="554" t="s">
        <v>36</v>
      </c>
      <c r="Y66" s="554" t="s">
        <v>36</v>
      </c>
      <c r="Z66" s="554" t="s">
        <v>36</v>
      </c>
      <c r="AA66" s="554" t="s">
        <v>36</v>
      </c>
      <c r="AB66" s="554" t="s">
        <v>36</v>
      </c>
      <c r="AC66" s="554" t="s">
        <v>36</v>
      </c>
      <c r="AD66" s="554" t="s">
        <v>36</v>
      </c>
      <c r="AE66" s="554" t="s">
        <v>36</v>
      </c>
      <c r="AF66" s="554" t="s">
        <v>36</v>
      </c>
      <c r="AG66" s="429"/>
    </row>
    <row r="67" spans="1:33" outlineLevel="1" x14ac:dyDescent="0.25">
      <c r="A67" s="216" t="s">
        <v>347</v>
      </c>
      <c r="B67" s="506">
        <v>7</v>
      </c>
      <c r="C67" s="219" t="s">
        <v>783</v>
      </c>
      <c r="D67" s="460" t="s">
        <v>341</v>
      </c>
      <c r="E67" s="554">
        <v>181032.57800000001</v>
      </c>
      <c r="F67" s="554">
        <v>181032.57800000001</v>
      </c>
      <c r="G67" s="554">
        <v>181032.67199999999</v>
      </c>
      <c r="H67" s="554">
        <v>181032.67199999999</v>
      </c>
      <c r="I67" s="554">
        <v>181032.67199999999</v>
      </c>
      <c r="J67" s="554">
        <v>181032.67199999999</v>
      </c>
      <c r="K67" s="554">
        <v>181032.67199999999</v>
      </c>
      <c r="L67" s="554">
        <v>181032.67199999999</v>
      </c>
      <c r="M67" s="554">
        <v>512716.18800000002</v>
      </c>
      <c r="N67" s="554">
        <v>559326.81299999997</v>
      </c>
      <c r="O67" s="554">
        <v>512716.18800000002</v>
      </c>
      <c r="P67" s="554">
        <v>559326.81299999997</v>
      </c>
      <c r="Q67" s="554">
        <v>512716.18800000002</v>
      </c>
      <c r="R67" s="554">
        <v>559326.81299999997</v>
      </c>
      <c r="S67" s="554" t="s">
        <v>36</v>
      </c>
      <c r="T67" s="554" t="s">
        <v>36</v>
      </c>
      <c r="U67" s="554" t="s">
        <v>36</v>
      </c>
      <c r="V67" s="554" t="s">
        <v>36</v>
      </c>
      <c r="W67" s="554" t="s">
        <v>36</v>
      </c>
      <c r="X67" s="554" t="s">
        <v>36</v>
      </c>
      <c r="Y67" s="554" t="s">
        <v>36</v>
      </c>
      <c r="Z67" s="554" t="s">
        <v>36</v>
      </c>
      <c r="AA67" s="554" t="s">
        <v>36</v>
      </c>
      <c r="AB67" s="554" t="s">
        <v>36</v>
      </c>
      <c r="AC67" s="554" t="s">
        <v>36</v>
      </c>
      <c r="AD67" s="554" t="s">
        <v>36</v>
      </c>
      <c r="AE67" s="554" t="s">
        <v>36</v>
      </c>
      <c r="AF67" s="554" t="s">
        <v>36</v>
      </c>
      <c r="AG67" s="429"/>
    </row>
    <row r="68" spans="1:33" outlineLevel="1" x14ac:dyDescent="0.25">
      <c r="A68" s="216" t="s">
        <v>348</v>
      </c>
      <c r="B68" s="506">
        <v>7</v>
      </c>
      <c r="C68" s="219" t="s">
        <v>783</v>
      </c>
      <c r="D68" s="460" t="s">
        <v>341</v>
      </c>
      <c r="E68" s="554">
        <v>38163.097999999998</v>
      </c>
      <c r="F68" s="554">
        <v>38163.097999999998</v>
      </c>
      <c r="G68" s="554">
        <v>38163.152000000002</v>
      </c>
      <c r="H68" s="554">
        <v>38163.152000000002</v>
      </c>
      <c r="I68" s="554">
        <v>38163.152000000002</v>
      </c>
      <c r="J68" s="554">
        <v>38163.152000000002</v>
      </c>
      <c r="K68" s="554">
        <v>38163.152000000002</v>
      </c>
      <c r="L68" s="554">
        <v>38163.152000000002</v>
      </c>
      <c r="M68" s="554">
        <v>63457.656000000003</v>
      </c>
      <c r="N68" s="554">
        <v>69226.531000000003</v>
      </c>
      <c r="O68" s="554">
        <v>63457.656000000003</v>
      </c>
      <c r="P68" s="554">
        <v>69226.531000000003</v>
      </c>
      <c r="Q68" s="554">
        <v>63457.656000000003</v>
      </c>
      <c r="R68" s="554">
        <v>69226.531000000003</v>
      </c>
      <c r="S68" s="554" t="s">
        <v>36</v>
      </c>
      <c r="T68" s="554" t="s">
        <v>36</v>
      </c>
      <c r="U68" s="554" t="s">
        <v>36</v>
      </c>
      <c r="V68" s="554" t="s">
        <v>36</v>
      </c>
      <c r="W68" s="554" t="s">
        <v>36</v>
      </c>
      <c r="X68" s="554" t="s">
        <v>36</v>
      </c>
      <c r="Y68" s="554" t="s">
        <v>36</v>
      </c>
      <c r="Z68" s="554" t="s">
        <v>36</v>
      </c>
      <c r="AA68" s="554" t="s">
        <v>36</v>
      </c>
      <c r="AB68" s="554" t="s">
        <v>36</v>
      </c>
      <c r="AC68" s="554" t="s">
        <v>36</v>
      </c>
      <c r="AD68" s="554" t="s">
        <v>36</v>
      </c>
      <c r="AE68" s="554" t="s">
        <v>36</v>
      </c>
      <c r="AF68" s="554" t="s">
        <v>36</v>
      </c>
      <c r="AG68" s="429"/>
    </row>
    <row r="69" spans="1:33" outlineLevel="1" x14ac:dyDescent="0.25">
      <c r="A69" s="216" t="s">
        <v>349</v>
      </c>
      <c r="B69" s="506">
        <v>7</v>
      </c>
      <c r="C69" s="219" t="s">
        <v>783</v>
      </c>
      <c r="D69" s="460" t="s">
        <v>341</v>
      </c>
      <c r="E69" s="554">
        <v>24160.592000000001</v>
      </c>
      <c r="F69" s="554">
        <v>24160.592000000001</v>
      </c>
      <c r="G69" s="554">
        <v>24160.631000000001</v>
      </c>
      <c r="H69" s="554">
        <v>24160.631000000001</v>
      </c>
      <c r="I69" s="554">
        <v>24160.631000000001</v>
      </c>
      <c r="J69" s="554">
        <v>24160.631000000001</v>
      </c>
      <c r="K69" s="554">
        <v>24160.631000000001</v>
      </c>
      <c r="L69" s="554">
        <v>24160.631000000001</v>
      </c>
      <c r="M69" s="554">
        <v>40893.894999999997</v>
      </c>
      <c r="N69" s="554">
        <v>44611.527000000002</v>
      </c>
      <c r="O69" s="554">
        <v>40893.894999999997</v>
      </c>
      <c r="P69" s="554">
        <v>44611.527000000002</v>
      </c>
      <c r="Q69" s="554">
        <v>40893.894999999997</v>
      </c>
      <c r="R69" s="554">
        <v>44611.527000000002</v>
      </c>
      <c r="S69" s="554" t="s">
        <v>36</v>
      </c>
      <c r="T69" s="554" t="s">
        <v>36</v>
      </c>
      <c r="U69" s="554" t="s">
        <v>36</v>
      </c>
      <c r="V69" s="554" t="s">
        <v>36</v>
      </c>
      <c r="W69" s="554" t="s">
        <v>36</v>
      </c>
      <c r="X69" s="554" t="s">
        <v>36</v>
      </c>
      <c r="Y69" s="554" t="s">
        <v>36</v>
      </c>
      <c r="Z69" s="554" t="s">
        <v>36</v>
      </c>
      <c r="AA69" s="554" t="s">
        <v>36</v>
      </c>
      <c r="AB69" s="554" t="s">
        <v>36</v>
      </c>
      <c r="AC69" s="554" t="s">
        <v>36</v>
      </c>
      <c r="AD69" s="554" t="s">
        <v>36</v>
      </c>
      <c r="AE69" s="554" t="s">
        <v>36</v>
      </c>
      <c r="AF69" s="554" t="s">
        <v>36</v>
      </c>
      <c r="AG69" s="429"/>
    </row>
    <row r="70" spans="1:33" outlineLevel="1" x14ac:dyDescent="0.25">
      <c r="A70" s="216" t="s">
        <v>350</v>
      </c>
      <c r="B70" s="506">
        <v>7</v>
      </c>
      <c r="C70" s="219" t="s">
        <v>783</v>
      </c>
      <c r="D70" s="460" t="s">
        <v>341</v>
      </c>
      <c r="E70" s="554">
        <v>38163.097999999998</v>
      </c>
      <c r="F70" s="554">
        <v>38163.097999999998</v>
      </c>
      <c r="G70" s="554">
        <v>38163.152000000002</v>
      </c>
      <c r="H70" s="554">
        <v>38163.152000000002</v>
      </c>
      <c r="I70" s="554">
        <v>38163.152000000002</v>
      </c>
      <c r="J70" s="554">
        <v>38163.152000000002</v>
      </c>
      <c r="K70" s="554">
        <v>38163.152000000002</v>
      </c>
      <c r="L70" s="554">
        <v>38163.152000000002</v>
      </c>
      <c r="M70" s="554">
        <v>63458.074000000001</v>
      </c>
      <c r="N70" s="554">
        <v>69226.991999999998</v>
      </c>
      <c r="O70" s="554">
        <v>63458.074000000001</v>
      </c>
      <c r="P70" s="554">
        <v>69226.991999999998</v>
      </c>
      <c r="Q70" s="554">
        <v>63458.074000000001</v>
      </c>
      <c r="R70" s="554">
        <v>69226.991999999998</v>
      </c>
      <c r="S70" s="554" t="s">
        <v>36</v>
      </c>
      <c r="T70" s="554" t="s">
        <v>36</v>
      </c>
      <c r="U70" s="554" t="s">
        <v>36</v>
      </c>
      <c r="V70" s="554" t="s">
        <v>36</v>
      </c>
      <c r="W70" s="554" t="s">
        <v>36</v>
      </c>
      <c r="X70" s="554" t="s">
        <v>36</v>
      </c>
      <c r="Y70" s="554" t="s">
        <v>36</v>
      </c>
      <c r="Z70" s="554" t="s">
        <v>36</v>
      </c>
      <c r="AA70" s="554" t="s">
        <v>36</v>
      </c>
      <c r="AB70" s="554" t="s">
        <v>36</v>
      </c>
      <c r="AC70" s="554" t="s">
        <v>36</v>
      </c>
      <c r="AD70" s="554" t="s">
        <v>36</v>
      </c>
      <c r="AE70" s="554" t="s">
        <v>36</v>
      </c>
      <c r="AF70" s="554" t="s">
        <v>36</v>
      </c>
      <c r="AG70" s="429"/>
    </row>
    <row r="71" spans="1:33" outlineLevel="1" x14ac:dyDescent="0.25">
      <c r="A71" s="216" t="s">
        <v>351</v>
      </c>
      <c r="B71" s="506">
        <v>7</v>
      </c>
      <c r="C71" s="219" t="s">
        <v>783</v>
      </c>
      <c r="D71" s="460" t="s">
        <v>341</v>
      </c>
      <c r="E71" s="554">
        <v>24158.883000000002</v>
      </c>
      <c r="F71" s="554">
        <v>24158.883000000002</v>
      </c>
      <c r="G71" s="554">
        <v>24158.859</v>
      </c>
      <c r="H71" s="554">
        <v>24158.859</v>
      </c>
      <c r="I71" s="554">
        <v>24158.859</v>
      </c>
      <c r="J71" s="554">
        <v>24158.859</v>
      </c>
      <c r="K71" s="554">
        <v>24158.859</v>
      </c>
      <c r="L71" s="554">
        <v>24158.859</v>
      </c>
      <c r="M71" s="554">
        <v>40893.612999999998</v>
      </c>
      <c r="N71" s="554">
        <v>44611.214999999997</v>
      </c>
      <c r="O71" s="554">
        <v>40893.612999999998</v>
      </c>
      <c r="P71" s="554">
        <v>44611.214999999997</v>
      </c>
      <c r="Q71" s="554">
        <v>40893.612999999998</v>
      </c>
      <c r="R71" s="554">
        <v>44611.214999999997</v>
      </c>
      <c r="S71" s="554" t="s">
        <v>36</v>
      </c>
      <c r="T71" s="554" t="s">
        <v>36</v>
      </c>
      <c r="U71" s="554" t="s">
        <v>36</v>
      </c>
      <c r="V71" s="554" t="s">
        <v>36</v>
      </c>
      <c r="W71" s="554" t="s">
        <v>36</v>
      </c>
      <c r="X71" s="554" t="s">
        <v>36</v>
      </c>
      <c r="Y71" s="554" t="s">
        <v>36</v>
      </c>
      <c r="Z71" s="554" t="s">
        <v>36</v>
      </c>
      <c r="AA71" s="554" t="s">
        <v>36</v>
      </c>
      <c r="AB71" s="554" t="s">
        <v>36</v>
      </c>
      <c r="AC71" s="554" t="s">
        <v>36</v>
      </c>
      <c r="AD71" s="554" t="s">
        <v>36</v>
      </c>
      <c r="AE71" s="554" t="s">
        <v>36</v>
      </c>
      <c r="AF71" s="554" t="s">
        <v>36</v>
      </c>
      <c r="AG71" s="429"/>
    </row>
    <row r="72" spans="1:33" outlineLevel="1" x14ac:dyDescent="0.25">
      <c r="A72" s="216" t="s">
        <v>808</v>
      </c>
      <c r="B72" s="506">
        <v>7</v>
      </c>
      <c r="C72" s="219" t="s">
        <v>783</v>
      </c>
      <c r="D72" s="460" t="s">
        <v>341</v>
      </c>
      <c r="E72" s="554">
        <v>97817.039000000004</v>
      </c>
      <c r="F72" s="554">
        <v>117380.45299999999</v>
      </c>
      <c r="G72" s="554">
        <v>97817.101999999999</v>
      </c>
      <c r="H72" s="554">
        <v>136943.93799999999</v>
      </c>
      <c r="I72" s="554">
        <v>55841.313000000002</v>
      </c>
      <c r="J72" s="554">
        <v>39886.656000000003</v>
      </c>
      <c r="K72" s="554">
        <v>55841.313000000002</v>
      </c>
      <c r="L72" s="554">
        <v>39886.656000000003</v>
      </c>
      <c r="M72" s="554">
        <v>230854.25</v>
      </c>
      <c r="N72" s="554">
        <v>251840.96900000001</v>
      </c>
      <c r="O72" s="554">
        <v>230854.25</v>
      </c>
      <c r="P72" s="554">
        <v>251840.96900000001</v>
      </c>
      <c r="Q72" s="554">
        <v>230854.25</v>
      </c>
      <c r="R72" s="554">
        <v>251840.96900000001</v>
      </c>
      <c r="S72" s="554" t="s">
        <v>36</v>
      </c>
      <c r="T72" s="554" t="s">
        <v>36</v>
      </c>
      <c r="U72" s="554" t="s">
        <v>36</v>
      </c>
      <c r="V72" s="554" t="s">
        <v>36</v>
      </c>
      <c r="W72" s="554" t="s">
        <v>36</v>
      </c>
      <c r="X72" s="554" t="s">
        <v>36</v>
      </c>
      <c r="Y72" s="554" t="s">
        <v>36</v>
      </c>
      <c r="Z72" s="554" t="s">
        <v>36</v>
      </c>
      <c r="AA72" s="554" t="s">
        <v>36</v>
      </c>
      <c r="AB72" s="554" t="s">
        <v>36</v>
      </c>
      <c r="AC72" s="554" t="s">
        <v>36</v>
      </c>
      <c r="AD72" s="554" t="s">
        <v>36</v>
      </c>
      <c r="AE72" s="554" t="s">
        <v>36</v>
      </c>
      <c r="AF72" s="554" t="s">
        <v>36</v>
      </c>
      <c r="AG72" s="429"/>
    </row>
    <row r="73" spans="1:33" outlineLevel="1" x14ac:dyDescent="0.25">
      <c r="A73" s="216" t="s">
        <v>358</v>
      </c>
      <c r="B73" s="506">
        <v>7</v>
      </c>
      <c r="C73" s="219" t="s">
        <v>783</v>
      </c>
      <c r="D73" s="460" t="s">
        <v>341</v>
      </c>
      <c r="E73" s="554">
        <v>181032.57800000001</v>
      </c>
      <c r="F73" s="554">
        <v>217239.109</v>
      </c>
      <c r="G73" s="554">
        <v>181032.67199999999</v>
      </c>
      <c r="H73" s="554">
        <v>253445.71900000001</v>
      </c>
      <c r="I73" s="554" t="s">
        <v>36</v>
      </c>
      <c r="J73" s="554" t="s">
        <v>36</v>
      </c>
      <c r="K73" s="554">
        <v>814646.56299999997</v>
      </c>
      <c r="L73" s="554">
        <v>814646.56299999997</v>
      </c>
      <c r="M73" s="554">
        <v>512716.18800000002</v>
      </c>
      <c r="N73" s="554">
        <v>559326.75</v>
      </c>
      <c r="O73" s="554">
        <v>512716.18800000002</v>
      </c>
      <c r="P73" s="554">
        <v>559326.75</v>
      </c>
      <c r="Q73" s="554">
        <v>512716.18800000002</v>
      </c>
      <c r="R73" s="554">
        <v>559326.75</v>
      </c>
      <c r="S73" s="554" t="s">
        <v>36</v>
      </c>
      <c r="T73" s="554" t="s">
        <v>36</v>
      </c>
      <c r="U73" s="554" t="s">
        <v>36</v>
      </c>
      <c r="V73" s="554" t="s">
        <v>36</v>
      </c>
      <c r="W73" s="554" t="s">
        <v>36</v>
      </c>
      <c r="X73" s="554" t="s">
        <v>36</v>
      </c>
      <c r="Y73" s="554" t="s">
        <v>36</v>
      </c>
      <c r="Z73" s="554" t="s">
        <v>36</v>
      </c>
      <c r="AA73" s="554" t="s">
        <v>36</v>
      </c>
      <c r="AB73" s="554" t="s">
        <v>36</v>
      </c>
      <c r="AC73" s="554" t="s">
        <v>36</v>
      </c>
      <c r="AD73" s="554" t="s">
        <v>36</v>
      </c>
      <c r="AE73" s="554" t="s">
        <v>36</v>
      </c>
      <c r="AF73" s="554" t="s">
        <v>36</v>
      </c>
      <c r="AG73" s="429"/>
    </row>
    <row r="74" spans="1:33" outlineLevel="1" x14ac:dyDescent="0.25">
      <c r="A74" s="216" t="s">
        <v>632</v>
      </c>
      <c r="B74" s="506">
        <v>7</v>
      </c>
      <c r="C74" s="219" t="s">
        <v>783</v>
      </c>
      <c r="D74" s="460" t="s">
        <v>341</v>
      </c>
      <c r="E74" s="554" t="s">
        <v>36</v>
      </c>
      <c r="F74" s="554" t="s">
        <v>36</v>
      </c>
      <c r="G74" s="554" t="s">
        <v>36</v>
      </c>
      <c r="H74" s="554" t="s">
        <v>36</v>
      </c>
      <c r="I74" s="554" t="s">
        <v>36</v>
      </c>
      <c r="J74" s="554" t="s">
        <v>36</v>
      </c>
      <c r="K74" s="554" t="s">
        <v>36</v>
      </c>
      <c r="L74" s="554" t="s">
        <v>36</v>
      </c>
      <c r="M74" s="554" t="s">
        <v>36</v>
      </c>
      <c r="N74" s="554" t="s">
        <v>36</v>
      </c>
      <c r="O74" s="554" t="s">
        <v>36</v>
      </c>
      <c r="P74" s="554" t="s">
        <v>36</v>
      </c>
      <c r="Q74" s="554" t="s">
        <v>36</v>
      </c>
      <c r="R74" s="554" t="s">
        <v>36</v>
      </c>
      <c r="S74" s="554" t="s">
        <v>36</v>
      </c>
      <c r="T74" s="554" t="s">
        <v>36</v>
      </c>
      <c r="U74" s="554" t="s">
        <v>36</v>
      </c>
      <c r="V74" s="554" t="s">
        <v>36</v>
      </c>
      <c r="W74" s="554" t="s">
        <v>36</v>
      </c>
      <c r="X74" s="554" t="s">
        <v>36</v>
      </c>
      <c r="Y74" s="554" t="s">
        <v>36</v>
      </c>
      <c r="Z74" s="554" t="s">
        <v>36</v>
      </c>
      <c r="AA74" s="554" t="s">
        <v>36</v>
      </c>
      <c r="AB74" s="554" t="s">
        <v>36</v>
      </c>
      <c r="AC74" s="554" t="s">
        <v>36</v>
      </c>
      <c r="AD74" s="554" t="s">
        <v>36</v>
      </c>
      <c r="AE74" s="554" t="s">
        <v>36</v>
      </c>
      <c r="AF74" s="554" t="s">
        <v>36</v>
      </c>
      <c r="AG74" s="429"/>
    </row>
    <row r="75" spans="1:33" outlineLevel="1" x14ac:dyDescent="0.25">
      <c r="A75" s="216" t="s">
        <v>359</v>
      </c>
      <c r="B75" s="506">
        <v>7</v>
      </c>
      <c r="C75" s="219" t="s">
        <v>783</v>
      </c>
      <c r="D75" s="460" t="s">
        <v>341</v>
      </c>
      <c r="E75" s="554">
        <v>38163.097999999998</v>
      </c>
      <c r="F75" s="554">
        <v>45795.718999999997</v>
      </c>
      <c r="G75" s="554">
        <v>38163.152000000002</v>
      </c>
      <c r="H75" s="554">
        <v>53428.413999999997</v>
      </c>
      <c r="I75" s="554">
        <v>53428.413999999997</v>
      </c>
      <c r="J75" s="554">
        <v>38163.152000000002</v>
      </c>
      <c r="K75" s="554">
        <v>53428.413999999997</v>
      </c>
      <c r="L75" s="554">
        <v>38163.152000000002</v>
      </c>
      <c r="M75" s="554">
        <v>63457.656000000003</v>
      </c>
      <c r="N75" s="554">
        <v>69226.531000000003</v>
      </c>
      <c r="O75" s="554">
        <v>63457.656000000003</v>
      </c>
      <c r="P75" s="554">
        <v>69226.531000000003</v>
      </c>
      <c r="Q75" s="554">
        <v>63457.656000000003</v>
      </c>
      <c r="R75" s="554">
        <v>69226.531000000003</v>
      </c>
      <c r="S75" s="554" t="s">
        <v>36</v>
      </c>
      <c r="T75" s="554" t="s">
        <v>36</v>
      </c>
      <c r="U75" s="554" t="s">
        <v>36</v>
      </c>
      <c r="V75" s="554" t="s">
        <v>36</v>
      </c>
      <c r="W75" s="554" t="s">
        <v>36</v>
      </c>
      <c r="X75" s="554" t="s">
        <v>36</v>
      </c>
      <c r="Y75" s="554" t="s">
        <v>36</v>
      </c>
      <c r="Z75" s="554" t="s">
        <v>36</v>
      </c>
      <c r="AA75" s="554" t="s">
        <v>36</v>
      </c>
      <c r="AB75" s="554" t="s">
        <v>36</v>
      </c>
      <c r="AC75" s="554" t="s">
        <v>36</v>
      </c>
      <c r="AD75" s="554" t="s">
        <v>36</v>
      </c>
      <c r="AE75" s="554" t="s">
        <v>36</v>
      </c>
      <c r="AF75" s="554" t="s">
        <v>36</v>
      </c>
      <c r="AG75" s="429"/>
    </row>
    <row r="76" spans="1:33" outlineLevel="1" x14ac:dyDescent="0.25">
      <c r="A76" s="216" t="s">
        <v>360</v>
      </c>
      <c r="B76" s="506">
        <v>7</v>
      </c>
      <c r="C76" s="219" t="s">
        <v>783</v>
      </c>
      <c r="D76" s="460" t="s">
        <v>341</v>
      </c>
      <c r="E76" s="554">
        <v>24160.592000000001</v>
      </c>
      <c r="F76" s="554">
        <v>28992.710999999999</v>
      </c>
      <c r="G76" s="554">
        <v>24160.631000000001</v>
      </c>
      <c r="H76" s="554">
        <v>33824.883000000002</v>
      </c>
      <c r="I76" s="554">
        <v>33824.883000000002</v>
      </c>
      <c r="J76" s="554">
        <v>24160.631000000001</v>
      </c>
      <c r="K76" s="554">
        <v>33824.883000000002</v>
      </c>
      <c r="L76" s="554">
        <v>24160.631000000001</v>
      </c>
      <c r="M76" s="554">
        <v>40893.894999999997</v>
      </c>
      <c r="N76" s="554">
        <v>44611.527000000002</v>
      </c>
      <c r="O76" s="554">
        <v>40893.894999999997</v>
      </c>
      <c r="P76" s="554">
        <v>44611.527000000002</v>
      </c>
      <c r="Q76" s="554">
        <v>40893.894999999997</v>
      </c>
      <c r="R76" s="554">
        <v>44611.527000000002</v>
      </c>
      <c r="S76" s="554" t="s">
        <v>36</v>
      </c>
      <c r="T76" s="554" t="s">
        <v>36</v>
      </c>
      <c r="U76" s="554" t="s">
        <v>36</v>
      </c>
      <c r="V76" s="554" t="s">
        <v>36</v>
      </c>
      <c r="W76" s="554" t="s">
        <v>36</v>
      </c>
      <c r="X76" s="554" t="s">
        <v>36</v>
      </c>
      <c r="Y76" s="554" t="s">
        <v>36</v>
      </c>
      <c r="Z76" s="554" t="s">
        <v>36</v>
      </c>
      <c r="AA76" s="554" t="s">
        <v>36</v>
      </c>
      <c r="AB76" s="554" t="s">
        <v>36</v>
      </c>
      <c r="AC76" s="554" t="s">
        <v>36</v>
      </c>
      <c r="AD76" s="554" t="s">
        <v>36</v>
      </c>
      <c r="AE76" s="554" t="s">
        <v>36</v>
      </c>
      <c r="AF76" s="554" t="s">
        <v>36</v>
      </c>
      <c r="AG76" s="429"/>
    </row>
    <row r="77" spans="1:33" outlineLevel="1" x14ac:dyDescent="0.25">
      <c r="A77" s="216" t="s">
        <v>361</v>
      </c>
      <c r="B77" s="506">
        <v>7</v>
      </c>
      <c r="C77" s="219" t="s">
        <v>783</v>
      </c>
      <c r="D77" s="460" t="s">
        <v>341</v>
      </c>
      <c r="E77" s="554">
        <v>38163.097999999998</v>
      </c>
      <c r="F77" s="554">
        <v>45795.718999999997</v>
      </c>
      <c r="G77" s="554">
        <v>38163.152000000002</v>
      </c>
      <c r="H77" s="554">
        <v>53428.413999999997</v>
      </c>
      <c r="I77" s="554">
        <v>53428.413999999997</v>
      </c>
      <c r="J77" s="554">
        <v>38163.152000000002</v>
      </c>
      <c r="K77" s="554">
        <v>53428.413999999997</v>
      </c>
      <c r="L77" s="554">
        <v>38163.152000000002</v>
      </c>
      <c r="M77" s="554">
        <v>63458.074000000001</v>
      </c>
      <c r="N77" s="554">
        <v>69226.991999999998</v>
      </c>
      <c r="O77" s="554">
        <v>63458.074000000001</v>
      </c>
      <c r="P77" s="554">
        <v>69226.991999999998</v>
      </c>
      <c r="Q77" s="554">
        <v>63458.074000000001</v>
      </c>
      <c r="R77" s="554">
        <v>69226.991999999998</v>
      </c>
      <c r="S77" s="554" t="s">
        <v>36</v>
      </c>
      <c r="T77" s="554" t="s">
        <v>36</v>
      </c>
      <c r="U77" s="554" t="s">
        <v>36</v>
      </c>
      <c r="V77" s="554" t="s">
        <v>36</v>
      </c>
      <c r="W77" s="554" t="s">
        <v>36</v>
      </c>
      <c r="X77" s="554" t="s">
        <v>36</v>
      </c>
      <c r="Y77" s="554" t="s">
        <v>36</v>
      </c>
      <c r="Z77" s="554" t="s">
        <v>36</v>
      </c>
      <c r="AA77" s="554" t="s">
        <v>36</v>
      </c>
      <c r="AB77" s="554" t="s">
        <v>36</v>
      </c>
      <c r="AC77" s="554" t="s">
        <v>36</v>
      </c>
      <c r="AD77" s="554" t="s">
        <v>36</v>
      </c>
      <c r="AE77" s="554" t="s">
        <v>36</v>
      </c>
      <c r="AF77" s="554" t="s">
        <v>36</v>
      </c>
      <c r="AG77" s="429"/>
    </row>
    <row r="78" spans="1:33" outlineLevel="1" x14ac:dyDescent="0.25">
      <c r="A78" s="216" t="s">
        <v>362</v>
      </c>
      <c r="B78" s="506">
        <v>7</v>
      </c>
      <c r="C78" s="219" t="s">
        <v>783</v>
      </c>
      <c r="D78" s="460" t="s">
        <v>341</v>
      </c>
      <c r="E78" s="554">
        <v>24158.883000000002</v>
      </c>
      <c r="F78" s="554">
        <v>28990.657999999999</v>
      </c>
      <c r="G78" s="554">
        <v>24158.859</v>
      </c>
      <c r="H78" s="554">
        <v>33822.402000000002</v>
      </c>
      <c r="I78" s="554">
        <v>33822.402000000002</v>
      </c>
      <c r="J78" s="554">
        <v>24158.859</v>
      </c>
      <c r="K78" s="554">
        <v>33822.402000000002</v>
      </c>
      <c r="L78" s="554">
        <v>24158.859</v>
      </c>
      <c r="M78" s="554">
        <v>40893.612999999998</v>
      </c>
      <c r="N78" s="554">
        <v>44611.214999999997</v>
      </c>
      <c r="O78" s="554">
        <v>40893.612999999998</v>
      </c>
      <c r="P78" s="554">
        <v>44611.214999999997</v>
      </c>
      <c r="Q78" s="554">
        <v>40893.612999999998</v>
      </c>
      <c r="R78" s="554">
        <v>44611.214999999997</v>
      </c>
      <c r="S78" s="554" t="s">
        <v>36</v>
      </c>
      <c r="T78" s="554" t="s">
        <v>36</v>
      </c>
      <c r="U78" s="554" t="s">
        <v>36</v>
      </c>
      <c r="V78" s="554" t="s">
        <v>36</v>
      </c>
      <c r="W78" s="554" t="s">
        <v>36</v>
      </c>
      <c r="X78" s="554" t="s">
        <v>36</v>
      </c>
      <c r="Y78" s="554" t="s">
        <v>36</v>
      </c>
      <c r="Z78" s="554" t="s">
        <v>36</v>
      </c>
      <c r="AA78" s="554" t="s">
        <v>36</v>
      </c>
      <c r="AB78" s="554" t="s">
        <v>36</v>
      </c>
      <c r="AC78" s="554" t="s">
        <v>36</v>
      </c>
      <c r="AD78" s="554" t="s">
        <v>36</v>
      </c>
      <c r="AE78" s="554" t="s">
        <v>36</v>
      </c>
      <c r="AF78" s="554" t="s">
        <v>36</v>
      </c>
      <c r="AG78" s="429"/>
    </row>
    <row r="79" spans="1:33" outlineLevel="1" x14ac:dyDescent="0.25">
      <c r="A79" s="216" t="s">
        <v>809</v>
      </c>
      <c r="B79" s="506">
        <v>7</v>
      </c>
      <c r="C79" s="219" t="s">
        <v>783</v>
      </c>
      <c r="D79" s="460" t="s">
        <v>341</v>
      </c>
      <c r="E79" s="554" t="s">
        <v>36</v>
      </c>
      <c r="F79" s="554" t="s">
        <v>36</v>
      </c>
      <c r="G79" s="554" t="s">
        <v>36</v>
      </c>
      <c r="H79" s="554" t="s">
        <v>36</v>
      </c>
      <c r="I79" s="554" t="s">
        <v>36</v>
      </c>
      <c r="J79" s="554" t="s">
        <v>36</v>
      </c>
      <c r="K79" s="554" t="s">
        <v>36</v>
      </c>
      <c r="L79" s="554" t="s">
        <v>36</v>
      </c>
      <c r="M79" s="554">
        <v>230854.25</v>
      </c>
      <c r="N79" s="554">
        <v>251840.96900000001</v>
      </c>
      <c r="O79" s="554">
        <v>230854.25</v>
      </c>
      <c r="P79" s="554">
        <v>251840.96900000001</v>
      </c>
      <c r="Q79" s="554">
        <v>230854.25</v>
      </c>
      <c r="R79" s="554">
        <v>251840.96900000001</v>
      </c>
      <c r="S79" s="554" t="s">
        <v>36</v>
      </c>
      <c r="T79" s="554" t="s">
        <v>36</v>
      </c>
      <c r="U79" s="554" t="s">
        <v>36</v>
      </c>
      <c r="V79" s="554" t="s">
        <v>36</v>
      </c>
      <c r="W79" s="554" t="s">
        <v>36</v>
      </c>
      <c r="X79" s="554" t="s">
        <v>36</v>
      </c>
      <c r="Y79" s="554" t="s">
        <v>36</v>
      </c>
      <c r="Z79" s="554" t="s">
        <v>36</v>
      </c>
      <c r="AA79" s="554" t="s">
        <v>36</v>
      </c>
      <c r="AB79" s="554" t="s">
        <v>36</v>
      </c>
      <c r="AC79" s="554" t="s">
        <v>36</v>
      </c>
      <c r="AD79" s="554" t="s">
        <v>36</v>
      </c>
      <c r="AE79" s="554" t="s">
        <v>36</v>
      </c>
      <c r="AF79" s="554" t="s">
        <v>36</v>
      </c>
      <c r="AG79" s="429"/>
    </row>
    <row r="80" spans="1:33" outlineLevel="1" x14ac:dyDescent="0.25">
      <c r="A80" s="216" t="s">
        <v>498</v>
      </c>
      <c r="B80" s="506">
        <v>7</v>
      </c>
      <c r="C80" s="219" t="s">
        <v>783</v>
      </c>
      <c r="D80" s="460" t="s">
        <v>341</v>
      </c>
      <c r="E80" s="554" t="s">
        <v>36</v>
      </c>
      <c r="F80" s="554" t="s">
        <v>36</v>
      </c>
      <c r="G80" s="554" t="s">
        <v>36</v>
      </c>
      <c r="H80" s="554" t="s">
        <v>36</v>
      </c>
      <c r="I80" s="554" t="s">
        <v>36</v>
      </c>
      <c r="J80" s="554" t="s">
        <v>36</v>
      </c>
      <c r="K80" s="554" t="s">
        <v>36</v>
      </c>
      <c r="L80" s="554" t="s">
        <v>36</v>
      </c>
      <c r="M80" s="554">
        <v>512716.18800000002</v>
      </c>
      <c r="N80" s="554">
        <v>559326.75</v>
      </c>
      <c r="O80" s="554">
        <v>512716.18800000002</v>
      </c>
      <c r="P80" s="554">
        <v>559326.75</v>
      </c>
      <c r="Q80" s="554">
        <v>512716.18800000002</v>
      </c>
      <c r="R80" s="554">
        <v>559326.75</v>
      </c>
      <c r="S80" s="554" t="s">
        <v>36</v>
      </c>
      <c r="T80" s="554" t="s">
        <v>36</v>
      </c>
      <c r="U80" s="554" t="s">
        <v>36</v>
      </c>
      <c r="V80" s="554" t="s">
        <v>36</v>
      </c>
      <c r="W80" s="554" t="s">
        <v>36</v>
      </c>
      <c r="X80" s="554" t="s">
        <v>36</v>
      </c>
      <c r="Y80" s="554" t="s">
        <v>36</v>
      </c>
      <c r="Z80" s="554" t="s">
        <v>36</v>
      </c>
      <c r="AA80" s="554" t="s">
        <v>36</v>
      </c>
      <c r="AB80" s="554" t="s">
        <v>36</v>
      </c>
      <c r="AC80" s="554" t="s">
        <v>36</v>
      </c>
      <c r="AD80" s="554" t="s">
        <v>36</v>
      </c>
      <c r="AE80" s="554" t="s">
        <v>36</v>
      </c>
      <c r="AF80" s="554" t="s">
        <v>36</v>
      </c>
      <c r="AG80" s="429"/>
    </row>
    <row r="81" spans="1:33" outlineLevel="1" x14ac:dyDescent="0.25">
      <c r="A81" s="216" t="s">
        <v>499</v>
      </c>
      <c r="B81" s="506">
        <v>7</v>
      </c>
      <c r="C81" s="219" t="s">
        <v>783</v>
      </c>
      <c r="D81" s="460" t="s">
        <v>341</v>
      </c>
      <c r="E81" s="554" t="s">
        <v>36</v>
      </c>
      <c r="F81" s="554" t="s">
        <v>36</v>
      </c>
      <c r="G81" s="554" t="s">
        <v>36</v>
      </c>
      <c r="H81" s="554" t="s">
        <v>36</v>
      </c>
      <c r="I81" s="554" t="s">
        <v>36</v>
      </c>
      <c r="J81" s="554" t="s">
        <v>36</v>
      </c>
      <c r="K81" s="554" t="s">
        <v>36</v>
      </c>
      <c r="L81" s="554" t="s">
        <v>36</v>
      </c>
      <c r="M81" s="554">
        <v>63457.656000000003</v>
      </c>
      <c r="N81" s="554">
        <v>69226.531000000003</v>
      </c>
      <c r="O81" s="554">
        <v>63457.656000000003</v>
      </c>
      <c r="P81" s="554">
        <v>69226.531000000003</v>
      </c>
      <c r="Q81" s="554">
        <v>63457.656000000003</v>
      </c>
      <c r="R81" s="554">
        <v>69226.531000000003</v>
      </c>
      <c r="S81" s="554" t="s">
        <v>36</v>
      </c>
      <c r="T81" s="554" t="s">
        <v>36</v>
      </c>
      <c r="U81" s="554" t="s">
        <v>36</v>
      </c>
      <c r="V81" s="554" t="s">
        <v>36</v>
      </c>
      <c r="W81" s="554" t="s">
        <v>36</v>
      </c>
      <c r="X81" s="554" t="s">
        <v>36</v>
      </c>
      <c r="Y81" s="554" t="s">
        <v>36</v>
      </c>
      <c r="Z81" s="554" t="s">
        <v>36</v>
      </c>
      <c r="AA81" s="554" t="s">
        <v>36</v>
      </c>
      <c r="AB81" s="554" t="s">
        <v>36</v>
      </c>
      <c r="AC81" s="554" t="s">
        <v>36</v>
      </c>
      <c r="AD81" s="554" t="s">
        <v>36</v>
      </c>
      <c r="AE81" s="554" t="s">
        <v>36</v>
      </c>
      <c r="AF81" s="554" t="s">
        <v>36</v>
      </c>
      <c r="AG81" s="429"/>
    </row>
    <row r="82" spans="1:33" outlineLevel="1" x14ac:dyDescent="0.25">
      <c r="A82" s="216" t="s">
        <v>500</v>
      </c>
      <c r="B82" s="506">
        <v>7</v>
      </c>
      <c r="C82" s="219" t="s">
        <v>783</v>
      </c>
      <c r="D82" s="460" t="s">
        <v>341</v>
      </c>
      <c r="E82" s="554" t="s">
        <v>36</v>
      </c>
      <c r="F82" s="554" t="s">
        <v>36</v>
      </c>
      <c r="G82" s="554" t="s">
        <v>36</v>
      </c>
      <c r="H82" s="554" t="s">
        <v>36</v>
      </c>
      <c r="I82" s="554" t="s">
        <v>36</v>
      </c>
      <c r="J82" s="554" t="s">
        <v>36</v>
      </c>
      <c r="K82" s="554" t="s">
        <v>36</v>
      </c>
      <c r="L82" s="554" t="s">
        <v>36</v>
      </c>
      <c r="M82" s="554">
        <v>40893.894999999997</v>
      </c>
      <c r="N82" s="554">
        <v>44611.527000000002</v>
      </c>
      <c r="O82" s="554">
        <v>40893.894999999997</v>
      </c>
      <c r="P82" s="554">
        <v>44611.527000000002</v>
      </c>
      <c r="Q82" s="554">
        <v>40893.894999999997</v>
      </c>
      <c r="R82" s="554">
        <v>44611.527000000002</v>
      </c>
      <c r="S82" s="554" t="s">
        <v>36</v>
      </c>
      <c r="T82" s="554" t="s">
        <v>36</v>
      </c>
      <c r="U82" s="554" t="s">
        <v>36</v>
      </c>
      <c r="V82" s="554" t="s">
        <v>36</v>
      </c>
      <c r="W82" s="554" t="s">
        <v>36</v>
      </c>
      <c r="X82" s="554" t="s">
        <v>36</v>
      </c>
      <c r="Y82" s="554" t="s">
        <v>36</v>
      </c>
      <c r="Z82" s="554" t="s">
        <v>36</v>
      </c>
      <c r="AA82" s="554" t="s">
        <v>36</v>
      </c>
      <c r="AB82" s="554" t="s">
        <v>36</v>
      </c>
      <c r="AC82" s="554" t="s">
        <v>36</v>
      </c>
      <c r="AD82" s="554" t="s">
        <v>36</v>
      </c>
      <c r="AE82" s="554" t="s">
        <v>36</v>
      </c>
      <c r="AF82" s="554" t="s">
        <v>36</v>
      </c>
      <c r="AG82" s="429"/>
    </row>
    <row r="83" spans="1:33" outlineLevel="1" x14ac:dyDescent="0.25">
      <c r="A83" s="216" t="s">
        <v>501</v>
      </c>
      <c r="B83" s="506">
        <v>7</v>
      </c>
      <c r="C83" s="219" t="s">
        <v>783</v>
      </c>
      <c r="D83" s="460" t="s">
        <v>341</v>
      </c>
      <c r="E83" s="554" t="s">
        <v>36</v>
      </c>
      <c r="F83" s="554" t="s">
        <v>36</v>
      </c>
      <c r="G83" s="554" t="s">
        <v>36</v>
      </c>
      <c r="H83" s="554" t="s">
        <v>36</v>
      </c>
      <c r="I83" s="554" t="s">
        <v>36</v>
      </c>
      <c r="J83" s="554" t="s">
        <v>36</v>
      </c>
      <c r="K83" s="554" t="s">
        <v>36</v>
      </c>
      <c r="L83" s="554" t="s">
        <v>36</v>
      </c>
      <c r="M83" s="554">
        <v>63458.074000000001</v>
      </c>
      <c r="N83" s="554">
        <v>69226.991999999998</v>
      </c>
      <c r="O83" s="554">
        <v>63458.074000000001</v>
      </c>
      <c r="P83" s="554">
        <v>69226.991999999998</v>
      </c>
      <c r="Q83" s="554">
        <v>63458.074000000001</v>
      </c>
      <c r="R83" s="554">
        <v>69226.991999999998</v>
      </c>
      <c r="S83" s="554" t="s">
        <v>36</v>
      </c>
      <c r="T83" s="554" t="s">
        <v>36</v>
      </c>
      <c r="U83" s="554" t="s">
        <v>36</v>
      </c>
      <c r="V83" s="554" t="s">
        <v>36</v>
      </c>
      <c r="W83" s="554" t="s">
        <v>36</v>
      </c>
      <c r="X83" s="554" t="s">
        <v>36</v>
      </c>
      <c r="Y83" s="554" t="s">
        <v>36</v>
      </c>
      <c r="Z83" s="554" t="s">
        <v>36</v>
      </c>
      <c r="AA83" s="554" t="s">
        <v>36</v>
      </c>
      <c r="AB83" s="554" t="s">
        <v>36</v>
      </c>
      <c r="AC83" s="554" t="s">
        <v>36</v>
      </c>
      <c r="AD83" s="554" t="s">
        <v>36</v>
      </c>
      <c r="AE83" s="554" t="s">
        <v>36</v>
      </c>
      <c r="AF83" s="554" t="s">
        <v>36</v>
      </c>
      <c r="AG83" s="429"/>
    </row>
    <row r="84" spans="1:33" outlineLevel="1" x14ac:dyDescent="0.25">
      <c r="A84" s="216" t="s">
        <v>502</v>
      </c>
      <c r="B84" s="506">
        <v>7</v>
      </c>
      <c r="C84" s="219" t="s">
        <v>783</v>
      </c>
      <c r="D84" s="460" t="s">
        <v>341</v>
      </c>
      <c r="E84" s="554" t="s">
        <v>36</v>
      </c>
      <c r="F84" s="554" t="s">
        <v>36</v>
      </c>
      <c r="G84" s="554" t="s">
        <v>36</v>
      </c>
      <c r="H84" s="554" t="s">
        <v>36</v>
      </c>
      <c r="I84" s="554" t="s">
        <v>36</v>
      </c>
      <c r="J84" s="554" t="s">
        <v>36</v>
      </c>
      <c r="K84" s="554" t="s">
        <v>36</v>
      </c>
      <c r="L84" s="554" t="s">
        <v>36</v>
      </c>
      <c r="M84" s="554">
        <v>40893.612999999998</v>
      </c>
      <c r="N84" s="554">
        <v>44611.214999999997</v>
      </c>
      <c r="O84" s="554">
        <v>40893.612999999998</v>
      </c>
      <c r="P84" s="554">
        <v>44611.214999999997</v>
      </c>
      <c r="Q84" s="554">
        <v>40893.612999999998</v>
      </c>
      <c r="R84" s="554">
        <v>44611.214999999997</v>
      </c>
      <c r="S84" s="554" t="s">
        <v>36</v>
      </c>
      <c r="T84" s="554" t="s">
        <v>36</v>
      </c>
      <c r="U84" s="554" t="s">
        <v>36</v>
      </c>
      <c r="V84" s="554" t="s">
        <v>36</v>
      </c>
      <c r="W84" s="554" t="s">
        <v>36</v>
      </c>
      <c r="X84" s="554" t="s">
        <v>36</v>
      </c>
      <c r="Y84" s="554" t="s">
        <v>36</v>
      </c>
      <c r="Z84" s="554" t="s">
        <v>36</v>
      </c>
      <c r="AA84" s="554" t="s">
        <v>36</v>
      </c>
      <c r="AB84" s="554" t="s">
        <v>36</v>
      </c>
      <c r="AC84" s="554" t="s">
        <v>36</v>
      </c>
      <c r="AD84" s="554" t="s">
        <v>36</v>
      </c>
      <c r="AE84" s="554" t="s">
        <v>36</v>
      </c>
      <c r="AF84" s="554" t="s">
        <v>36</v>
      </c>
      <c r="AG84" s="429"/>
    </row>
    <row r="85" spans="1:33" outlineLevel="1" x14ac:dyDescent="0.25">
      <c r="A85" s="216" t="s">
        <v>810</v>
      </c>
      <c r="B85" s="506">
        <v>7</v>
      </c>
      <c r="C85" s="219" t="s">
        <v>783</v>
      </c>
      <c r="D85" s="460" t="s">
        <v>341</v>
      </c>
      <c r="E85" s="554">
        <v>97817.039000000004</v>
      </c>
      <c r="F85" s="554">
        <v>117380.45299999999</v>
      </c>
      <c r="G85" s="554">
        <v>107598.81299999999</v>
      </c>
      <c r="H85" s="554">
        <v>136943.93799999999</v>
      </c>
      <c r="I85" s="554">
        <v>136943.93799999999</v>
      </c>
      <c r="J85" s="554">
        <v>107598.81299999999</v>
      </c>
      <c r="K85" s="554">
        <v>136943.93799999999</v>
      </c>
      <c r="L85" s="554">
        <v>107598.81299999999</v>
      </c>
      <c r="M85" s="554">
        <v>72856.398000000001</v>
      </c>
      <c r="N85" s="554">
        <v>91070.5</v>
      </c>
      <c r="O85" s="554">
        <v>72856.398000000001</v>
      </c>
      <c r="P85" s="554">
        <v>91070.5</v>
      </c>
      <c r="Q85" s="554">
        <v>230854.21900000001</v>
      </c>
      <c r="R85" s="554">
        <v>272827.71899999998</v>
      </c>
      <c r="S85" s="554" t="s">
        <v>36</v>
      </c>
      <c r="T85" s="554" t="s">
        <v>36</v>
      </c>
      <c r="U85" s="554" t="s">
        <v>36</v>
      </c>
      <c r="V85" s="554" t="s">
        <v>36</v>
      </c>
      <c r="W85" s="554" t="s">
        <v>36</v>
      </c>
      <c r="X85" s="554" t="s">
        <v>36</v>
      </c>
      <c r="Y85" s="554" t="s">
        <v>36</v>
      </c>
      <c r="Z85" s="554" t="s">
        <v>36</v>
      </c>
      <c r="AA85" s="554" t="s">
        <v>36</v>
      </c>
      <c r="AB85" s="554" t="s">
        <v>36</v>
      </c>
      <c r="AC85" s="554" t="s">
        <v>36</v>
      </c>
      <c r="AD85" s="554" t="s">
        <v>36</v>
      </c>
      <c r="AE85" s="554" t="s">
        <v>36</v>
      </c>
      <c r="AF85" s="554" t="s">
        <v>36</v>
      </c>
      <c r="AG85" s="429"/>
    </row>
    <row r="86" spans="1:33" outlineLevel="1" x14ac:dyDescent="0.25">
      <c r="A86" s="216" t="s">
        <v>368</v>
      </c>
      <c r="B86" s="506">
        <v>7</v>
      </c>
      <c r="C86" s="219" t="s">
        <v>783</v>
      </c>
      <c r="D86" s="460" t="s">
        <v>341</v>
      </c>
      <c r="E86" s="554">
        <v>181032.57800000001</v>
      </c>
      <c r="F86" s="554">
        <v>217239.109</v>
      </c>
      <c r="G86" s="554">
        <v>199135.93799999999</v>
      </c>
      <c r="H86" s="554">
        <v>253445.71900000001</v>
      </c>
      <c r="I86" s="554">
        <v>253445.71900000001</v>
      </c>
      <c r="J86" s="554">
        <v>199135.93799999999</v>
      </c>
      <c r="K86" s="554">
        <v>253445.71900000001</v>
      </c>
      <c r="L86" s="554">
        <v>199135.93799999999</v>
      </c>
      <c r="M86" s="554" t="s">
        <v>36</v>
      </c>
      <c r="N86" s="554" t="s">
        <v>36</v>
      </c>
      <c r="O86" s="554" t="s">
        <v>36</v>
      </c>
      <c r="P86" s="554" t="s">
        <v>36</v>
      </c>
      <c r="Q86" s="554">
        <v>512716.18800000002</v>
      </c>
      <c r="R86" s="554">
        <v>605937.31299999997</v>
      </c>
      <c r="S86" s="554" t="s">
        <v>36</v>
      </c>
      <c r="T86" s="554" t="s">
        <v>36</v>
      </c>
      <c r="U86" s="554" t="s">
        <v>36</v>
      </c>
      <c r="V86" s="554" t="s">
        <v>36</v>
      </c>
      <c r="W86" s="554" t="s">
        <v>36</v>
      </c>
      <c r="X86" s="554" t="s">
        <v>36</v>
      </c>
      <c r="Y86" s="554" t="s">
        <v>36</v>
      </c>
      <c r="Z86" s="554" t="s">
        <v>36</v>
      </c>
      <c r="AA86" s="554" t="s">
        <v>36</v>
      </c>
      <c r="AB86" s="554" t="s">
        <v>36</v>
      </c>
      <c r="AC86" s="554" t="s">
        <v>36</v>
      </c>
      <c r="AD86" s="554" t="s">
        <v>36</v>
      </c>
      <c r="AE86" s="554" t="s">
        <v>36</v>
      </c>
      <c r="AF86" s="554" t="s">
        <v>36</v>
      </c>
      <c r="AG86" s="429"/>
    </row>
    <row r="87" spans="1:33" outlineLevel="1" x14ac:dyDescent="0.25">
      <c r="A87" s="216" t="s">
        <v>369</v>
      </c>
      <c r="B87" s="506">
        <v>7</v>
      </c>
      <c r="C87" s="219" t="s">
        <v>783</v>
      </c>
      <c r="D87" s="460" t="s">
        <v>341</v>
      </c>
      <c r="E87" s="554">
        <v>38163.097999999998</v>
      </c>
      <c r="F87" s="554">
        <v>45795.718999999997</v>
      </c>
      <c r="G87" s="554">
        <v>41979.464999999997</v>
      </c>
      <c r="H87" s="554">
        <v>53428.413999999997</v>
      </c>
      <c r="I87" s="554">
        <v>53428.413999999997</v>
      </c>
      <c r="J87" s="554">
        <v>41979.464999999997</v>
      </c>
      <c r="K87" s="554">
        <v>53428.413999999997</v>
      </c>
      <c r="L87" s="554">
        <v>41979.464999999997</v>
      </c>
      <c r="M87" s="554">
        <v>69226.531000000003</v>
      </c>
      <c r="N87" s="554">
        <v>86533.164000000004</v>
      </c>
      <c r="O87" s="554">
        <v>69226.531000000003</v>
      </c>
      <c r="P87" s="554">
        <v>86533.164000000004</v>
      </c>
      <c r="Q87" s="554">
        <v>63457.656000000003</v>
      </c>
      <c r="R87" s="554">
        <v>74995.406000000003</v>
      </c>
      <c r="S87" s="554" t="s">
        <v>36</v>
      </c>
      <c r="T87" s="554" t="s">
        <v>36</v>
      </c>
      <c r="U87" s="554" t="s">
        <v>36</v>
      </c>
      <c r="V87" s="554" t="s">
        <v>36</v>
      </c>
      <c r="W87" s="554" t="s">
        <v>36</v>
      </c>
      <c r="X87" s="554" t="s">
        <v>36</v>
      </c>
      <c r="Y87" s="554" t="s">
        <v>36</v>
      </c>
      <c r="Z87" s="554" t="s">
        <v>36</v>
      </c>
      <c r="AA87" s="554" t="s">
        <v>36</v>
      </c>
      <c r="AB87" s="554" t="s">
        <v>36</v>
      </c>
      <c r="AC87" s="554" t="s">
        <v>36</v>
      </c>
      <c r="AD87" s="554" t="s">
        <v>36</v>
      </c>
      <c r="AE87" s="554" t="s">
        <v>36</v>
      </c>
      <c r="AF87" s="554" t="s">
        <v>36</v>
      </c>
      <c r="AG87" s="429"/>
    </row>
    <row r="88" spans="1:33" outlineLevel="1" x14ac:dyDescent="0.25">
      <c r="A88" s="216" t="s">
        <v>370</v>
      </c>
      <c r="B88" s="506">
        <v>7</v>
      </c>
      <c r="C88" s="219" t="s">
        <v>783</v>
      </c>
      <c r="D88" s="460" t="s">
        <v>341</v>
      </c>
      <c r="E88" s="554">
        <v>24160.592000000001</v>
      </c>
      <c r="F88" s="554">
        <v>28992.710999999999</v>
      </c>
      <c r="G88" s="554">
        <v>26576.695</v>
      </c>
      <c r="H88" s="554">
        <v>33824.883000000002</v>
      </c>
      <c r="I88" s="554">
        <v>33824.883000000002</v>
      </c>
      <c r="J88" s="554">
        <v>26576.695</v>
      </c>
      <c r="K88" s="554">
        <v>33824.883000000002</v>
      </c>
      <c r="L88" s="554">
        <v>26576.695</v>
      </c>
      <c r="M88" s="554">
        <v>44611.527000000002</v>
      </c>
      <c r="N88" s="554">
        <v>55764.406000000003</v>
      </c>
      <c r="O88" s="554">
        <v>44611.527000000002</v>
      </c>
      <c r="P88" s="554">
        <v>55764.406000000003</v>
      </c>
      <c r="Q88" s="554">
        <v>40893.894999999997</v>
      </c>
      <c r="R88" s="554">
        <v>48329.148000000001</v>
      </c>
      <c r="S88" s="554" t="s">
        <v>36</v>
      </c>
      <c r="T88" s="554" t="s">
        <v>36</v>
      </c>
      <c r="U88" s="554" t="s">
        <v>36</v>
      </c>
      <c r="V88" s="554" t="s">
        <v>36</v>
      </c>
      <c r="W88" s="554" t="s">
        <v>36</v>
      </c>
      <c r="X88" s="554" t="s">
        <v>36</v>
      </c>
      <c r="Y88" s="554" t="s">
        <v>36</v>
      </c>
      <c r="Z88" s="554" t="s">
        <v>36</v>
      </c>
      <c r="AA88" s="554" t="s">
        <v>36</v>
      </c>
      <c r="AB88" s="554" t="s">
        <v>36</v>
      </c>
      <c r="AC88" s="554" t="s">
        <v>36</v>
      </c>
      <c r="AD88" s="554" t="s">
        <v>36</v>
      </c>
      <c r="AE88" s="554" t="s">
        <v>36</v>
      </c>
      <c r="AF88" s="554" t="s">
        <v>36</v>
      </c>
      <c r="AG88" s="429"/>
    </row>
    <row r="89" spans="1:33" outlineLevel="1" x14ac:dyDescent="0.25">
      <c r="A89" s="216" t="s">
        <v>371</v>
      </c>
      <c r="B89" s="506">
        <v>7</v>
      </c>
      <c r="C89" s="219" t="s">
        <v>783</v>
      </c>
      <c r="D89" s="460" t="s">
        <v>341</v>
      </c>
      <c r="E89" s="554">
        <v>38163.097999999998</v>
      </c>
      <c r="F89" s="554">
        <v>45795.718999999997</v>
      </c>
      <c r="G89" s="554">
        <v>41979.464999999997</v>
      </c>
      <c r="H89" s="554">
        <v>53428.413999999997</v>
      </c>
      <c r="I89" s="554">
        <v>53428.413999999997</v>
      </c>
      <c r="J89" s="554">
        <v>41979.464999999997</v>
      </c>
      <c r="K89" s="554">
        <v>53428.413999999997</v>
      </c>
      <c r="L89" s="554">
        <v>41979.464999999997</v>
      </c>
      <c r="M89" s="554">
        <v>69226.991999999998</v>
      </c>
      <c r="N89" s="554">
        <v>86533.733999999997</v>
      </c>
      <c r="O89" s="554">
        <v>69226.991999999998</v>
      </c>
      <c r="P89" s="554">
        <v>86533.733999999997</v>
      </c>
      <c r="Q89" s="554">
        <v>63458.074000000001</v>
      </c>
      <c r="R89" s="554">
        <v>74995.906000000003</v>
      </c>
      <c r="S89" s="554" t="s">
        <v>36</v>
      </c>
      <c r="T89" s="554" t="s">
        <v>36</v>
      </c>
      <c r="U89" s="554" t="s">
        <v>36</v>
      </c>
      <c r="V89" s="554" t="s">
        <v>36</v>
      </c>
      <c r="W89" s="554" t="s">
        <v>36</v>
      </c>
      <c r="X89" s="554" t="s">
        <v>36</v>
      </c>
      <c r="Y89" s="554" t="s">
        <v>36</v>
      </c>
      <c r="Z89" s="554" t="s">
        <v>36</v>
      </c>
      <c r="AA89" s="554" t="s">
        <v>36</v>
      </c>
      <c r="AB89" s="554" t="s">
        <v>36</v>
      </c>
      <c r="AC89" s="554" t="s">
        <v>36</v>
      </c>
      <c r="AD89" s="554" t="s">
        <v>36</v>
      </c>
      <c r="AE89" s="554" t="s">
        <v>36</v>
      </c>
      <c r="AF89" s="554" t="s">
        <v>36</v>
      </c>
      <c r="AG89" s="429"/>
    </row>
    <row r="90" spans="1:33" outlineLevel="1" x14ac:dyDescent="0.25">
      <c r="A90" s="216" t="s">
        <v>372</v>
      </c>
      <c r="B90" s="506">
        <v>7</v>
      </c>
      <c r="C90" s="219" t="s">
        <v>783</v>
      </c>
      <c r="D90" s="460" t="s">
        <v>341</v>
      </c>
      <c r="E90" s="554">
        <v>24158.883000000002</v>
      </c>
      <c r="F90" s="554">
        <v>28990.657999999999</v>
      </c>
      <c r="G90" s="554">
        <v>26574.745999999999</v>
      </c>
      <c r="H90" s="554">
        <v>33822.402000000002</v>
      </c>
      <c r="I90" s="554">
        <v>33822.402000000002</v>
      </c>
      <c r="J90" s="554">
        <v>26574.745999999999</v>
      </c>
      <c r="K90" s="554">
        <v>33822.402000000002</v>
      </c>
      <c r="L90" s="554">
        <v>26574.745999999999</v>
      </c>
      <c r="M90" s="554">
        <v>44611.214999999997</v>
      </c>
      <c r="N90" s="554">
        <v>55764.016000000003</v>
      </c>
      <c r="O90" s="554">
        <v>44611.214999999997</v>
      </c>
      <c r="P90" s="554">
        <v>55764.016000000003</v>
      </c>
      <c r="Q90" s="554">
        <v>40893.612999999998</v>
      </c>
      <c r="R90" s="554">
        <v>48328.815999999999</v>
      </c>
      <c r="S90" s="554" t="s">
        <v>36</v>
      </c>
      <c r="T90" s="554" t="s">
        <v>36</v>
      </c>
      <c r="U90" s="554" t="s">
        <v>36</v>
      </c>
      <c r="V90" s="554" t="s">
        <v>36</v>
      </c>
      <c r="W90" s="554" t="s">
        <v>36</v>
      </c>
      <c r="X90" s="554" t="s">
        <v>36</v>
      </c>
      <c r="Y90" s="554" t="s">
        <v>36</v>
      </c>
      <c r="Z90" s="554" t="s">
        <v>36</v>
      </c>
      <c r="AA90" s="554" t="s">
        <v>36</v>
      </c>
      <c r="AB90" s="554" t="s">
        <v>36</v>
      </c>
      <c r="AC90" s="554" t="s">
        <v>36</v>
      </c>
      <c r="AD90" s="554" t="s">
        <v>36</v>
      </c>
      <c r="AE90" s="554" t="s">
        <v>36</v>
      </c>
      <c r="AF90" s="554" t="s">
        <v>36</v>
      </c>
      <c r="AG90" s="429"/>
    </row>
    <row r="91" spans="1:33" outlineLevel="1" x14ac:dyDescent="0.25">
      <c r="A91" s="216" t="s">
        <v>811</v>
      </c>
      <c r="B91" s="506">
        <v>7</v>
      </c>
      <c r="C91" s="219" t="s">
        <v>783</v>
      </c>
      <c r="D91" s="460" t="s">
        <v>341</v>
      </c>
      <c r="E91" s="554" t="s">
        <v>36</v>
      </c>
      <c r="F91" s="554" t="s">
        <v>36</v>
      </c>
      <c r="G91" s="554" t="s">
        <v>36</v>
      </c>
      <c r="H91" s="554" t="s">
        <v>36</v>
      </c>
      <c r="I91" s="554" t="s">
        <v>36</v>
      </c>
      <c r="J91" s="554" t="s">
        <v>36</v>
      </c>
      <c r="K91" s="554" t="s">
        <v>36</v>
      </c>
      <c r="L91" s="554" t="s">
        <v>36</v>
      </c>
      <c r="M91" s="554" t="s">
        <v>36</v>
      </c>
      <c r="N91" s="554" t="s">
        <v>36</v>
      </c>
      <c r="O91" s="554" t="s">
        <v>36</v>
      </c>
      <c r="P91" s="554" t="s">
        <v>36</v>
      </c>
      <c r="Q91" s="554" t="s">
        <v>36</v>
      </c>
      <c r="R91" s="554" t="s">
        <v>36</v>
      </c>
      <c r="S91" s="554">
        <v>89502.656000000003</v>
      </c>
      <c r="T91" s="554">
        <v>89502.656000000003</v>
      </c>
      <c r="U91" s="554">
        <v>134253.34400000001</v>
      </c>
      <c r="V91" s="554">
        <v>89502.226999999999</v>
      </c>
      <c r="W91" s="554" t="s">
        <v>36</v>
      </c>
      <c r="X91" s="554" t="s">
        <v>36</v>
      </c>
      <c r="Y91" s="554" t="s">
        <v>36</v>
      </c>
      <c r="Z91" s="554" t="s">
        <v>36</v>
      </c>
      <c r="AA91" s="554" t="s">
        <v>36</v>
      </c>
      <c r="AB91" s="554" t="s">
        <v>36</v>
      </c>
      <c r="AC91" s="554" t="s">
        <v>36</v>
      </c>
      <c r="AD91" s="554" t="s">
        <v>36</v>
      </c>
      <c r="AE91" s="554" t="s">
        <v>36</v>
      </c>
      <c r="AF91" s="554" t="s">
        <v>36</v>
      </c>
      <c r="AG91" s="429"/>
    </row>
    <row r="92" spans="1:33" outlineLevel="1" x14ac:dyDescent="0.25">
      <c r="A92" s="216" t="s">
        <v>812</v>
      </c>
      <c r="B92" s="506">
        <v>7</v>
      </c>
      <c r="C92" s="219" t="s">
        <v>783</v>
      </c>
      <c r="D92" s="460" t="s">
        <v>341</v>
      </c>
      <c r="E92" s="554" t="s">
        <v>36</v>
      </c>
      <c r="F92" s="554" t="s">
        <v>36</v>
      </c>
      <c r="G92" s="554" t="s">
        <v>36</v>
      </c>
      <c r="H92" s="554" t="s">
        <v>36</v>
      </c>
      <c r="I92" s="554" t="s">
        <v>36</v>
      </c>
      <c r="J92" s="554" t="s">
        <v>36</v>
      </c>
      <c r="K92" s="554" t="s">
        <v>36</v>
      </c>
      <c r="L92" s="554" t="s">
        <v>36</v>
      </c>
      <c r="M92" s="554" t="s">
        <v>36</v>
      </c>
      <c r="N92" s="554" t="s">
        <v>36</v>
      </c>
      <c r="O92" s="554" t="s">
        <v>36</v>
      </c>
      <c r="P92" s="554" t="s">
        <v>36</v>
      </c>
      <c r="Q92" s="554" t="s">
        <v>36</v>
      </c>
      <c r="R92" s="554" t="s">
        <v>36</v>
      </c>
      <c r="S92" s="554">
        <v>46190.078000000001</v>
      </c>
      <c r="T92" s="554">
        <v>35530.832000000002</v>
      </c>
      <c r="U92" s="554">
        <v>53296.190999999999</v>
      </c>
      <c r="V92" s="554">
        <v>35530.792999999998</v>
      </c>
      <c r="W92" s="554" t="s">
        <v>36</v>
      </c>
      <c r="X92" s="554" t="s">
        <v>36</v>
      </c>
      <c r="Y92" s="554" t="s">
        <v>36</v>
      </c>
      <c r="Z92" s="554" t="s">
        <v>36</v>
      </c>
      <c r="AA92" s="554" t="s">
        <v>36</v>
      </c>
      <c r="AB92" s="554" t="s">
        <v>36</v>
      </c>
      <c r="AC92" s="554" t="s">
        <v>36</v>
      </c>
      <c r="AD92" s="554" t="s">
        <v>36</v>
      </c>
      <c r="AE92" s="554" t="s">
        <v>36</v>
      </c>
      <c r="AF92" s="554" t="s">
        <v>36</v>
      </c>
      <c r="AG92" s="429"/>
    </row>
    <row r="93" spans="1:33" outlineLevel="1" x14ac:dyDescent="0.25">
      <c r="A93" s="216" t="s">
        <v>813</v>
      </c>
      <c r="B93" s="506">
        <v>7</v>
      </c>
      <c r="C93" s="219" t="s">
        <v>783</v>
      </c>
      <c r="D93" s="460" t="s">
        <v>341</v>
      </c>
      <c r="E93" s="554" t="s">
        <v>36</v>
      </c>
      <c r="F93" s="554" t="s">
        <v>36</v>
      </c>
      <c r="G93" s="554" t="s">
        <v>36</v>
      </c>
      <c r="H93" s="554" t="s">
        <v>36</v>
      </c>
      <c r="I93" s="554" t="s">
        <v>36</v>
      </c>
      <c r="J93" s="554" t="s">
        <v>36</v>
      </c>
      <c r="K93" s="554" t="s">
        <v>36</v>
      </c>
      <c r="L93" s="554" t="s">
        <v>36</v>
      </c>
      <c r="M93" s="554" t="s">
        <v>36</v>
      </c>
      <c r="N93" s="554" t="s">
        <v>36</v>
      </c>
      <c r="O93" s="554" t="s">
        <v>36</v>
      </c>
      <c r="P93" s="554" t="s">
        <v>36</v>
      </c>
      <c r="Q93" s="554" t="s">
        <v>36</v>
      </c>
      <c r="R93" s="554" t="s">
        <v>36</v>
      </c>
      <c r="S93" s="554">
        <v>46189.964999999997</v>
      </c>
      <c r="T93" s="554">
        <v>35530.745999999999</v>
      </c>
      <c r="U93" s="554">
        <v>53296.190999999999</v>
      </c>
      <c r="V93" s="554">
        <v>35530.792999999998</v>
      </c>
      <c r="W93" s="554" t="s">
        <v>36</v>
      </c>
      <c r="X93" s="554" t="s">
        <v>36</v>
      </c>
      <c r="Y93" s="554" t="s">
        <v>36</v>
      </c>
      <c r="Z93" s="554" t="s">
        <v>36</v>
      </c>
      <c r="AA93" s="554" t="s">
        <v>36</v>
      </c>
      <c r="AB93" s="554" t="s">
        <v>36</v>
      </c>
      <c r="AC93" s="554" t="s">
        <v>36</v>
      </c>
      <c r="AD93" s="554" t="s">
        <v>36</v>
      </c>
      <c r="AE93" s="554" t="s">
        <v>36</v>
      </c>
      <c r="AF93" s="554" t="s">
        <v>36</v>
      </c>
      <c r="AG93" s="429"/>
    </row>
    <row r="94" spans="1:33" outlineLevel="1" x14ac:dyDescent="0.25">
      <c r="A94" s="216" t="s">
        <v>814</v>
      </c>
      <c r="B94" s="506">
        <v>7</v>
      </c>
      <c r="C94" s="219" t="s">
        <v>783</v>
      </c>
      <c r="D94" s="460" t="s">
        <v>341</v>
      </c>
      <c r="E94" s="554" t="s">
        <v>36</v>
      </c>
      <c r="F94" s="554" t="s">
        <v>36</v>
      </c>
      <c r="G94" s="554" t="s">
        <v>36</v>
      </c>
      <c r="H94" s="554" t="s">
        <v>36</v>
      </c>
      <c r="I94" s="554" t="s">
        <v>36</v>
      </c>
      <c r="J94" s="554" t="s">
        <v>36</v>
      </c>
      <c r="K94" s="554" t="s">
        <v>36</v>
      </c>
      <c r="L94" s="554" t="s">
        <v>36</v>
      </c>
      <c r="M94" s="554" t="s">
        <v>36</v>
      </c>
      <c r="N94" s="554" t="s">
        <v>36</v>
      </c>
      <c r="O94" s="554" t="s">
        <v>36</v>
      </c>
      <c r="P94" s="554" t="s">
        <v>36</v>
      </c>
      <c r="Q94" s="554" t="s">
        <v>36</v>
      </c>
      <c r="R94" s="554" t="s">
        <v>36</v>
      </c>
      <c r="S94" s="554">
        <v>377073.43800000002</v>
      </c>
      <c r="T94" s="554">
        <v>377073.43800000002</v>
      </c>
      <c r="U94" s="554">
        <v>565610.06299999997</v>
      </c>
      <c r="V94" s="554">
        <v>377073.34399999998</v>
      </c>
      <c r="W94" s="554" t="s">
        <v>36</v>
      </c>
      <c r="X94" s="554" t="s">
        <v>36</v>
      </c>
      <c r="Y94" s="554" t="s">
        <v>36</v>
      </c>
      <c r="Z94" s="554" t="s">
        <v>36</v>
      </c>
      <c r="AA94" s="554" t="s">
        <v>36</v>
      </c>
      <c r="AB94" s="554" t="s">
        <v>36</v>
      </c>
      <c r="AC94" s="554" t="s">
        <v>36</v>
      </c>
      <c r="AD94" s="554" t="s">
        <v>36</v>
      </c>
      <c r="AE94" s="554" t="s">
        <v>36</v>
      </c>
      <c r="AF94" s="554" t="s">
        <v>36</v>
      </c>
      <c r="AG94" s="429"/>
    </row>
    <row r="95" spans="1:33" outlineLevel="1" x14ac:dyDescent="0.25">
      <c r="A95" s="216" t="s">
        <v>815</v>
      </c>
      <c r="B95" s="506">
        <v>7</v>
      </c>
      <c r="C95" s="219" t="s">
        <v>854</v>
      </c>
      <c r="D95" s="460" t="s">
        <v>341</v>
      </c>
      <c r="E95" s="554" t="s">
        <v>36</v>
      </c>
      <c r="F95" s="554" t="s">
        <v>36</v>
      </c>
      <c r="G95" s="554" t="s">
        <v>36</v>
      </c>
      <c r="H95" s="554" t="s">
        <v>36</v>
      </c>
      <c r="I95" s="554" t="s">
        <v>36</v>
      </c>
      <c r="J95" s="554" t="s">
        <v>36</v>
      </c>
      <c r="K95" s="554" t="s">
        <v>36</v>
      </c>
      <c r="L95" s="554" t="s">
        <v>36</v>
      </c>
      <c r="M95" s="554" t="s">
        <v>36</v>
      </c>
      <c r="N95" s="554" t="s">
        <v>36</v>
      </c>
      <c r="O95" s="554" t="s">
        <v>36</v>
      </c>
      <c r="P95" s="554" t="s">
        <v>36</v>
      </c>
      <c r="Q95" s="554" t="s">
        <v>36</v>
      </c>
      <c r="R95" s="554" t="s">
        <v>36</v>
      </c>
      <c r="S95" s="554" t="s">
        <v>36</v>
      </c>
      <c r="T95" s="554" t="s">
        <v>36</v>
      </c>
      <c r="U95" s="554" t="s">
        <v>36</v>
      </c>
      <c r="V95" s="554" t="s">
        <v>36</v>
      </c>
      <c r="W95" s="554">
        <v>106704.008</v>
      </c>
      <c r="X95" s="554">
        <v>82080</v>
      </c>
      <c r="Y95" s="554">
        <v>106704.008</v>
      </c>
      <c r="Z95" s="554">
        <v>82080</v>
      </c>
      <c r="AA95" s="554">
        <v>106704.008</v>
      </c>
      <c r="AB95" s="554">
        <v>82080</v>
      </c>
      <c r="AC95" s="554">
        <v>123120.008</v>
      </c>
      <c r="AD95" s="554">
        <v>82080</v>
      </c>
      <c r="AE95" s="554">
        <v>115618.711</v>
      </c>
      <c r="AF95" s="554">
        <v>115618.711</v>
      </c>
      <c r="AG95" s="429"/>
    </row>
    <row r="96" spans="1:33" outlineLevel="1" x14ac:dyDescent="0.25">
      <c r="A96" s="216" t="s">
        <v>816</v>
      </c>
      <c r="B96" s="506">
        <v>7</v>
      </c>
      <c r="C96" s="219" t="s">
        <v>854</v>
      </c>
      <c r="D96" s="460" t="s">
        <v>341</v>
      </c>
      <c r="E96" s="554" t="s">
        <v>36</v>
      </c>
      <c r="F96" s="554" t="s">
        <v>36</v>
      </c>
      <c r="G96" s="554" t="s">
        <v>36</v>
      </c>
      <c r="H96" s="554" t="s">
        <v>36</v>
      </c>
      <c r="I96" s="554" t="s">
        <v>36</v>
      </c>
      <c r="J96" s="554" t="s">
        <v>36</v>
      </c>
      <c r="K96" s="554" t="s">
        <v>36</v>
      </c>
      <c r="L96" s="554" t="s">
        <v>36</v>
      </c>
      <c r="M96" s="554" t="s">
        <v>36</v>
      </c>
      <c r="N96" s="554" t="s">
        <v>36</v>
      </c>
      <c r="O96" s="554" t="s">
        <v>36</v>
      </c>
      <c r="P96" s="554" t="s">
        <v>36</v>
      </c>
      <c r="Q96" s="554" t="s">
        <v>36</v>
      </c>
      <c r="R96" s="554" t="s">
        <v>36</v>
      </c>
      <c r="S96" s="554" t="s">
        <v>36</v>
      </c>
      <c r="T96" s="554" t="s">
        <v>36</v>
      </c>
      <c r="U96" s="554" t="s">
        <v>36</v>
      </c>
      <c r="V96" s="554" t="s">
        <v>36</v>
      </c>
      <c r="W96" s="554">
        <v>106704.008</v>
      </c>
      <c r="X96" s="554">
        <v>82080</v>
      </c>
      <c r="Y96" s="554">
        <v>106704.008</v>
      </c>
      <c r="Z96" s="554">
        <v>82080</v>
      </c>
      <c r="AA96" s="554">
        <v>106704.008</v>
      </c>
      <c r="AB96" s="554">
        <v>82080</v>
      </c>
      <c r="AC96" s="554">
        <v>123120.008</v>
      </c>
      <c r="AD96" s="554">
        <v>82080</v>
      </c>
      <c r="AE96" s="554">
        <v>115618.711</v>
      </c>
      <c r="AF96" s="554">
        <v>115618.711</v>
      </c>
      <c r="AG96" s="429"/>
    </row>
    <row r="97" spans="1:33" outlineLevel="1" x14ac:dyDescent="0.25">
      <c r="A97" s="216" t="s">
        <v>817</v>
      </c>
      <c r="B97" s="506">
        <v>7</v>
      </c>
      <c r="C97" s="219" t="s">
        <v>854</v>
      </c>
      <c r="D97" s="460" t="s">
        <v>341</v>
      </c>
      <c r="E97" s="554" t="s">
        <v>36</v>
      </c>
      <c r="F97" s="554" t="s">
        <v>36</v>
      </c>
      <c r="G97" s="554" t="s">
        <v>36</v>
      </c>
      <c r="H97" s="554" t="s">
        <v>36</v>
      </c>
      <c r="I97" s="554" t="s">
        <v>36</v>
      </c>
      <c r="J97" s="554" t="s">
        <v>36</v>
      </c>
      <c r="K97" s="554" t="s">
        <v>36</v>
      </c>
      <c r="L97" s="554" t="s">
        <v>36</v>
      </c>
      <c r="M97" s="554" t="s">
        <v>36</v>
      </c>
      <c r="N97" s="554" t="s">
        <v>36</v>
      </c>
      <c r="O97" s="554" t="s">
        <v>36</v>
      </c>
      <c r="P97" s="554" t="s">
        <v>36</v>
      </c>
      <c r="Q97" s="554" t="s">
        <v>36</v>
      </c>
      <c r="R97" s="554" t="s">
        <v>36</v>
      </c>
      <c r="S97" s="554" t="s">
        <v>36</v>
      </c>
      <c r="T97" s="554" t="s">
        <v>36</v>
      </c>
      <c r="U97" s="554" t="s">
        <v>36</v>
      </c>
      <c r="V97" s="554" t="s">
        <v>36</v>
      </c>
      <c r="W97" s="554">
        <v>53352.004000000001</v>
      </c>
      <c r="X97" s="554">
        <v>41040</v>
      </c>
      <c r="Y97" s="554">
        <v>53352.004000000001</v>
      </c>
      <c r="Z97" s="554">
        <v>41040</v>
      </c>
      <c r="AA97" s="554">
        <v>53352.004000000001</v>
      </c>
      <c r="AB97" s="554">
        <v>41040</v>
      </c>
      <c r="AC97" s="554">
        <v>61560.004000000001</v>
      </c>
      <c r="AD97" s="554">
        <v>41040</v>
      </c>
      <c r="AE97" s="554">
        <v>57809.355000000003</v>
      </c>
      <c r="AF97" s="554">
        <v>57809.355000000003</v>
      </c>
      <c r="AG97" s="429"/>
    </row>
    <row r="98" spans="1:33" outlineLevel="1" x14ac:dyDescent="0.25">
      <c r="A98" s="216" t="s">
        <v>818</v>
      </c>
      <c r="B98" s="506">
        <v>7</v>
      </c>
      <c r="C98" s="219" t="s">
        <v>854</v>
      </c>
      <c r="D98" s="460" t="s">
        <v>341</v>
      </c>
      <c r="E98" s="554" t="s">
        <v>36</v>
      </c>
      <c r="F98" s="554" t="s">
        <v>36</v>
      </c>
      <c r="G98" s="554" t="s">
        <v>36</v>
      </c>
      <c r="H98" s="554" t="s">
        <v>36</v>
      </c>
      <c r="I98" s="554" t="s">
        <v>36</v>
      </c>
      <c r="J98" s="554" t="s">
        <v>36</v>
      </c>
      <c r="K98" s="554" t="s">
        <v>36</v>
      </c>
      <c r="L98" s="554" t="s">
        <v>36</v>
      </c>
      <c r="M98" s="554" t="s">
        <v>36</v>
      </c>
      <c r="N98" s="554" t="s">
        <v>36</v>
      </c>
      <c r="O98" s="554" t="s">
        <v>36</v>
      </c>
      <c r="P98" s="554" t="s">
        <v>36</v>
      </c>
      <c r="Q98" s="554" t="s">
        <v>36</v>
      </c>
      <c r="R98" s="554" t="s">
        <v>36</v>
      </c>
      <c r="S98" s="554" t="s">
        <v>36</v>
      </c>
      <c r="T98" s="554" t="s">
        <v>36</v>
      </c>
      <c r="U98" s="554" t="s">
        <v>36</v>
      </c>
      <c r="V98" s="554" t="s">
        <v>36</v>
      </c>
      <c r="W98" s="554">
        <v>53352.004000000001</v>
      </c>
      <c r="X98" s="554">
        <v>41040</v>
      </c>
      <c r="Y98" s="554">
        <v>53352.004000000001</v>
      </c>
      <c r="Z98" s="554">
        <v>41040</v>
      </c>
      <c r="AA98" s="554">
        <v>53352.004000000001</v>
      </c>
      <c r="AB98" s="554">
        <v>41040</v>
      </c>
      <c r="AC98" s="554">
        <v>61560.004000000001</v>
      </c>
      <c r="AD98" s="554">
        <v>41040</v>
      </c>
      <c r="AE98" s="554">
        <v>57809.355000000003</v>
      </c>
      <c r="AF98" s="554">
        <v>57809.355000000003</v>
      </c>
      <c r="AG98" s="429"/>
    </row>
    <row r="99" spans="1:33" outlineLevel="1" x14ac:dyDescent="0.25">
      <c r="A99" s="216" t="s">
        <v>819</v>
      </c>
      <c r="B99" s="506">
        <v>7</v>
      </c>
      <c r="C99" s="219" t="s">
        <v>854</v>
      </c>
      <c r="D99" s="460" t="s">
        <v>341</v>
      </c>
      <c r="E99" s="554" t="s">
        <v>36</v>
      </c>
      <c r="F99" s="554" t="s">
        <v>36</v>
      </c>
      <c r="G99" s="554" t="s">
        <v>36</v>
      </c>
      <c r="H99" s="554" t="s">
        <v>36</v>
      </c>
      <c r="I99" s="554" t="s">
        <v>36</v>
      </c>
      <c r="J99" s="554" t="s">
        <v>36</v>
      </c>
      <c r="K99" s="554" t="s">
        <v>36</v>
      </c>
      <c r="L99" s="554" t="s">
        <v>36</v>
      </c>
      <c r="M99" s="554" t="s">
        <v>36</v>
      </c>
      <c r="N99" s="554" t="s">
        <v>36</v>
      </c>
      <c r="O99" s="554" t="s">
        <v>36</v>
      </c>
      <c r="P99" s="554" t="s">
        <v>36</v>
      </c>
      <c r="Q99" s="554" t="s">
        <v>36</v>
      </c>
      <c r="R99" s="554" t="s">
        <v>36</v>
      </c>
      <c r="S99" s="554" t="s">
        <v>36</v>
      </c>
      <c r="T99" s="554" t="s">
        <v>36</v>
      </c>
      <c r="U99" s="554" t="s">
        <v>36</v>
      </c>
      <c r="V99" s="554" t="s">
        <v>36</v>
      </c>
      <c r="W99" s="554">
        <v>53352.004000000001</v>
      </c>
      <c r="X99" s="554">
        <v>41040</v>
      </c>
      <c r="Y99" s="554">
        <v>53352.004000000001</v>
      </c>
      <c r="Z99" s="554">
        <v>41040</v>
      </c>
      <c r="AA99" s="554">
        <v>53352.004000000001</v>
      </c>
      <c r="AB99" s="554">
        <v>41040</v>
      </c>
      <c r="AC99" s="554">
        <v>61560.004000000001</v>
      </c>
      <c r="AD99" s="554">
        <v>41040</v>
      </c>
      <c r="AE99" s="554">
        <v>57809.355000000003</v>
      </c>
      <c r="AF99" s="554">
        <v>57809.355000000003</v>
      </c>
      <c r="AG99" s="429"/>
    </row>
    <row r="100" spans="1:33" outlineLevel="1" x14ac:dyDescent="0.25">
      <c r="A100" s="216" t="s">
        <v>820</v>
      </c>
      <c r="B100" s="506">
        <v>7</v>
      </c>
      <c r="C100" s="219" t="s">
        <v>854</v>
      </c>
      <c r="D100" s="460" t="s">
        <v>341</v>
      </c>
      <c r="E100" s="554" t="s">
        <v>36</v>
      </c>
      <c r="F100" s="554" t="s">
        <v>36</v>
      </c>
      <c r="G100" s="554" t="s">
        <v>36</v>
      </c>
      <c r="H100" s="554" t="s">
        <v>36</v>
      </c>
      <c r="I100" s="554" t="s">
        <v>36</v>
      </c>
      <c r="J100" s="554" t="s">
        <v>36</v>
      </c>
      <c r="K100" s="554" t="s">
        <v>36</v>
      </c>
      <c r="L100" s="554" t="s">
        <v>36</v>
      </c>
      <c r="M100" s="554" t="s">
        <v>36</v>
      </c>
      <c r="N100" s="554" t="s">
        <v>36</v>
      </c>
      <c r="O100" s="554" t="s">
        <v>36</v>
      </c>
      <c r="P100" s="554" t="s">
        <v>36</v>
      </c>
      <c r="Q100" s="554" t="s">
        <v>36</v>
      </c>
      <c r="R100" s="554" t="s">
        <v>36</v>
      </c>
      <c r="S100" s="554" t="s">
        <v>36</v>
      </c>
      <c r="T100" s="554" t="s">
        <v>36</v>
      </c>
      <c r="U100" s="554" t="s">
        <v>36</v>
      </c>
      <c r="V100" s="554" t="s">
        <v>36</v>
      </c>
      <c r="W100" s="554">
        <v>53352.004000000001</v>
      </c>
      <c r="X100" s="554">
        <v>41040</v>
      </c>
      <c r="Y100" s="554">
        <v>53352.004000000001</v>
      </c>
      <c r="Z100" s="554">
        <v>41040</v>
      </c>
      <c r="AA100" s="554">
        <v>53352.004000000001</v>
      </c>
      <c r="AB100" s="554">
        <v>41040</v>
      </c>
      <c r="AC100" s="554">
        <v>61560.004000000001</v>
      </c>
      <c r="AD100" s="554">
        <v>41040</v>
      </c>
      <c r="AE100" s="554">
        <v>57809.355000000003</v>
      </c>
      <c r="AF100" s="554">
        <v>57809.355000000003</v>
      </c>
      <c r="AG100" s="429"/>
    </row>
    <row r="101" spans="1:33" outlineLevel="1" x14ac:dyDescent="0.25">
      <c r="A101" s="216" t="s">
        <v>821</v>
      </c>
      <c r="B101" s="506">
        <v>7</v>
      </c>
      <c r="C101" s="219" t="s">
        <v>854</v>
      </c>
      <c r="D101" s="460" t="s">
        <v>341</v>
      </c>
      <c r="E101" s="554" t="s">
        <v>36</v>
      </c>
      <c r="F101" s="554" t="s">
        <v>36</v>
      </c>
      <c r="G101" s="554" t="s">
        <v>36</v>
      </c>
      <c r="H101" s="554" t="s">
        <v>36</v>
      </c>
      <c r="I101" s="554" t="s">
        <v>36</v>
      </c>
      <c r="J101" s="554" t="s">
        <v>36</v>
      </c>
      <c r="K101" s="554" t="s">
        <v>36</v>
      </c>
      <c r="L101" s="554" t="s">
        <v>36</v>
      </c>
      <c r="M101" s="554" t="s">
        <v>36</v>
      </c>
      <c r="N101" s="554" t="s">
        <v>36</v>
      </c>
      <c r="O101" s="554" t="s">
        <v>36</v>
      </c>
      <c r="P101" s="554" t="s">
        <v>36</v>
      </c>
      <c r="Q101" s="554" t="s">
        <v>36</v>
      </c>
      <c r="R101" s="554" t="s">
        <v>36</v>
      </c>
      <c r="S101" s="554" t="s">
        <v>36</v>
      </c>
      <c r="T101" s="554" t="s">
        <v>36</v>
      </c>
      <c r="U101" s="554" t="s">
        <v>36</v>
      </c>
      <c r="V101" s="554" t="s">
        <v>36</v>
      </c>
      <c r="W101" s="554">
        <v>53352.004000000001</v>
      </c>
      <c r="X101" s="554">
        <v>41040</v>
      </c>
      <c r="Y101" s="554">
        <v>53352.004000000001</v>
      </c>
      <c r="Z101" s="554">
        <v>41040</v>
      </c>
      <c r="AA101" s="554">
        <v>53352.004000000001</v>
      </c>
      <c r="AB101" s="554">
        <v>41040</v>
      </c>
      <c r="AC101" s="554">
        <v>61560.004000000001</v>
      </c>
      <c r="AD101" s="554">
        <v>41040</v>
      </c>
      <c r="AE101" s="554">
        <v>57809.355000000003</v>
      </c>
      <c r="AF101" s="554">
        <v>57809.355000000003</v>
      </c>
      <c r="AG101" s="429"/>
    </row>
    <row r="102" spans="1:33" outlineLevel="1" x14ac:dyDescent="0.25">
      <c r="A102" s="216" t="s">
        <v>822</v>
      </c>
      <c r="B102" s="506">
        <v>7</v>
      </c>
      <c r="C102" s="219" t="s">
        <v>854</v>
      </c>
      <c r="D102" s="460" t="s">
        <v>341</v>
      </c>
      <c r="E102" s="554" t="s">
        <v>36</v>
      </c>
      <c r="F102" s="554" t="s">
        <v>36</v>
      </c>
      <c r="G102" s="554" t="s">
        <v>36</v>
      </c>
      <c r="H102" s="554" t="s">
        <v>36</v>
      </c>
      <c r="I102" s="554" t="s">
        <v>36</v>
      </c>
      <c r="J102" s="554" t="s">
        <v>36</v>
      </c>
      <c r="K102" s="554" t="s">
        <v>36</v>
      </c>
      <c r="L102" s="554" t="s">
        <v>36</v>
      </c>
      <c r="M102" s="554" t="s">
        <v>36</v>
      </c>
      <c r="N102" s="554" t="s">
        <v>36</v>
      </c>
      <c r="O102" s="554" t="s">
        <v>36</v>
      </c>
      <c r="P102" s="554" t="s">
        <v>36</v>
      </c>
      <c r="Q102" s="554" t="s">
        <v>36</v>
      </c>
      <c r="R102" s="554" t="s">
        <v>36</v>
      </c>
      <c r="S102" s="554" t="s">
        <v>36</v>
      </c>
      <c r="T102" s="554" t="s">
        <v>36</v>
      </c>
      <c r="U102" s="554" t="s">
        <v>36</v>
      </c>
      <c r="V102" s="554" t="s">
        <v>36</v>
      </c>
      <c r="W102" s="554">
        <v>53352.004000000001</v>
      </c>
      <c r="X102" s="554">
        <v>41040</v>
      </c>
      <c r="Y102" s="554">
        <v>53352.004000000001</v>
      </c>
      <c r="Z102" s="554">
        <v>41040</v>
      </c>
      <c r="AA102" s="554">
        <v>53352.004000000001</v>
      </c>
      <c r="AB102" s="554">
        <v>41040</v>
      </c>
      <c r="AC102" s="554">
        <v>61560.004000000001</v>
      </c>
      <c r="AD102" s="554">
        <v>41040</v>
      </c>
      <c r="AE102" s="554">
        <v>57809.355000000003</v>
      </c>
      <c r="AF102" s="554">
        <v>57809.355000000003</v>
      </c>
      <c r="AG102" s="429"/>
    </row>
    <row r="103" spans="1:33" outlineLevel="1" x14ac:dyDescent="0.25">
      <c r="A103" s="216" t="s">
        <v>823</v>
      </c>
      <c r="B103" s="506">
        <v>7</v>
      </c>
      <c r="C103" s="219" t="s">
        <v>854</v>
      </c>
      <c r="D103" s="460" t="s">
        <v>341</v>
      </c>
      <c r="E103" s="554" t="s">
        <v>36</v>
      </c>
      <c r="F103" s="554" t="s">
        <v>36</v>
      </c>
      <c r="G103" s="554" t="s">
        <v>36</v>
      </c>
      <c r="H103" s="554" t="s">
        <v>36</v>
      </c>
      <c r="I103" s="554" t="s">
        <v>36</v>
      </c>
      <c r="J103" s="554" t="s">
        <v>36</v>
      </c>
      <c r="K103" s="554" t="s">
        <v>36</v>
      </c>
      <c r="L103" s="554" t="s">
        <v>36</v>
      </c>
      <c r="M103" s="554" t="s">
        <v>36</v>
      </c>
      <c r="N103" s="554" t="s">
        <v>36</v>
      </c>
      <c r="O103" s="554" t="s">
        <v>36</v>
      </c>
      <c r="P103" s="554" t="s">
        <v>36</v>
      </c>
      <c r="Q103" s="554" t="s">
        <v>36</v>
      </c>
      <c r="R103" s="554" t="s">
        <v>36</v>
      </c>
      <c r="S103" s="554" t="s">
        <v>36</v>
      </c>
      <c r="T103" s="554" t="s">
        <v>36</v>
      </c>
      <c r="U103" s="554" t="s">
        <v>36</v>
      </c>
      <c r="V103" s="554" t="s">
        <v>36</v>
      </c>
      <c r="W103" s="554">
        <v>53352.004000000001</v>
      </c>
      <c r="X103" s="554">
        <v>41040</v>
      </c>
      <c r="Y103" s="554">
        <v>53352.004000000001</v>
      </c>
      <c r="Z103" s="554">
        <v>41040</v>
      </c>
      <c r="AA103" s="554">
        <v>53352.004000000001</v>
      </c>
      <c r="AB103" s="554">
        <v>41040</v>
      </c>
      <c r="AC103" s="554">
        <v>61560.004000000001</v>
      </c>
      <c r="AD103" s="554">
        <v>41040</v>
      </c>
      <c r="AE103" s="554">
        <v>57809.355000000003</v>
      </c>
      <c r="AF103" s="554">
        <v>57809.355000000003</v>
      </c>
      <c r="AG103" s="429"/>
    </row>
    <row r="104" spans="1:33" outlineLevel="1" x14ac:dyDescent="0.25">
      <c r="A104" s="216" t="s">
        <v>824</v>
      </c>
      <c r="B104" s="506">
        <v>7</v>
      </c>
      <c r="C104" s="219" t="s">
        <v>854</v>
      </c>
      <c r="D104" s="460" t="s">
        <v>341</v>
      </c>
      <c r="E104" s="554" t="s">
        <v>36</v>
      </c>
      <c r="F104" s="554" t="s">
        <v>36</v>
      </c>
      <c r="G104" s="554" t="s">
        <v>36</v>
      </c>
      <c r="H104" s="554" t="s">
        <v>36</v>
      </c>
      <c r="I104" s="554" t="s">
        <v>36</v>
      </c>
      <c r="J104" s="554" t="s">
        <v>36</v>
      </c>
      <c r="K104" s="554" t="s">
        <v>36</v>
      </c>
      <c r="L104" s="554" t="s">
        <v>36</v>
      </c>
      <c r="M104" s="554" t="s">
        <v>36</v>
      </c>
      <c r="N104" s="554" t="s">
        <v>36</v>
      </c>
      <c r="O104" s="554" t="s">
        <v>36</v>
      </c>
      <c r="P104" s="554" t="s">
        <v>36</v>
      </c>
      <c r="Q104" s="554" t="s">
        <v>36</v>
      </c>
      <c r="R104" s="554" t="s">
        <v>36</v>
      </c>
      <c r="S104" s="554" t="s">
        <v>36</v>
      </c>
      <c r="T104" s="554" t="s">
        <v>36</v>
      </c>
      <c r="U104" s="554" t="s">
        <v>36</v>
      </c>
      <c r="V104" s="554" t="s">
        <v>36</v>
      </c>
      <c r="W104" s="554">
        <v>53352.004000000001</v>
      </c>
      <c r="X104" s="554">
        <v>41040</v>
      </c>
      <c r="Y104" s="554">
        <v>53352.004000000001</v>
      </c>
      <c r="Z104" s="554">
        <v>41040</v>
      </c>
      <c r="AA104" s="554">
        <v>53352.004000000001</v>
      </c>
      <c r="AB104" s="554">
        <v>41040</v>
      </c>
      <c r="AC104" s="554">
        <v>61560.004000000001</v>
      </c>
      <c r="AD104" s="554">
        <v>41040</v>
      </c>
      <c r="AE104" s="554">
        <v>57809.355000000003</v>
      </c>
      <c r="AF104" s="554">
        <v>57809.355000000003</v>
      </c>
      <c r="AG104" s="429"/>
    </row>
    <row r="105" spans="1:33" outlineLevel="1" x14ac:dyDescent="0.25">
      <c r="A105" s="216" t="s">
        <v>825</v>
      </c>
      <c r="B105" s="506">
        <v>7</v>
      </c>
      <c r="C105" s="219" t="s">
        <v>783</v>
      </c>
      <c r="D105" s="460" t="s">
        <v>341</v>
      </c>
      <c r="E105" s="554" t="s">
        <v>36</v>
      </c>
      <c r="F105" s="554" t="s">
        <v>36</v>
      </c>
      <c r="G105" s="554" t="s">
        <v>36</v>
      </c>
      <c r="H105" s="554" t="s">
        <v>36</v>
      </c>
      <c r="I105" s="554">
        <v>521372.18800000002</v>
      </c>
      <c r="J105" s="554">
        <v>521372.18800000002</v>
      </c>
      <c r="K105" s="554" t="s">
        <v>36</v>
      </c>
      <c r="L105" s="554" t="s">
        <v>36</v>
      </c>
      <c r="M105" s="554" t="s">
        <v>36</v>
      </c>
      <c r="N105" s="554" t="s">
        <v>36</v>
      </c>
      <c r="O105" s="554" t="s">
        <v>36</v>
      </c>
      <c r="P105" s="554" t="s">
        <v>36</v>
      </c>
      <c r="Q105" s="554" t="s">
        <v>36</v>
      </c>
      <c r="R105" s="554" t="s">
        <v>36</v>
      </c>
      <c r="S105" s="554" t="s">
        <v>36</v>
      </c>
      <c r="T105" s="554" t="s">
        <v>36</v>
      </c>
      <c r="U105" s="554" t="s">
        <v>36</v>
      </c>
      <c r="V105" s="554" t="s">
        <v>36</v>
      </c>
      <c r="W105" s="554" t="s">
        <v>36</v>
      </c>
      <c r="X105" s="554" t="s">
        <v>36</v>
      </c>
      <c r="Y105" s="554" t="s">
        <v>36</v>
      </c>
      <c r="Z105" s="554" t="s">
        <v>36</v>
      </c>
      <c r="AA105" s="554" t="s">
        <v>36</v>
      </c>
      <c r="AB105" s="554" t="s">
        <v>36</v>
      </c>
      <c r="AC105" s="554" t="s">
        <v>36</v>
      </c>
      <c r="AD105" s="554" t="s">
        <v>36</v>
      </c>
      <c r="AE105" s="554" t="s">
        <v>36</v>
      </c>
      <c r="AF105" s="554" t="s">
        <v>36</v>
      </c>
      <c r="AG105" s="429"/>
    </row>
    <row r="106" spans="1:33" outlineLevel="1" x14ac:dyDescent="0.25">
      <c r="A106" s="216" t="s">
        <v>826</v>
      </c>
      <c r="B106" s="506">
        <v>7</v>
      </c>
      <c r="C106" s="219" t="s">
        <v>783</v>
      </c>
      <c r="D106" s="460" t="s">
        <v>341</v>
      </c>
      <c r="E106" s="554" t="s">
        <v>36</v>
      </c>
      <c r="F106" s="554" t="s">
        <v>36</v>
      </c>
      <c r="G106" s="554" t="s">
        <v>36</v>
      </c>
      <c r="H106" s="554" t="s">
        <v>36</v>
      </c>
      <c r="I106" s="554">
        <v>231721.81299999999</v>
      </c>
      <c r="J106" s="554">
        <v>231721.81299999999</v>
      </c>
      <c r="K106" s="554">
        <v>782060.68799999997</v>
      </c>
      <c r="L106" s="554">
        <v>782060.68799999997</v>
      </c>
      <c r="M106" s="554" t="s">
        <v>36</v>
      </c>
      <c r="N106" s="554" t="s">
        <v>36</v>
      </c>
      <c r="O106" s="554" t="s">
        <v>36</v>
      </c>
      <c r="P106" s="554" t="s">
        <v>36</v>
      </c>
      <c r="Q106" s="554" t="s">
        <v>36</v>
      </c>
      <c r="R106" s="554" t="s">
        <v>36</v>
      </c>
      <c r="S106" s="554" t="s">
        <v>36</v>
      </c>
      <c r="T106" s="554" t="s">
        <v>36</v>
      </c>
      <c r="U106" s="554" t="s">
        <v>36</v>
      </c>
      <c r="V106" s="554" t="s">
        <v>36</v>
      </c>
      <c r="W106" s="554" t="s">
        <v>36</v>
      </c>
      <c r="X106" s="554" t="s">
        <v>36</v>
      </c>
      <c r="Y106" s="554" t="s">
        <v>36</v>
      </c>
      <c r="Z106" s="554" t="s">
        <v>36</v>
      </c>
      <c r="AA106" s="554" t="s">
        <v>36</v>
      </c>
      <c r="AB106" s="554" t="s">
        <v>36</v>
      </c>
      <c r="AC106" s="554" t="s">
        <v>36</v>
      </c>
      <c r="AD106" s="554" t="s">
        <v>36</v>
      </c>
      <c r="AE106" s="554" t="s">
        <v>36</v>
      </c>
      <c r="AF106" s="554" t="s">
        <v>36</v>
      </c>
      <c r="AG106" s="429"/>
    </row>
    <row r="107" spans="1:33" outlineLevel="1" x14ac:dyDescent="0.25">
      <c r="A107" s="216" t="s">
        <v>637</v>
      </c>
      <c r="B107" s="506">
        <v>7</v>
      </c>
      <c r="C107" s="219" t="s">
        <v>783</v>
      </c>
      <c r="D107" s="460" t="s">
        <v>341</v>
      </c>
      <c r="E107" s="554" t="s">
        <v>36</v>
      </c>
      <c r="F107" s="554" t="s">
        <v>36</v>
      </c>
      <c r="G107" s="554" t="s">
        <v>36</v>
      </c>
      <c r="H107" s="554" t="s">
        <v>36</v>
      </c>
      <c r="I107" s="554" t="s">
        <v>36</v>
      </c>
      <c r="J107" s="554" t="s">
        <v>36</v>
      </c>
      <c r="K107" s="554" t="s">
        <v>36</v>
      </c>
      <c r="L107" s="554" t="s">
        <v>36</v>
      </c>
      <c r="M107" s="554" t="s">
        <v>36</v>
      </c>
      <c r="N107" s="554" t="s">
        <v>36</v>
      </c>
      <c r="O107" s="554" t="s">
        <v>36</v>
      </c>
      <c r="P107" s="554" t="s">
        <v>36</v>
      </c>
      <c r="Q107" s="554" t="s">
        <v>36</v>
      </c>
      <c r="R107" s="554" t="s">
        <v>36</v>
      </c>
      <c r="S107" s="554" t="s">
        <v>36</v>
      </c>
      <c r="T107" s="554" t="s">
        <v>36</v>
      </c>
      <c r="U107" s="554" t="s">
        <v>36</v>
      </c>
      <c r="V107" s="554" t="s">
        <v>36</v>
      </c>
      <c r="W107" s="554" t="s">
        <v>36</v>
      </c>
      <c r="X107" s="554" t="s">
        <v>36</v>
      </c>
      <c r="Y107" s="554" t="s">
        <v>36</v>
      </c>
      <c r="Z107" s="554" t="s">
        <v>36</v>
      </c>
      <c r="AA107" s="554">
        <v>640224</v>
      </c>
      <c r="AB107" s="554">
        <v>492480.03100000002</v>
      </c>
      <c r="AC107" s="554">
        <v>738720.06299999997</v>
      </c>
      <c r="AD107" s="554">
        <v>492480.03100000002</v>
      </c>
      <c r="AE107" s="554">
        <v>492480.03100000002</v>
      </c>
      <c r="AF107" s="554">
        <v>492480.03100000002</v>
      </c>
      <c r="AG107" s="429"/>
    </row>
    <row r="108" spans="1:33" x14ac:dyDescent="0.25">
      <c r="E108" s="224"/>
      <c r="F108" s="224"/>
      <c r="G108" s="224"/>
      <c r="H108" s="224"/>
      <c r="I108" s="224"/>
      <c r="J108" s="224"/>
      <c r="K108" s="224"/>
      <c r="L108" s="224"/>
      <c r="M108" s="224"/>
      <c r="N108" s="224"/>
      <c r="O108" s="224"/>
      <c r="P108" s="224"/>
      <c r="Q108" s="224"/>
      <c r="R108" s="224"/>
      <c r="S108" s="224"/>
      <c r="T108" s="224"/>
      <c r="U108" s="224"/>
      <c r="V108" s="224"/>
      <c r="W108" s="224"/>
      <c r="X108" s="224"/>
      <c r="Y108" s="224"/>
      <c r="Z108" s="224"/>
      <c r="AA108" s="224"/>
      <c r="AB108" s="224"/>
      <c r="AC108" s="224"/>
      <c r="AD108" s="224"/>
      <c r="AE108" s="224"/>
      <c r="AF108" s="224"/>
      <c r="AG108" s="429"/>
    </row>
    <row r="109" spans="1:33" x14ac:dyDescent="0.25">
      <c r="A109" s="215" t="s">
        <v>124</v>
      </c>
      <c r="B109" s="505"/>
      <c r="C109" s="215"/>
      <c r="D109" s="459"/>
      <c r="E109" s="459"/>
      <c r="F109" s="459"/>
      <c r="G109" s="459"/>
      <c r="H109" s="459"/>
      <c r="I109" s="459"/>
      <c r="J109" s="459"/>
      <c r="K109" s="459"/>
      <c r="L109" s="459"/>
      <c r="M109" s="459"/>
      <c r="N109" s="459"/>
      <c r="O109" s="459"/>
      <c r="P109" s="459"/>
      <c r="Q109" s="459"/>
      <c r="R109" s="459"/>
      <c r="S109" s="459"/>
      <c r="T109" s="459"/>
      <c r="U109" s="459"/>
      <c r="V109" s="459"/>
      <c r="W109" s="459"/>
      <c r="X109" s="459"/>
      <c r="Y109" s="459"/>
      <c r="Z109" s="459"/>
      <c r="AA109" s="459"/>
      <c r="AB109" s="459"/>
      <c r="AC109" s="459"/>
      <c r="AD109" s="459"/>
      <c r="AE109" s="459"/>
      <c r="AF109" s="459"/>
      <c r="AG109" s="429"/>
    </row>
    <row r="110" spans="1:33" outlineLevel="1" x14ac:dyDescent="0.25">
      <c r="A110" s="216" t="s">
        <v>656</v>
      </c>
      <c r="B110" s="506">
        <v>6</v>
      </c>
      <c r="C110" s="219" t="s">
        <v>378</v>
      </c>
      <c r="D110" s="460" t="s">
        <v>352</v>
      </c>
      <c r="E110" s="554" t="s">
        <v>36</v>
      </c>
      <c r="F110" s="554" t="s">
        <v>36</v>
      </c>
      <c r="G110" s="554" t="s">
        <v>36</v>
      </c>
      <c r="H110" s="554" t="s">
        <v>36</v>
      </c>
      <c r="I110" s="554" t="s">
        <v>36</v>
      </c>
      <c r="J110" s="554" t="s">
        <v>36</v>
      </c>
      <c r="K110" s="554" t="s">
        <v>36</v>
      </c>
      <c r="L110" s="554" t="s">
        <v>36</v>
      </c>
      <c r="M110" s="554" t="s">
        <v>36</v>
      </c>
      <c r="N110" s="554" t="s">
        <v>36</v>
      </c>
      <c r="O110" s="554" t="s">
        <v>36</v>
      </c>
      <c r="P110" s="554" t="s">
        <v>36</v>
      </c>
      <c r="Q110" s="554" t="s">
        <v>36</v>
      </c>
      <c r="R110" s="554" t="s">
        <v>36</v>
      </c>
      <c r="S110" s="554" t="s">
        <v>36</v>
      </c>
      <c r="T110" s="554" t="s">
        <v>36</v>
      </c>
      <c r="U110" s="554" t="s">
        <v>36</v>
      </c>
      <c r="V110" s="554" t="s">
        <v>36</v>
      </c>
      <c r="W110" s="554" t="s">
        <v>36</v>
      </c>
      <c r="X110" s="554" t="s">
        <v>36</v>
      </c>
      <c r="Y110" s="554" t="s">
        <v>36</v>
      </c>
      <c r="Z110" s="554" t="s">
        <v>36</v>
      </c>
      <c r="AA110" s="554" t="s">
        <v>36</v>
      </c>
      <c r="AB110" s="554" t="s">
        <v>36</v>
      </c>
      <c r="AC110" s="554" t="s">
        <v>36</v>
      </c>
      <c r="AD110" s="554" t="s">
        <v>36</v>
      </c>
      <c r="AE110" s="554" t="s">
        <v>36</v>
      </c>
      <c r="AF110" s="554" t="s">
        <v>36</v>
      </c>
      <c r="AG110" s="429"/>
    </row>
    <row r="111" spans="1:33" outlineLevel="1" x14ac:dyDescent="0.25">
      <c r="A111" s="216" t="s">
        <v>657</v>
      </c>
      <c r="B111" s="506">
        <v>6</v>
      </c>
      <c r="C111" s="219" t="s">
        <v>378</v>
      </c>
      <c r="D111" s="460" t="s">
        <v>352</v>
      </c>
      <c r="E111" s="554" t="s">
        <v>36</v>
      </c>
      <c r="F111" s="554" t="s">
        <v>36</v>
      </c>
      <c r="G111" s="554" t="s">
        <v>36</v>
      </c>
      <c r="H111" s="554" t="s">
        <v>36</v>
      </c>
      <c r="I111" s="554" t="s">
        <v>36</v>
      </c>
      <c r="J111" s="554" t="s">
        <v>36</v>
      </c>
      <c r="K111" s="554" t="s">
        <v>36</v>
      </c>
      <c r="L111" s="554" t="s">
        <v>36</v>
      </c>
      <c r="M111" s="554" t="s">
        <v>36</v>
      </c>
      <c r="N111" s="554" t="s">
        <v>36</v>
      </c>
      <c r="O111" s="554" t="s">
        <v>36</v>
      </c>
      <c r="P111" s="554" t="s">
        <v>36</v>
      </c>
      <c r="Q111" s="554" t="s">
        <v>36</v>
      </c>
      <c r="R111" s="554" t="s">
        <v>36</v>
      </c>
      <c r="S111" s="554" t="s">
        <v>36</v>
      </c>
      <c r="T111" s="554" t="s">
        <v>36</v>
      </c>
      <c r="U111" s="554" t="s">
        <v>36</v>
      </c>
      <c r="V111" s="554" t="s">
        <v>36</v>
      </c>
      <c r="W111" s="554" t="s">
        <v>36</v>
      </c>
      <c r="X111" s="554" t="s">
        <v>36</v>
      </c>
      <c r="Y111" s="554" t="s">
        <v>36</v>
      </c>
      <c r="Z111" s="554" t="s">
        <v>36</v>
      </c>
      <c r="AA111" s="554" t="s">
        <v>36</v>
      </c>
      <c r="AB111" s="554" t="s">
        <v>36</v>
      </c>
      <c r="AC111" s="554" t="s">
        <v>36</v>
      </c>
      <c r="AD111" s="554" t="s">
        <v>36</v>
      </c>
      <c r="AE111" s="554" t="s">
        <v>36</v>
      </c>
      <c r="AF111" s="554" t="s">
        <v>36</v>
      </c>
      <c r="AG111" s="429"/>
    </row>
    <row r="112" spans="1:33" outlineLevel="1" x14ac:dyDescent="0.25">
      <c r="A112" s="216" t="s">
        <v>658</v>
      </c>
      <c r="B112" s="506">
        <v>6</v>
      </c>
      <c r="C112" s="219" t="s">
        <v>378</v>
      </c>
      <c r="D112" s="460" t="s">
        <v>352</v>
      </c>
      <c r="E112" s="554" t="s">
        <v>36</v>
      </c>
      <c r="F112" s="554" t="s">
        <v>36</v>
      </c>
      <c r="G112" s="554" t="s">
        <v>36</v>
      </c>
      <c r="H112" s="554" t="s">
        <v>36</v>
      </c>
      <c r="I112" s="554" t="s">
        <v>36</v>
      </c>
      <c r="J112" s="554" t="s">
        <v>36</v>
      </c>
      <c r="K112" s="554" t="s">
        <v>36</v>
      </c>
      <c r="L112" s="554" t="s">
        <v>36</v>
      </c>
      <c r="M112" s="554" t="s">
        <v>36</v>
      </c>
      <c r="N112" s="554" t="s">
        <v>36</v>
      </c>
      <c r="O112" s="554" t="s">
        <v>36</v>
      </c>
      <c r="P112" s="554" t="s">
        <v>36</v>
      </c>
      <c r="Q112" s="554" t="s">
        <v>36</v>
      </c>
      <c r="R112" s="554" t="s">
        <v>36</v>
      </c>
      <c r="S112" s="554" t="s">
        <v>36</v>
      </c>
      <c r="T112" s="554" t="s">
        <v>36</v>
      </c>
      <c r="U112" s="554" t="s">
        <v>36</v>
      </c>
      <c r="V112" s="554" t="s">
        <v>36</v>
      </c>
      <c r="W112" s="554" t="s">
        <v>36</v>
      </c>
      <c r="X112" s="554" t="s">
        <v>36</v>
      </c>
      <c r="Y112" s="554" t="s">
        <v>36</v>
      </c>
      <c r="Z112" s="554" t="s">
        <v>36</v>
      </c>
      <c r="AA112" s="554" t="s">
        <v>36</v>
      </c>
      <c r="AB112" s="554" t="s">
        <v>36</v>
      </c>
      <c r="AC112" s="554" t="s">
        <v>36</v>
      </c>
      <c r="AD112" s="554" t="s">
        <v>36</v>
      </c>
      <c r="AE112" s="554" t="s">
        <v>36</v>
      </c>
      <c r="AF112" s="554" t="s">
        <v>36</v>
      </c>
      <c r="AG112" s="429"/>
    </row>
    <row r="113" spans="1:33" outlineLevel="1" x14ac:dyDescent="0.25">
      <c r="A113" s="216" t="s">
        <v>659</v>
      </c>
      <c r="B113" s="506">
        <v>6</v>
      </c>
      <c r="C113" s="219" t="s">
        <v>378</v>
      </c>
      <c r="D113" s="460" t="s">
        <v>352</v>
      </c>
      <c r="E113" s="554" t="s">
        <v>36</v>
      </c>
      <c r="F113" s="554" t="s">
        <v>36</v>
      </c>
      <c r="G113" s="554" t="s">
        <v>36</v>
      </c>
      <c r="H113" s="554" t="s">
        <v>36</v>
      </c>
      <c r="I113" s="554" t="s">
        <v>36</v>
      </c>
      <c r="J113" s="554" t="s">
        <v>36</v>
      </c>
      <c r="K113" s="554" t="s">
        <v>36</v>
      </c>
      <c r="L113" s="554" t="s">
        <v>36</v>
      </c>
      <c r="M113" s="554" t="s">
        <v>36</v>
      </c>
      <c r="N113" s="554" t="s">
        <v>36</v>
      </c>
      <c r="O113" s="554" t="s">
        <v>36</v>
      </c>
      <c r="P113" s="554" t="s">
        <v>36</v>
      </c>
      <c r="Q113" s="554" t="s">
        <v>36</v>
      </c>
      <c r="R113" s="554" t="s">
        <v>36</v>
      </c>
      <c r="S113" s="554" t="s">
        <v>36</v>
      </c>
      <c r="T113" s="554" t="s">
        <v>36</v>
      </c>
      <c r="U113" s="554" t="s">
        <v>36</v>
      </c>
      <c r="V113" s="554" t="s">
        <v>36</v>
      </c>
      <c r="W113" s="554" t="s">
        <v>36</v>
      </c>
      <c r="X113" s="554" t="s">
        <v>36</v>
      </c>
      <c r="Y113" s="554" t="s">
        <v>36</v>
      </c>
      <c r="Z113" s="554" t="s">
        <v>36</v>
      </c>
      <c r="AA113" s="554" t="s">
        <v>36</v>
      </c>
      <c r="AB113" s="554" t="s">
        <v>36</v>
      </c>
      <c r="AC113" s="554" t="s">
        <v>36</v>
      </c>
      <c r="AD113" s="554" t="s">
        <v>36</v>
      </c>
      <c r="AE113" s="554" t="s">
        <v>36</v>
      </c>
      <c r="AF113" s="554" t="s">
        <v>36</v>
      </c>
      <c r="AG113" s="429"/>
    </row>
    <row r="114" spans="1:33" outlineLevel="1" x14ac:dyDescent="0.25">
      <c r="A114" s="216" t="s">
        <v>660</v>
      </c>
      <c r="B114" s="506">
        <v>6</v>
      </c>
      <c r="C114" s="219" t="s">
        <v>378</v>
      </c>
      <c r="D114" s="460" t="s">
        <v>352</v>
      </c>
      <c r="E114" s="554" t="s">
        <v>36</v>
      </c>
      <c r="F114" s="554" t="s">
        <v>36</v>
      </c>
      <c r="G114" s="554" t="s">
        <v>36</v>
      </c>
      <c r="H114" s="554" t="s">
        <v>36</v>
      </c>
      <c r="I114" s="554" t="s">
        <v>36</v>
      </c>
      <c r="J114" s="554" t="s">
        <v>36</v>
      </c>
      <c r="K114" s="554" t="s">
        <v>36</v>
      </c>
      <c r="L114" s="554" t="s">
        <v>36</v>
      </c>
      <c r="M114" s="554" t="s">
        <v>36</v>
      </c>
      <c r="N114" s="554" t="s">
        <v>36</v>
      </c>
      <c r="O114" s="554" t="s">
        <v>36</v>
      </c>
      <c r="P114" s="554" t="s">
        <v>36</v>
      </c>
      <c r="Q114" s="554" t="s">
        <v>36</v>
      </c>
      <c r="R114" s="554" t="s">
        <v>36</v>
      </c>
      <c r="S114" s="554" t="s">
        <v>36</v>
      </c>
      <c r="T114" s="554" t="s">
        <v>36</v>
      </c>
      <c r="U114" s="554" t="s">
        <v>36</v>
      </c>
      <c r="V114" s="554" t="s">
        <v>36</v>
      </c>
      <c r="W114" s="554" t="s">
        <v>36</v>
      </c>
      <c r="X114" s="554" t="s">
        <v>36</v>
      </c>
      <c r="Y114" s="554" t="s">
        <v>36</v>
      </c>
      <c r="Z114" s="554" t="s">
        <v>36</v>
      </c>
      <c r="AA114" s="554" t="s">
        <v>36</v>
      </c>
      <c r="AB114" s="554" t="s">
        <v>36</v>
      </c>
      <c r="AC114" s="554" t="s">
        <v>36</v>
      </c>
      <c r="AD114" s="554" t="s">
        <v>36</v>
      </c>
      <c r="AE114" s="554" t="s">
        <v>36</v>
      </c>
      <c r="AF114" s="554" t="s">
        <v>36</v>
      </c>
      <c r="AG114" s="429"/>
    </row>
    <row r="115" spans="1:33" outlineLevel="1" x14ac:dyDescent="0.25">
      <c r="A115" s="216" t="s">
        <v>827</v>
      </c>
      <c r="B115" s="506">
        <v>6</v>
      </c>
      <c r="C115" s="219" t="s">
        <v>378</v>
      </c>
      <c r="D115" s="460" t="s">
        <v>352</v>
      </c>
      <c r="E115" s="554" t="s">
        <v>36</v>
      </c>
      <c r="F115" s="554" t="s">
        <v>36</v>
      </c>
      <c r="G115" s="554" t="s">
        <v>36</v>
      </c>
      <c r="H115" s="554" t="s">
        <v>36</v>
      </c>
      <c r="I115" s="554" t="s">
        <v>36</v>
      </c>
      <c r="J115" s="554" t="s">
        <v>36</v>
      </c>
      <c r="K115" s="554" t="s">
        <v>36</v>
      </c>
      <c r="L115" s="554" t="s">
        <v>36</v>
      </c>
      <c r="M115" s="554">
        <v>42188.27</v>
      </c>
      <c r="N115" s="554">
        <v>46023.57</v>
      </c>
      <c r="O115" s="554">
        <v>42188.27</v>
      </c>
      <c r="P115" s="554">
        <v>46023.57</v>
      </c>
      <c r="Q115" s="554">
        <v>42188.27</v>
      </c>
      <c r="R115" s="554">
        <v>46023.57</v>
      </c>
      <c r="S115" s="554" t="s">
        <v>36</v>
      </c>
      <c r="T115" s="554" t="s">
        <v>36</v>
      </c>
      <c r="U115" s="554" t="s">
        <v>36</v>
      </c>
      <c r="V115" s="554" t="s">
        <v>36</v>
      </c>
      <c r="W115" s="554" t="s">
        <v>36</v>
      </c>
      <c r="X115" s="554" t="s">
        <v>36</v>
      </c>
      <c r="Y115" s="554" t="s">
        <v>36</v>
      </c>
      <c r="Z115" s="554" t="s">
        <v>36</v>
      </c>
      <c r="AA115" s="554" t="s">
        <v>36</v>
      </c>
      <c r="AB115" s="554" t="s">
        <v>36</v>
      </c>
      <c r="AC115" s="554" t="s">
        <v>36</v>
      </c>
      <c r="AD115" s="554" t="s">
        <v>36</v>
      </c>
      <c r="AE115" s="554" t="s">
        <v>36</v>
      </c>
      <c r="AF115" s="554" t="s">
        <v>36</v>
      </c>
      <c r="AG115" s="429"/>
    </row>
    <row r="116" spans="1:33" outlineLevel="1" x14ac:dyDescent="0.25">
      <c r="A116" s="216" t="s">
        <v>828</v>
      </c>
      <c r="B116" s="506">
        <v>6</v>
      </c>
      <c r="C116" s="219" t="s">
        <v>378</v>
      </c>
      <c r="D116" s="460" t="s">
        <v>352</v>
      </c>
      <c r="E116" s="554">
        <v>17875.919999999998</v>
      </c>
      <c r="F116" s="554">
        <v>17875.919999999998</v>
      </c>
      <c r="G116" s="554">
        <v>17875.932000000001</v>
      </c>
      <c r="H116" s="554">
        <v>17875.932000000001</v>
      </c>
      <c r="I116" s="554">
        <v>17875.932000000001</v>
      </c>
      <c r="J116" s="554">
        <v>17875.932000000001</v>
      </c>
      <c r="K116" s="554">
        <v>17875.932000000001</v>
      </c>
      <c r="L116" s="554">
        <v>17875.932000000001</v>
      </c>
      <c r="M116" s="554">
        <v>42188.27</v>
      </c>
      <c r="N116" s="554">
        <v>46023.57</v>
      </c>
      <c r="O116" s="554">
        <v>42188.27</v>
      </c>
      <c r="P116" s="554">
        <v>46023.57</v>
      </c>
      <c r="Q116" s="554">
        <v>42188.27</v>
      </c>
      <c r="R116" s="554">
        <v>46023.57</v>
      </c>
      <c r="S116" s="554" t="s">
        <v>36</v>
      </c>
      <c r="T116" s="554" t="s">
        <v>36</v>
      </c>
      <c r="U116" s="554" t="s">
        <v>36</v>
      </c>
      <c r="V116" s="554" t="s">
        <v>36</v>
      </c>
      <c r="W116" s="554" t="s">
        <v>36</v>
      </c>
      <c r="X116" s="554" t="s">
        <v>36</v>
      </c>
      <c r="Y116" s="554" t="s">
        <v>36</v>
      </c>
      <c r="Z116" s="554" t="s">
        <v>36</v>
      </c>
      <c r="AA116" s="554" t="s">
        <v>36</v>
      </c>
      <c r="AB116" s="554" t="s">
        <v>36</v>
      </c>
      <c r="AC116" s="554" t="s">
        <v>36</v>
      </c>
      <c r="AD116" s="554" t="s">
        <v>36</v>
      </c>
      <c r="AE116" s="554" t="s">
        <v>36</v>
      </c>
      <c r="AF116" s="554" t="s">
        <v>36</v>
      </c>
      <c r="AG116" s="429"/>
    </row>
    <row r="117" spans="1:33" outlineLevel="1" x14ac:dyDescent="0.25">
      <c r="A117" s="216" t="s">
        <v>829</v>
      </c>
      <c r="B117" s="506">
        <v>6</v>
      </c>
      <c r="C117" s="219" t="s">
        <v>378</v>
      </c>
      <c r="D117" s="460" t="s">
        <v>352</v>
      </c>
      <c r="E117" s="554">
        <v>17875.919999999998</v>
      </c>
      <c r="F117" s="554">
        <v>21451.105</v>
      </c>
      <c r="G117" s="554">
        <v>17875.932000000001</v>
      </c>
      <c r="H117" s="554">
        <v>25026.305</v>
      </c>
      <c r="I117" s="554">
        <v>10204.918</v>
      </c>
      <c r="J117" s="554">
        <v>7289.2280000000001</v>
      </c>
      <c r="K117" s="554">
        <v>10204.918</v>
      </c>
      <c r="L117" s="554">
        <v>7289.2280000000001</v>
      </c>
      <c r="M117" s="554">
        <v>42188.273000000001</v>
      </c>
      <c r="N117" s="554">
        <v>46023.565999999999</v>
      </c>
      <c r="O117" s="554">
        <v>42188.273000000001</v>
      </c>
      <c r="P117" s="554">
        <v>46023.565999999999</v>
      </c>
      <c r="Q117" s="554">
        <v>42188.273000000001</v>
      </c>
      <c r="R117" s="554">
        <v>46023.565999999999</v>
      </c>
      <c r="S117" s="554" t="s">
        <v>36</v>
      </c>
      <c r="T117" s="554" t="s">
        <v>36</v>
      </c>
      <c r="U117" s="554" t="s">
        <v>36</v>
      </c>
      <c r="V117" s="554" t="s">
        <v>36</v>
      </c>
      <c r="W117" s="554" t="s">
        <v>36</v>
      </c>
      <c r="X117" s="554" t="s">
        <v>36</v>
      </c>
      <c r="Y117" s="554" t="s">
        <v>36</v>
      </c>
      <c r="Z117" s="554" t="s">
        <v>36</v>
      </c>
      <c r="AA117" s="554" t="s">
        <v>36</v>
      </c>
      <c r="AB117" s="554" t="s">
        <v>36</v>
      </c>
      <c r="AC117" s="554" t="s">
        <v>36</v>
      </c>
      <c r="AD117" s="554" t="s">
        <v>36</v>
      </c>
      <c r="AE117" s="554" t="s">
        <v>36</v>
      </c>
      <c r="AF117" s="554" t="s">
        <v>36</v>
      </c>
      <c r="AG117" s="429"/>
    </row>
    <row r="118" spans="1:33" outlineLevel="1" x14ac:dyDescent="0.25">
      <c r="A118" s="216" t="s">
        <v>830</v>
      </c>
      <c r="B118" s="506">
        <v>6</v>
      </c>
      <c r="C118" s="219" t="s">
        <v>378</v>
      </c>
      <c r="D118" s="460" t="s">
        <v>352</v>
      </c>
      <c r="E118" s="554" t="s">
        <v>36</v>
      </c>
      <c r="F118" s="554" t="s">
        <v>36</v>
      </c>
      <c r="G118" s="554" t="s">
        <v>36</v>
      </c>
      <c r="H118" s="554" t="s">
        <v>36</v>
      </c>
      <c r="I118" s="554" t="s">
        <v>36</v>
      </c>
      <c r="J118" s="554" t="s">
        <v>36</v>
      </c>
      <c r="K118" s="554" t="s">
        <v>36</v>
      </c>
      <c r="L118" s="554" t="s">
        <v>36</v>
      </c>
      <c r="M118" s="554">
        <v>42188.273000000001</v>
      </c>
      <c r="N118" s="554">
        <v>46023.565999999999</v>
      </c>
      <c r="O118" s="554">
        <v>42188.273000000001</v>
      </c>
      <c r="P118" s="554">
        <v>46023.565999999999</v>
      </c>
      <c r="Q118" s="554">
        <v>42188.273000000001</v>
      </c>
      <c r="R118" s="554">
        <v>46023.565999999999</v>
      </c>
      <c r="S118" s="554" t="s">
        <v>36</v>
      </c>
      <c r="T118" s="554" t="s">
        <v>36</v>
      </c>
      <c r="U118" s="554" t="s">
        <v>36</v>
      </c>
      <c r="V118" s="554" t="s">
        <v>36</v>
      </c>
      <c r="W118" s="554" t="s">
        <v>36</v>
      </c>
      <c r="X118" s="554" t="s">
        <v>36</v>
      </c>
      <c r="Y118" s="554" t="s">
        <v>36</v>
      </c>
      <c r="Z118" s="554" t="s">
        <v>36</v>
      </c>
      <c r="AA118" s="554" t="s">
        <v>36</v>
      </c>
      <c r="AB118" s="554" t="s">
        <v>36</v>
      </c>
      <c r="AC118" s="554" t="s">
        <v>36</v>
      </c>
      <c r="AD118" s="554" t="s">
        <v>36</v>
      </c>
      <c r="AE118" s="554" t="s">
        <v>36</v>
      </c>
      <c r="AF118" s="554" t="s">
        <v>36</v>
      </c>
      <c r="AG118" s="429"/>
    </row>
    <row r="119" spans="1:33" outlineLevel="1" x14ac:dyDescent="0.25">
      <c r="A119" s="216" t="s">
        <v>831</v>
      </c>
      <c r="B119" s="506">
        <v>6</v>
      </c>
      <c r="C119" s="219" t="s">
        <v>378</v>
      </c>
      <c r="D119" s="460" t="s">
        <v>352</v>
      </c>
      <c r="E119" s="554">
        <v>17875.919999999998</v>
      </c>
      <c r="F119" s="554">
        <v>21451.105</v>
      </c>
      <c r="G119" s="554">
        <v>19663.525000000001</v>
      </c>
      <c r="H119" s="554">
        <v>25026.305</v>
      </c>
      <c r="I119" s="554">
        <v>25026.305</v>
      </c>
      <c r="J119" s="554">
        <v>19663.525000000001</v>
      </c>
      <c r="K119" s="554">
        <v>25026.305</v>
      </c>
      <c r="L119" s="554">
        <v>19663.525000000001</v>
      </c>
      <c r="M119" s="554">
        <v>13314.4</v>
      </c>
      <c r="N119" s="554">
        <v>16643</v>
      </c>
      <c r="O119" s="554">
        <v>13314.4</v>
      </c>
      <c r="P119" s="554">
        <v>16643</v>
      </c>
      <c r="Q119" s="554">
        <v>42188.27</v>
      </c>
      <c r="R119" s="554">
        <v>49858.862999999998</v>
      </c>
      <c r="S119" s="554" t="s">
        <v>36</v>
      </c>
      <c r="T119" s="554" t="s">
        <v>36</v>
      </c>
      <c r="U119" s="554" t="s">
        <v>36</v>
      </c>
      <c r="V119" s="554" t="s">
        <v>36</v>
      </c>
      <c r="W119" s="554" t="s">
        <v>36</v>
      </c>
      <c r="X119" s="554" t="s">
        <v>36</v>
      </c>
      <c r="Y119" s="554" t="s">
        <v>36</v>
      </c>
      <c r="Z119" s="554" t="s">
        <v>36</v>
      </c>
      <c r="AA119" s="554" t="s">
        <v>36</v>
      </c>
      <c r="AB119" s="554" t="s">
        <v>36</v>
      </c>
      <c r="AC119" s="554" t="s">
        <v>36</v>
      </c>
      <c r="AD119" s="554" t="s">
        <v>36</v>
      </c>
      <c r="AE119" s="554" t="s">
        <v>36</v>
      </c>
      <c r="AF119" s="554" t="s">
        <v>36</v>
      </c>
      <c r="AG119" s="429"/>
    </row>
    <row r="120" spans="1:33" outlineLevel="1" x14ac:dyDescent="0.25">
      <c r="A120" s="216" t="s">
        <v>832</v>
      </c>
      <c r="B120" s="506">
        <v>6</v>
      </c>
      <c r="C120" s="219" t="s">
        <v>378</v>
      </c>
      <c r="D120" s="460" t="s">
        <v>352</v>
      </c>
      <c r="E120" s="554" t="s">
        <v>36</v>
      </c>
      <c r="F120" s="554" t="s">
        <v>36</v>
      </c>
      <c r="G120" s="554" t="s">
        <v>36</v>
      </c>
      <c r="H120" s="554" t="s">
        <v>36</v>
      </c>
      <c r="I120" s="554" t="s">
        <v>36</v>
      </c>
      <c r="J120" s="554" t="s">
        <v>36</v>
      </c>
      <c r="K120" s="554" t="s">
        <v>36</v>
      </c>
      <c r="L120" s="554" t="s">
        <v>36</v>
      </c>
      <c r="M120" s="554">
        <v>109030.55499999999</v>
      </c>
      <c r="N120" s="554">
        <v>109030.55499999999</v>
      </c>
      <c r="O120" s="554" t="s">
        <v>36</v>
      </c>
      <c r="P120" s="554" t="s">
        <v>36</v>
      </c>
      <c r="Q120" s="554" t="s">
        <v>36</v>
      </c>
      <c r="R120" s="554" t="s">
        <v>36</v>
      </c>
      <c r="S120" s="554" t="s">
        <v>36</v>
      </c>
      <c r="T120" s="554" t="s">
        <v>36</v>
      </c>
      <c r="U120" s="554" t="s">
        <v>36</v>
      </c>
      <c r="V120" s="554" t="s">
        <v>36</v>
      </c>
      <c r="W120" s="554" t="s">
        <v>36</v>
      </c>
      <c r="X120" s="554" t="s">
        <v>36</v>
      </c>
      <c r="Y120" s="554" t="s">
        <v>36</v>
      </c>
      <c r="Z120" s="554" t="s">
        <v>36</v>
      </c>
      <c r="AA120" s="554" t="s">
        <v>36</v>
      </c>
      <c r="AB120" s="554" t="s">
        <v>36</v>
      </c>
      <c r="AC120" s="554" t="s">
        <v>36</v>
      </c>
      <c r="AD120" s="554" t="s">
        <v>36</v>
      </c>
      <c r="AE120" s="554" t="s">
        <v>36</v>
      </c>
      <c r="AF120" s="554" t="s">
        <v>36</v>
      </c>
      <c r="AG120" s="429"/>
    </row>
    <row r="121" spans="1:33" outlineLevel="1" x14ac:dyDescent="0.25">
      <c r="A121" s="216" t="s">
        <v>833</v>
      </c>
      <c r="B121" s="506">
        <v>6</v>
      </c>
      <c r="C121" s="219" t="s">
        <v>378</v>
      </c>
      <c r="D121" s="460" t="s">
        <v>352</v>
      </c>
      <c r="E121" s="554" t="s">
        <v>36</v>
      </c>
      <c r="F121" s="554" t="s">
        <v>36</v>
      </c>
      <c r="G121" s="554" t="s">
        <v>36</v>
      </c>
      <c r="H121" s="554" t="s">
        <v>36</v>
      </c>
      <c r="I121" s="554" t="s">
        <v>36</v>
      </c>
      <c r="J121" s="554" t="s">
        <v>36</v>
      </c>
      <c r="K121" s="554" t="s">
        <v>36</v>
      </c>
      <c r="L121" s="554" t="s">
        <v>36</v>
      </c>
      <c r="M121" s="554" t="s">
        <v>36</v>
      </c>
      <c r="N121" s="554" t="s">
        <v>36</v>
      </c>
      <c r="O121" s="554">
        <v>109030.55499999999</v>
      </c>
      <c r="P121" s="554">
        <v>109030.55499999999</v>
      </c>
      <c r="Q121" s="554" t="s">
        <v>36</v>
      </c>
      <c r="R121" s="554" t="s">
        <v>36</v>
      </c>
      <c r="S121" s="554" t="s">
        <v>36</v>
      </c>
      <c r="T121" s="554" t="s">
        <v>36</v>
      </c>
      <c r="U121" s="554" t="s">
        <v>36</v>
      </c>
      <c r="V121" s="554" t="s">
        <v>36</v>
      </c>
      <c r="W121" s="554" t="s">
        <v>36</v>
      </c>
      <c r="X121" s="554" t="s">
        <v>36</v>
      </c>
      <c r="Y121" s="554" t="s">
        <v>36</v>
      </c>
      <c r="Z121" s="554" t="s">
        <v>36</v>
      </c>
      <c r="AA121" s="554" t="s">
        <v>36</v>
      </c>
      <c r="AB121" s="554" t="s">
        <v>36</v>
      </c>
      <c r="AC121" s="554" t="s">
        <v>36</v>
      </c>
      <c r="AD121" s="554" t="s">
        <v>36</v>
      </c>
      <c r="AE121" s="554" t="s">
        <v>36</v>
      </c>
      <c r="AF121" s="554" t="s">
        <v>36</v>
      </c>
      <c r="AG121" s="429"/>
    </row>
    <row r="122" spans="1:33" outlineLevel="1" x14ac:dyDescent="0.25">
      <c r="A122" s="216" t="s">
        <v>633</v>
      </c>
      <c r="B122" s="506">
        <v>6</v>
      </c>
      <c r="C122" s="219" t="s">
        <v>378</v>
      </c>
      <c r="D122" s="460" t="s">
        <v>352</v>
      </c>
      <c r="E122" s="554" t="s">
        <v>36</v>
      </c>
      <c r="F122" s="554" t="s">
        <v>36</v>
      </c>
      <c r="G122" s="554" t="s">
        <v>36</v>
      </c>
      <c r="H122" s="554" t="s">
        <v>36</v>
      </c>
      <c r="I122" s="554">
        <v>23820.074000000001</v>
      </c>
      <c r="J122" s="554">
        <v>23820.074000000001</v>
      </c>
      <c r="K122" s="554">
        <v>23820.074000000001</v>
      </c>
      <c r="L122" s="554">
        <v>23820.074000000001</v>
      </c>
      <c r="M122" s="554" t="s">
        <v>36</v>
      </c>
      <c r="N122" s="554" t="s">
        <v>36</v>
      </c>
      <c r="O122" s="554" t="s">
        <v>36</v>
      </c>
      <c r="P122" s="554" t="s">
        <v>36</v>
      </c>
      <c r="Q122" s="554" t="s">
        <v>36</v>
      </c>
      <c r="R122" s="554" t="s">
        <v>36</v>
      </c>
      <c r="S122" s="554" t="s">
        <v>36</v>
      </c>
      <c r="T122" s="554" t="s">
        <v>36</v>
      </c>
      <c r="U122" s="554" t="s">
        <v>36</v>
      </c>
      <c r="V122" s="554" t="s">
        <v>36</v>
      </c>
      <c r="W122" s="554" t="s">
        <v>36</v>
      </c>
      <c r="X122" s="554" t="s">
        <v>36</v>
      </c>
      <c r="Y122" s="554" t="s">
        <v>36</v>
      </c>
      <c r="Z122" s="554" t="s">
        <v>36</v>
      </c>
      <c r="AA122" s="554" t="s">
        <v>36</v>
      </c>
      <c r="AB122" s="554" t="s">
        <v>36</v>
      </c>
      <c r="AC122" s="554" t="s">
        <v>36</v>
      </c>
      <c r="AD122" s="554" t="s">
        <v>36</v>
      </c>
      <c r="AE122" s="554" t="s">
        <v>36</v>
      </c>
      <c r="AF122" s="554" t="s">
        <v>36</v>
      </c>
      <c r="AG122" s="429"/>
    </row>
    <row r="123" spans="1:33" outlineLevel="1" x14ac:dyDescent="0.25">
      <c r="A123" s="216" t="s">
        <v>834</v>
      </c>
      <c r="B123" s="506">
        <v>6</v>
      </c>
      <c r="C123" s="219" t="s">
        <v>378</v>
      </c>
      <c r="D123" s="460" t="s">
        <v>352</v>
      </c>
      <c r="E123" s="554" t="s">
        <v>36</v>
      </c>
      <c r="F123" s="554" t="s">
        <v>36</v>
      </c>
      <c r="G123" s="554" t="s">
        <v>36</v>
      </c>
      <c r="H123" s="554" t="s">
        <v>36</v>
      </c>
      <c r="I123" s="554">
        <v>10586.705</v>
      </c>
      <c r="J123" s="554">
        <v>10586.705</v>
      </c>
      <c r="K123" s="554">
        <v>23820.074000000001</v>
      </c>
      <c r="L123" s="554">
        <v>23820.074000000001</v>
      </c>
      <c r="M123" s="554" t="s">
        <v>36</v>
      </c>
      <c r="N123" s="554" t="s">
        <v>36</v>
      </c>
      <c r="O123" s="554" t="s">
        <v>36</v>
      </c>
      <c r="P123" s="554" t="s">
        <v>36</v>
      </c>
      <c r="Q123" s="554" t="s">
        <v>36</v>
      </c>
      <c r="R123" s="554" t="s">
        <v>36</v>
      </c>
      <c r="S123" s="554" t="s">
        <v>36</v>
      </c>
      <c r="T123" s="554" t="s">
        <v>36</v>
      </c>
      <c r="U123" s="554" t="s">
        <v>36</v>
      </c>
      <c r="V123" s="554" t="s">
        <v>36</v>
      </c>
      <c r="W123" s="554" t="s">
        <v>36</v>
      </c>
      <c r="X123" s="554" t="s">
        <v>36</v>
      </c>
      <c r="Y123" s="554" t="s">
        <v>36</v>
      </c>
      <c r="Z123" s="554" t="s">
        <v>36</v>
      </c>
      <c r="AA123" s="554" t="s">
        <v>36</v>
      </c>
      <c r="AB123" s="554" t="s">
        <v>36</v>
      </c>
      <c r="AC123" s="554" t="s">
        <v>36</v>
      </c>
      <c r="AD123" s="554" t="s">
        <v>36</v>
      </c>
      <c r="AE123" s="554" t="s">
        <v>36</v>
      </c>
      <c r="AF123" s="554" t="s">
        <v>36</v>
      </c>
      <c r="AG123" s="429"/>
    </row>
    <row r="124" spans="1:33" outlineLevel="1" x14ac:dyDescent="0.25">
      <c r="A124" s="216" t="s">
        <v>635</v>
      </c>
      <c r="B124" s="506">
        <v>6</v>
      </c>
      <c r="C124" s="219" t="s">
        <v>378</v>
      </c>
      <c r="D124" s="460" t="s">
        <v>352</v>
      </c>
      <c r="E124" s="554" t="s">
        <v>36</v>
      </c>
      <c r="F124" s="554" t="s">
        <v>36</v>
      </c>
      <c r="G124" s="554" t="s">
        <v>36</v>
      </c>
      <c r="H124" s="554" t="s">
        <v>36</v>
      </c>
      <c r="I124" s="554">
        <v>23820</v>
      </c>
      <c r="J124" s="554">
        <v>23820</v>
      </c>
      <c r="K124" s="554" t="s">
        <v>36</v>
      </c>
      <c r="L124" s="554" t="s">
        <v>36</v>
      </c>
      <c r="M124" s="554" t="s">
        <v>36</v>
      </c>
      <c r="N124" s="554" t="s">
        <v>36</v>
      </c>
      <c r="O124" s="554" t="s">
        <v>36</v>
      </c>
      <c r="P124" s="554" t="s">
        <v>36</v>
      </c>
      <c r="Q124" s="554" t="s">
        <v>36</v>
      </c>
      <c r="R124" s="554" t="s">
        <v>36</v>
      </c>
      <c r="S124" s="554" t="s">
        <v>36</v>
      </c>
      <c r="T124" s="554" t="s">
        <v>36</v>
      </c>
      <c r="U124" s="554" t="s">
        <v>36</v>
      </c>
      <c r="V124" s="554" t="s">
        <v>36</v>
      </c>
      <c r="W124" s="554" t="s">
        <v>36</v>
      </c>
      <c r="X124" s="554" t="s">
        <v>36</v>
      </c>
      <c r="Y124" s="554" t="s">
        <v>36</v>
      </c>
      <c r="Z124" s="554" t="s">
        <v>36</v>
      </c>
      <c r="AA124" s="554" t="s">
        <v>36</v>
      </c>
      <c r="AB124" s="554" t="s">
        <v>36</v>
      </c>
      <c r="AC124" s="554" t="s">
        <v>36</v>
      </c>
      <c r="AD124" s="554" t="s">
        <v>36</v>
      </c>
      <c r="AE124" s="554" t="s">
        <v>36</v>
      </c>
      <c r="AF124" s="554" t="s">
        <v>36</v>
      </c>
      <c r="AG124" s="429"/>
    </row>
    <row r="125" spans="1:33" outlineLevel="1" x14ac:dyDescent="0.25">
      <c r="A125" s="216" t="s">
        <v>634</v>
      </c>
      <c r="B125" s="506">
        <v>6</v>
      </c>
      <c r="C125" s="219" t="s">
        <v>378</v>
      </c>
      <c r="D125" s="460" t="s">
        <v>352</v>
      </c>
      <c r="E125" s="554" t="s">
        <v>36</v>
      </c>
      <c r="F125" s="554" t="s">
        <v>36</v>
      </c>
      <c r="G125" s="554" t="s">
        <v>36</v>
      </c>
      <c r="H125" s="554" t="s">
        <v>36</v>
      </c>
      <c r="I125" s="554" t="s">
        <v>36</v>
      </c>
      <c r="J125" s="554" t="s">
        <v>36</v>
      </c>
      <c r="K125" s="554" t="s">
        <v>36</v>
      </c>
      <c r="L125" s="554" t="s">
        <v>36</v>
      </c>
      <c r="M125" s="554" t="s">
        <v>36</v>
      </c>
      <c r="N125" s="554" t="s">
        <v>36</v>
      </c>
      <c r="O125" s="554" t="s">
        <v>36</v>
      </c>
      <c r="P125" s="554" t="s">
        <v>36</v>
      </c>
      <c r="Q125" s="554" t="s">
        <v>36</v>
      </c>
      <c r="R125" s="554" t="s">
        <v>36</v>
      </c>
      <c r="S125" s="554" t="s">
        <v>36</v>
      </c>
      <c r="T125" s="554" t="s">
        <v>36</v>
      </c>
      <c r="U125" s="554" t="s">
        <v>36</v>
      </c>
      <c r="V125" s="554" t="s">
        <v>36</v>
      </c>
      <c r="W125" s="554" t="s">
        <v>36</v>
      </c>
      <c r="X125" s="554" t="s">
        <v>36</v>
      </c>
      <c r="Y125" s="554" t="s">
        <v>36</v>
      </c>
      <c r="Z125" s="554" t="s">
        <v>36</v>
      </c>
      <c r="AA125" s="554" t="s">
        <v>36</v>
      </c>
      <c r="AB125" s="554" t="s">
        <v>36</v>
      </c>
      <c r="AC125" s="554" t="s">
        <v>36</v>
      </c>
      <c r="AD125" s="554" t="s">
        <v>36</v>
      </c>
      <c r="AE125" s="554" t="s">
        <v>36</v>
      </c>
      <c r="AF125" s="554" t="s">
        <v>36</v>
      </c>
      <c r="AG125" s="429"/>
    </row>
    <row r="126" spans="1:33" outlineLevel="1" x14ac:dyDescent="0.25">
      <c r="A126" s="216" t="s">
        <v>835</v>
      </c>
      <c r="B126" s="506">
        <v>6</v>
      </c>
      <c r="C126" s="219" t="s">
        <v>378</v>
      </c>
      <c r="D126" s="460" t="s">
        <v>352</v>
      </c>
      <c r="E126" s="554" t="s">
        <v>36</v>
      </c>
      <c r="F126" s="554" t="s">
        <v>36</v>
      </c>
      <c r="G126" s="554" t="s">
        <v>36</v>
      </c>
      <c r="H126" s="554" t="s">
        <v>36</v>
      </c>
      <c r="I126" s="554" t="s">
        <v>36</v>
      </c>
      <c r="J126" s="554" t="s">
        <v>36</v>
      </c>
      <c r="K126" s="554" t="s">
        <v>36</v>
      </c>
      <c r="L126" s="554" t="s">
        <v>36</v>
      </c>
      <c r="M126" s="554" t="s">
        <v>36</v>
      </c>
      <c r="N126" s="554" t="s">
        <v>36</v>
      </c>
      <c r="O126" s="554" t="s">
        <v>36</v>
      </c>
      <c r="P126" s="554" t="s">
        <v>36</v>
      </c>
      <c r="Q126" s="554" t="s">
        <v>36</v>
      </c>
      <c r="R126" s="554" t="s">
        <v>36</v>
      </c>
      <c r="S126" s="554">
        <v>4089.12</v>
      </c>
      <c r="T126" s="554">
        <v>4089.12</v>
      </c>
      <c r="U126" s="554">
        <v>6133.65</v>
      </c>
      <c r="V126" s="554">
        <v>4089.1</v>
      </c>
      <c r="W126" s="554" t="s">
        <v>36</v>
      </c>
      <c r="X126" s="554" t="s">
        <v>36</v>
      </c>
      <c r="Y126" s="554" t="s">
        <v>36</v>
      </c>
      <c r="Z126" s="554" t="s">
        <v>36</v>
      </c>
      <c r="AA126" s="554" t="s">
        <v>36</v>
      </c>
      <c r="AB126" s="554" t="s">
        <v>36</v>
      </c>
      <c r="AC126" s="554" t="s">
        <v>36</v>
      </c>
      <c r="AD126" s="554" t="s">
        <v>36</v>
      </c>
      <c r="AE126" s="554" t="s">
        <v>36</v>
      </c>
      <c r="AF126" s="554" t="s">
        <v>36</v>
      </c>
      <c r="AG126" s="429"/>
    </row>
    <row r="127" spans="1:33" outlineLevel="1" x14ac:dyDescent="0.25">
      <c r="A127" s="216" t="s">
        <v>836</v>
      </c>
      <c r="B127" s="506">
        <v>6</v>
      </c>
      <c r="C127" s="219" t="s">
        <v>378</v>
      </c>
      <c r="D127" s="460" t="s">
        <v>352</v>
      </c>
      <c r="E127" s="554" t="s">
        <v>36</v>
      </c>
      <c r="F127" s="554" t="s">
        <v>36</v>
      </c>
      <c r="G127" s="554" t="s">
        <v>36</v>
      </c>
      <c r="H127" s="554" t="s">
        <v>36</v>
      </c>
      <c r="I127" s="554" t="s">
        <v>36</v>
      </c>
      <c r="J127" s="554" t="s">
        <v>36</v>
      </c>
      <c r="K127" s="554" t="s">
        <v>36</v>
      </c>
      <c r="L127" s="554" t="s">
        <v>36</v>
      </c>
      <c r="M127" s="554" t="s">
        <v>36</v>
      </c>
      <c r="N127" s="554" t="s">
        <v>36</v>
      </c>
      <c r="O127" s="554" t="s">
        <v>36</v>
      </c>
      <c r="P127" s="554" t="s">
        <v>36</v>
      </c>
      <c r="Q127" s="554" t="s">
        <v>36</v>
      </c>
      <c r="R127" s="554" t="s">
        <v>36</v>
      </c>
      <c r="S127" s="554">
        <v>2110.2919999999999</v>
      </c>
      <c r="T127" s="554">
        <v>1623.3019999999999</v>
      </c>
      <c r="U127" s="554">
        <v>2434.9499999999998</v>
      </c>
      <c r="V127" s="554">
        <v>1623.3</v>
      </c>
      <c r="W127" s="554" t="s">
        <v>36</v>
      </c>
      <c r="X127" s="554" t="s">
        <v>36</v>
      </c>
      <c r="Y127" s="554" t="s">
        <v>36</v>
      </c>
      <c r="Z127" s="554" t="s">
        <v>36</v>
      </c>
      <c r="AA127" s="554" t="s">
        <v>36</v>
      </c>
      <c r="AB127" s="554" t="s">
        <v>36</v>
      </c>
      <c r="AC127" s="554" t="s">
        <v>36</v>
      </c>
      <c r="AD127" s="554" t="s">
        <v>36</v>
      </c>
      <c r="AE127" s="554" t="s">
        <v>36</v>
      </c>
      <c r="AF127" s="554" t="s">
        <v>36</v>
      </c>
      <c r="AG127" s="429"/>
    </row>
    <row r="128" spans="1:33" outlineLevel="1" x14ac:dyDescent="0.25">
      <c r="A128" s="216" t="s">
        <v>837</v>
      </c>
      <c r="B128" s="506">
        <v>6</v>
      </c>
      <c r="C128" s="219" t="s">
        <v>378</v>
      </c>
      <c r="D128" s="460" t="s">
        <v>352</v>
      </c>
      <c r="E128" s="554" t="s">
        <v>36</v>
      </c>
      <c r="F128" s="554" t="s">
        <v>36</v>
      </c>
      <c r="G128" s="554" t="s">
        <v>36</v>
      </c>
      <c r="H128" s="554" t="s">
        <v>36</v>
      </c>
      <c r="I128" s="554" t="s">
        <v>36</v>
      </c>
      <c r="J128" s="554" t="s">
        <v>36</v>
      </c>
      <c r="K128" s="554" t="s">
        <v>36</v>
      </c>
      <c r="L128" s="554" t="s">
        <v>36</v>
      </c>
      <c r="M128" s="554" t="s">
        <v>36</v>
      </c>
      <c r="N128" s="554" t="s">
        <v>36</v>
      </c>
      <c r="O128" s="554" t="s">
        <v>36</v>
      </c>
      <c r="P128" s="554" t="s">
        <v>36</v>
      </c>
      <c r="Q128" s="554" t="s">
        <v>36</v>
      </c>
      <c r="R128" s="554" t="s">
        <v>36</v>
      </c>
      <c r="S128" s="554">
        <v>2110.2869999999998</v>
      </c>
      <c r="T128" s="554">
        <v>1623.298</v>
      </c>
      <c r="U128" s="554">
        <v>2434.9499999999998</v>
      </c>
      <c r="V128" s="554">
        <v>1623.3</v>
      </c>
      <c r="W128" s="554" t="s">
        <v>36</v>
      </c>
      <c r="X128" s="554" t="s">
        <v>36</v>
      </c>
      <c r="Y128" s="554" t="s">
        <v>36</v>
      </c>
      <c r="Z128" s="554" t="s">
        <v>36</v>
      </c>
      <c r="AA128" s="554" t="s">
        <v>36</v>
      </c>
      <c r="AB128" s="554" t="s">
        <v>36</v>
      </c>
      <c r="AC128" s="554" t="s">
        <v>36</v>
      </c>
      <c r="AD128" s="554" t="s">
        <v>36</v>
      </c>
      <c r="AE128" s="554" t="s">
        <v>36</v>
      </c>
      <c r="AF128" s="554" t="s">
        <v>36</v>
      </c>
      <c r="AG128" s="429"/>
    </row>
    <row r="129" spans="1:33" outlineLevel="1" x14ac:dyDescent="0.25">
      <c r="A129" s="216" t="s">
        <v>838</v>
      </c>
      <c r="B129" s="506">
        <v>6</v>
      </c>
      <c r="C129" s="219" t="s">
        <v>378</v>
      </c>
      <c r="D129" s="460" t="s">
        <v>352</v>
      </c>
      <c r="E129" s="554" t="s">
        <v>36</v>
      </c>
      <c r="F129" s="554" t="s">
        <v>36</v>
      </c>
      <c r="G129" s="554" t="s">
        <v>36</v>
      </c>
      <c r="H129" s="554" t="s">
        <v>36</v>
      </c>
      <c r="I129" s="554" t="s">
        <v>36</v>
      </c>
      <c r="J129" s="554" t="s">
        <v>36</v>
      </c>
      <c r="K129" s="554" t="s">
        <v>36</v>
      </c>
      <c r="L129" s="554" t="s">
        <v>36</v>
      </c>
      <c r="M129" s="554" t="s">
        <v>36</v>
      </c>
      <c r="N129" s="554" t="s">
        <v>36</v>
      </c>
      <c r="O129" s="554" t="s">
        <v>36</v>
      </c>
      <c r="P129" s="554" t="s">
        <v>36</v>
      </c>
      <c r="Q129" s="554" t="s">
        <v>36</v>
      </c>
      <c r="R129" s="554" t="s">
        <v>36</v>
      </c>
      <c r="S129" s="554">
        <v>17227.403999999999</v>
      </c>
      <c r="T129" s="554">
        <v>17227.403999999999</v>
      </c>
      <c r="U129" s="554">
        <v>25841.101999999999</v>
      </c>
      <c r="V129" s="554">
        <v>17227.400000000001</v>
      </c>
      <c r="W129" s="554" t="s">
        <v>36</v>
      </c>
      <c r="X129" s="554" t="s">
        <v>36</v>
      </c>
      <c r="Y129" s="554" t="s">
        <v>36</v>
      </c>
      <c r="Z129" s="554" t="s">
        <v>36</v>
      </c>
      <c r="AA129" s="554" t="s">
        <v>36</v>
      </c>
      <c r="AB129" s="554" t="s">
        <v>36</v>
      </c>
      <c r="AC129" s="554" t="s">
        <v>36</v>
      </c>
      <c r="AD129" s="554" t="s">
        <v>36</v>
      </c>
      <c r="AE129" s="554" t="s">
        <v>36</v>
      </c>
      <c r="AF129" s="554" t="s">
        <v>36</v>
      </c>
      <c r="AG129" s="429"/>
    </row>
    <row r="130" spans="1:33" outlineLevel="1" x14ac:dyDescent="0.25">
      <c r="A130" s="216" t="s">
        <v>839</v>
      </c>
      <c r="B130" s="506">
        <v>6</v>
      </c>
      <c r="C130" s="219" t="s">
        <v>378</v>
      </c>
      <c r="D130" s="460" t="s">
        <v>352</v>
      </c>
      <c r="E130" s="554" t="s">
        <v>36</v>
      </c>
      <c r="F130" s="554" t="s">
        <v>36</v>
      </c>
      <c r="G130" s="554" t="s">
        <v>36</v>
      </c>
      <c r="H130" s="554" t="s">
        <v>36</v>
      </c>
      <c r="I130" s="554" t="s">
        <v>36</v>
      </c>
      <c r="J130" s="554" t="s">
        <v>36</v>
      </c>
      <c r="K130" s="554" t="s">
        <v>36</v>
      </c>
      <c r="L130" s="554" t="s">
        <v>36</v>
      </c>
      <c r="M130" s="554" t="s">
        <v>36</v>
      </c>
      <c r="N130" s="554" t="s">
        <v>36</v>
      </c>
      <c r="O130" s="554" t="s">
        <v>36</v>
      </c>
      <c r="P130" s="554" t="s">
        <v>36</v>
      </c>
      <c r="Q130" s="554" t="s">
        <v>36</v>
      </c>
      <c r="R130" s="554" t="s">
        <v>36</v>
      </c>
      <c r="S130" s="554" t="s">
        <v>36</v>
      </c>
      <c r="T130" s="554" t="s">
        <v>36</v>
      </c>
      <c r="U130" s="554" t="s">
        <v>36</v>
      </c>
      <c r="V130" s="554" t="s">
        <v>36</v>
      </c>
      <c r="W130" s="554">
        <v>4875</v>
      </c>
      <c r="X130" s="554">
        <v>3750</v>
      </c>
      <c r="Y130" s="554">
        <v>4875</v>
      </c>
      <c r="Z130" s="554">
        <v>3750</v>
      </c>
      <c r="AA130" s="554">
        <v>4875</v>
      </c>
      <c r="AB130" s="554">
        <v>3750</v>
      </c>
      <c r="AC130" s="554">
        <v>5625</v>
      </c>
      <c r="AD130" s="554">
        <v>3750</v>
      </c>
      <c r="AE130" s="554">
        <v>3750</v>
      </c>
      <c r="AF130" s="554">
        <v>3750</v>
      </c>
      <c r="AG130" s="429"/>
    </row>
    <row r="131" spans="1:33" outlineLevel="1" x14ac:dyDescent="0.25">
      <c r="A131" s="216" t="s">
        <v>840</v>
      </c>
      <c r="B131" s="506">
        <v>6</v>
      </c>
      <c r="C131" s="219" t="s">
        <v>378</v>
      </c>
      <c r="D131" s="460" t="s">
        <v>352</v>
      </c>
      <c r="E131" s="554" t="s">
        <v>36</v>
      </c>
      <c r="F131" s="554" t="s">
        <v>36</v>
      </c>
      <c r="G131" s="554" t="s">
        <v>36</v>
      </c>
      <c r="H131" s="554" t="s">
        <v>36</v>
      </c>
      <c r="I131" s="554" t="s">
        <v>36</v>
      </c>
      <c r="J131" s="554" t="s">
        <v>36</v>
      </c>
      <c r="K131" s="554" t="s">
        <v>36</v>
      </c>
      <c r="L131" s="554" t="s">
        <v>36</v>
      </c>
      <c r="M131" s="554" t="s">
        <v>36</v>
      </c>
      <c r="N131" s="554" t="s">
        <v>36</v>
      </c>
      <c r="O131" s="554" t="s">
        <v>36</v>
      </c>
      <c r="P131" s="554" t="s">
        <v>36</v>
      </c>
      <c r="Q131" s="554" t="s">
        <v>36</v>
      </c>
      <c r="R131" s="554" t="s">
        <v>36</v>
      </c>
      <c r="S131" s="554" t="s">
        <v>36</v>
      </c>
      <c r="T131" s="554" t="s">
        <v>36</v>
      </c>
      <c r="U131" s="554" t="s">
        <v>36</v>
      </c>
      <c r="V131" s="554" t="s">
        <v>36</v>
      </c>
      <c r="W131" s="554">
        <v>4875</v>
      </c>
      <c r="X131" s="554">
        <v>3750</v>
      </c>
      <c r="Y131" s="554">
        <v>4875</v>
      </c>
      <c r="Z131" s="554">
        <v>3750</v>
      </c>
      <c r="AA131" s="554">
        <v>4875</v>
      </c>
      <c r="AB131" s="554">
        <v>3750</v>
      </c>
      <c r="AC131" s="554">
        <v>5625</v>
      </c>
      <c r="AD131" s="554">
        <v>3750</v>
      </c>
      <c r="AE131" s="554">
        <v>3750</v>
      </c>
      <c r="AF131" s="554">
        <v>3750</v>
      </c>
      <c r="AG131" s="429"/>
    </row>
    <row r="132" spans="1:33" outlineLevel="1" x14ac:dyDescent="0.25">
      <c r="A132" s="216" t="s">
        <v>841</v>
      </c>
      <c r="B132" s="506">
        <v>6</v>
      </c>
      <c r="C132" s="219" t="s">
        <v>378</v>
      </c>
      <c r="D132" s="460" t="s">
        <v>352</v>
      </c>
      <c r="E132" s="554" t="s">
        <v>36</v>
      </c>
      <c r="F132" s="554" t="s">
        <v>36</v>
      </c>
      <c r="G132" s="554" t="s">
        <v>36</v>
      </c>
      <c r="H132" s="554" t="s">
        <v>36</v>
      </c>
      <c r="I132" s="554" t="s">
        <v>36</v>
      </c>
      <c r="J132" s="554" t="s">
        <v>36</v>
      </c>
      <c r="K132" s="554" t="s">
        <v>36</v>
      </c>
      <c r="L132" s="554" t="s">
        <v>36</v>
      </c>
      <c r="M132" s="554" t="s">
        <v>36</v>
      </c>
      <c r="N132" s="554" t="s">
        <v>36</v>
      </c>
      <c r="O132" s="554" t="s">
        <v>36</v>
      </c>
      <c r="P132" s="554" t="s">
        <v>36</v>
      </c>
      <c r="Q132" s="554" t="s">
        <v>36</v>
      </c>
      <c r="R132" s="554" t="s">
        <v>36</v>
      </c>
      <c r="S132" s="554" t="s">
        <v>36</v>
      </c>
      <c r="T132" s="554" t="s">
        <v>36</v>
      </c>
      <c r="U132" s="554" t="s">
        <v>36</v>
      </c>
      <c r="V132" s="554" t="s">
        <v>36</v>
      </c>
      <c r="W132" s="554">
        <v>2437.5</v>
      </c>
      <c r="X132" s="554">
        <v>1875</v>
      </c>
      <c r="Y132" s="554">
        <v>2437.5</v>
      </c>
      <c r="Z132" s="554">
        <v>1875</v>
      </c>
      <c r="AA132" s="554">
        <v>2437.5</v>
      </c>
      <c r="AB132" s="554">
        <v>1875</v>
      </c>
      <c r="AC132" s="554">
        <v>2812.5</v>
      </c>
      <c r="AD132" s="554">
        <v>1875</v>
      </c>
      <c r="AE132" s="554">
        <v>1875</v>
      </c>
      <c r="AF132" s="554">
        <v>1875</v>
      </c>
      <c r="AG132" s="429"/>
    </row>
    <row r="133" spans="1:33" outlineLevel="1" x14ac:dyDescent="0.25">
      <c r="A133" s="216" t="s">
        <v>842</v>
      </c>
      <c r="B133" s="506">
        <v>6</v>
      </c>
      <c r="C133" s="219" t="s">
        <v>378</v>
      </c>
      <c r="D133" s="460" t="s">
        <v>352</v>
      </c>
      <c r="E133" s="554" t="s">
        <v>36</v>
      </c>
      <c r="F133" s="554" t="s">
        <v>36</v>
      </c>
      <c r="G133" s="554" t="s">
        <v>36</v>
      </c>
      <c r="H133" s="554" t="s">
        <v>36</v>
      </c>
      <c r="I133" s="554" t="s">
        <v>36</v>
      </c>
      <c r="J133" s="554" t="s">
        <v>36</v>
      </c>
      <c r="K133" s="554" t="s">
        <v>36</v>
      </c>
      <c r="L133" s="554" t="s">
        <v>36</v>
      </c>
      <c r="M133" s="554" t="s">
        <v>36</v>
      </c>
      <c r="N133" s="554" t="s">
        <v>36</v>
      </c>
      <c r="O133" s="554" t="s">
        <v>36</v>
      </c>
      <c r="P133" s="554" t="s">
        <v>36</v>
      </c>
      <c r="Q133" s="554" t="s">
        <v>36</v>
      </c>
      <c r="R133" s="554" t="s">
        <v>36</v>
      </c>
      <c r="S133" s="554" t="s">
        <v>36</v>
      </c>
      <c r="T133" s="554" t="s">
        <v>36</v>
      </c>
      <c r="U133" s="554" t="s">
        <v>36</v>
      </c>
      <c r="V133" s="554" t="s">
        <v>36</v>
      </c>
      <c r="W133" s="554">
        <v>2437.5</v>
      </c>
      <c r="X133" s="554">
        <v>1875</v>
      </c>
      <c r="Y133" s="554">
        <v>2437.5</v>
      </c>
      <c r="Z133" s="554">
        <v>1875</v>
      </c>
      <c r="AA133" s="554">
        <v>2437.5</v>
      </c>
      <c r="AB133" s="554">
        <v>1875</v>
      </c>
      <c r="AC133" s="554">
        <v>2812.5</v>
      </c>
      <c r="AD133" s="554">
        <v>1875</v>
      </c>
      <c r="AE133" s="554">
        <v>1875</v>
      </c>
      <c r="AF133" s="554">
        <v>1875</v>
      </c>
      <c r="AG133" s="429"/>
    </row>
    <row r="134" spans="1:33" outlineLevel="1" x14ac:dyDescent="0.25">
      <c r="A134" s="216" t="s">
        <v>843</v>
      </c>
      <c r="B134" s="506">
        <v>6</v>
      </c>
      <c r="C134" s="219" t="s">
        <v>378</v>
      </c>
      <c r="D134" s="460" t="s">
        <v>352</v>
      </c>
      <c r="E134" s="554" t="s">
        <v>36</v>
      </c>
      <c r="F134" s="554" t="s">
        <v>36</v>
      </c>
      <c r="G134" s="554" t="s">
        <v>36</v>
      </c>
      <c r="H134" s="554" t="s">
        <v>36</v>
      </c>
      <c r="I134" s="554" t="s">
        <v>36</v>
      </c>
      <c r="J134" s="554" t="s">
        <v>36</v>
      </c>
      <c r="K134" s="554" t="s">
        <v>36</v>
      </c>
      <c r="L134" s="554" t="s">
        <v>36</v>
      </c>
      <c r="M134" s="554" t="s">
        <v>36</v>
      </c>
      <c r="N134" s="554" t="s">
        <v>36</v>
      </c>
      <c r="O134" s="554" t="s">
        <v>36</v>
      </c>
      <c r="P134" s="554" t="s">
        <v>36</v>
      </c>
      <c r="Q134" s="554" t="s">
        <v>36</v>
      </c>
      <c r="R134" s="554" t="s">
        <v>36</v>
      </c>
      <c r="S134" s="554" t="s">
        <v>36</v>
      </c>
      <c r="T134" s="554" t="s">
        <v>36</v>
      </c>
      <c r="U134" s="554" t="s">
        <v>36</v>
      </c>
      <c r="V134" s="554" t="s">
        <v>36</v>
      </c>
      <c r="W134" s="554">
        <v>2437.5</v>
      </c>
      <c r="X134" s="554">
        <v>1875</v>
      </c>
      <c r="Y134" s="554">
        <v>2437.5</v>
      </c>
      <c r="Z134" s="554">
        <v>1875</v>
      </c>
      <c r="AA134" s="554">
        <v>2437.5</v>
      </c>
      <c r="AB134" s="554">
        <v>1875</v>
      </c>
      <c r="AC134" s="554">
        <v>2812.5</v>
      </c>
      <c r="AD134" s="554">
        <v>1875</v>
      </c>
      <c r="AE134" s="554">
        <v>1875</v>
      </c>
      <c r="AF134" s="554">
        <v>1875</v>
      </c>
      <c r="AG134" s="429"/>
    </row>
    <row r="135" spans="1:33" outlineLevel="1" x14ac:dyDescent="0.25">
      <c r="A135" s="216" t="s">
        <v>844</v>
      </c>
      <c r="B135" s="506">
        <v>6</v>
      </c>
      <c r="C135" s="219" t="s">
        <v>378</v>
      </c>
      <c r="D135" s="460" t="s">
        <v>352</v>
      </c>
      <c r="E135" s="554" t="s">
        <v>36</v>
      </c>
      <c r="F135" s="554" t="s">
        <v>36</v>
      </c>
      <c r="G135" s="554" t="s">
        <v>36</v>
      </c>
      <c r="H135" s="554" t="s">
        <v>36</v>
      </c>
      <c r="I135" s="554" t="s">
        <v>36</v>
      </c>
      <c r="J135" s="554" t="s">
        <v>36</v>
      </c>
      <c r="K135" s="554" t="s">
        <v>36</v>
      </c>
      <c r="L135" s="554" t="s">
        <v>36</v>
      </c>
      <c r="M135" s="554" t="s">
        <v>36</v>
      </c>
      <c r="N135" s="554" t="s">
        <v>36</v>
      </c>
      <c r="O135" s="554" t="s">
        <v>36</v>
      </c>
      <c r="P135" s="554" t="s">
        <v>36</v>
      </c>
      <c r="Q135" s="554" t="s">
        <v>36</v>
      </c>
      <c r="R135" s="554" t="s">
        <v>36</v>
      </c>
      <c r="S135" s="554" t="s">
        <v>36</v>
      </c>
      <c r="T135" s="554" t="s">
        <v>36</v>
      </c>
      <c r="U135" s="554" t="s">
        <v>36</v>
      </c>
      <c r="V135" s="554" t="s">
        <v>36</v>
      </c>
      <c r="W135" s="554">
        <v>2437.5</v>
      </c>
      <c r="X135" s="554">
        <v>1875</v>
      </c>
      <c r="Y135" s="554">
        <v>2437.5</v>
      </c>
      <c r="Z135" s="554">
        <v>1875</v>
      </c>
      <c r="AA135" s="554">
        <v>2437.5</v>
      </c>
      <c r="AB135" s="554">
        <v>1875</v>
      </c>
      <c r="AC135" s="554">
        <v>2812.5</v>
      </c>
      <c r="AD135" s="554">
        <v>1875</v>
      </c>
      <c r="AE135" s="554">
        <v>1875</v>
      </c>
      <c r="AF135" s="554">
        <v>1875</v>
      </c>
      <c r="AG135" s="429"/>
    </row>
    <row r="136" spans="1:33" outlineLevel="1" x14ac:dyDescent="0.25">
      <c r="A136" s="216" t="s">
        <v>845</v>
      </c>
      <c r="B136" s="506">
        <v>6</v>
      </c>
      <c r="C136" s="219" t="s">
        <v>378</v>
      </c>
      <c r="D136" s="460" t="s">
        <v>352</v>
      </c>
      <c r="E136" s="554" t="s">
        <v>36</v>
      </c>
      <c r="F136" s="554" t="s">
        <v>36</v>
      </c>
      <c r="G136" s="554" t="s">
        <v>36</v>
      </c>
      <c r="H136" s="554" t="s">
        <v>36</v>
      </c>
      <c r="I136" s="554" t="s">
        <v>36</v>
      </c>
      <c r="J136" s="554" t="s">
        <v>36</v>
      </c>
      <c r="K136" s="554" t="s">
        <v>36</v>
      </c>
      <c r="L136" s="554" t="s">
        <v>36</v>
      </c>
      <c r="M136" s="554" t="s">
        <v>36</v>
      </c>
      <c r="N136" s="554" t="s">
        <v>36</v>
      </c>
      <c r="O136" s="554" t="s">
        <v>36</v>
      </c>
      <c r="P136" s="554" t="s">
        <v>36</v>
      </c>
      <c r="Q136" s="554" t="s">
        <v>36</v>
      </c>
      <c r="R136" s="554" t="s">
        <v>36</v>
      </c>
      <c r="S136" s="554" t="s">
        <v>36</v>
      </c>
      <c r="T136" s="554" t="s">
        <v>36</v>
      </c>
      <c r="U136" s="554" t="s">
        <v>36</v>
      </c>
      <c r="V136" s="554" t="s">
        <v>36</v>
      </c>
      <c r="W136" s="554">
        <v>2437.5</v>
      </c>
      <c r="X136" s="554">
        <v>1875</v>
      </c>
      <c r="Y136" s="554">
        <v>2437.5</v>
      </c>
      <c r="Z136" s="554">
        <v>1875</v>
      </c>
      <c r="AA136" s="554">
        <v>2437.5</v>
      </c>
      <c r="AB136" s="554">
        <v>1875</v>
      </c>
      <c r="AC136" s="554">
        <v>2812.5</v>
      </c>
      <c r="AD136" s="554">
        <v>1875</v>
      </c>
      <c r="AE136" s="554">
        <v>1875</v>
      </c>
      <c r="AF136" s="554">
        <v>1875</v>
      </c>
      <c r="AG136" s="429"/>
    </row>
    <row r="137" spans="1:33" outlineLevel="1" x14ac:dyDescent="0.25">
      <c r="A137" s="216" t="s">
        <v>846</v>
      </c>
      <c r="B137" s="506">
        <v>6</v>
      </c>
      <c r="C137" s="219" t="s">
        <v>378</v>
      </c>
      <c r="D137" s="460" t="s">
        <v>352</v>
      </c>
      <c r="E137" s="554" t="s">
        <v>36</v>
      </c>
      <c r="F137" s="554" t="s">
        <v>36</v>
      </c>
      <c r="G137" s="554" t="s">
        <v>36</v>
      </c>
      <c r="H137" s="554" t="s">
        <v>36</v>
      </c>
      <c r="I137" s="554" t="s">
        <v>36</v>
      </c>
      <c r="J137" s="554" t="s">
        <v>36</v>
      </c>
      <c r="K137" s="554" t="s">
        <v>36</v>
      </c>
      <c r="L137" s="554" t="s">
        <v>36</v>
      </c>
      <c r="M137" s="554" t="s">
        <v>36</v>
      </c>
      <c r="N137" s="554" t="s">
        <v>36</v>
      </c>
      <c r="O137" s="554" t="s">
        <v>36</v>
      </c>
      <c r="P137" s="554" t="s">
        <v>36</v>
      </c>
      <c r="Q137" s="554" t="s">
        <v>36</v>
      </c>
      <c r="R137" s="554" t="s">
        <v>36</v>
      </c>
      <c r="S137" s="554" t="s">
        <v>36</v>
      </c>
      <c r="T137" s="554" t="s">
        <v>36</v>
      </c>
      <c r="U137" s="554" t="s">
        <v>36</v>
      </c>
      <c r="V137" s="554" t="s">
        <v>36</v>
      </c>
      <c r="W137" s="554">
        <v>2437.5</v>
      </c>
      <c r="X137" s="554">
        <v>1875</v>
      </c>
      <c r="Y137" s="554">
        <v>2437.5</v>
      </c>
      <c r="Z137" s="554">
        <v>1875</v>
      </c>
      <c r="AA137" s="554">
        <v>2437.5</v>
      </c>
      <c r="AB137" s="554">
        <v>1875</v>
      </c>
      <c r="AC137" s="554">
        <v>2812.5</v>
      </c>
      <c r="AD137" s="554">
        <v>1875</v>
      </c>
      <c r="AE137" s="554">
        <v>1875</v>
      </c>
      <c r="AF137" s="554">
        <v>1875</v>
      </c>
      <c r="AG137" s="429"/>
    </row>
    <row r="138" spans="1:33" outlineLevel="1" x14ac:dyDescent="0.25">
      <c r="A138" s="216" t="s">
        <v>847</v>
      </c>
      <c r="B138" s="506">
        <v>6</v>
      </c>
      <c r="C138" s="219" t="s">
        <v>378</v>
      </c>
      <c r="D138" s="460" t="s">
        <v>352</v>
      </c>
      <c r="E138" s="554" t="s">
        <v>36</v>
      </c>
      <c r="F138" s="554" t="s">
        <v>36</v>
      </c>
      <c r="G138" s="554" t="s">
        <v>36</v>
      </c>
      <c r="H138" s="554" t="s">
        <v>36</v>
      </c>
      <c r="I138" s="554" t="s">
        <v>36</v>
      </c>
      <c r="J138" s="554" t="s">
        <v>36</v>
      </c>
      <c r="K138" s="554" t="s">
        <v>36</v>
      </c>
      <c r="L138" s="554" t="s">
        <v>36</v>
      </c>
      <c r="M138" s="554" t="s">
        <v>36</v>
      </c>
      <c r="N138" s="554" t="s">
        <v>36</v>
      </c>
      <c r="O138" s="554" t="s">
        <v>36</v>
      </c>
      <c r="P138" s="554" t="s">
        <v>36</v>
      </c>
      <c r="Q138" s="554" t="s">
        <v>36</v>
      </c>
      <c r="R138" s="554" t="s">
        <v>36</v>
      </c>
      <c r="S138" s="554" t="s">
        <v>36</v>
      </c>
      <c r="T138" s="554" t="s">
        <v>36</v>
      </c>
      <c r="U138" s="554" t="s">
        <v>36</v>
      </c>
      <c r="V138" s="554" t="s">
        <v>36</v>
      </c>
      <c r="W138" s="554">
        <v>2437.5</v>
      </c>
      <c r="X138" s="554">
        <v>1875</v>
      </c>
      <c r="Y138" s="554">
        <v>2437.5</v>
      </c>
      <c r="Z138" s="554">
        <v>1875</v>
      </c>
      <c r="AA138" s="554">
        <v>2437.5</v>
      </c>
      <c r="AB138" s="554">
        <v>1875</v>
      </c>
      <c r="AC138" s="554">
        <v>2812.5</v>
      </c>
      <c r="AD138" s="554">
        <v>1875</v>
      </c>
      <c r="AE138" s="554">
        <v>1875</v>
      </c>
      <c r="AF138" s="554">
        <v>1875</v>
      </c>
      <c r="AG138" s="429"/>
    </row>
    <row r="139" spans="1:33" outlineLevel="1" x14ac:dyDescent="0.25">
      <c r="A139" s="216" t="s">
        <v>848</v>
      </c>
      <c r="B139" s="506">
        <v>6</v>
      </c>
      <c r="C139" s="219" t="s">
        <v>378</v>
      </c>
      <c r="D139" s="460" t="s">
        <v>352</v>
      </c>
      <c r="E139" s="554" t="s">
        <v>36</v>
      </c>
      <c r="F139" s="554" t="s">
        <v>36</v>
      </c>
      <c r="G139" s="554" t="s">
        <v>36</v>
      </c>
      <c r="H139" s="554" t="s">
        <v>36</v>
      </c>
      <c r="I139" s="554" t="s">
        <v>36</v>
      </c>
      <c r="J139" s="554" t="s">
        <v>36</v>
      </c>
      <c r="K139" s="554" t="s">
        <v>36</v>
      </c>
      <c r="L139" s="554" t="s">
        <v>36</v>
      </c>
      <c r="M139" s="554" t="s">
        <v>36</v>
      </c>
      <c r="N139" s="554" t="s">
        <v>36</v>
      </c>
      <c r="O139" s="554" t="s">
        <v>36</v>
      </c>
      <c r="P139" s="554" t="s">
        <v>36</v>
      </c>
      <c r="Q139" s="554" t="s">
        <v>36</v>
      </c>
      <c r="R139" s="554" t="s">
        <v>36</v>
      </c>
      <c r="S139" s="554" t="s">
        <v>36</v>
      </c>
      <c r="T139" s="554" t="s">
        <v>36</v>
      </c>
      <c r="U139" s="554" t="s">
        <v>36</v>
      </c>
      <c r="V139" s="554" t="s">
        <v>36</v>
      </c>
      <c r="W139" s="554">
        <v>2437.5</v>
      </c>
      <c r="X139" s="554">
        <v>1875</v>
      </c>
      <c r="Y139" s="554">
        <v>2437.5</v>
      </c>
      <c r="Z139" s="554">
        <v>1875</v>
      </c>
      <c r="AA139" s="554">
        <v>2437.5</v>
      </c>
      <c r="AB139" s="554">
        <v>1875</v>
      </c>
      <c r="AC139" s="554">
        <v>2812.5</v>
      </c>
      <c r="AD139" s="554">
        <v>1875</v>
      </c>
      <c r="AE139" s="554">
        <v>1875</v>
      </c>
      <c r="AF139" s="554">
        <v>1875</v>
      </c>
      <c r="AG139" s="429"/>
    </row>
    <row r="140" spans="1:33" outlineLevel="1" x14ac:dyDescent="0.25">
      <c r="A140" s="216" t="s">
        <v>638</v>
      </c>
      <c r="B140" s="506">
        <v>6</v>
      </c>
      <c r="C140" s="219" t="s">
        <v>378</v>
      </c>
      <c r="D140" s="460" t="s">
        <v>352</v>
      </c>
      <c r="E140" s="554" t="s">
        <v>36</v>
      </c>
      <c r="F140" s="554" t="s">
        <v>36</v>
      </c>
      <c r="G140" s="554" t="s">
        <v>36</v>
      </c>
      <c r="H140" s="554" t="s">
        <v>36</v>
      </c>
      <c r="I140" s="554" t="s">
        <v>36</v>
      </c>
      <c r="J140" s="554" t="s">
        <v>36</v>
      </c>
      <c r="K140" s="554" t="s">
        <v>36</v>
      </c>
      <c r="L140" s="554" t="s">
        <v>36</v>
      </c>
      <c r="M140" s="554" t="s">
        <v>36</v>
      </c>
      <c r="N140" s="554" t="s">
        <v>36</v>
      </c>
      <c r="O140" s="554" t="s">
        <v>36</v>
      </c>
      <c r="P140" s="554" t="s">
        <v>36</v>
      </c>
      <c r="Q140" s="554" t="s">
        <v>36</v>
      </c>
      <c r="R140" s="554" t="s">
        <v>36</v>
      </c>
      <c r="S140" s="554" t="s">
        <v>36</v>
      </c>
      <c r="T140" s="554" t="s">
        <v>36</v>
      </c>
      <c r="U140" s="554" t="s">
        <v>36</v>
      </c>
      <c r="V140" s="554" t="s">
        <v>36</v>
      </c>
      <c r="W140" s="554" t="s">
        <v>36</v>
      </c>
      <c r="X140" s="554" t="s">
        <v>36</v>
      </c>
      <c r="Y140" s="554" t="s">
        <v>36</v>
      </c>
      <c r="Z140" s="554" t="s">
        <v>36</v>
      </c>
      <c r="AA140" s="554">
        <v>29250</v>
      </c>
      <c r="AB140" s="554">
        <v>22500</v>
      </c>
      <c r="AC140" s="554">
        <v>33750</v>
      </c>
      <c r="AD140" s="554">
        <v>22500</v>
      </c>
      <c r="AE140" s="554">
        <v>22500</v>
      </c>
      <c r="AF140" s="554">
        <v>22500</v>
      </c>
      <c r="AG140" s="429"/>
    </row>
    <row r="141" spans="1:33" x14ac:dyDescent="0.25">
      <c r="E141" s="224"/>
      <c r="F141" s="224"/>
      <c r="G141" s="224"/>
      <c r="H141" s="224"/>
      <c r="I141" s="224"/>
      <c r="J141" s="224"/>
      <c r="K141" s="224"/>
      <c r="L141" s="224"/>
      <c r="M141" s="224"/>
      <c r="N141" s="224"/>
      <c r="O141" s="224"/>
      <c r="P141" s="224"/>
      <c r="Q141" s="224"/>
      <c r="R141" s="224"/>
      <c r="S141" s="224"/>
      <c r="T141" s="224"/>
      <c r="U141" s="224"/>
      <c r="V141" s="224"/>
      <c r="W141" s="224"/>
      <c r="X141" s="224"/>
      <c r="Y141" s="224"/>
      <c r="Z141" s="224"/>
      <c r="AA141" s="224"/>
      <c r="AB141" s="224"/>
      <c r="AC141" s="224"/>
      <c r="AD141" s="224"/>
      <c r="AE141" s="224"/>
      <c r="AF141" s="224"/>
      <c r="AG141" s="429"/>
    </row>
    <row r="142" spans="1:33" x14ac:dyDescent="0.25">
      <c r="A142" s="215" t="s">
        <v>481</v>
      </c>
      <c r="B142" s="505"/>
      <c r="C142" s="215"/>
      <c r="D142" s="459"/>
      <c r="E142" s="459"/>
      <c r="F142" s="459"/>
      <c r="G142" s="459"/>
      <c r="H142" s="459"/>
      <c r="I142" s="459"/>
      <c r="J142" s="459"/>
      <c r="K142" s="459"/>
      <c r="L142" s="459"/>
      <c r="M142" s="459"/>
      <c r="N142" s="459"/>
      <c r="O142" s="459"/>
      <c r="P142" s="459"/>
      <c r="Q142" s="459"/>
      <c r="R142" s="459"/>
      <c r="S142" s="459"/>
      <c r="T142" s="459"/>
      <c r="U142" s="459"/>
      <c r="V142" s="459"/>
      <c r="W142" s="459"/>
      <c r="X142" s="459"/>
      <c r="Y142" s="459"/>
      <c r="Z142" s="459"/>
      <c r="AA142" s="459"/>
      <c r="AB142" s="459"/>
      <c r="AC142" s="459"/>
      <c r="AD142" s="459"/>
      <c r="AE142" s="459"/>
      <c r="AF142" s="459"/>
      <c r="AG142" s="429"/>
    </row>
    <row r="143" spans="1:33" outlineLevel="1" x14ac:dyDescent="0.25">
      <c r="A143" s="216" t="s">
        <v>656</v>
      </c>
      <c r="B143" s="506">
        <v>6</v>
      </c>
      <c r="C143" s="219" t="s">
        <v>379</v>
      </c>
      <c r="D143" s="460" t="s">
        <v>352</v>
      </c>
      <c r="E143" s="554" t="s">
        <v>36</v>
      </c>
      <c r="F143" s="554" t="s">
        <v>36</v>
      </c>
      <c r="G143" s="554" t="s">
        <v>36</v>
      </c>
      <c r="H143" s="554" t="s">
        <v>36</v>
      </c>
      <c r="I143" s="554" t="s">
        <v>36</v>
      </c>
      <c r="J143" s="554" t="s">
        <v>36</v>
      </c>
      <c r="K143" s="554" t="s">
        <v>36</v>
      </c>
      <c r="L143" s="554" t="s">
        <v>36</v>
      </c>
      <c r="M143" s="554" t="s">
        <v>36</v>
      </c>
      <c r="N143" s="554" t="s">
        <v>36</v>
      </c>
      <c r="O143" s="554" t="s">
        <v>36</v>
      </c>
      <c r="P143" s="554" t="s">
        <v>36</v>
      </c>
      <c r="Q143" s="554" t="s">
        <v>36</v>
      </c>
      <c r="R143" s="554" t="s">
        <v>36</v>
      </c>
      <c r="S143" s="554" t="s">
        <v>36</v>
      </c>
      <c r="T143" s="554" t="s">
        <v>36</v>
      </c>
      <c r="U143" s="554" t="s">
        <v>36</v>
      </c>
      <c r="V143" s="554" t="s">
        <v>36</v>
      </c>
      <c r="W143" s="554" t="s">
        <v>36</v>
      </c>
      <c r="X143" s="554" t="s">
        <v>36</v>
      </c>
      <c r="Y143" s="554" t="s">
        <v>36</v>
      </c>
      <c r="Z143" s="554" t="s">
        <v>36</v>
      </c>
      <c r="AA143" s="554" t="s">
        <v>36</v>
      </c>
      <c r="AB143" s="554" t="s">
        <v>36</v>
      </c>
      <c r="AC143" s="554" t="s">
        <v>36</v>
      </c>
      <c r="AD143" s="554" t="s">
        <v>36</v>
      </c>
      <c r="AE143" s="554" t="s">
        <v>36</v>
      </c>
      <c r="AF143" s="554" t="s">
        <v>36</v>
      </c>
      <c r="AG143" s="429"/>
    </row>
    <row r="144" spans="1:33" outlineLevel="1" x14ac:dyDescent="0.25">
      <c r="A144" s="216" t="s">
        <v>657</v>
      </c>
      <c r="B144" s="506">
        <v>6</v>
      </c>
      <c r="C144" s="219" t="s">
        <v>379</v>
      </c>
      <c r="D144" s="460" t="s">
        <v>352</v>
      </c>
      <c r="E144" s="554" t="s">
        <v>36</v>
      </c>
      <c r="F144" s="554" t="s">
        <v>36</v>
      </c>
      <c r="G144" s="554" t="s">
        <v>36</v>
      </c>
      <c r="H144" s="554" t="s">
        <v>36</v>
      </c>
      <c r="I144" s="554" t="s">
        <v>36</v>
      </c>
      <c r="J144" s="554" t="s">
        <v>36</v>
      </c>
      <c r="K144" s="554" t="s">
        <v>36</v>
      </c>
      <c r="L144" s="554" t="s">
        <v>36</v>
      </c>
      <c r="M144" s="554" t="s">
        <v>36</v>
      </c>
      <c r="N144" s="554" t="s">
        <v>36</v>
      </c>
      <c r="O144" s="554" t="s">
        <v>36</v>
      </c>
      <c r="P144" s="554" t="s">
        <v>36</v>
      </c>
      <c r="Q144" s="554" t="s">
        <v>36</v>
      </c>
      <c r="R144" s="554" t="s">
        <v>36</v>
      </c>
      <c r="S144" s="554" t="s">
        <v>36</v>
      </c>
      <c r="T144" s="554" t="s">
        <v>36</v>
      </c>
      <c r="U144" s="554" t="s">
        <v>36</v>
      </c>
      <c r="V144" s="554" t="s">
        <v>36</v>
      </c>
      <c r="W144" s="554" t="s">
        <v>36</v>
      </c>
      <c r="X144" s="554" t="s">
        <v>36</v>
      </c>
      <c r="Y144" s="554" t="s">
        <v>36</v>
      </c>
      <c r="Z144" s="554" t="s">
        <v>36</v>
      </c>
      <c r="AA144" s="554" t="s">
        <v>36</v>
      </c>
      <c r="AB144" s="554" t="s">
        <v>36</v>
      </c>
      <c r="AC144" s="554" t="s">
        <v>36</v>
      </c>
      <c r="AD144" s="554" t="s">
        <v>36</v>
      </c>
      <c r="AE144" s="554" t="s">
        <v>36</v>
      </c>
      <c r="AF144" s="554" t="s">
        <v>36</v>
      </c>
      <c r="AG144" s="429"/>
    </row>
    <row r="145" spans="1:33" outlineLevel="1" x14ac:dyDescent="0.25">
      <c r="A145" s="216" t="s">
        <v>658</v>
      </c>
      <c r="B145" s="506">
        <v>6</v>
      </c>
      <c r="C145" s="219" t="s">
        <v>379</v>
      </c>
      <c r="D145" s="460" t="s">
        <v>352</v>
      </c>
      <c r="E145" s="554" t="s">
        <v>36</v>
      </c>
      <c r="F145" s="554" t="s">
        <v>36</v>
      </c>
      <c r="G145" s="554" t="s">
        <v>36</v>
      </c>
      <c r="H145" s="554" t="s">
        <v>36</v>
      </c>
      <c r="I145" s="554" t="s">
        <v>36</v>
      </c>
      <c r="J145" s="554" t="s">
        <v>36</v>
      </c>
      <c r="K145" s="554" t="s">
        <v>36</v>
      </c>
      <c r="L145" s="554" t="s">
        <v>36</v>
      </c>
      <c r="M145" s="554" t="s">
        <v>36</v>
      </c>
      <c r="N145" s="554" t="s">
        <v>36</v>
      </c>
      <c r="O145" s="554" t="s">
        <v>36</v>
      </c>
      <c r="P145" s="554" t="s">
        <v>36</v>
      </c>
      <c r="Q145" s="554" t="s">
        <v>36</v>
      </c>
      <c r="R145" s="554" t="s">
        <v>36</v>
      </c>
      <c r="S145" s="554" t="s">
        <v>36</v>
      </c>
      <c r="T145" s="554" t="s">
        <v>36</v>
      </c>
      <c r="U145" s="554" t="s">
        <v>36</v>
      </c>
      <c r="V145" s="554" t="s">
        <v>36</v>
      </c>
      <c r="W145" s="554" t="s">
        <v>36</v>
      </c>
      <c r="X145" s="554" t="s">
        <v>36</v>
      </c>
      <c r="Y145" s="554" t="s">
        <v>36</v>
      </c>
      <c r="Z145" s="554" t="s">
        <v>36</v>
      </c>
      <c r="AA145" s="554" t="s">
        <v>36</v>
      </c>
      <c r="AB145" s="554" t="s">
        <v>36</v>
      </c>
      <c r="AC145" s="554" t="s">
        <v>36</v>
      </c>
      <c r="AD145" s="554" t="s">
        <v>36</v>
      </c>
      <c r="AE145" s="554" t="s">
        <v>36</v>
      </c>
      <c r="AF145" s="554" t="s">
        <v>36</v>
      </c>
      <c r="AG145" s="429"/>
    </row>
    <row r="146" spans="1:33" outlineLevel="1" x14ac:dyDescent="0.25">
      <c r="A146" s="216" t="s">
        <v>659</v>
      </c>
      <c r="B146" s="506">
        <v>6</v>
      </c>
      <c r="C146" s="219" t="s">
        <v>379</v>
      </c>
      <c r="D146" s="460" t="s">
        <v>352</v>
      </c>
      <c r="E146" s="554" t="s">
        <v>36</v>
      </c>
      <c r="F146" s="554" t="s">
        <v>36</v>
      </c>
      <c r="G146" s="554" t="s">
        <v>36</v>
      </c>
      <c r="H146" s="554" t="s">
        <v>36</v>
      </c>
      <c r="I146" s="554" t="s">
        <v>36</v>
      </c>
      <c r="J146" s="554" t="s">
        <v>36</v>
      </c>
      <c r="K146" s="554" t="s">
        <v>36</v>
      </c>
      <c r="L146" s="554" t="s">
        <v>36</v>
      </c>
      <c r="M146" s="554" t="s">
        <v>36</v>
      </c>
      <c r="N146" s="554" t="s">
        <v>36</v>
      </c>
      <c r="O146" s="554" t="s">
        <v>36</v>
      </c>
      <c r="P146" s="554" t="s">
        <v>36</v>
      </c>
      <c r="Q146" s="554" t="s">
        <v>36</v>
      </c>
      <c r="R146" s="554" t="s">
        <v>36</v>
      </c>
      <c r="S146" s="554" t="s">
        <v>36</v>
      </c>
      <c r="T146" s="554" t="s">
        <v>36</v>
      </c>
      <c r="U146" s="554" t="s">
        <v>36</v>
      </c>
      <c r="V146" s="554" t="s">
        <v>36</v>
      </c>
      <c r="W146" s="554" t="s">
        <v>36</v>
      </c>
      <c r="X146" s="554" t="s">
        <v>36</v>
      </c>
      <c r="Y146" s="554" t="s">
        <v>36</v>
      </c>
      <c r="Z146" s="554" t="s">
        <v>36</v>
      </c>
      <c r="AA146" s="554" t="s">
        <v>36</v>
      </c>
      <c r="AB146" s="554" t="s">
        <v>36</v>
      </c>
      <c r="AC146" s="554" t="s">
        <v>36</v>
      </c>
      <c r="AD146" s="554" t="s">
        <v>36</v>
      </c>
      <c r="AE146" s="554" t="s">
        <v>36</v>
      </c>
      <c r="AF146" s="554" t="s">
        <v>36</v>
      </c>
      <c r="AG146" s="429"/>
    </row>
    <row r="147" spans="1:33" outlineLevel="1" x14ac:dyDescent="0.25">
      <c r="A147" s="216" t="s">
        <v>660</v>
      </c>
      <c r="B147" s="506">
        <v>6</v>
      </c>
      <c r="C147" s="219" t="s">
        <v>379</v>
      </c>
      <c r="D147" s="460" t="s">
        <v>352</v>
      </c>
      <c r="E147" s="554" t="s">
        <v>36</v>
      </c>
      <c r="F147" s="554" t="s">
        <v>36</v>
      </c>
      <c r="G147" s="554" t="s">
        <v>36</v>
      </c>
      <c r="H147" s="554" t="s">
        <v>36</v>
      </c>
      <c r="I147" s="554" t="s">
        <v>36</v>
      </c>
      <c r="J147" s="554" t="s">
        <v>36</v>
      </c>
      <c r="K147" s="554" t="s">
        <v>36</v>
      </c>
      <c r="L147" s="554" t="s">
        <v>36</v>
      </c>
      <c r="M147" s="554" t="s">
        <v>36</v>
      </c>
      <c r="N147" s="554" t="s">
        <v>36</v>
      </c>
      <c r="O147" s="554" t="s">
        <v>36</v>
      </c>
      <c r="P147" s="554" t="s">
        <v>36</v>
      </c>
      <c r="Q147" s="554" t="s">
        <v>36</v>
      </c>
      <c r="R147" s="554" t="s">
        <v>36</v>
      </c>
      <c r="S147" s="554" t="s">
        <v>36</v>
      </c>
      <c r="T147" s="554" t="s">
        <v>36</v>
      </c>
      <c r="U147" s="554" t="s">
        <v>36</v>
      </c>
      <c r="V147" s="554" t="s">
        <v>36</v>
      </c>
      <c r="W147" s="554" t="s">
        <v>36</v>
      </c>
      <c r="X147" s="554" t="s">
        <v>36</v>
      </c>
      <c r="Y147" s="554" t="s">
        <v>36</v>
      </c>
      <c r="Z147" s="554" t="s">
        <v>36</v>
      </c>
      <c r="AA147" s="554" t="s">
        <v>36</v>
      </c>
      <c r="AB147" s="554" t="s">
        <v>36</v>
      </c>
      <c r="AC147" s="554" t="s">
        <v>36</v>
      </c>
      <c r="AD147" s="554" t="s">
        <v>36</v>
      </c>
      <c r="AE147" s="554" t="s">
        <v>36</v>
      </c>
      <c r="AF147" s="554" t="s">
        <v>36</v>
      </c>
      <c r="AG147" s="429"/>
    </row>
    <row r="148" spans="1:33" outlineLevel="1" x14ac:dyDescent="0.25">
      <c r="A148" s="216" t="s">
        <v>669</v>
      </c>
      <c r="B148" s="506">
        <v>6</v>
      </c>
      <c r="C148" s="219" t="s">
        <v>379</v>
      </c>
      <c r="D148" s="460" t="s">
        <v>352</v>
      </c>
      <c r="E148" s="554" t="s">
        <v>36</v>
      </c>
      <c r="F148" s="554" t="s">
        <v>36</v>
      </c>
      <c r="G148" s="554" t="s">
        <v>36</v>
      </c>
      <c r="H148" s="554" t="s">
        <v>36</v>
      </c>
      <c r="I148" s="554" t="s">
        <v>36</v>
      </c>
      <c r="J148" s="554" t="s">
        <v>36</v>
      </c>
      <c r="K148" s="554" t="s">
        <v>36</v>
      </c>
      <c r="L148" s="554" t="s">
        <v>36</v>
      </c>
      <c r="M148" s="554">
        <v>42188.27</v>
      </c>
      <c r="N148" s="554">
        <v>46023.57</v>
      </c>
      <c r="O148" s="554">
        <v>42188.27</v>
      </c>
      <c r="P148" s="554">
        <v>46023.57</v>
      </c>
      <c r="Q148" s="554">
        <v>42188.27</v>
      </c>
      <c r="R148" s="554">
        <v>46023.57</v>
      </c>
      <c r="S148" s="554" t="s">
        <v>36</v>
      </c>
      <c r="T148" s="554" t="s">
        <v>36</v>
      </c>
      <c r="U148" s="554" t="s">
        <v>36</v>
      </c>
      <c r="V148" s="554" t="s">
        <v>36</v>
      </c>
      <c r="W148" s="554" t="s">
        <v>36</v>
      </c>
      <c r="X148" s="554" t="s">
        <v>36</v>
      </c>
      <c r="Y148" s="554" t="s">
        <v>36</v>
      </c>
      <c r="Z148" s="554" t="s">
        <v>36</v>
      </c>
      <c r="AA148" s="554" t="s">
        <v>36</v>
      </c>
      <c r="AB148" s="554" t="s">
        <v>36</v>
      </c>
      <c r="AC148" s="554" t="s">
        <v>36</v>
      </c>
      <c r="AD148" s="554" t="s">
        <v>36</v>
      </c>
      <c r="AE148" s="554" t="s">
        <v>36</v>
      </c>
      <c r="AF148" s="554" t="s">
        <v>36</v>
      </c>
      <c r="AG148" s="429"/>
    </row>
    <row r="149" spans="1:33" outlineLevel="1" x14ac:dyDescent="0.25">
      <c r="A149" s="216" t="s">
        <v>353</v>
      </c>
      <c r="B149" s="506">
        <v>6</v>
      </c>
      <c r="C149" s="219" t="s">
        <v>379</v>
      </c>
      <c r="D149" s="460" t="s">
        <v>352</v>
      </c>
      <c r="E149" s="554">
        <v>10586.7</v>
      </c>
      <c r="F149" s="554">
        <v>10586.7</v>
      </c>
      <c r="G149" s="554">
        <v>10586.705</v>
      </c>
      <c r="H149" s="554">
        <v>10586.705</v>
      </c>
      <c r="I149" s="554">
        <v>10586.705</v>
      </c>
      <c r="J149" s="554">
        <v>10586.705</v>
      </c>
      <c r="K149" s="554">
        <v>10586.705</v>
      </c>
      <c r="L149" s="554">
        <v>10586.705</v>
      </c>
      <c r="M149" s="554">
        <v>29983.401999999998</v>
      </c>
      <c r="N149" s="554">
        <v>32709.168000000001</v>
      </c>
      <c r="O149" s="554">
        <v>29983.401999999998</v>
      </c>
      <c r="P149" s="554">
        <v>32709.168000000001</v>
      </c>
      <c r="Q149" s="554">
        <v>29983.401999999998</v>
      </c>
      <c r="R149" s="554">
        <v>32709.168000000001</v>
      </c>
      <c r="S149" s="554" t="s">
        <v>36</v>
      </c>
      <c r="T149" s="554" t="s">
        <v>36</v>
      </c>
      <c r="U149" s="554" t="s">
        <v>36</v>
      </c>
      <c r="V149" s="554" t="s">
        <v>36</v>
      </c>
      <c r="W149" s="554" t="s">
        <v>36</v>
      </c>
      <c r="X149" s="554" t="s">
        <v>36</v>
      </c>
      <c r="Y149" s="554" t="s">
        <v>36</v>
      </c>
      <c r="Z149" s="554" t="s">
        <v>36</v>
      </c>
      <c r="AA149" s="554" t="s">
        <v>36</v>
      </c>
      <c r="AB149" s="554" t="s">
        <v>36</v>
      </c>
      <c r="AC149" s="554" t="s">
        <v>36</v>
      </c>
      <c r="AD149" s="554" t="s">
        <v>36</v>
      </c>
      <c r="AE149" s="554" t="s">
        <v>36</v>
      </c>
      <c r="AF149" s="554" t="s">
        <v>36</v>
      </c>
      <c r="AG149" s="429"/>
    </row>
    <row r="150" spans="1:33" outlineLevel="1" x14ac:dyDescent="0.25">
      <c r="A150" s="216" t="s">
        <v>354</v>
      </c>
      <c r="B150" s="506">
        <v>6</v>
      </c>
      <c r="C150" s="219" t="s">
        <v>379</v>
      </c>
      <c r="D150" s="460" t="s">
        <v>352</v>
      </c>
      <c r="E150" s="554">
        <v>2231.7600000000002</v>
      </c>
      <c r="F150" s="554">
        <v>2231.7600000000002</v>
      </c>
      <c r="G150" s="554">
        <v>2231.7629999999999</v>
      </c>
      <c r="H150" s="554">
        <v>2231.7629999999999</v>
      </c>
      <c r="I150" s="554">
        <v>2231.7629999999999</v>
      </c>
      <c r="J150" s="554">
        <v>2231.7629999999999</v>
      </c>
      <c r="K150" s="554">
        <v>2231.7629999999999</v>
      </c>
      <c r="L150" s="554">
        <v>2231.7629999999999</v>
      </c>
      <c r="M150" s="554">
        <v>3710.9740000000002</v>
      </c>
      <c r="N150" s="554">
        <v>4048.335</v>
      </c>
      <c r="O150" s="554">
        <v>3710.9740000000002</v>
      </c>
      <c r="P150" s="554">
        <v>4048.335</v>
      </c>
      <c r="Q150" s="554">
        <v>3710.9740000000002</v>
      </c>
      <c r="R150" s="554">
        <v>4048.335</v>
      </c>
      <c r="S150" s="554" t="s">
        <v>36</v>
      </c>
      <c r="T150" s="554" t="s">
        <v>36</v>
      </c>
      <c r="U150" s="554" t="s">
        <v>36</v>
      </c>
      <c r="V150" s="554" t="s">
        <v>36</v>
      </c>
      <c r="W150" s="554" t="s">
        <v>36</v>
      </c>
      <c r="X150" s="554" t="s">
        <v>36</v>
      </c>
      <c r="Y150" s="554" t="s">
        <v>36</v>
      </c>
      <c r="Z150" s="554" t="s">
        <v>36</v>
      </c>
      <c r="AA150" s="554" t="s">
        <v>36</v>
      </c>
      <c r="AB150" s="554" t="s">
        <v>36</v>
      </c>
      <c r="AC150" s="554" t="s">
        <v>36</v>
      </c>
      <c r="AD150" s="554" t="s">
        <v>36</v>
      </c>
      <c r="AE150" s="554" t="s">
        <v>36</v>
      </c>
      <c r="AF150" s="554" t="s">
        <v>36</v>
      </c>
      <c r="AG150" s="429"/>
    </row>
    <row r="151" spans="1:33" outlineLevel="1" x14ac:dyDescent="0.25">
      <c r="A151" s="216" t="s">
        <v>355</v>
      </c>
      <c r="B151" s="506">
        <v>6</v>
      </c>
      <c r="C151" s="219" t="s">
        <v>379</v>
      </c>
      <c r="D151" s="460" t="s">
        <v>352</v>
      </c>
      <c r="E151" s="554">
        <v>1412.9</v>
      </c>
      <c r="F151" s="554">
        <v>1412.9</v>
      </c>
      <c r="G151" s="554">
        <v>1412.902</v>
      </c>
      <c r="H151" s="554">
        <v>1412.902</v>
      </c>
      <c r="I151" s="554">
        <v>1412.902</v>
      </c>
      <c r="J151" s="554">
        <v>1412.902</v>
      </c>
      <c r="K151" s="554">
        <v>1412.902</v>
      </c>
      <c r="L151" s="554">
        <v>1412.902</v>
      </c>
      <c r="M151" s="554">
        <v>2391.4560000000001</v>
      </c>
      <c r="N151" s="554">
        <v>2608.8609999999999</v>
      </c>
      <c r="O151" s="554">
        <v>2391.4560000000001</v>
      </c>
      <c r="P151" s="554">
        <v>2608.8609999999999</v>
      </c>
      <c r="Q151" s="554">
        <v>2391.4560000000001</v>
      </c>
      <c r="R151" s="554">
        <v>2608.8609999999999</v>
      </c>
      <c r="S151" s="554" t="s">
        <v>36</v>
      </c>
      <c r="T151" s="554" t="s">
        <v>36</v>
      </c>
      <c r="U151" s="554" t="s">
        <v>36</v>
      </c>
      <c r="V151" s="554" t="s">
        <v>36</v>
      </c>
      <c r="W151" s="554" t="s">
        <v>36</v>
      </c>
      <c r="X151" s="554" t="s">
        <v>36</v>
      </c>
      <c r="Y151" s="554" t="s">
        <v>36</v>
      </c>
      <c r="Z151" s="554" t="s">
        <v>36</v>
      </c>
      <c r="AA151" s="554" t="s">
        <v>36</v>
      </c>
      <c r="AB151" s="554" t="s">
        <v>36</v>
      </c>
      <c r="AC151" s="554" t="s">
        <v>36</v>
      </c>
      <c r="AD151" s="554" t="s">
        <v>36</v>
      </c>
      <c r="AE151" s="554" t="s">
        <v>36</v>
      </c>
      <c r="AF151" s="554" t="s">
        <v>36</v>
      </c>
      <c r="AG151" s="429"/>
    </row>
    <row r="152" spans="1:33" outlineLevel="1" x14ac:dyDescent="0.25">
      <c r="A152" s="216" t="s">
        <v>356</v>
      </c>
      <c r="B152" s="506">
        <v>6</v>
      </c>
      <c r="C152" s="219" t="s">
        <v>379</v>
      </c>
      <c r="D152" s="460" t="s">
        <v>352</v>
      </c>
      <c r="E152" s="554">
        <v>2231.7600000000002</v>
      </c>
      <c r="F152" s="554">
        <v>2231.7600000000002</v>
      </c>
      <c r="G152" s="554">
        <v>2231.7629999999999</v>
      </c>
      <c r="H152" s="554">
        <v>2231.7629999999999</v>
      </c>
      <c r="I152" s="554">
        <v>2231.7629999999999</v>
      </c>
      <c r="J152" s="554">
        <v>2231.7629999999999</v>
      </c>
      <c r="K152" s="554">
        <v>2231.7629999999999</v>
      </c>
      <c r="L152" s="554">
        <v>2231.7629999999999</v>
      </c>
      <c r="M152" s="554">
        <v>3710.998</v>
      </c>
      <c r="N152" s="554">
        <v>4048.3620000000001</v>
      </c>
      <c r="O152" s="554">
        <v>3710.998</v>
      </c>
      <c r="P152" s="554">
        <v>4048.3620000000001</v>
      </c>
      <c r="Q152" s="554">
        <v>3710.998</v>
      </c>
      <c r="R152" s="554">
        <v>4048.3620000000001</v>
      </c>
      <c r="S152" s="554" t="s">
        <v>36</v>
      </c>
      <c r="T152" s="554" t="s">
        <v>36</v>
      </c>
      <c r="U152" s="554" t="s">
        <v>36</v>
      </c>
      <c r="V152" s="554" t="s">
        <v>36</v>
      </c>
      <c r="W152" s="554" t="s">
        <v>36</v>
      </c>
      <c r="X152" s="554" t="s">
        <v>36</v>
      </c>
      <c r="Y152" s="554" t="s">
        <v>36</v>
      </c>
      <c r="Z152" s="554" t="s">
        <v>36</v>
      </c>
      <c r="AA152" s="554" t="s">
        <v>36</v>
      </c>
      <c r="AB152" s="554" t="s">
        <v>36</v>
      </c>
      <c r="AC152" s="554" t="s">
        <v>36</v>
      </c>
      <c r="AD152" s="554" t="s">
        <v>36</v>
      </c>
      <c r="AE152" s="554" t="s">
        <v>36</v>
      </c>
      <c r="AF152" s="554" t="s">
        <v>36</v>
      </c>
      <c r="AG152" s="429"/>
    </row>
    <row r="153" spans="1:33" outlineLevel="1" x14ac:dyDescent="0.25">
      <c r="A153" s="216" t="s">
        <v>357</v>
      </c>
      <c r="B153" s="506">
        <v>6</v>
      </c>
      <c r="C153" s="219" t="s">
        <v>379</v>
      </c>
      <c r="D153" s="460" t="s">
        <v>352</v>
      </c>
      <c r="E153" s="554">
        <v>1412.8</v>
      </c>
      <c r="F153" s="554">
        <v>1412.8</v>
      </c>
      <c r="G153" s="554">
        <v>1412.799</v>
      </c>
      <c r="H153" s="554">
        <v>1412.799</v>
      </c>
      <c r="I153" s="554">
        <v>1412.799</v>
      </c>
      <c r="J153" s="554">
        <v>1412.799</v>
      </c>
      <c r="K153" s="554">
        <v>1412.799</v>
      </c>
      <c r="L153" s="554">
        <v>1412.799</v>
      </c>
      <c r="M153" s="554">
        <v>2391.4389999999999</v>
      </c>
      <c r="N153" s="554">
        <v>2608.8429999999998</v>
      </c>
      <c r="O153" s="554">
        <v>2391.4389999999999</v>
      </c>
      <c r="P153" s="554">
        <v>2608.8429999999998</v>
      </c>
      <c r="Q153" s="554">
        <v>2391.4389999999999</v>
      </c>
      <c r="R153" s="554">
        <v>2608.8429999999998</v>
      </c>
      <c r="S153" s="554" t="s">
        <v>36</v>
      </c>
      <c r="T153" s="554" t="s">
        <v>36</v>
      </c>
      <c r="U153" s="554" t="s">
        <v>36</v>
      </c>
      <c r="V153" s="554" t="s">
        <v>36</v>
      </c>
      <c r="W153" s="554" t="s">
        <v>36</v>
      </c>
      <c r="X153" s="554" t="s">
        <v>36</v>
      </c>
      <c r="Y153" s="554" t="s">
        <v>36</v>
      </c>
      <c r="Z153" s="554" t="s">
        <v>36</v>
      </c>
      <c r="AA153" s="554" t="s">
        <v>36</v>
      </c>
      <c r="AB153" s="554" t="s">
        <v>36</v>
      </c>
      <c r="AC153" s="554" t="s">
        <v>36</v>
      </c>
      <c r="AD153" s="554" t="s">
        <v>36</v>
      </c>
      <c r="AE153" s="554" t="s">
        <v>36</v>
      </c>
      <c r="AF153" s="554" t="s">
        <v>36</v>
      </c>
      <c r="AG153" s="429"/>
    </row>
    <row r="154" spans="1:33" outlineLevel="1" x14ac:dyDescent="0.25">
      <c r="A154" s="216" t="s">
        <v>363</v>
      </c>
      <c r="B154" s="506">
        <v>6</v>
      </c>
      <c r="C154" s="219" t="s">
        <v>379</v>
      </c>
      <c r="D154" s="460" t="s">
        <v>352</v>
      </c>
      <c r="E154" s="554">
        <v>10586.7</v>
      </c>
      <c r="F154" s="554">
        <v>12704.040999999999</v>
      </c>
      <c r="G154" s="554">
        <v>10586.705</v>
      </c>
      <c r="H154" s="554">
        <v>14821.387000000001</v>
      </c>
      <c r="I154" s="554" t="s">
        <v>36</v>
      </c>
      <c r="J154" s="554" t="s">
        <v>36</v>
      </c>
      <c r="K154" s="554">
        <v>23820.074000000001</v>
      </c>
      <c r="L154" s="554">
        <v>23820.074000000001</v>
      </c>
      <c r="M154" s="554">
        <v>29983.401999999998</v>
      </c>
      <c r="N154" s="554">
        <v>32709.166000000001</v>
      </c>
      <c r="O154" s="554">
        <v>29983.401999999998</v>
      </c>
      <c r="P154" s="554">
        <v>32709.166000000001</v>
      </c>
      <c r="Q154" s="554">
        <v>29983.401999999998</v>
      </c>
      <c r="R154" s="554">
        <v>32709.166000000001</v>
      </c>
      <c r="S154" s="554" t="s">
        <v>36</v>
      </c>
      <c r="T154" s="554" t="s">
        <v>36</v>
      </c>
      <c r="U154" s="554" t="s">
        <v>36</v>
      </c>
      <c r="V154" s="554" t="s">
        <v>36</v>
      </c>
      <c r="W154" s="554" t="s">
        <v>36</v>
      </c>
      <c r="X154" s="554" t="s">
        <v>36</v>
      </c>
      <c r="Y154" s="554" t="s">
        <v>36</v>
      </c>
      <c r="Z154" s="554" t="s">
        <v>36</v>
      </c>
      <c r="AA154" s="554" t="s">
        <v>36</v>
      </c>
      <c r="AB154" s="554" t="s">
        <v>36</v>
      </c>
      <c r="AC154" s="554" t="s">
        <v>36</v>
      </c>
      <c r="AD154" s="554" t="s">
        <v>36</v>
      </c>
      <c r="AE154" s="554" t="s">
        <v>36</v>
      </c>
      <c r="AF154" s="554" t="s">
        <v>36</v>
      </c>
      <c r="AG154" s="429"/>
    </row>
    <row r="155" spans="1:33" outlineLevel="1" x14ac:dyDescent="0.25">
      <c r="A155" s="216" t="s">
        <v>364</v>
      </c>
      <c r="B155" s="506">
        <v>6</v>
      </c>
      <c r="C155" s="219" t="s">
        <v>379</v>
      </c>
      <c r="D155" s="460" t="s">
        <v>352</v>
      </c>
      <c r="E155" s="554">
        <v>2231.7600000000002</v>
      </c>
      <c r="F155" s="554">
        <v>2678.1120000000001</v>
      </c>
      <c r="G155" s="554">
        <v>2231.7629999999999</v>
      </c>
      <c r="H155" s="554">
        <v>3124.4690000000001</v>
      </c>
      <c r="I155" s="554">
        <v>3124.4690000000001</v>
      </c>
      <c r="J155" s="554">
        <v>2231.7629999999999</v>
      </c>
      <c r="K155" s="554">
        <v>3124.4690000000001</v>
      </c>
      <c r="L155" s="554">
        <v>2231.7629999999999</v>
      </c>
      <c r="M155" s="554">
        <v>3710.9740000000002</v>
      </c>
      <c r="N155" s="554">
        <v>4048.335</v>
      </c>
      <c r="O155" s="554">
        <v>3710.9740000000002</v>
      </c>
      <c r="P155" s="554">
        <v>4048.335</v>
      </c>
      <c r="Q155" s="554">
        <v>3710.9740000000002</v>
      </c>
      <c r="R155" s="554">
        <v>4048.335</v>
      </c>
      <c r="S155" s="554" t="s">
        <v>36</v>
      </c>
      <c r="T155" s="554" t="s">
        <v>36</v>
      </c>
      <c r="U155" s="554" t="s">
        <v>36</v>
      </c>
      <c r="V155" s="554" t="s">
        <v>36</v>
      </c>
      <c r="W155" s="554" t="s">
        <v>36</v>
      </c>
      <c r="X155" s="554" t="s">
        <v>36</v>
      </c>
      <c r="Y155" s="554" t="s">
        <v>36</v>
      </c>
      <c r="Z155" s="554" t="s">
        <v>36</v>
      </c>
      <c r="AA155" s="554" t="s">
        <v>36</v>
      </c>
      <c r="AB155" s="554" t="s">
        <v>36</v>
      </c>
      <c r="AC155" s="554" t="s">
        <v>36</v>
      </c>
      <c r="AD155" s="554" t="s">
        <v>36</v>
      </c>
      <c r="AE155" s="554" t="s">
        <v>36</v>
      </c>
      <c r="AF155" s="554" t="s">
        <v>36</v>
      </c>
      <c r="AG155" s="429"/>
    </row>
    <row r="156" spans="1:33" outlineLevel="1" x14ac:dyDescent="0.25">
      <c r="A156" s="216" t="s">
        <v>365</v>
      </c>
      <c r="B156" s="506">
        <v>6</v>
      </c>
      <c r="C156" s="219" t="s">
        <v>379</v>
      </c>
      <c r="D156" s="460" t="s">
        <v>352</v>
      </c>
      <c r="E156" s="554">
        <v>1412.9</v>
      </c>
      <c r="F156" s="554">
        <v>1695.48</v>
      </c>
      <c r="G156" s="554">
        <v>1412.902</v>
      </c>
      <c r="H156" s="554">
        <v>1978.0630000000001</v>
      </c>
      <c r="I156" s="554">
        <v>1978.0630000000001</v>
      </c>
      <c r="J156" s="554">
        <v>1412.902</v>
      </c>
      <c r="K156" s="554">
        <v>1978.0630000000001</v>
      </c>
      <c r="L156" s="554">
        <v>1412.902</v>
      </c>
      <c r="M156" s="554">
        <v>2391.4560000000001</v>
      </c>
      <c r="N156" s="554">
        <v>2608.8609999999999</v>
      </c>
      <c r="O156" s="554">
        <v>2391.4560000000001</v>
      </c>
      <c r="P156" s="554">
        <v>2608.8609999999999</v>
      </c>
      <c r="Q156" s="554">
        <v>2391.4560000000001</v>
      </c>
      <c r="R156" s="554">
        <v>2608.8609999999999</v>
      </c>
      <c r="S156" s="554" t="s">
        <v>36</v>
      </c>
      <c r="T156" s="554" t="s">
        <v>36</v>
      </c>
      <c r="U156" s="554" t="s">
        <v>36</v>
      </c>
      <c r="V156" s="554" t="s">
        <v>36</v>
      </c>
      <c r="W156" s="554" t="s">
        <v>36</v>
      </c>
      <c r="X156" s="554" t="s">
        <v>36</v>
      </c>
      <c r="Y156" s="554" t="s">
        <v>36</v>
      </c>
      <c r="Z156" s="554" t="s">
        <v>36</v>
      </c>
      <c r="AA156" s="554" t="s">
        <v>36</v>
      </c>
      <c r="AB156" s="554" t="s">
        <v>36</v>
      </c>
      <c r="AC156" s="554" t="s">
        <v>36</v>
      </c>
      <c r="AD156" s="554" t="s">
        <v>36</v>
      </c>
      <c r="AE156" s="554" t="s">
        <v>36</v>
      </c>
      <c r="AF156" s="554" t="s">
        <v>36</v>
      </c>
      <c r="AG156" s="429"/>
    </row>
    <row r="157" spans="1:33" outlineLevel="1" x14ac:dyDescent="0.25">
      <c r="A157" s="216" t="s">
        <v>366</v>
      </c>
      <c r="B157" s="506">
        <v>6</v>
      </c>
      <c r="C157" s="219" t="s">
        <v>379</v>
      </c>
      <c r="D157" s="460" t="s">
        <v>352</v>
      </c>
      <c r="E157" s="554">
        <v>2231.7600000000002</v>
      </c>
      <c r="F157" s="554">
        <v>2678.1120000000001</v>
      </c>
      <c r="G157" s="554">
        <v>2231.7629999999999</v>
      </c>
      <c r="H157" s="554">
        <v>3124.4690000000001</v>
      </c>
      <c r="I157" s="554">
        <v>3124.4690000000001</v>
      </c>
      <c r="J157" s="554">
        <v>2231.7629999999999</v>
      </c>
      <c r="K157" s="554">
        <v>3124.4690000000001</v>
      </c>
      <c r="L157" s="554">
        <v>2231.7629999999999</v>
      </c>
      <c r="M157" s="554">
        <v>3710.998</v>
      </c>
      <c r="N157" s="554">
        <v>4048.3620000000001</v>
      </c>
      <c r="O157" s="554">
        <v>3710.998</v>
      </c>
      <c r="P157" s="554">
        <v>4048.3620000000001</v>
      </c>
      <c r="Q157" s="554">
        <v>3710.998</v>
      </c>
      <c r="R157" s="554">
        <v>4048.3620000000001</v>
      </c>
      <c r="S157" s="554" t="s">
        <v>36</v>
      </c>
      <c r="T157" s="554" t="s">
        <v>36</v>
      </c>
      <c r="U157" s="554" t="s">
        <v>36</v>
      </c>
      <c r="V157" s="554" t="s">
        <v>36</v>
      </c>
      <c r="W157" s="554" t="s">
        <v>36</v>
      </c>
      <c r="X157" s="554" t="s">
        <v>36</v>
      </c>
      <c r="Y157" s="554" t="s">
        <v>36</v>
      </c>
      <c r="Z157" s="554" t="s">
        <v>36</v>
      </c>
      <c r="AA157" s="554" t="s">
        <v>36</v>
      </c>
      <c r="AB157" s="554" t="s">
        <v>36</v>
      </c>
      <c r="AC157" s="554" t="s">
        <v>36</v>
      </c>
      <c r="AD157" s="554" t="s">
        <v>36</v>
      </c>
      <c r="AE157" s="554" t="s">
        <v>36</v>
      </c>
      <c r="AF157" s="554" t="s">
        <v>36</v>
      </c>
      <c r="AG157" s="429"/>
    </row>
    <row r="158" spans="1:33" outlineLevel="1" x14ac:dyDescent="0.25">
      <c r="A158" s="216" t="s">
        <v>367</v>
      </c>
      <c r="B158" s="506">
        <v>6</v>
      </c>
      <c r="C158" s="219" t="s">
        <v>379</v>
      </c>
      <c r="D158" s="460" t="s">
        <v>352</v>
      </c>
      <c r="E158" s="554">
        <v>1412.8</v>
      </c>
      <c r="F158" s="554">
        <v>1695.36</v>
      </c>
      <c r="G158" s="554">
        <v>1412.799</v>
      </c>
      <c r="H158" s="554">
        <v>1977.9179999999999</v>
      </c>
      <c r="I158" s="554">
        <v>1977.9179999999999</v>
      </c>
      <c r="J158" s="554">
        <v>1412.799</v>
      </c>
      <c r="K158" s="554">
        <v>1977.9179999999999</v>
      </c>
      <c r="L158" s="554">
        <v>1412.799</v>
      </c>
      <c r="M158" s="554">
        <v>2391.4389999999999</v>
      </c>
      <c r="N158" s="554">
        <v>2608.8429999999998</v>
      </c>
      <c r="O158" s="554">
        <v>2391.4389999999999</v>
      </c>
      <c r="P158" s="554">
        <v>2608.8429999999998</v>
      </c>
      <c r="Q158" s="554">
        <v>2391.4389999999999</v>
      </c>
      <c r="R158" s="554">
        <v>2608.8429999999998</v>
      </c>
      <c r="S158" s="554" t="s">
        <v>36</v>
      </c>
      <c r="T158" s="554" t="s">
        <v>36</v>
      </c>
      <c r="U158" s="554" t="s">
        <v>36</v>
      </c>
      <c r="V158" s="554" t="s">
        <v>36</v>
      </c>
      <c r="W158" s="554" t="s">
        <v>36</v>
      </c>
      <c r="X158" s="554" t="s">
        <v>36</v>
      </c>
      <c r="Y158" s="554" t="s">
        <v>36</v>
      </c>
      <c r="Z158" s="554" t="s">
        <v>36</v>
      </c>
      <c r="AA158" s="554" t="s">
        <v>36</v>
      </c>
      <c r="AB158" s="554" t="s">
        <v>36</v>
      </c>
      <c r="AC158" s="554" t="s">
        <v>36</v>
      </c>
      <c r="AD158" s="554" t="s">
        <v>36</v>
      </c>
      <c r="AE158" s="554" t="s">
        <v>36</v>
      </c>
      <c r="AF158" s="554" t="s">
        <v>36</v>
      </c>
      <c r="AG158" s="429"/>
    </row>
    <row r="159" spans="1:33" outlineLevel="1" x14ac:dyDescent="0.25">
      <c r="A159" s="216" t="s">
        <v>493</v>
      </c>
      <c r="B159" s="506">
        <v>6</v>
      </c>
      <c r="C159" s="219" t="s">
        <v>379</v>
      </c>
      <c r="D159" s="460" t="s">
        <v>352</v>
      </c>
      <c r="E159" s="554" t="s">
        <v>36</v>
      </c>
      <c r="F159" s="554" t="s">
        <v>36</v>
      </c>
      <c r="G159" s="554" t="s">
        <v>36</v>
      </c>
      <c r="H159" s="554" t="s">
        <v>36</v>
      </c>
      <c r="I159" s="554" t="s">
        <v>36</v>
      </c>
      <c r="J159" s="554" t="s">
        <v>36</v>
      </c>
      <c r="K159" s="554" t="s">
        <v>36</v>
      </c>
      <c r="L159" s="554" t="s">
        <v>36</v>
      </c>
      <c r="M159" s="554">
        <v>29983.401999999998</v>
      </c>
      <c r="N159" s="554">
        <v>32709.166000000001</v>
      </c>
      <c r="O159" s="554">
        <v>29983.401999999998</v>
      </c>
      <c r="P159" s="554">
        <v>32709.166000000001</v>
      </c>
      <c r="Q159" s="554">
        <v>29983.401999999998</v>
      </c>
      <c r="R159" s="554">
        <v>32709.166000000001</v>
      </c>
      <c r="S159" s="554" t="s">
        <v>36</v>
      </c>
      <c r="T159" s="554" t="s">
        <v>36</v>
      </c>
      <c r="U159" s="554" t="s">
        <v>36</v>
      </c>
      <c r="V159" s="554" t="s">
        <v>36</v>
      </c>
      <c r="W159" s="554" t="s">
        <v>36</v>
      </c>
      <c r="X159" s="554" t="s">
        <v>36</v>
      </c>
      <c r="Y159" s="554" t="s">
        <v>36</v>
      </c>
      <c r="Z159" s="554" t="s">
        <v>36</v>
      </c>
      <c r="AA159" s="554" t="s">
        <v>36</v>
      </c>
      <c r="AB159" s="554" t="s">
        <v>36</v>
      </c>
      <c r="AC159" s="554" t="s">
        <v>36</v>
      </c>
      <c r="AD159" s="554" t="s">
        <v>36</v>
      </c>
      <c r="AE159" s="554" t="s">
        <v>36</v>
      </c>
      <c r="AF159" s="554" t="s">
        <v>36</v>
      </c>
      <c r="AG159" s="429"/>
    </row>
    <row r="160" spans="1:33" outlineLevel="1" x14ac:dyDescent="0.25">
      <c r="A160" s="216" t="s">
        <v>494</v>
      </c>
      <c r="B160" s="506">
        <v>6</v>
      </c>
      <c r="C160" s="219" t="s">
        <v>379</v>
      </c>
      <c r="D160" s="460" t="s">
        <v>352</v>
      </c>
      <c r="E160" s="554" t="s">
        <v>36</v>
      </c>
      <c r="F160" s="554" t="s">
        <v>36</v>
      </c>
      <c r="G160" s="554" t="s">
        <v>36</v>
      </c>
      <c r="H160" s="554" t="s">
        <v>36</v>
      </c>
      <c r="I160" s="554" t="s">
        <v>36</v>
      </c>
      <c r="J160" s="554" t="s">
        <v>36</v>
      </c>
      <c r="K160" s="554" t="s">
        <v>36</v>
      </c>
      <c r="L160" s="554" t="s">
        <v>36</v>
      </c>
      <c r="M160" s="554">
        <v>3710.9740000000002</v>
      </c>
      <c r="N160" s="554">
        <v>4048.335</v>
      </c>
      <c r="O160" s="554">
        <v>3710.9740000000002</v>
      </c>
      <c r="P160" s="554">
        <v>4048.335</v>
      </c>
      <c r="Q160" s="554">
        <v>3710.9740000000002</v>
      </c>
      <c r="R160" s="554">
        <v>4048.335</v>
      </c>
      <c r="S160" s="554" t="s">
        <v>36</v>
      </c>
      <c r="T160" s="554" t="s">
        <v>36</v>
      </c>
      <c r="U160" s="554" t="s">
        <v>36</v>
      </c>
      <c r="V160" s="554" t="s">
        <v>36</v>
      </c>
      <c r="W160" s="554" t="s">
        <v>36</v>
      </c>
      <c r="X160" s="554" t="s">
        <v>36</v>
      </c>
      <c r="Y160" s="554" t="s">
        <v>36</v>
      </c>
      <c r="Z160" s="554" t="s">
        <v>36</v>
      </c>
      <c r="AA160" s="554" t="s">
        <v>36</v>
      </c>
      <c r="AB160" s="554" t="s">
        <v>36</v>
      </c>
      <c r="AC160" s="554" t="s">
        <v>36</v>
      </c>
      <c r="AD160" s="554" t="s">
        <v>36</v>
      </c>
      <c r="AE160" s="554" t="s">
        <v>36</v>
      </c>
      <c r="AF160" s="554" t="s">
        <v>36</v>
      </c>
      <c r="AG160" s="429"/>
    </row>
    <row r="161" spans="1:33" outlineLevel="1" x14ac:dyDescent="0.25">
      <c r="A161" s="216" t="s">
        <v>495</v>
      </c>
      <c r="B161" s="506">
        <v>6</v>
      </c>
      <c r="C161" s="219" t="s">
        <v>379</v>
      </c>
      <c r="D161" s="460" t="s">
        <v>352</v>
      </c>
      <c r="E161" s="554" t="s">
        <v>36</v>
      </c>
      <c r="F161" s="554" t="s">
        <v>36</v>
      </c>
      <c r="G161" s="554" t="s">
        <v>36</v>
      </c>
      <c r="H161" s="554" t="s">
        <v>36</v>
      </c>
      <c r="I161" s="554" t="s">
        <v>36</v>
      </c>
      <c r="J161" s="554" t="s">
        <v>36</v>
      </c>
      <c r="K161" s="554" t="s">
        <v>36</v>
      </c>
      <c r="L161" s="554" t="s">
        <v>36</v>
      </c>
      <c r="M161" s="554">
        <v>2391.4560000000001</v>
      </c>
      <c r="N161" s="554">
        <v>2608.8609999999999</v>
      </c>
      <c r="O161" s="554">
        <v>2391.4560000000001</v>
      </c>
      <c r="P161" s="554">
        <v>2608.8609999999999</v>
      </c>
      <c r="Q161" s="554">
        <v>2391.4560000000001</v>
      </c>
      <c r="R161" s="554">
        <v>2608.8609999999999</v>
      </c>
      <c r="S161" s="554" t="s">
        <v>36</v>
      </c>
      <c r="T161" s="554" t="s">
        <v>36</v>
      </c>
      <c r="U161" s="554" t="s">
        <v>36</v>
      </c>
      <c r="V161" s="554" t="s">
        <v>36</v>
      </c>
      <c r="W161" s="554" t="s">
        <v>36</v>
      </c>
      <c r="X161" s="554" t="s">
        <v>36</v>
      </c>
      <c r="Y161" s="554" t="s">
        <v>36</v>
      </c>
      <c r="Z161" s="554" t="s">
        <v>36</v>
      </c>
      <c r="AA161" s="554" t="s">
        <v>36</v>
      </c>
      <c r="AB161" s="554" t="s">
        <v>36</v>
      </c>
      <c r="AC161" s="554" t="s">
        <v>36</v>
      </c>
      <c r="AD161" s="554" t="s">
        <v>36</v>
      </c>
      <c r="AE161" s="554" t="s">
        <v>36</v>
      </c>
      <c r="AF161" s="554" t="s">
        <v>36</v>
      </c>
      <c r="AG161" s="429"/>
    </row>
    <row r="162" spans="1:33" outlineLevel="1" x14ac:dyDescent="0.25">
      <c r="A162" s="216" t="s">
        <v>496</v>
      </c>
      <c r="B162" s="506">
        <v>6</v>
      </c>
      <c r="C162" s="219" t="s">
        <v>379</v>
      </c>
      <c r="D162" s="460" t="s">
        <v>352</v>
      </c>
      <c r="E162" s="554" t="s">
        <v>36</v>
      </c>
      <c r="F162" s="554" t="s">
        <v>36</v>
      </c>
      <c r="G162" s="554" t="s">
        <v>36</v>
      </c>
      <c r="H162" s="554" t="s">
        <v>36</v>
      </c>
      <c r="I162" s="554" t="s">
        <v>36</v>
      </c>
      <c r="J162" s="554" t="s">
        <v>36</v>
      </c>
      <c r="K162" s="554" t="s">
        <v>36</v>
      </c>
      <c r="L162" s="554" t="s">
        <v>36</v>
      </c>
      <c r="M162" s="554">
        <v>3710.998</v>
      </c>
      <c r="N162" s="554">
        <v>4048.3620000000001</v>
      </c>
      <c r="O162" s="554">
        <v>3710.998</v>
      </c>
      <c r="P162" s="554">
        <v>4048.3620000000001</v>
      </c>
      <c r="Q162" s="554">
        <v>3710.998</v>
      </c>
      <c r="R162" s="554">
        <v>4048.3620000000001</v>
      </c>
      <c r="S162" s="554" t="s">
        <v>36</v>
      </c>
      <c r="T162" s="554" t="s">
        <v>36</v>
      </c>
      <c r="U162" s="554" t="s">
        <v>36</v>
      </c>
      <c r="V162" s="554" t="s">
        <v>36</v>
      </c>
      <c r="W162" s="554" t="s">
        <v>36</v>
      </c>
      <c r="X162" s="554" t="s">
        <v>36</v>
      </c>
      <c r="Y162" s="554" t="s">
        <v>36</v>
      </c>
      <c r="Z162" s="554" t="s">
        <v>36</v>
      </c>
      <c r="AA162" s="554" t="s">
        <v>36</v>
      </c>
      <c r="AB162" s="554" t="s">
        <v>36</v>
      </c>
      <c r="AC162" s="554" t="s">
        <v>36</v>
      </c>
      <c r="AD162" s="554" t="s">
        <v>36</v>
      </c>
      <c r="AE162" s="554" t="s">
        <v>36</v>
      </c>
      <c r="AF162" s="554" t="s">
        <v>36</v>
      </c>
      <c r="AG162" s="429"/>
    </row>
    <row r="163" spans="1:33" outlineLevel="1" x14ac:dyDescent="0.25">
      <c r="A163" s="216" t="s">
        <v>497</v>
      </c>
      <c r="B163" s="506">
        <v>6</v>
      </c>
      <c r="C163" s="219" t="s">
        <v>379</v>
      </c>
      <c r="D163" s="460" t="s">
        <v>352</v>
      </c>
      <c r="E163" s="554" t="s">
        <v>36</v>
      </c>
      <c r="F163" s="554" t="s">
        <v>36</v>
      </c>
      <c r="G163" s="554" t="s">
        <v>36</v>
      </c>
      <c r="H163" s="554" t="s">
        <v>36</v>
      </c>
      <c r="I163" s="554" t="s">
        <v>36</v>
      </c>
      <c r="J163" s="554" t="s">
        <v>36</v>
      </c>
      <c r="K163" s="554" t="s">
        <v>36</v>
      </c>
      <c r="L163" s="554" t="s">
        <v>36</v>
      </c>
      <c r="M163" s="554">
        <v>2391.4389999999999</v>
      </c>
      <c r="N163" s="554">
        <v>2608.8429999999998</v>
      </c>
      <c r="O163" s="554">
        <v>2391.4389999999999</v>
      </c>
      <c r="P163" s="554">
        <v>2608.8429999999998</v>
      </c>
      <c r="Q163" s="554">
        <v>2391.4389999999999</v>
      </c>
      <c r="R163" s="554">
        <v>2608.8429999999998</v>
      </c>
      <c r="S163" s="554" t="s">
        <v>36</v>
      </c>
      <c r="T163" s="554" t="s">
        <v>36</v>
      </c>
      <c r="U163" s="554" t="s">
        <v>36</v>
      </c>
      <c r="V163" s="554" t="s">
        <v>36</v>
      </c>
      <c r="W163" s="554" t="s">
        <v>36</v>
      </c>
      <c r="X163" s="554" t="s">
        <v>36</v>
      </c>
      <c r="Y163" s="554" t="s">
        <v>36</v>
      </c>
      <c r="Z163" s="554" t="s">
        <v>36</v>
      </c>
      <c r="AA163" s="554" t="s">
        <v>36</v>
      </c>
      <c r="AB163" s="554" t="s">
        <v>36</v>
      </c>
      <c r="AC163" s="554" t="s">
        <v>36</v>
      </c>
      <c r="AD163" s="554" t="s">
        <v>36</v>
      </c>
      <c r="AE163" s="554" t="s">
        <v>36</v>
      </c>
      <c r="AF163" s="554" t="s">
        <v>36</v>
      </c>
      <c r="AG163" s="429"/>
    </row>
    <row r="164" spans="1:33" outlineLevel="1" x14ac:dyDescent="0.25">
      <c r="A164" s="216" t="s">
        <v>374</v>
      </c>
      <c r="B164" s="506">
        <v>6</v>
      </c>
      <c r="C164" s="219" t="s">
        <v>379</v>
      </c>
      <c r="D164" s="460" t="s">
        <v>352</v>
      </c>
      <c r="E164" s="554">
        <v>2231.7600000000002</v>
      </c>
      <c r="F164" s="554">
        <v>2678.1120000000001</v>
      </c>
      <c r="G164" s="554">
        <v>2454.9389999999999</v>
      </c>
      <c r="H164" s="554">
        <v>3124.4690000000001</v>
      </c>
      <c r="I164" s="554">
        <v>3124.4690000000001</v>
      </c>
      <c r="J164" s="554">
        <v>2454.9389999999999</v>
      </c>
      <c r="K164" s="554">
        <v>3124.4690000000001</v>
      </c>
      <c r="L164" s="554">
        <v>2454.9389999999999</v>
      </c>
      <c r="M164" s="554">
        <v>4048.335</v>
      </c>
      <c r="N164" s="554">
        <v>5060.4189999999999</v>
      </c>
      <c r="O164" s="554">
        <v>4048.335</v>
      </c>
      <c r="P164" s="554">
        <v>5060.4189999999999</v>
      </c>
      <c r="Q164" s="554">
        <v>3710.9740000000002</v>
      </c>
      <c r="R164" s="554">
        <v>4385.6959999999999</v>
      </c>
      <c r="S164" s="554" t="s">
        <v>36</v>
      </c>
      <c r="T164" s="554" t="s">
        <v>36</v>
      </c>
      <c r="U164" s="554" t="s">
        <v>36</v>
      </c>
      <c r="V164" s="554" t="s">
        <v>36</v>
      </c>
      <c r="W164" s="554" t="s">
        <v>36</v>
      </c>
      <c r="X164" s="554" t="s">
        <v>36</v>
      </c>
      <c r="Y164" s="554" t="s">
        <v>36</v>
      </c>
      <c r="Z164" s="554" t="s">
        <v>36</v>
      </c>
      <c r="AA164" s="554" t="s">
        <v>36</v>
      </c>
      <c r="AB164" s="554" t="s">
        <v>36</v>
      </c>
      <c r="AC164" s="554" t="s">
        <v>36</v>
      </c>
      <c r="AD164" s="554" t="s">
        <v>36</v>
      </c>
      <c r="AE164" s="554" t="s">
        <v>36</v>
      </c>
      <c r="AF164" s="554" t="s">
        <v>36</v>
      </c>
      <c r="AG164" s="429"/>
    </row>
    <row r="165" spans="1:33" outlineLevel="1" x14ac:dyDescent="0.25">
      <c r="A165" s="216" t="s">
        <v>375</v>
      </c>
      <c r="B165" s="506">
        <v>6</v>
      </c>
      <c r="C165" s="219" t="s">
        <v>379</v>
      </c>
      <c r="D165" s="460" t="s">
        <v>352</v>
      </c>
      <c r="E165" s="554">
        <v>1412.9</v>
      </c>
      <c r="F165" s="554">
        <v>1695.48</v>
      </c>
      <c r="G165" s="554">
        <v>1554.193</v>
      </c>
      <c r="H165" s="554">
        <v>1978.0630000000001</v>
      </c>
      <c r="I165" s="554">
        <v>1978.0630000000001</v>
      </c>
      <c r="J165" s="554">
        <v>1554.193</v>
      </c>
      <c r="K165" s="554">
        <v>1978.0630000000001</v>
      </c>
      <c r="L165" s="554">
        <v>1554.193</v>
      </c>
      <c r="M165" s="554">
        <v>2608.8609999999999</v>
      </c>
      <c r="N165" s="554">
        <v>3261.076</v>
      </c>
      <c r="O165" s="554">
        <v>2608.8609999999999</v>
      </c>
      <c r="P165" s="554">
        <v>3261.076</v>
      </c>
      <c r="Q165" s="554">
        <v>2391.4560000000001</v>
      </c>
      <c r="R165" s="554">
        <v>2826.2660000000001</v>
      </c>
      <c r="S165" s="554" t="s">
        <v>36</v>
      </c>
      <c r="T165" s="554" t="s">
        <v>36</v>
      </c>
      <c r="U165" s="554" t="s">
        <v>36</v>
      </c>
      <c r="V165" s="554" t="s">
        <v>36</v>
      </c>
      <c r="W165" s="554" t="s">
        <v>36</v>
      </c>
      <c r="X165" s="554" t="s">
        <v>36</v>
      </c>
      <c r="Y165" s="554" t="s">
        <v>36</v>
      </c>
      <c r="Z165" s="554" t="s">
        <v>36</v>
      </c>
      <c r="AA165" s="554" t="s">
        <v>36</v>
      </c>
      <c r="AB165" s="554" t="s">
        <v>36</v>
      </c>
      <c r="AC165" s="554" t="s">
        <v>36</v>
      </c>
      <c r="AD165" s="554" t="s">
        <v>36</v>
      </c>
      <c r="AE165" s="554" t="s">
        <v>36</v>
      </c>
      <c r="AF165" s="554" t="s">
        <v>36</v>
      </c>
      <c r="AG165" s="429"/>
    </row>
    <row r="166" spans="1:33" outlineLevel="1" x14ac:dyDescent="0.25">
      <c r="A166" s="216" t="s">
        <v>376</v>
      </c>
      <c r="B166" s="506">
        <v>6</v>
      </c>
      <c r="C166" s="219" t="s">
        <v>379</v>
      </c>
      <c r="D166" s="460" t="s">
        <v>352</v>
      </c>
      <c r="E166" s="554">
        <v>2231.7600000000002</v>
      </c>
      <c r="F166" s="554">
        <v>2678.1120000000001</v>
      </c>
      <c r="G166" s="554">
        <v>2454.9389999999999</v>
      </c>
      <c r="H166" s="554">
        <v>3124.4690000000001</v>
      </c>
      <c r="I166" s="554">
        <v>3124.4690000000001</v>
      </c>
      <c r="J166" s="554">
        <v>2454.9389999999999</v>
      </c>
      <c r="K166" s="554">
        <v>3124.4690000000001</v>
      </c>
      <c r="L166" s="554">
        <v>2454.9389999999999</v>
      </c>
      <c r="M166" s="554">
        <v>4048.3620000000001</v>
      </c>
      <c r="N166" s="554">
        <v>5060.4520000000002</v>
      </c>
      <c r="O166" s="554">
        <v>4048.3620000000001</v>
      </c>
      <c r="P166" s="554">
        <v>5060.4520000000002</v>
      </c>
      <c r="Q166" s="554">
        <v>3710.998</v>
      </c>
      <c r="R166" s="554">
        <v>4385.7250000000004</v>
      </c>
      <c r="S166" s="554" t="s">
        <v>36</v>
      </c>
      <c r="T166" s="554" t="s">
        <v>36</v>
      </c>
      <c r="U166" s="554" t="s">
        <v>36</v>
      </c>
      <c r="V166" s="554" t="s">
        <v>36</v>
      </c>
      <c r="W166" s="554" t="s">
        <v>36</v>
      </c>
      <c r="X166" s="554" t="s">
        <v>36</v>
      </c>
      <c r="Y166" s="554" t="s">
        <v>36</v>
      </c>
      <c r="Z166" s="554" t="s">
        <v>36</v>
      </c>
      <c r="AA166" s="554" t="s">
        <v>36</v>
      </c>
      <c r="AB166" s="554" t="s">
        <v>36</v>
      </c>
      <c r="AC166" s="554" t="s">
        <v>36</v>
      </c>
      <c r="AD166" s="554" t="s">
        <v>36</v>
      </c>
      <c r="AE166" s="554" t="s">
        <v>36</v>
      </c>
      <c r="AF166" s="554" t="s">
        <v>36</v>
      </c>
      <c r="AG166" s="429"/>
    </row>
    <row r="167" spans="1:33" outlineLevel="1" x14ac:dyDescent="0.25">
      <c r="A167" s="216" t="s">
        <v>377</v>
      </c>
      <c r="B167" s="506">
        <v>6</v>
      </c>
      <c r="C167" s="219" t="s">
        <v>379</v>
      </c>
      <c r="D167" s="460" t="s">
        <v>352</v>
      </c>
      <c r="E167" s="554">
        <v>1412.8</v>
      </c>
      <c r="F167" s="554">
        <v>1695.36</v>
      </c>
      <c r="G167" s="554">
        <v>1554.079</v>
      </c>
      <c r="H167" s="554">
        <v>1977.9179999999999</v>
      </c>
      <c r="I167" s="554">
        <v>1977.9179999999999</v>
      </c>
      <c r="J167" s="554">
        <v>1554.079</v>
      </c>
      <c r="K167" s="554">
        <v>1977.9179999999999</v>
      </c>
      <c r="L167" s="554">
        <v>1554.079</v>
      </c>
      <c r="M167" s="554">
        <v>2608.8429999999998</v>
      </c>
      <c r="N167" s="554">
        <v>3261.0529999999999</v>
      </c>
      <c r="O167" s="554">
        <v>2608.8429999999998</v>
      </c>
      <c r="P167" s="554">
        <v>3261.0529999999999</v>
      </c>
      <c r="Q167" s="554">
        <v>2391.4389999999999</v>
      </c>
      <c r="R167" s="554">
        <v>2826.2460000000001</v>
      </c>
      <c r="S167" s="554" t="s">
        <v>36</v>
      </c>
      <c r="T167" s="554" t="s">
        <v>36</v>
      </c>
      <c r="U167" s="554" t="s">
        <v>36</v>
      </c>
      <c r="V167" s="554" t="s">
        <v>36</v>
      </c>
      <c r="W167" s="554" t="s">
        <v>36</v>
      </c>
      <c r="X167" s="554" t="s">
        <v>36</v>
      </c>
      <c r="Y167" s="554" t="s">
        <v>36</v>
      </c>
      <c r="Z167" s="554" t="s">
        <v>36</v>
      </c>
      <c r="AA167" s="554" t="s">
        <v>36</v>
      </c>
      <c r="AB167" s="554" t="s">
        <v>36</v>
      </c>
      <c r="AC167" s="554" t="s">
        <v>36</v>
      </c>
      <c r="AD167" s="554" t="s">
        <v>36</v>
      </c>
      <c r="AE167" s="554" t="s">
        <v>36</v>
      </c>
      <c r="AF167" s="554" t="s">
        <v>36</v>
      </c>
      <c r="AG167" s="429"/>
    </row>
    <row r="168" spans="1:33" outlineLevel="1" x14ac:dyDescent="0.25">
      <c r="A168" s="216" t="s">
        <v>373</v>
      </c>
      <c r="B168" s="506">
        <v>6</v>
      </c>
      <c r="C168" s="219" t="s">
        <v>379</v>
      </c>
      <c r="D168" s="460" t="s">
        <v>352</v>
      </c>
      <c r="E168" s="554">
        <v>10586.7</v>
      </c>
      <c r="F168" s="554">
        <v>12704.040999999999</v>
      </c>
      <c r="G168" s="554">
        <v>11645.376</v>
      </c>
      <c r="H168" s="554">
        <v>14821.387000000001</v>
      </c>
      <c r="I168" s="554">
        <v>14821.387000000001</v>
      </c>
      <c r="J168" s="554">
        <v>11645.376</v>
      </c>
      <c r="K168" s="554">
        <v>14821.387000000001</v>
      </c>
      <c r="L168" s="554">
        <v>11645.376</v>
      </c>
      <c r="M168" s="554">
        <v>109030.55499999999</v>
      </c>
      <c r="N168" s="554">
        <v>109030.55499999999</v>
      </c>
      <c r="O168" s="554">
        <v>109030.55499999999</v>
      </c>
      <c r="P168" s="554">
        <v>109030.55499999999</v>
      </c>
      <c r="Q168" s="554">
        <v>29983.401999999998</v>
      </c>
      <c r="R168" s="554">
        <v>35434.93</v>
      </c>
      <c r="S168" s="554" t="s">
        <v>36</v>
      </c>
      <c r="T168" s="554" t="s">
        <v>36</v>
      </c>
      <c r="U168" s="554" t="s">
        <v>36</v>
      </c>
      <c r="V168" s="554" t="s">
        <v>36</v>
      </c>
      <c r="W168" s="554" t="s">
        <v>36</v>
      </c>
      <c r="X168" s="554" t="s">
        <v>36</v>
      </c>
      <c r="Y168" s="554" t="s">
        <v>36</v>
      </c>
      <c r="Z168" s="554" t="s">
        <v>36</v>
      </c>
      <c r="AA168" s="554" t="s">
        <v>36</v>
      </c>
      <c r="AB168" s="554" t="s">
        <v>36</v>
      </c>
      <c r="AC168" s="554" t="s">
        <v>36</v>
      </c>
      <c r="AD168" s="554" t="s">
        <v>36</v>
      </c>
      <c r="AE168" s="554" t="s">
        <v>36</v>
      </c>
      <c r="AF168" s="554" t="s">
        <v>36</v>
      </c>
      <c r="AG168" s="429"/>
    </row>
    <row r="169" spans="1:33" outlineLevel="1" x14ac:dyDescent="0.25">
      <c r="A169" s="216" t="s">
        <v>849</v>
      </c>
      <c r="B169" s="506">
        <v>6</v>
      </c>
      <c r="C169" s="219" t="s">
        <v>379</v>
      </c>
      <c r="D169" s="460" t="s">
        <v>352</v>
      </c>
      <c r="E169" s="554" t="s">
        <v>36</v>
      </c>
      <c r="F169" s="554" t="s">
        <v>36</v>
      </c>
      <c r="G169" s="554" t="s">
        <v>36</v>
      </c>
      <c r="H169" s="554" t="s">
        <v>36</v>
      </c>
      <c r="I169" s="554">
        <v>23820</v>
      </c>
      <c r="J169" s="554">
        <v>23820</v>
      </c>
      <c r="K169" s="554" t="s">
        <v>36</v>
      </c>
      <c r="L169" s="554" t="s">
        <v>36</v>
      </c>
      <c r="M169" s="554" t="s">
        <v>36</v>
      </c>
      <c r="N169" s="554" t="s">
        <v>36</v>
      </c>
      <c r="O169" s="554" t="s">
        <v>36</v>
      </c>
      <c r="P169" s="554" t="s">
        <v>36</v>
      </c>
      <c r="Q169" s="554" t="s">
        <v>36</v>
      </c>
      <c r="R169" s="554" t="s">
        <v>36</v>
      </c>
      <c r="S169" s="554" t="s">
        <v>36</v>
      </c>
      <c r="T169" s="554" t="s">
        <v>36</v>
      </c>
      <c r="U169" s="554" t="s">
        <v>36</v>
      </c>
      <c r="V169" s="554" t="s">
        <v>36</v>
      </c>
      <c r="W169" s="554" t="s">
        <v>36</v>
      </c>
      <c r="X169" s="554" t="s">
        <v>36</v>
      </c>
      <c r="Y169" s="554" t="s">
        <v>36</v>
      </c>
      <c r="Z169" s="554" t="s">
        <v>36</v>
      </c>
      <c r="AA169" s="554" t="s">
        <v>36</v>
      </c>
      <c r="AB169" s="554" t="s">
        <v>36</v>
      </c>
      <c r="AC169" s="554" t="s">
        <v>36</v>
      </c>
      <c r="AD169" s="554" t="s">
        <v>36</v>
      </c>
      <c r="AE169" s="554" t="s">
        <v>36</v>
      </c>
      <c r="AF169" s="554" t="s">
        <v>36</v>
      </c>
      <c r="AG169" s="429"/>
    </row>
    <row r="170" spans="1:33" outlineLevel="1" x14ac:dyDescent="0.25">
      <c r="A170" s="216" t="s">
        <v>850</v>
      </c>
      <c r="B170" s="506">
        <v>6</v>
      </c>
      <c r="C170" s="219" t="s">
        <v>379</v>
      </c>
      <c r="D170" s="460" t="s">
        <v>352</v>
      </c>
      <c r="E170" s="554" t="s">
        <v>36</v>
      </c>
      <c r="F170" s="554" t="s">
        <v>36</v>
      </c>
      <c r="G170" s="554" t="s">
        <v>36</v>
      </c>
      <c r="H170" s="554" t="s">
        <v>36</v>
      </c>
      <c r="I170" s="554" t="s">
        <v>36</v>
      </c>
      <c r="J170" s="554" t="s">
        <v>36</v>
      </c>
      <c r="K170" s="554" t="s">
        <v>36</v>
      </c>
      <c r="L170" s="554" t="s">
        <v>36</v>
      </c>
      <c r="M170" s="554" t="s">
        <v>36</v>
      </c>
      <c r="N170" s="554" t="s">
        <v>36</v>
      </c>
      <c r="O170" s="554" t="s">
        <v>36</v>
      </c>
      <c r="P170" s="554" t="s">
        <v>36</v>
      </c>
      <c r="Q170" s="554" t="s">
        <v>36</v>
      </c>
      <c r="R170" s="554" t="s">
        <v>36</v>
      </c>
      <c r="S170" s="554">
        <v>4089.12</v>
      </c>
      <c r="T170" s="554">
        <v>4089.12</v>
      </c>
      <c r="U170" s="554">
        <v>6133.65</v>
      </c>
      <c r="V170" s="554">
        <v>4089.1</v>
      </c>
      <c r="W170" s="554" t="s">
        <v>36</v>
      </c>
      <c r="X170" s="554" t="s">
        <v>36</v>
      </c>
      <c r="Y170" s="554" t="s">
        <v>36</v>
      </c>
      <c r="Z170" s="554" t="s">
        <v>36</v>
      </c>
      <c r="AA170" s="554" t="s">
        <v>36</v>
      </c>
      <c r="AB170" s="554" t="s">
        <v>36</v>
      </c>
      <c r="AC170" s="554" t="s">
        <v>36</v>
      </c>
      <c r="AD170" s="554" t="s">
        <v>36</v>
      </c>
      <c r="AE170" s="554" t="s">
        <v>36</v>
      </c>
      <c r="AF170" s="554" t="s">
        <v>36</v>
      </c>
      <c r="AG170" s="429"/>
    </row>
    <row r="171" spans="1:33" outlineLevel="1" x14ac:dyDescent="0.25">
      <c r="A171" s="216" t="s">
        <v>851</v>
      </c>
      <c r="B171" s="506">
        <v>6</v>
      </c>
      <c r="C171" s="219" t="s">
        <v>379</v>
      </c>
      <c r="D171" s="460" t="s">
        <v>352</v>
      </c>
      <c r="E171" s="554" t="s">
        <v>36</v>
      </c>
      <c r="F171" s="554" t="s">
        <v>36</v>
      </c>
      <c r="G171" s="554" t="s">
        <v>36</v>
      </c>
      <c r="H171" s="554" t="s">
        <v>36</v>
      </c>
      <c r="I171" s="554" t="s">
        <v>36</v>
      </c>
      <c r="J171" s="554" t="s">
        <v>36</v>
      </c>
      <c r="K171" s="554" t="s">
        <v>36</v>
      </c>
      <c r="L171" s="554" t="s">
        <v>36</v>
      </c>
      <c r="M171" s="554" t="s">
        <v>36</v>
      </c>
      <c r="N171" s="554" t="s">
        <v>36</v>
      </c>
      <c r="O171" s="554" t="s">
        <v>36</v>
      </c>
      <c r="P171" s="554" t="s">
        <v>36</v>
      </c>
      <c r="Q171" s="554" t="s">
        <v>36</v>
      </c>
      <c r="R171" s="554" t="s">
        <v>36</v>
      </c>
      <c r="S171" s="554">
        <v>2110.2919999999999</v>
      </c>
      <c r="T171" s="554">
        <v>1623.3019999999999</v>
      </c>
      <c r="U171" s="554">
        <v>2434.9499999999998</v>
      </c>
      <c r="V171" s="554">
        <v>1623.3</v>
      </c>
      <c r="W171" s="554" t="s">
        <v>36</v>
      </c>
      <c r="X171" s="554" t="s">
        <v>36</v>
      </c>
      <c r="Y171" s="554" t="s">
        <v>36</v>
      </c>
      <c r="Z171" s="554" t="s">
        <v>36</v>
      </c>
      <c r="AA171" s="554" t="s">
        <v>36</v>
      </c>
      <c r="AB171" s="554" t="s">
        <v>36</v>
      </c>
      <c r="AC171" s="554" t="s">
        <v>36</v>
      </c>
      <c r="AD171" s="554" t="s">
        <v>36</v>
      </c>
      <c r="AE171" s="554" t="s">
        <v>36</v>
      </c>
      <c r="AF171" s="554" t="s">
        <v>36</v>
      </c>
      <c r="AG171" s="429"/>
    </row>
    <row r="172" spans="1:33" outlineLevel="1" x14ac:dyDescent="0.25">
      <c r="A172" s="216" t="s">
        <v>852</v>
      </c>
      <c r="B172" s="506">
        <v>6</v>
      </c>
      <c r="C172" s="219" t="s">
        <v>379</v>
      </c>
      <c r="D172" s="460" t="s">
        <v>352</v>
      </c>
      <c r="E172" s="554" t="s">
        <v>36</v>
      </c>
      <c r="F172" s="554" t="s">
        <v>36</v>
      </c>
      <c r="G172" s="554" t="s">
        <v>36</v>
      </c>
      <c r="H172" s="554" t="s">
        <v>36</v>
      </c>
      <c r="I172" s="554" t="s">
        <v>36</v>
      </c>
      <c r="J172" s="554" t="s">
        <v>36</v>
      </c>
      <c r="K172" s="554" t="s">
        <v>36</v>
      </c>
      <c r="L172" s="554" t="s">
        <v>36</v>
      </c>
      <c r="M172" s="554" t="s">
        <v>36</v>
      </c>
      <c r="N172" s="554" t="s">
        <v>36</v>
      </c>
      <c r="O172" s="554" t="s">
        <v>36</v>
      </c>
      <c r="P172" s="554" t="s">
        <v>36</v>
      </c>
      <c r="Q172" s="554" t="s">
        <v>36</v>
      </c>
      <c r="R172" s="554" t="s">
        <v>36</v>
      </c>
      <c r="S172" s="554">
        <v>2110.2869999999998</v>
      </c>
      <c r="T172" s="554">
        <v>1623.298</v>
      </c>
      <c r="U172" s="554">
        <v>2434.9499999999998</v>
      </c>
      <c r="V172" s="554">
        <v>1623.3</v>
      </c>
      <c r="W172" s="554" t="s">
        <v>36</v>
      </c>
      <c r="X172" s="554" t="s">
        <v>36</v>
      </c>
      <c r="Y172" s="554" t="s">
        <v>36</v>
      </c>
      <c r="Z172" s="554" t="s">
        <v>36</v>
      </c>
      <c r="AA172" s="554" t="s">
        <v>36</v>
      </c>
      <c r="AB172" s="554" t="s">
        <v>36</v>
      </c>
      <c r="AC172" s="554" t="s">
        <v>36</v>
      </c>
      <c r="AD172" s="554" t="s">
        <v>36</v>
      </c>
      <c r="AE172" s="554" t="s">
        <v>36</v>
      </c>
      <c r="AF172" s="554" t="s">
        <v>36</v>
      </c>
      <c r="AG172" s="429"/>
    </row>
    <row r="173" spans="1:33" outlineLevel="1" x14ac:dyDescent="0.25">
      <c r="A173" s="216" t="s">
        <v>853</v>
      </c>
      <c r="B173" s="506">
        <v>6</v>
      </c>
      <c r="C173" s="219" t="s">
        <v>379</v>
      </c>
      <c r="D173" s="460" t="s">
        <v>352</v>
      </c>
      <c r="E173" s="554" t="s">
        <v>36</v>
      </c>
      <c r="F173" s="554" t="s">
        <v>36</v>
      </c>
      <c r="G173" s="554" t="s">
        <v>36</v>
      </c>
      <c r="H173" s="554" t="s">
        <v>36</v>
      </c>
      <c r="I173" s="554" t="s">
        <v>36</v>
      </c>
      <c r="J173" s="554" t="s">
        <v>36</v>
      </c>
      <c r="K173" s="554" t="s">
        <v>36</v>
      </c>
      <c r="L173" s="554" t="s">
        <v>36</v>
      </c>
      <c r="M173" s="554" t="s">
        <v>36</v>
      </c>
      <c r="N173" s="554" t="s">
        <v>36</v>
      </c>
      <c r="O173" s="554" t="s">
        <v>36</v>
      </c>
      <c r="P173" s="554" t="s">
        <v>36</v>
      </c>
      <c r="Q173" s="554" t="s">
        <v>36</v>
      </c>
      <c r="R173" s="554" t="s">
        <v>36</v>
      </c>
      <c r="S173" s="554">
        <v>17227.403999999999</v>
      </c>
      <c r="T173" s="554">
        <v>17227.403999999999</v>
      </c>
      <c r="U173" s="554">
        <v>25841.101999999999</v>
      </c>
      <c r="V173" s="554">
        <v>17227.400000000001</v>
      </c>
      <c r="W173" s="554" t="s">
        <v>36</v>
      </c>
      <c r="X173" s="554" t="s">
        <v>36</v>
      </c>
      <c r="Y173" s="554" t="s">
        <v>36</v>
      </c>
      <c r="Z173" s="554" t="s">
        <v>36</v>
      </c>
      <c r="AA173" s="554" t="s">
        <v>36</v>
      </c>
      <c r="AB173" s="554" t="s">
        <v>36</v>
      </c>
      <c r="AC173" s="554" t="s">
        <v>36</v>
      </c>
      <c r="AD173" s="554" t="s">
        <v>36</v>
      </c>
      <c r="AE173" s="554" t="s">
        <v>36</v>
      </c>
      <c r="AF173" s="554" t="s">
        <v>36</v>
      </c>
      <c r="AG173" s="429"/>
    </row>
    <row r="174" spans="1:33" outlineLevel="1" x14ac:dyDescent="0.25">
      <c r="A174" s="216" t="s">
        <v>382</v>
      </c>
      <c r="B174" s="506">
        <v>6</v>
      </c>
      <c r="C174" s="219" t="s">
        <v>379</v>
      </c>
      <c r="D174" s="460" t="s">
        <v>352</v>
      </c>
      <c r="E174" s="554" t="s">
        <v>36</v>
      </c>
      <c r="F174" s="554" t="s">
        <v>36</v>
      </c>
      <c r="G174" s="554" t="s">
        <v>36</v>
      </c>
      <c r="H174" s="554" t="s">
        <v>36</v>
      </c>
      <c r="I174" s="554" t="s">
        <v>36</v>
      </c>
      <c r="J174" s="554" t="s">
        <v>36</v>
      </c>
      <c r="K174" s="554" t="s">
        <v>36</v>
      </c>
      <c r="L174" s="554" t="s">
        <v>36</v>
      </c>
      <c r="M174" s="554" t="s">
        <v>36</v>
      </c>
      <c r="N174" s="554" t="s">
        <v>36</v>
      </c>
      <c r="O174" s="554" t="s">
        <v>36</v>
      </c>
      <c r="P174" s="554" t="s">
        <v>36</v>
      </c>
      <c r="Q174" s="554" t="s">
        <v>36</v>
      </c>
      <c r="R174" s="554" t="s">
        <v>36</v>
      </c>
      <c r="S174" s="554" t="s">
        <v>36</v>
      </c>
      <c r="T174" s="554" t="s">
        <v>36</v>
      </c>
      <c r="U174" s="554" t="s">
        <v>36</v>
      </c>
      <c r="V174" s="554" t="s">
        <v>36</v>
      </c>
      <c r="W174" s="554">
        <v>4875</v>
      </c>
      <c r="X174" s="554">
        <v>3750</v>
      </c>
      <c r="Y174" s="554">
        <v>4875</v>
      </c>
      <c r="Z174" s="554">
        <v>3750</v>
      </c>
      <c r="AA174" s="554">
        <v>4875</v>
      </c>
      <c r="AB174" s="554">
        <v>3750</v>
      </c>
      <c r="AC174" s="554">
        <v>5625</v>
      </c>
      <c r="AD174" s="554">
        <v>3750</v>
      </c>
      <c r="AE174" s="554">
        <v>3750</v>
      </c>
      <c r="AF174" s="554">
        <v>3750</v>
      </c>
      <c r="AG174" s="429"/>
    </row>
    <row r="175" spans="1:33" outlineLevel="1" x14ac:dyDescent="0.25">
      <c r="A175" s="216" t="s">
        <v>383</v>
      </c>
      <c r="B175" s="506">
        <v>6</v>
      </c>
      <c r="C175" s="219" t="s">
        <v>379</v>
      </c>
      <c r="D175" s="460" t="s">
        <v>352</v>
      </c>
      <c r="E175" s="554" t="s">
        <v>36</v>
      </c>
      <c r="F175" s="554" t="s">
        <v>36</v>
      </c>
      <c r="G175" s="554" t="s">
        <v>36</v>
      </c>
      <c r="H175" s="554" t="s">
        <v>36</v>
      </c>
      <c r="I175" s="554" t="s">
        <v>36</v>
      </c>
      <c r="J175" s="554" t="s">
        <v>36</v>
      </c>
      <c r="K175" s="554" t="s">
        <v>36</v>
      </c>
      <c r="L175" s="554" t="s">
        <v>36</v>
      </c>
      <c r="M175" s="554" t="s">
        <v>36</v>
      </c>
      <c r="N175" s="554" t="s">
        <v>36</v>
      </c>
      <c r="O175" s="554" t="s">
        <v>36</v>
      </c>
      <c r="P175" s="554" t="s">
        <v>36</v>
      </c>
      <c r="Q175" s="554" t="s">
        <v>36</v>
      </c>
      <c r="R175" s="554" t="s">
        <v>36</v>
      </c>
      <c r="S175" s="554" t="s">
        <v>36</v>
      </c>
      <c r="T175" s="554" t="s">
        <v>36</v>
      </c>
      <c r="U175" s="554" t="s">
        <v>36</v>
      </c>
      <c r="V175" s="554" t="s">
        <v>36</v>
      </c>
      <c r="W175" s="554">
        <v>4875</v>
      </c>
      <c r="X175" s="554">
        <v>3750</v>
      </c>
      <c r="Y175" s="554">
        <v>4875</v>
      </c>
      <c r="Z175" s="554">
        <v>3750</v>
      </c>
      <c r="AA175" s="554">
        <v>4875</v>
      </c>
      <c r="AB175" s="554">
        <v>3750</v>
      </c>
      <c r="AC175" s="554">
        <v>5625</v>
      </c>
      <c r="AD175" s="554">
        <v>3750</v>
      </c>
      <c r="AE175" s="554">
        <v>3750</v>
      </c>
      <c r="AF175" s="554">
        <v>3750</v>
      </c>
      <c r="AG175" s="429"/>
    </row>
    <row r="176" spans="1:33" outlineLevel="1" x14ac:dyDescent="0.25">
      <c r="A176" s="216" t="s">
        <v>384</v>
      </c>
      <c r="B176" s="506">
        <v>6</v>
      </c>
      <c r="C176" s="219" t="s">
        <v>379</v>
      </c>
      <c r="D176" s="460" t="s">
        <v>352</v>
      </c>
      <c r="E176" s="554" t="s">
        <v>36</v>
      </c>
      <c r="F176" s="554" t="s">
        <v>36</v>
      </c>
      <c r="G176" s="554" t="s">
        <v>36</v>
      </c>
      <c r="H176" s="554" t="s">
        <v>36</v>
      </c>
      <c r="I176" s="554" t="s">
        <v>36</v>
      </c>
      <c r="J176" s="554" t="s">
        <v>36</v>
      </c>
      <c r="K176" s="554" t="s">
        <v>36</v>
      </c>
      <c r="L176" s="554" t="s">
        <v>36</v>
      </c>
      <c r="M176" s="554" t="s">
        <v>36</v>
      </c>
      <c r="N176" s="554" t="s">
        <v>36</v>
      </c>
      <c r="O176" s="554" t="s">
        <v>36</v>
      </c>
      <c r="P176" s="554" t="s">
        <v>36</v>
      </c>
      <c r="Q176" s="554" t="s">
        <v>36</v>
      </c>
      <c r="R176" s="554" t="s">
        <v>36</v>
      </c>
      <c r="S176" s="554" t="s">
        <v>36</v>
      </c>
      <c r="T176" s="554" t="s">
        <v>36</v>
      </c>
      <c r="U176" s="554" t="s">
        <v>36</v>
      </c>
      <c r="V176" s="554" t="s">
        <v>36</v>
      </c>
      <c r="W176" s="554">
        <v>2437.5</v>
      </c>
      <c r="X176" s="554">
        <v>1875</v>
      </c>
      <c r="Y176" s="554">
        <v>2437.5</v>
      </c>
      <c r="Z176" s="554">
        <v>1875</v>
      </c>
      <c r="AA176" s="554">
        <v>2437.5</v>
      </c>
      <c r="AB176" s="554">
        <v>1875</v>
      </c>
      <c r="AC176" s="554">
        <v>2812.5</v>
      </c>
      <c r="AD176" s="554">
        <v>1875</v>
      </c>
      <c r="AE176" s="554">
        <v>1875</v>
      </c>
      <c r="AF176" s="554">
        <v>1875</v>
      </c>
      <c r="AG176" s="429"/>
    </row>
    <row r="177" spans="1:33" outlineLevel="1" x14ac:dyDescent="0.25">
      <c r="A177" s="216" t="s">
        <v>385</v>
      </c>
      <c r="B177" s="506">
        <v>6</v>
      </c>
      <c r="C177" s="219" t="s">
        <v>379</v>
      </c>
      <c r="D177" s="460" t="s">
        <v>352</v>
      </c>
      <c r="E177" s="554" t="s">
        <v>36</v>
      </c>
      <c r="F177" s="554" t="s">
        <v>36</v>
      </c>
      <c r="G177" s="554" t="s">
        <v>36</v>
      </c>
      <c r="H177" s="554" t="s">
        <v>36</v>
      </c>
      <c r="I177" s="554" t="s">
        <v>36</v>
      </c>
      <c r="J177" s="554" t="s">
        <v>36</v>
      </c>
      <c r="K177" s="554" t="s">
        <v>36</v>
      </c>
      <c r="L177" s="554" t="s">
        <v>36</v>
      </c>
      <c r="M177" s="554" t="s">
        <v>36</v>
      </c>
      <c r="N177" s="554" t="s">
        <v>36</v>
      </c>
      <c r="O177" s="554" t="s">
        <v>36</v>
      </c>
      <c r="P177" s="554" t="s">
        <v>36</v>
      </c>
      <c r="Q177" s="554" t="s">
        <v>36</v>
      </c>
      <c r="R177" s="554" t="s">
        <v>36</v>
      </c>
      <c r="S177" s="554" t="s">
        <v>36</v>
      </c>
      <c r="T177" s="554" t="s">
        <v>36</v>
      </c>
      <c r="U177" s="554" t="s">
        <v>36</v>
      </c>
      <c r="V177" s="554" t="s">
        <v>36</v>
      </c>
      <c r="W177" s="554">
        <v>2437.5</v>
      </c>
      <c r="X177" s="554">
        <v>1875</v>
      </c>
      <c r="Y177" s="554">
        <v>2437.5</v>
      </c>
      <c r="Z177" s="554">
        <v>1875</v>
      </c>
      <c r="AA177" s="554">
        <v>2437.5</v>
      </c>
      <c r="AB177" s="554">
        <v>1875</v>
      </c>
      <c r="AC177" s="554">
        <v>2812.5</v>
      </c>
      <c r="AD177" s="554">
        <v>1875</v>
      </c>
      <c r="AE177" s="554">
        <v>1875</v>
      </c>
      <c r="AF177" s="554">
        <v>1875</v>
      </c>
      <c r="AG177" s="429"/>
    </row>
    <row r="178" spans="1:33" outlineLevel="1" x14ac:dyDescent="0.25">
      <c r="A178" s="216" t="s">
        <v>386</v>
      </c>
      <c r="B178" s="506">
        <v>6</v>
      </c>
      <c r="C178" s="219" t="s">
        <v>379</v>
      </c>
      <c r="D178" s="460" t="s">
        <v>352</v>
      </c>
      <c r="E178" s="554" t="s">
        <v>36</v>
      </c>
      <c r="F178" s="554" t="s">
        <v>36</v>
      </c>
      <c r="G178" s="554" t="s">
        <v>36</v>
      </c>
      <c r="H178" s="554" t="s">
        <v>36</v>
      </c>
      <c r="I178" s="554" t="s">
        <v>36</v>
      </c>
      <c r="J178" s="554" t="s">
        <v>36</v>
      </c>
      <c r="K178" s="554" t="s">
        <v>36</v>
      </c>
      <c r="L178" s="554" t="s">
        <v>36</v>
      </c>
      <c r="M178" s="554" t="s">
        <v>36</v>
      </c>
      <c r="N178" s="554" t="s">
        <v>36</v>
      </c>
      <c r="O178" s="554" t="s">
        <v>36</v>
      </c>
      <c r="P178" s="554" t="s">
        <v>36</v>
      </c>
      <c r="Q178" s="554" t="s">
        <v>36</v>
      </c>
      <c r="R178" s="554" t="s">
        <v>36</v>
      </c>
      <c r="S178" s="554" t="s">
        <v>36</v>
      </c>
      <c r="T178" s="554" t="s">
        <v>36</v>
      </c>
      <c r="U178" s="554" t="s">
        <v>36</v>
      </c>
      <c r="V178" s="554" t="s">
        <v>36</v>
      </c>
      <c r="W178" s="554">
        <v>2437.5</v>
      </c>
      <c r="X178" s="554">
        <v>1875</v>
      </c>
      <c r="Y178" s="554">
        <v>2437.5</v>
      </c>
      <c r="Z178" s="554">
        <v>1875</v>
      </c>
      <c r="AA178" s="554">
        <v>2437.5</v>
      </c>
      <c r="AB178" s="554">
        <v>1875</v>
      </c>
      <c r="AC178" s="554">
        <v>2812.5</v>
      </c>
      <c r="AD178" s="554">
        <v>1875</v>
      </c>
      <c r="AE178" s="554">
        <v>1875</v>
      </c>
      <c r="AF178" s="554">
        <v>1875</v>
      </c>
      <c r="AG178" s="429"/>
    </row>
    <row r="179" spans="1:33" outlineLevel="1" x14ac:dyDescent="0.25">
      <c r="A179" s="216" t="s">
        <v>387</v>
      </c>
      <c r="B179" s="506">
        <v>6</v>
      </c>
      <c r="C179" s="219" t="s">
        <v>379</v>
      </c>
      <c r="D179" s="460" t="s">
        <v>352</v>
      </c>
      <c r="E179" s="554" t="s">
        <v>36</v>
      </c>
      <c r="F179" s="554" t="s">
        <v>36</v>
      </c>
      <c r="G179" s="554" t="s">
        <v>36</v>
      </c>
      <c r="H179" s="554" t="s">
        <v>36</v>
      </c>
      <c r="I179" s="554" t="s">
        <v>36</v>
      </c>
      <c r="J179" s="554" t="s">
        <v>36</v>
      </c>
      <c r="K179" s="554" t="s">
        <v>36</v>
      </c>
      <c r="L179" s="554" t="s">
        <v>36</v>
      </c>
      <c r="M179" s="554" t="s">
        <v>36</v>
      </c>
      <c r="N179" s="554" t="s">
        <v>36</v>
      </c>
      <c r="O179" s="554" t="s">
        <v>36</v>
      </c>
      <c r="P179" s="554" t="s">
        <v>36</v>
      </c>
      <c r="Q179" s="554" t="s">
        <v>36</v>
      </c>
      <c r="R179" s="554" t="s">
        <v>36</v>
      </c>
      <c r="S179" s="554" t="s">
        <v>36</v>
      </c>
      <c r="T179" s="554" t="s">
        <v>36</v>
      </c>
      <c r="U179" s="554" t="s">
        <v>36</v>
      </c>
      <c r="V179" s="554" t="s">
        <v>36</v>
      </c>
      <c r="W179" s="554">
        <v>2437.5</v>
      </c>
      <c r="X179" s="554">
        <v>1875</v>
      </c>
      <c r="Y179" s="554">
        <v>2437.5</v>
      </c>
      <c r="Z179" s="554">
        <v>1875</v>
      </c>
      <c r="AA179" s="554">
        <v>2437.5</v>
      </c>
      <c r="AB179" s="554">
        <v>1875</v>
      </c>
      <c r="AC179" s="554">
        <v>2812.5</v>
      </c>
      <c r="AD179" s="554">
        <v>1875</v>
      </c>
      <c r="AE179" s="554">
        <v>1875</v>
      </c>
      <c r="AF179" s="554">
        <v>1875</v>
      </c>
      <c r="AG179" s="429"/>
    </row>
    <row r="180" spans="1:33" outlineLevel="1" x14ac:dyDescent="0.25">
      <c r="A180" s="216" t="s">
        <v>388</v>
      </c>
      <c r="B180" s="506">
        <v>6</v>
      </c>
      <c r="C180" s="219" t="s">
        <v>379</v>
      </c>
      <c r="D180" s="460" t="s">
        <v>352</v>
      </c>
      <c r="E180" s="554" t="s">
        <v>36</v>
      </c>
      <c r="F180" s="554" t="s">
        <v>36</v>
      </c>
      <c r="G180" s="554" t="s">
        <v>36</v>
      </c>
      <c r="H180" s="554" t="s">
        <v>36</v>
      </c>
      <c r="I180" s="554" t="s">
        <v>36</v>
      </c>
      <c r="J180" s="554" t="s">
        <v>36</v>
      </c>
      <c r="K180" s="554" t="s">
        <v>36</v>
      </c>
      <c r="L180" s="554" t="s">
        <v>36</v>
      </c>
      <c r="M180" s="554" t="s">
        <v>36</v>
      </c>
      <c r="N180" s="554" t="s">
        <v>36</v>
      </c>
      <c r="O180" s="554" t="s">
        <v>36</v>
      </c>
      <c r="P180" s="554" t="s">
        <v>36</v>
      </c>
      <c r="Q180" s="554" t="s">
        <v>36</v>
      </c>
      <c r="R180" s="554" t="s">
        <v>36</v>
      </c>
      <c r="S180" s="554" t="s">
        <v>36</v>
      </c>
      <c r="T180" s="554" t="s">
        <v>36</v>
      </c>
      <c r="U180" s="554" t="s">
        <v>36</v>
      </c>
      <c r="V180" s="554" t="s">
        <v>36</v>
      </c>
      <c r="W180" s="554">
        <v>2437.5</v>
      </c>
      <c r="X180" s="554">
        <v>1875</v>
      </c>
      <c r="Y180" s="554">
        <v>2437.5</v>
      </c>
      <c r="Z180" s="554">
        <v>1875</v>
      </c>
      <c r="AA180" s="554">
        <v>2437.5</v>
      </c>
      <c r="AB180" s="554">
        <v>1875</v>
      </c>
      <c r="AC180" s="554">
        <v>2812.5</v>
      </c>
      <c r="AD180" s="554">
        <v>1875</v>
      </c>
      <c r="AE180" s="554">
        <v>1875</v>
      </c>
      <c r="AF180" s="554">
        <v>1875</v>
      </c>
      <c r="AG180" s="429"/>
    </row>
    <row r="181" spans="1:33" outlineLevel="1" x14ac:dyDescent="0.25">
      <c r="A181" s="216" t="s">
        <v>389</v>
      </c>
      <c r="B181" s="506">
        <v>6</v>
      </c>
      <c r="C181" s="219" t="s">
        <v>379</v>
      </c>
      <c r="D181" s="460" t="s">
        <v>352</v>
      </c>
      <c r="E181" s="554" t="s">
        <v>36</v>
      </c>
      <c r="F181" s="554" t="s">
        <v>36</v>
      </c>
      <c r="G181" s="554" t="s">
        <v>36</v>
      </c>
      <c r="H181" s="554" t="s">
        <v>36</v>
      </c>
      <c r="I181" s="554" t="s">
        <v>36</v>
      </c>
      <c r="J181" s="554" t="s">
        <v>36</v>
      </c>
      <c r="K181" s="554" t="s">
        <v>36</v>
      </c>
      <c r="L181" s="554" t="s">
        <v>36</v>
      </c>
      <c r="M181" s="554" t="s">
        <v>36</v>
      </c>
      <c r="N181" s="554" t="s">
        <v>36</v>
      </c>
      <c r="O181" s="554" t="s">
        <v>36</v>
      </c>
      <c r="P181" s="554" t="s">
        <v>36</v>
      </c>
      <c r="Q181" s="554" t="s">
        <v>36</v>
      </c>
      <c r="R181" s="554" t="s">
        <v>36</v>
      </c>
      <c r="S181" s="554" t="s">
        <v>36</v>
      </c>
      <c r="T181" s="554" t="s">
        <v>36</v>
      </c>
      <c r="U181" s="554" t="s">
        <v>36</v>
      </c>
      <c r="V181" s="554" t="s">
        <v>36</v>
      </c>
      <c r="W181" s="554">
        <v>2437.5</v>
      </c>
      <c r="X181" s="554">
        <v>1875</v>
      </c>
      <c r="Y181" s="554">
        <v>2437.5</v>
      </c>
      <c r="Z181" s="554">
        <v>1875</v>
      </c>
      <c r="AA181" s="554">
        <v>2437.5</v>
      </c>
      <c r="AB181" s="554">
        <v>1875</v>
      </c>
      <c r="AC181" s="554">
        <v>2812.5</v>
      </c>
      <c r="AD181" s="554">
        <v>1875</v>
      </c>
      <c r="AE181" s="554">
        <v>1875</v>
      </c>
      <c r="AF181" s="554">
        <v>1875</v>
      </c>
      <c r="AG181" s="429"/>
    </row>
    <row r="182" spans="1:33" outlineLevel="1" x14ac:dyDescent="0.25">
      <c r="A182" s="216" t="s">
        <v>390</v>
      </c>
      <c r="B182" s="506">
        <v>6</v>
      </c>
      <c r="C182" s="219" t="s">
        <v>379</v>
      </c>
      <c r="D182" s="460" t="s">
        <v>352</v>
      </c>
      <c r="E182" s="554" t="s">
        <v>36</v>
      </c>
      <c r="F182" s="554" t="s">
        <v>36</v>
      </c>
      <c r="G182" s="554" t="s">
        <v>36</v>
      </c>
      <c r="H182" s="554" t="s">
        <v>36</v>
      </c>
      <c r="I182" s="554" t="s">
        <v>36</v>
      </c>
      <c r="J182" s="554" t="s">
        <v>36</v>
      </c>
      <c r="K182" s="554" t="s">
        <v>36</v>
      </c>
      <c r="L182" s="554" t="s">
        <v>36</v>
      </c>
      <c r="M182" s="554" t="s">
        <v>36</v>
      </c>
      <c r="N182" s="554" t="s">
        <v>36</v>
      </c>
      <c r="O182" s="554" t="s">
        <v>36</v>
      </c>
      <c r="P182" s="554" t="s">
        <v>36</v>
      </c>
      <c r="Q182" s="554" t="s">
        <v>36</v>
      </c>
      <c r="R182" s="554" t="s">
        <v>36</v>
      </c>
      <c r="S182" s="554" t="s">
        <v>36</v>
      </c>
      <c r="T182" s="554" t="s">
        <v>36</v>
      </c>
      <c r="U182" s="554" t="s">
        <v>36</v>
      </c>
      <c r="V182" s="554" t="s">
        <v>36</v>
      </c>
      <c r="W182" s="554">
        <v>2437.5</v>
      </c>
      <c r="X182" s="554">
        <v>1875</v>
      </c>
      <c r="Y182" s="554">
        <v>2437.5</v>
      </c>
      <c r="Z182" s="554">
        <v>1875</v>
      </c>
      <c r="AA182" s="554">
        <v>2437.5</v>
      </c>
      <c r="AB182" s="554">
        <v>1875</v>
      </c>
      <c r="AC182" s="554">
        <v>2812.5</v>
      </c>
      <c r="AD182" s="554">
        <v>1875</v>
      </c>
      <c r="AE182" s="554">
        <v>1875</v>
      </c>
      <c r="AF182" s="554">
        <v>1875</v>
      </c>
      <c r="AG182" s="429"/>
    </row>
    <row r="183" spans="1:33" outlineLevel="1" x14ac:dyDescent="0.25">
      <c r="A183" s="216" t="s">
        <v>391</v>
      </c>
      <c r="B183" s="506">
        <v>6</v>
      </c>
      <c r="C183" s="219" t="s">
        <v>379</v>
      </c>
      <c r="D183" s="460" t="s">
        <v>352</v>
      </c>
      <c r="E183" s="554" t="s">
        <v>36</v>
      </c>
      <c r="F183" s="554" t="s">
        <v>36</v>
      </c>
      <c r="G183" s="554" t="s">
        <v>36</v>
      </c>
      <c r="H183" s="554" t="s">
        <v>36</v>
      </c>
      <c r="I183" s="554" t="s">
        <v>36</v>
      </c>
      <c r="J183" s="554" t="s">
        <v>36</v>
      </c>
      <c r="K183" s="554" t="s">
        <v>36</v>
      </c>
      <c r="L183" s="554" t="s">
        <v>36</v>
      </c>
      <c r="M183" s="554" t="s">
        <v>36</v>
      </c>
      <c r="N183" s="554" t="s">
        <v>36</v>
      </c>
      <c r="O183" s="554" t="s">
        <v>36</v>
      </c>
      <c r="P183" s="554" t="s">
        <v>36</v>
      </c>
      <c r="Q183" s="554" t="s">
        <v>36</v>
      </c>
      <c r="R183" s="554" t="s">
        <v>36</v>
      </c>
      <c r="S183" s="554" t="s">
        <v>36</v>
      </c>
      <c r="T183" s="554" t="s">
        <v>36</v>
      </c>
      <c r="U183" s="554" t="s">
        <v>36</v>
      </c>
      <c r="V183" s="554" t="s">
        <v>36</v>
      </c>
      <c r="W183" s="554">
        <v>2437.5</v>
      </c>
      <c r="X183" s="554">
        <v>1875</v>
      </c>
      <c r="Y183" s="554">
        <v>2437.5</v>
      </c>
      <c r="Z183" s="554">
        <v>1875</v>
      </c>
      <c r="AA183" s="554">
        <v>2437.5</v>
      </c>
      <c r="AB183" s="554">
        <v>1875</v>
      </c>
      <c r="AC183" s="554">
        <v>2812.5</v>
      </c>
      <c r="AD183" s="554">
        <v>1875</v>
      </c>
      <c r="AE183" s="554">
        <v>1875</v>
      </c>
      <c r="AF183" s="554">
        <v>1875</v>
      </c>
      <c r="AG183" s="429"/>
    </row>
  </sheetData>
  <conditionalFormatting sqref="AH2:AZ2">
    <cfRule type="expression" dxfId="27" priority="27">
      <formula>AH7="ok"</formula>
    </cfRule>
    <cfRule type="expression" dxfId="26" priority="28">
      <formula>AH7="x"</formula>
    </cfRule>
  </conditionalFormatting>
  <conditionalFormatting sqref="E9:G14 G17:G19 G32:G37 G38:H39 G40:L40 S56:T56 G56:L56 L30:L39 G30:H31 G41:K55 S27:T39 G22:L24 M27:P31 M39:P56 G27:L29 L17:L19 U39:V56 AC32:AF32 AB54:AF56 W22:AF24 Q22:T24 W49:AF53 Q17:R19 U27:AF31 Q27:R56 G143:AF183 L9:AF14 G59:AF107 G110:AF140 AD33:AF48 U17:AF19">
    <cfRule type="cellIs" dxfId="25" priority="25" operator="notEqual">
      <formula>"NA"</formula>
    </cfRule>
  </conditionalFormatting>
  <conditionalFormatting sqref="E17:F19">
    <cfRule type="cellIs" dxfId="24" priority="24" operator="notEqual">
      <formula>"NA"</formula>
    </cfRule>
  </conditionalFormatting>
  <conditionalFormatting sqref="T40:T55">
    <cfRule type="cellIs" dxfId="23" priority="14" operator="notEqual">
      <formula>"NA"</formula>
    </cfRule>
  </conditionalFormatting>
  <conditionalFormatting sqref="E59:F107 E110:F140 E143:F183">
    <cfRule type="cellIs" dxfId="22" priority="23" operator="notEqual">
      <formula>"NA"</formula>
    </cfRule>
  </conditionalFormatting>
  <conditionalFormatting sqref="AC33:AC45 L41:L55 U32:V38 W32:AB45 W54:AA56 W46:AC48 E27:F56">
    <cfRule type="cellIs" dxfId="21" priority="22" operator="notEqual">
      <formula>"NA"</formula>
    </cfRule>
  </conditionalFormatting>
  <conditionalFormatting sqref="E2:AF2">
    <cfRule type="expression" dxfId="20" priority="20">
      <formula>E7="ok"</formula>
    </cfRule>
    <cfRule type="expression" dxfId="19" priority="21">
      <formula>E7="x"</formula>
    </cfRule>
  </conditionalFormatting>
  <conditionalFormatting sqref="E7:AF7">
    <cfRule type="duplicateValues" dxfId="18" priority="26"/>
  </conditionalFormatting>
  <conditionalFormatting sqref="E22:F24 U22:V24">
    <cfRule type="cellIs" dxfId="17" priority="19" operator="notEqual">
      <formula>"NA"</formula>
    </cfRule>
  </conditionalFormatting>
  <conditionalFormatting sqref="H9:H14">
    <cfRule type="cellIs" dxfId="16" priority="18" operator="notEqual">
      <formula>"NA"</formula>
    </cfRule>
  </conditionalFormatting>
  <conditionalFormatting sqref="H17:H19">
    <cfRule type="cellIs" dxfId="15" priority="17" operator="notEqual">
      <formula>"NA"</formula>
    </cfRule>
  </conditionalFormatting>
  <conditionalFormatting sqref="H32:H37">
    <cfRule type="cellIs" dxfId="14" priority="16" operator="notEqual">
      <formula>"NA"</formula>
    </cfRule>
  </conditionalFormatting>
  <conditionalFormatting sqref="S40:S55">
    <cfRule type="cellIs" dxfId="13" priority="15" operator="notEqual">
      <formula>"NA"</formula>
    </cfRule>
  </conditionalFormatting>
  <conditionalFormatting sqref="I9:K14">
    <cfRule type="cellIs" dxfId="12" priority="13" operator="notEqual">
      <formula>"NA"</formula>
    </cfRule>
  </conditionalFormatting>
  <conditionalFormatting sqref="I17:K19">
    <cfRule type="cellIs" dxfId="11" priority="12" operator="notEqual">
      <formula>"NA"</formula>
    </cfRule>
  </conditionalFormatting>
  <conditionalFormatting sqref="I30:K39">
    <cfRule type="cellIs" dxfId="10" priority="11" operator="notEqual">
      <formula>"NA"</formula>
    </cfRule>
  </conditionalFormatting>
  <conditionalFormatting sqref="S17">
    <cfRule type="cellIs" dxfId="9" priority="10" operator="notEqual">
      <formula>"NA"</formula>
    </cfRule>
  </conditionalFormatting>
  <conditionalFormatting sqref="S18">
    <cfRule type="cellIs" dxfId="8" priority="9" operator="notEqual">
      <formula>"NA"</formula>
    </cfRule>
  </conditionalFormatting>
  <conditionalFormatting sqref="S19">
    <cfRule type="cellIs" dxfId="7" priority="8" operator="notEqual">
      <formula>"NA"</formula>
    </cfRule>
  </conditionalFormatting>
  <conditionalFormatting sqref="T17">
    <cfRule type="cellIs" dxfId="6" priority="7" operator="notEqual">
      <formula>"NA"</formula>
    </cfRule>
  </conditionalFormatting>
  <conditionalFormatting sqref="T18">
    <cfRule type="cellIs" dxfId="5" priority="6" operator="notEqual">
      <formula>"NA"</formula>
    </cfRule>
  </conditionalFormatting>
  <conditionalFormatting sqref="T19">
    <cfRule type="cellIs" dxfId="4" priority="5" operator="notEqual">
      <formula>"NA"</formula>
    </cfRule>
  </conditionalFormatting>
  <conditionalFormatting sqref="M17:P19">
    <cfRule type="cellIs" dxfId="3" priority="4" operator="notEqual">
      <formula>"NA"</formula>
    </cfRule>
  </conditionalFormatting>
  <conditionalFormatting sqref="M22:P23 N24:P24">
    <cfRule type="cellIs" dxfId="2" priority="3" operator="notEqual">
      <formula>"NA"</formula>
    </cfRule>
  </conditionalFormatting>
  <conditionalFormatting sqref="M32:P38">
    <cfRule type="cellIs" dxfId="1" priority="2" operator="notEqual">
      <formula>"NA"</formula>
    </cfRule>
  </conditionalFormatting>
  <conditionalFormatting sqref="M24">
    <cfRule type="cellIs" dxfId="0" priority="1" operator="notEqual">
      <formula>"NA"</formula>
    </cfRule>
  </conditionalFormatting>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36</vt:i4>
      </vt:variant>
    </vt:vector>
  </HeadingPairs>
  <TitlesOfParts>
    <vt:vector size="41" baseType="lpstr">
      <vt:lpstr>Prototype Model</vt:lpstr>
      <vt:lpstr>ConstructionAssembly</vt:lpstr>
      <vt:lpstr>Zonelvl </vt:lpstr>
      <vt:lpstr>Test Criteria</vt:lpstr>
      <vt:lpstr>Sizing Values</vt:lpstr>
      <vt:lpstr>AcousticTile</vt:lpstr>
      <vt:lpstr>BldgPaper</vt:lpstr>
      <vt:lpstr>BwallIns</vt:lpstr>
      <vt:lpstr>Carpet</vt:lpstr>
      <vt:lpstr>Concrete100NW</vt:lpstr>
      <vt:lpstr>ConcreteBwall</vt:lpstr>
      <vt:lpstr>ConcreteFlr200</vt:lpstr>
      <vt:lpstr>Gypsum</vt:lpstr>
      <vt:lpstr>HeavyMassWall</vt:lpstr>
      <vt:lpstr>Int_wall</vt:lpstr>
      <vt:lpstr>LargeOfficeDaylight</vt:lpstr>
      <vt:lpstr>LargeOfficeWWR0.2Daylight</vt:lpstr>
      <vt:lpstr>LargeOfficeWWR0.6Daylight</vt:lpstr>
      <vt:lpstr>MediumOffice</vt:lpstr>
      <vt:lpstr>MetalCompositeWall</vt:lpstr>
      <vt:lpstr>MetalFrameWallTest</vt:lpstr>
      <vt:lpstr>MetalRoof</vt:lpstr>
      <vt:lpstr>MetalRoofIns</vt:lpstr>
      <vt:lpstr>RoofTest</vt:lpstr>
      <vt:lpstr>'Sizing Values'!SizingValues</vt:lpstr>
      <vt:lpstr>StandAloneRetail</vt:lpstr>
      <vt:lpstr>StandAloneRetailArea</vt:lpstr>
      <vt:lpstr>StandAloneRetailDaylight</vt:lpstr>
      <vt:lpstr>StandAloneRetailDuctLoss</vt:lpstr>
      <vt:lpstr>StandALoneRetailSkylight</vt:lpstr>
      <vt:lpstr>StandAloneRetailTestCaseLayout</vt:lpstr>
      <vt:lpstr>StandAloneRetailTestDaylight</vt:lpstr>
      <vt:lpstr>StripMallArea</vt:lpstr>
      <vt:lpstr>StripMallFanCoil</vt:lpstr>
      <vt:lpstr>StripMallSkylight</vt:lpstr>
      <vt:lpstr>Stucco</vt:lpstr>
      <vt:lpstr>T24Basement_wall</vt:lpstr>
      <vt:lpstr>T24BFloor_with_carpet</vt:lpstr>
      <vt:lpstr>T24NRRoofMetal</vt:lpstr>
      <vt:lpstr>T24NRWallMetalFrame</vt:lpstr>
      <vt:lpstr>WoodRoof</vt:lpstr>
    </vt:vector>
  </TitlesOfParts>
  <Company>Architectural Energy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Nambiar, Chitra</dc:creator>
  <cp:lastModifiedBy>Kapur, Nikhil</cp:lastModifiedBy>
  <cp:lastPrinted>2012-06-08T22:06:42Z</cp:lastPrinted>
  <dcterms:created xsi:type="dcterms:W3CDTF">2012-03-29T23:32:50Z</dcterms:created>
  <dcterms:modified xsi:type="dcterms:W3CDTF">2016-07-20T16:06:51Z</dcterms:modified>
</cp:coreProperties>
</file>