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185" windowWidth="21075" windowHeight="8895"/>
  </bookViews>
  <sheets>
    <sheet name="Results" sheetId="4" r:id="rId1"/>
    <sheet name="Sheet1" sheetId="5" state="hidden" r:id="rId2"/>
    <sheet name="Sheet3" sheetId="6" state="hidden" r:id="rId3"/>
  </sheets>
  <externalReferences>
    <externalReference r:id="rId4"/>
    <externalReference r:id="rId5"/>
  </externalReferences>
  <definedNames>
    <definedName name="EnveDataNonRes">[1]EnveLookups!$X$3:$AO$49</definedName>
    <definedName name="EQBaseByCol">'[1]Runs by Col'!A1='[1]Runs by Col'!$B1</definedName>
    <definedName name="EQBaseByRow">'[1]Runs by Row'!A1='[1]Runs by Row'!A$2</definedName>
    <definedName name="EQParentByCol">'[1]Runs by Col'!A1=HLOOKUP('[1]Runs by Col'!A$3,'[1]Runs by Col'!$B$2:$IV$11,ROW('[1]Runs by Col'!A1)-1,FALSE)</definedName>
    <definedName name="EQParentByRow">'[1]Runs by Row'!A1=VLOOKUP('[1]Runs by Row'!$C1,'[1]Runs by Row'!$B$2:$II$945,COLUMN('[1]Runs by Row'!A1)-1,FALSE)</definedName>
    <definedName name="ParentValue">HLOOKUP('[1]Runs by Col'!A$3,'[1]Runs by Col'!$2:$11,ROW()-1,FALSE)</definedName>
    <definedName name="ParentValueByCol">HLOOKUP('[1]Runs by Col'!A$3,'[1]Runs by Col'!$2:$11,ROW()-1,FALSE)</definedName>
    <definedName name="ParentValueByRow">VLOOKUP('[1]Runs by Row'!$C1,'[1]Runs by Row'!$B$2:$II$72,COLUMN('[1]Runs by Row'!A1)-1,FALSE)</definedName>
    <definedName name="PowerDensitytoSI">[1]Constructions!$H$13</definedName>
    <definedName name="RtoSI">[1]Constructions!$H$9</definedName>
    <definedName name="SMallSch">[2]Schedules!#REF!</definedName>
    <definedName name="TDVabl7">Results!$E$43</definedName>
    <definedName name="TDVabm15">Results!#REF!</definedName>
    <definedName name="TDVabm16">Results!#REF!</definedName>
    <definedName name="TDVabm6">Results!#REF!</definedName>
    <definedName name="TDVrbl7">Results!$D$43</definedName>
    <definedName name="TDVrbm15">Results!#REF!</definedName>
    <definedName name="TDVrbm16">Results!#REF!</definedName>
    <definedName name="TDVrbm6">Results!#REF!</definedName>
    <definedName name="UtoSI">[1]Constructions!$H$10</definedName>
    <definedName name="WHSCh">[2]Schedules!#REF!</definedName>
  </definedNames>
  <calcPr calcId="145621"/>
</workbook>
</file>

<file path=xl/calcChain.xml><?xml version="1.0" encoding="utf-8"?>
<calcChain xmlns="http://schemas.openxmlformats.org/spreadsheetml/2006/main">
  <c r="A4" i="4" l="1"/>
  <c r="AG76" i="4" l="1"/>
  <c r="AG75" i="4"/>
  <c r="AG74" i="4"/>
  <c r="AG73" i="4"/>
  <c r="AG72" i="4"/>
  <c r="AG71" i="4"/>
  <c r="AG70" i="4"/>
  <c r="AG69" i="4"/>
  <c r="AG68" i="4"/>
  <c r="AG67" i="4"/>
  <c r="AG66" i="4"/>
  <c r="AG65" i="4"/>
  <c r="AG64" i="4"/>
  <c r="AG63" i="4"/>
  <c r="AG62" i="4"/>
  <c r="AG61" i="4"/>
  <c r="AG60" i="4"/>
  <c r="AG59" i="4"/>
  <c r="AG58" i="4"/>
  <c r="AG57" i="4"/>
  <c r="AG56" i="4"/>
  <c r="AG55" i="4"/>
  <c r="AG54" i="4"/>
  <c r="AG53" i="4"/>
  <c r="AG52" i="4"/>
  <c r="AG51" i="4"/>
  <c r="AG50" i="4"/>
  <c r="AG49" i="4"/>
  <c r="AG48" i="4"/>
  <c r="AG47" i="4"/>
  <c r="AG46" i="4"/>
  <c r="AG45" i="4"/>
  <c r="AG44" i="4"/>
  <c r="AG43" i="4"/>
  <c r="AG42" i="4"/>
  <c r="AG41" i="4"/>
  <c r="AG40" i="4"/>
  <c r="AG39" i="4"/>
  <c r="AG38" i="4"/>
  <c r="AG37" i="4"/>
  <c r="AG36" i="4"/>
  <c r="AG35" i="4"/>
  <c r="AG34" i="4"/>
  <c r="AG33" i="4"/>
  <c r="AG32" i="4"/>
  <c r="AG31" i="4"/>
  <c r="AG30" i="4"/>
  <c r="AG29" i="4"/>
  <c r="AG28" i="4"/>
  <c r="AG27" i="4"/>
  <c r="AG26" i="4"/>
  <c r="AG25" i="4"/>
  <c r="AG24" i="4"/>
  <c r="AG23" i="4"/>
  <c r="AG22" i="4"/>
  <c r="AG21" i="4"/>
  <c r="AG20" i="4"/>
  <c r="AG19" i="4"/>
  <c r="AG18" i="4"/>
  <c r="AG17" i="4"/>
  <c r="AG16" i="4"/>
  <c r="AG15" i="4"/>
  <c r="AG14" i="4"/>
  <c r="AG13" i="4"/>
  <c r="AG12" i="4"/>
  <c r="AG11" i="4"/>
  <c r="AG10" i="4"/>
  <c r="AG9" i="4"/>
  <c r="AG8" i="4"/>
  <c r="AG7" i="4"/>
  <c r="AG6" i="4"/>
  <c r="AG5" i="4"/>
  <c r="AE76" i="4"/>
  <c r="AE75" i="4"/>
  <c r="AE74" i="4"/>
  <c r="AE73" i="4"/>
  <c r="AE72" i="4"/>
  <c r="AE71" i="4"/>
  <c r="AE70" i="4"/>
  <c r="AE69" i="4"/>
  <c r="AE68" i="4"/>
  <c r="AE67" i="4"/>
  <c r="AE66" i="4"/>
  <c r="AE65" i="4"/>
  <c r="AE64" i="4"/>
  <c r="AE63" i="4"/>
  <c r="AE62" i="4"/>
  <c r="AE61" i="4"/>
  <c r="AE60" i="4"/>
  <c r="AE59" i="4"/>
  <c r="AE58" i="4"/>
  <c r="AE57" i="4"/>
  <c r="AE56" i="4"/>
  <c r="AE55" i="4"/>
  <c r="AE54" i="4"/>
  <c r="AE53" i="4"/>
  <c r="AE52" i="4"/>
  <c r="AE51" i="4"/>
  <c r="AE50" i="4"/>
  <c r="AE49" i="4"/>
  <c r="AE48" i="4"/>
  <c r="AE47" i="4"/>
  <c r="AE46" i="4"/>
  <c r="AE45" i="4"/>
  <c r="AE44" i="4"/>
  <c r="AE43" i="4"/>
  <c r="AE42" i="4"/>
  <c r="AE41" i="4"/>
  <c r="AE40" i="4"/>
  <c r="AE39" i="4"/>
  <c r="AE38" i="4"/>
  <c r="AE37" i="4"/>
  <c r="AE36" i="4"/>
  <c r="AE35" i="4"/>
  <c r="AE34" i="4"/>
  <c r="AE33" i="4"/>
  <c r="AE32" i="4"/>
  <c r="AE31" i="4"/>
  <c r="AE30" i="4"/>
  <c r="AE29" i="4"/>
  <c r="AE28" i="4"/>
  <c r="AE27" i="4"/>
  <c r="AE26" i="4"/>
  <c r="AE25" i="4"/>
  <c r="AE24" i="4"/>
  <c r="AE23" i="4"/>
  <c r="AE22" i="4"/>
  <c r="AE21" i="4"/>
  <c r="AE20" i="4"/>
  <c r="AE19" i="4"/>
  <c r="AE18" i="4"/>
  <c r="AE17" i="4"/>
  <c r="AE16" i="4"/>
  <c r="AE15" i="4"/>
  <c r="AE14" i="4"/>
  <c r="AE13" i="4"/>
  <c r="AE12" i="4"/>
  <c r="AE11" i="4"/>
  <c r="AE10" i="4"/>
  <c r="AE9" i="4"/>
  <c r="AE8" i="4"/>
  <c r="AE7" i="4"/>
  <c r="AE6" i="4"/>
  <c r="AE5" i="4"/>
  <c r="AC57" i="4"/>
  <c r="AA57" i="4"/>
  <c r="Y57" i="4"/>
  <c r="W57" i="4"/>
  <c r="U57" i="4"/>
  <c r="S57" i="4"/>
  <c r="Q57" i="4"/>
  <c r="O57" i="4"/>
  <c r="M57" i="4"/>
  <c r="K57" i="4"/>
  <c r="I57" i="4"/>
  <c r="G57" i="4"/>
  <c r="E57" i="4"/>
  <c r="D5" i="4" l="1"/>
  <c r="E5" i="4" s="1"/>
  <c r="B5" i="4" l="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8" i="4" l="1"/>
  <c r="B59" i="4" s="1"/>
  <c r="B60" i="4" s="1"/>
  <c r="B61" i="4" s="1"/>
  <c r="B62" i="4" s="1"/>
  <c r="B63" i="4" s="1"/>
  <c r="B64" i="4" s="1"/>
  <c r="B65" i="4" s="1"/>
  <c r="B66" i="4" s="1"/>
  <c r="B67" i="4" s="1"/>
  <c r="B68" i="4" s="1"/>
  <c r="B69" i="4" s="1"/>
  <c r="B70" i="4" s="1"/>
  <c r="B71" i="4" s="1"/>
  <c r="B72" i="4" s="1"/>
  <c r="B73" i="4" s="1"/>
  <c r="B74" i="4" s="1"/>
  <c r="B75" i="4" s="1"/>
  <c r="B76" i="4" s="1"/>
  <c r="AP76" i="4"/>
  <c r="AB76" i="4" s="1"/>
  <c r="AC76" i="4" s="1"/>
  <c r="D76" i="4"/>
  <c r="E76" i="4" s="1"/>
  <c r="AP75" i="4"/>
  <c r="AB75" i="4" s="1"/>
  <c r="AC75" i="4" s="1"/>
  <c r="D75" i="4"/>
  <c r="E75" i="4" s="1"/>
  <c r="AP74" i="4"/>
  <c r="Z74" i="4" s="1"/>
  <c r="AA74" i="4" s="1"/>
  <c r="D74" i="4"/>
  <c r="E74" i="4" s="1"/>
  <c r="AI76" i="4" l="1"/>
  <c r="AI75" i="4"/>
  <c r="AH76" i="4"/>
  <c r="AH75" i="4"/>
  <c r="F76" i="4"/>
  <c r="G76" i="4" s="1"/>
  <c r="R75" i="4"/>
  <c r="S75" i="4" s="1"/>
  <c r="R76" i="4"/>
  <c r="S76" i="4" s="1"/>
  <c r="V76" i="4"/>
  <c r="W76" i="4" s="1"/>
  <c r="H74" i="4"/>
  <c r="I74" i="4" s="1"/>
  <c r="X74" i="4"/>
  <c r="Y74" i="4" s="1"/>
  <c r="Z76" i="4"/>
  <c r="AA76" i="4" s="1"/>
  <c r="L74" i="4"/>
  <c r="M74" i="4" s="1"/>
  <c r="AB74" i="4"/>
  <c r="AC74" i="4" s="1"/>
  <c r="P74" i="4"/>
  <c r="Q74" i="4" s="1"/>
  <c r="F75" i="4"/>
  <c r="G75" i="4" s="1"/>
  <c r="T74" i="4"/>
  <c r="U74" i="4" s="1"/>
  <c r="P75" i="4"/>
  <c r="Q75" i="4" s="1"/>
  <c r="N76" i="4"/>
  <c r="O76" i="4" s="1"/>
  <c r="X75" i="4"/>
  <c r="Y75" i="4" s="1"/>
  <c r="H75" i="4"/>
  <c r="I75" i="4" s="1"/>
  <c r="Z75" i="4"/>
  <c r="AA75" i="4" s="1"/>
  <c r="N75" i="4"/>
  <c r="O75" i="4" s="1"/>
  <c r="V75" i="4"/>
  <c r="W75" i="4" s="1"/>
  <c r="L75" i="4"/>
  <c r="M75" i="4" s="1"/>
  <c r="T75" i="4"/>
  <c r="U75" i="4" s="1"/>
  <c r="H76" i="4"/>
  <c r="I76" i="4" s="1"/>
  <c r="L76" i="4"/>
  <c r="M76" i="4" s="1"/>
  <c r="P76" i="4"/>
  <c r="Q76" i="4" s="1"/>
  <c r="T76" i="4"/>
  <c r="U76" i="4" s="1"/>
  <c r="X76" i="4"/>
  <c r="Y76" i="4" s="1"/>
  <c r="F74" i="4"/>
  <c r="G74" i="4" s="1"/>
  <c r="N74" i="4"/>
  <c r="O74" i="4" s="1"/>
  <c r="R74" i="4"/>
  <c r="S74" i="4" s="1"/>
  <c r="V74" i="4"/>
  <c r="W74"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58" i="4"/>
  <c r="E58" i="4" s="1"/>
  <c r="AK75" i="4" l="1"/>
  <c r="AK76" i="4"/>
  <c r="AI60" i="4"/>
  <c r="AI59" i="4"/>
  <c r="AI61" i="4"/>
  <c r="AI73" i="4"/>
  <c r="AI71" i="4"/>
  <c r="AI72" i="4"/>
  <c r="AI67" i="4"/>
  <c r="AI68" i="4"/>
  <c r="AI69" i="4"/>
  <c r="AI64" i="4"/>
  <c r="AI65" i="4"/>
  <c r="AI63" i="4"/>
  <c r="AH61" i="4"/>
  <c r="AH60" i="4"/>
  <c r="AH59" i="4"/>
  <c r="AH71" i="4"/>
  <c r="AH73" i="4"/>
  <c r="AH72" i="4"/>
  <c r="AH67" i="4"/>
  <c r="AH68" i="4"/>
  <c r="AH69" i="4"/>
  <c r="AH64" i="4"/>
  <c r="AH65" i="4"/>
  <c r="AH63" i="4"/>
  <c r="AJ76" i="4"/>
  <c r="AJ75" i="4"/>
  <c r="J75" i="4"/>
  <c r="K75" i="4" s="1"/>
  <c r="J74" i="4"/>
  <c r="K74" i="4" s="1"/>
  <c r="AM75" i="4"/>
  <c r="AL75" i="4"/>
  <c r="AM76" i="4"/>
  <c r="AL76" i="4"/>
  <c r="J76" i="4"/>
  <c r="K76" i="4" s="1"/>
  <c r="AP58" i="4"/>
  <c r="AP59" i="4"/>
  <c r="AP60" i="4"/>
  <c r="AP61" i="4"/>
  <c r="AP62" i="4"/>
  <c r="AP63" i="4"/>
  <c r="AP64" i="4"/>
  <c r="AP65" i="4"/>
  <c r="AP66" i="4"/>
  <c r="AP67" i="4"/>
  <c r="AP68" i="4"/>
  <c r="AP69" i="4"/>
  <c r="AP70" i="4"/>
  <c r="AP71" i="4"/>
  <c r="AP72" i="4"/>
  <c r="AP73" i="4"/>
  <c r="AN76" i="4" l="1"/>
  <c r="AM67" i="4"/>
  <c r="AN75" i="4"/>
  <c r="AL73" i="4"/>
  <c r="F73" i="4"/>
  <c r="G73" i="4" s="1"/>
  <c r="N73" i="4"/>
  <c r="O73" i="4" s="1"/>
  <c r="V73" i="4"/>
  <c r="W73" i="4" s="1"/>
  <c r="H73" i="4"/>
  <c r="I73" i="4" s="1"/>
  <c r="P73" i="4"/>
  <c r="Q73" i="4" s="1"/>
  <c r="X73" i="4"/>
  <c r="Y73" i="4" s="1"/>
  <c r="L73" i="4"/>
  <c r="M73" i="4" s="1"/>
  <c r="T73" i="4"/>
  <c r="U73" i="4" s="1"/>
  <c r="AB73" i="4"/>
  <c r="AC73" i="4" s="1"/>
  <c r="R73" i="4"/>
  <c r="S73" i="4" s="1"/>
  <c r="Z73" i="4"/>
  <c r="AA73" i="4" s="1"/>
  <c r="F69" i="4"/>
  <c r="G69" i="4" s="1"/>
  <c r="P69" i="4"/>
  <c r="Q69" i="4" s="1"/>
  <c r="X69" i="4"/>
  <c r="Y69" i="4" s="1"/>
  <c r="H69" i="4"/>
  <c r="I69" i="4" s="1"/>
  <c r="R69" i="4"/>
  <c r="S69" i="4" s="1"/>
  <c r="Z69" i="4"/>
  <c r="AA69" i="4" s="1"/>
  <c r="N69" i="4"/>
  <c r="O69" i="4" s="1"/>
  <c r="V69" i="4"/>
  <c r="W69" i="4" s="1"/>
  <c r="L69" i="4"/>
  <c r="M69" i="4" s="1"/>
  <c r="T69" i="4"/>
  <c r="U69" i="4" s="1"/>
  <c r="AB69" i="4"/>
  <c r="AC69" i="4" s="1"/>
  <c r="H65" i="4"/>
  <c r="I65" i="4" s="1"/>
  <c r="R65" i="4"/>
  <c r="S65" i="4" s="1"/>
  <c r="Z65" i="4"/>
  <c r="AA65" i="4" s="1"/>
  <c r="L65" i="4"/>
  <c r="M65" i="4" s="1"/>
  <c r="T65" i="4"/>
  <c r="U65" i="4" s="1"/>
  <c r="AB65" i="4"/>
  <c r="AC65" i="4" s="1"/>
  <c r="F65" i="4"/>
  <c r="G65" i="4" s="1"/>
  <c r="N65" i="4"/>
  <c r="O65" i="4" s="1"/>
  <c r="V65" i="4"/>
  <c r="W65" i="4" s="1"/>
  <c r="P65" i="4"/>
  <c r="Q65" i="4" s="1"/>
  <c r="X65" i="4"/>
  <c r="Y65" i="4" s="1"/>
  <c r="H61" i="4"/>
  <c r="I61" i="4" s="1"/>
  <c r="R61" i="4"/>
  <c r="S61" i="4" s="1"/>
  <c r="Z61" i="4"/>
  <c r="AA61" i="4" s="1"/>
  <c r="L61" i="4"/>
  <c r="M61" i="4" s="1"/>
  <c r="T61" i="4"/>
  <c r="U61" i="4" s="1"/>
  <c r="AB61" i="4"/>
  <c r="AC61" i="4" s="1"/>
  <c r="F61" i="4"/>
  <c r="G61" i="4" s="1"/>
  <c r="X61" i="4"/>
  <c r="Y61" i="4" s="1"/>
  <c r="N61" i="4"/>
  <c r="O61" i="4" s="1"/>
  <c r="V61" i="4"/>
  <c r="W61" i="4" s="1"/>
  <c r="P61" i="4"/>
  <c r="Q61" i="4" s="1"/>
  <c r="F72" i="4"/>
  <c r="G72" i="4" s="1"/>
  <c r="P72" i="4"/>
  <c r="Q72" i="4" s="1"/>
  <c r="X72" i="4"/>
  <c r="Y72" i="4" s="1"/>
  <c r="N72" i="4"/>
  <c r="O72" i="4" s="1"/>
  <c r="H72" i="4"/>
  <c r="I72" i="4" s="1"/>
  <c r="R72" i="4"/>
  <c r="S72" i="4" s="1"/>
  <c r="Z72" i="4"/>
  <c r="AA72" i="4" s="1"/>
  <c r="T72" i="4"/>
  <c r="U72" i="4" s="1"/>
  <c r="V72" i="4"/>
  <c r="W72" i="4" s="1"/>
  <c r="L72" i="4"/>
  <c r="M72" i="4" s="1"/>
  <c r="AB72" i="4"/>
  <c r="AC72" i="4" s="1"/>
  <c r="H68" i="4"/>
  <c r="I68" i="4" s="1"/>
  <c r="R68" i="4"/>
  <c r="S68" i="4" s="1"/>
  <c r="Z68" i="4"/>
  <c r="AA68" i="4" s="1"/>
  <c r="L68" i="4"/>
  <c r="M68" i="4" s="1"/>
  <c r="T68" i="4"/>
  <c r="U68" i="4" s="1"/>
  <c r="F68" i="4"/>
  <c r="G68" i="4" s="1"/>
  <c r="X68" i="4"/>
  <c r="Y68" i="4" s="1"/>
  <c r="N68" i="4"/>
  <c r="O68" i="4" s="1"/>
  <c r="V68" i="4"/>
  <c r="W68" i="4" s="1"/>
  <c r="AB68" i="4"/>
  <c r="AC68" i="4" s="1"/>
  <c r="P68" i="4"/>
  <c r="Q68" i="4" s="1"/>
  <c r="H64" i="4"/>
  <c r="I64" i="4" s="1"/>
  <c r="R64" i="4"/>
  <c r="S64" i="4" s="1"/>
  <c r="Z64" i="4"/>
  <c r="AA64" i="4" s="1"/>
  <c r="L64" i="4"/>
  <c r="M64" i="4" s="1"/>
  <c r="T64" i="4"/>
  <c r="U64" i="4" s="1"/>
  <c r="AB64" i="4"/>
  <c r="AC64" i="4" s="1"/>
  <c r="P64" i="4"/>
  <c r="Q64" i="4" s="1"/>
  <c r="N64" i="4"/>
  <c r="O64" i="4" s="1"/>
  <c r="V64" i="4"/>
  <c r="W64" i="4" s="1"/>
  <c r="F64" i="4"/>
  <c r="G64" i="4" s="1"/>
  <c r="X64" i="4"/>
  <c r="Y64" i="4" s="1"/>
  <c r="H60" i="4"/>
  <c r="I60" i="4" s="1"/>
  <c r="R60" i="4"/>
  <c r="S60" i="4" s="1"/>
  <c r="Z60" i="4"/>
  <c r="AA60" i="4" s="1"/>
  <c r="L60" i="4"/>
  <c r="M60" i="4" s="1"/>
  <c r="T60" i="4"/>
  <c r="U60" i="4" s="1"/>
  <c r="AB60" i="4"/>
  <c r="AC60" i="4" s="1"/>
  <c r="F60" i="4"/>
  <c r="G60" i="4" s="1"/>
  <c r="P60" i="4"/>
  <c r="Q60" i="4" s="1"/>
  <c r="X60" i="4"/>
  <c r="Y60" i="4" s="1"/>
  <c r="N60" i="4"/>
  <c r="O60" i="4" s="1"/>
  <c r="V60" i="4"/>
  <c r="W60" i="4" s="1"/>
  <c r="F71" i="4"/>
  <c r="G71" i="4" s="1"/>
  <c r="P71" i="4"/>
  <c r="Q71" i="4" s="1"/>
  <c r="X71" i="4"/>
  <c r="Y71" i="4" s="1"/>
  <c r="H71" i="4"/>
  <c r="I71" i="4" s="1"/>
  <c r="R71" i="4"/>
  <c r="S71" i="4" s="1"/>
  <c r="Z71" i="4"/>
  <c r="AA71" i="4" s="1"/>
  <c r="L71" i="4"/>
  <c r="M71" i="4" s="1"/>
  <c r="AB71" i="4"/>
  <c r="AC71" i="4" s="1"/>
  <c r="T71" i="4"/>
  <c r="U71" i="4" s="1"/>
  <c r="N71" i="4"/>
  <c r="O71" i="4" s="1"/>
  <c r="V71" i="4"/>
  <c r="W71" i="4" s="1"/>
  <c r="H67" i="4"/>
  <c r="I67" i="4" s="1"/>
  <c r="R67" i="4"/>
  <c r="S67" i="4" s="1"/>
  <c r="Z67" i="4"/>
  <c r="AA67" i="4" s="1"/>
  <c r="L67" i="4"/>
  <c r="M67" i="4" s="1"/>
  <c r="T67" i="4"/>
  <c r="U67" i="4" s="1"/>
  <c r="AB67" i="4"/>
  <c r="AC67" i="4" s="1"/>
  <c r="P67" i="4"/>
  <c r="Q67" i="4" s="1"/>
  <c r="N67" i="4"/>
  <c r="O67" i="4" s="1"/>
  <c r="V67" i="4"/>
  <c r="W67" i="4" s="1"/>
  <c r="F67" i="4"/>
  <c r="G67" i="4" s="1"/>
  <c r="X67" i="4"/>
  <c r="Y67" i="4" s="1"/>
  <c r="H63" i="4"/>
  <c r="I63" i="4" s="1"/>
  <c r="R63" i="4"/>
  <c r="S63" i="4" s="1"/>
  <c r="Z63" i="4"/>
  <c r="AA63" i="4" s="1"/>
  <c r="L63" i="4"/>
  <c r="M63" i="4" s="1"/>
  <c r="T63" i="4"/>
  <c r="U63" i="4" s="1"/>
  <c r="AB63" i="4"/>
  <c r="AC63" i="4" s="1"/>
  <c r="N63" i="4"/>
  <c r="O63" i="4" s="1"/>
  <c r="P63" i="4"/>
  <c r="Q63" i="4" s="1"/>
  <c r="V63" i="4"/>
  <c r="W63" i="4" s="1"/>
  <c r="F63" i="4"/>
  <c r="G63" i="4" s="1"/>
  <c r="X63" i="4"/>
  <c r="Y63" i="4" s="1"/>
  <c r="H59" i="4"/>
  <c r="I59" i="4" s="1"/>
  <c r="R59" i="4"/>
  <c r="S59" i="4" s="1"/>
  <c r="Z59" i="4"/>
  <c r="AA59" i="4" s="1"/>
  <c r="L59" i="4"/>
  <c r="M59" i="4" s="1"/>
  <c r="T59" i="4"/>
  <c r="U59" i="4" s="1"/>
  <c r="AB59" i="4"/>
  <c r="AC59" i="4" s="1"/>
  <c r="F59" i="4"/>
  <c r="G59" i="4" s="1"/>
  <c r="P59" i="4"/>
  <c r="Q59" i="4" s="1"/>
  <c r="X59" i="4"/>
  <c r="Y59" i="4" s="1"/>
  <c r="N59" i="4"/>
  <c r="O59" i="4" s="1"/>
  <c r="V59" i="4"/>
  <c r="W59" i="4" s="1"/>
  <c r="F70" i="4"/>
  <c r="G70" i="4" s="1"/>
  <c r="P70" i="4"/>
  <c r="Q70" i="4" s="1"/>
  <c r="X70" i="4"/>
  <c r="Y70" i="4" s="1"/>
  <c r="H70" i="4"/>
  <c r="I70" i="4" s="1"/>
  <c r="R70" i="4"/>
  <c r="S70" i="4" s="1"/>
  <c r="Z70" i="4"/>
  <c r="AA70" i="4" s="1"/>
  <c r="L70" i="4"/>
  <c r="M70" i="4" s="1"/>
  <c r="N70" i="4"/>
  <c r="O70" i="4" s="1"/>
  <c r="V70" i="4"/>
  <c r="W70" i="4" s="1"/>
  <c r="T70" i="4"/>
  <c r="U70" i="4" s="1"/>
  <c r="AB70" i="4"/>
  <c r="AC70" i="4" s="1"/>
  <c r="H66" i="4"/>
  <c r="I66" i="4" s="1"/>
  <c r="R66" i="4"/>
  <c r="S66" i="4" s="1"/>
  <c r="Z66" i="4"/>
  <c r="AA66" i="4" s="1"/>
  <c r="L66" i="4"/>
  <c r="M66" i="4" s="1"/>
  <c r="T66" i="4"/>
  <c r="U66" i="4" s="1"/>
  <c r="AB66" i="4"/>
  <c r="AC66" i="4" s="1"/>
  <c r="N66" i="4"/>
  <c r="O66" i="4" s="1"/>
  <c r="V66" i="4"/>
  <c r="W66" i="4" s="1"/>
  <c r="F66" i="4"/>
  <c r="G66" i="4" s="1"/>
  <c r="X66" i="4"/>
  <c r="Y66" i="4" s="1"/>
  <c r="P66" i="4"/>
  <c r="Q66" i="4" s="1"/>
  <c r="H62" i="4"/>
  <c r="I62" i="4" s="1"/>
  <c r="R62" i="4"/>
  <c r="S62" i="4" s="1"/>
  <c r="Z62" i="4"/>
  <c r="AA62" i="4" s="1"/>
  <c r="L62" i="4"/>
  <c r="M62" i="4" s="1"/>
  <c r="T62" i="4"/>
  <c r="U62" i="4" s="1"/>
  <c r="AB62" i="4"/>
  <c r="AC62" i="4" s="1"/>
  <c r="F62" i="4"/>
  <c r="G62" i="4" s="1"/>
  <c r="X62" i="4"/>
  <c r="Y62" i="4" s="1"/>
  <c r="N62" i="4"/>
  <c r="O62" i="4" s="1"/>
  <c r="V62" i="4"/>
  <c r="W62" i="4" s="1"/>
  <c r="P62" i="4"/>
  <c r="Q62" i="4" s="1"/>
  <c r="Z58" i="4"/>
  <c r="AA58" i="4" s="1"/>
  <c r="R58" i="4"/>
  <c r="S58" i="4" s="1"/>
  <c r="H58" i="4"/>
  <c r="I58" i="4" s="1"/>
  <c r="X58" i="4"/>
  <c r="Y58" i="4" s="1"/>
  <c r="P58" i="4"/>
  <c r="Q58" i="4" s="1"/>
  <c r="F58" i="4"/>
  <c r="G58" i="4" s="1"/>
  <c r="AB58" i="4"/>
  <c r="AC58" i="4" s="1"/>
  <c r="T58" i="4"/>
  <c r="U58" i="4" s="1"/>
  <c r="L58" i="4"/>
  <c r="M58" i="4" s="1"/>
  <c r="V58" i="4"/>
  <c r="W58" i="4" s="1"/>
  <c r="N58" i="4"/>
  <c r="O58" i="4" s="1"/>
  <c r="AM65" i="4"/>
  <c r="AM61" i="4"/>
  <c r="AM71" i="4"/>
  <c r="AM69" i="4"/>
  <c r="AL68" i="4"/>
  <c r="AM59" i="4"/>
  <c r="AL60" i="4"/>
  <c r="AM63" i="4"/>
  <c r="AM60" i="4"/>
  <c r="AM72" i="4"/>
  <c r="AM64" i="4"/>
  <c r="AL64" i="4"/>
  <c r="AM68" i="4"/>
  <c r="AL61" i="4"/>
  <c r="AL65" i="4"/>
  <c r="AL69" i="4"/>
  <c r="AM73" i="4"/>
  <c r="AL72" i="4"/>
  <c r="AL71" i="4"/>
  <c r="AL67" i="4"/>
  <c r="AL63" i="4"/>
  <c r="AL59" i="4"/>
  <c r="AK65" i="4" l="1"/>
  <c r="AK63" i="4"/>
  <c r="AK64" i="4"/>
  <c r="AK73" i="4"/>
  <c r="AK71" i="4"/>
  <c r="AK72" i="4"/>
  <c r="AK68" i="4"/>
  <c r="AK69" i="4"/>
  <c r="AK67" i="4"/>
  <c r="AK59" i="4"/>
  <c r="AK60" i="4"/>
  <c r="AK61" i="4"/>
  <c r="AJ64" i="4"/>
  <c r="AJ65" i="4"/>
  <c r="AJ63" i="4"/>
  <c r="AJ67" i="4"/>
  <c r="AJ69" i="4"/>
  <c r="AJ68" i="4"/>
  <c r="AJ60" i="4"/>
  <c r="AJ61" i="4"/>
  <c r="AJ59" i="4"/>
  <c r="AJ73" i="4"/>
  <c r="AJ71" i="4"/>
  <c r="AJ72" i="4"/>
  <c r="J69" i="4"/>
  <c r="K69" i="4" s="1"/>
  <c r="J66" i="4"/>
  <c r="K66" i="4" s="1"/>
  <c r="J70" i="4"/>
  <c r="K70" i="4" s="1"/>
  <c r="J67" i="4"/>
  <c r="K67" i="4" s="1"/>
  <c r="J71" i="4"/>
  <c r="K71" i="4" s="1"/>
  <c r="J68" i="4"/>
  <c r="K68" i="4" s="1"/>
  <c r="J73" i="4"/>
  <c r="K73" i="4" s="1"/>
  <c r="J58" i="4"/>
  <c r="K58" i="4" s="1"/>
  <c r="J62" i="4"/>
  <c r="K62" i="4" s="1"/>
  <c r="J63" i="4"/>
  <c r="K63" i="4" s="1"/>
  <c r="J64" i="4"/>
  <c r="K64" i="4" s="1"/>
  <c r="J72" i="4"/>
  <c r="K72" i="4" s="1"/>
  <c r="J65" i="4"/>
  <c r="K65" i="4" s="1"/>
  <c r="J59" i="4"/>
  <c r="K59" i="4" s="1"/>
  <c r="J60" i="4"/>
  <c r="K60" i="4" s="1"/>
  <c r="J61" i="4"/>
  <c r="K61" i="4" s="1"/>
  <c r="D6" i="4"/>
  <c r="D7" i="4"/>
  <c r="D8" i="4"/>
  <c r="E8" i="4" s="1"/>
  <c r="D9" i="4"/>
  <c r="E9" i="4" s="1"/>
  <c r="D10" i="4"/>
  <c r="E10" i="4" s="1"/>
  <c r="D11" i="4"/>
  <c r="E11" i="4" s="1"/>
  <c r="D12" i="4"/>
  <c r="E12" i="4" s="1"/>
  <c r="D13" i="4"/>
  <c r="E13" i="4" s="1"/>
  <c r="D14" i="4"/>
  <c r="E14" i="4" s="1"/>
  <c r="D15" i="4"/>
  <c r="E15" i="4" s="1"/>
  <c r="D16" i="4"/>
  <c r="E16" i="4" s="1"/>
  <c r="D17" i="4"/>
  <c r="E17" i="4" s="1"/>
  <c r="D18" i="4"/>
  <c r="E18" i="4" s="1"/>
  <c r="D19" i="4"/>
  <c r="E19" i="4" s="1"/>
  <c r="D20" i="4"/>
  <c r="E20" i="4" s="1"/>
  <c r="D21" i="4"/>
  <c r="E21" i="4" s="1"/>
  <c r="D22" i="4"/>
  <c r="E22" i="4" s="1"/>
  <c r="D23" i="4"/>
  <c r="E23" i="4" s="1"/>
  <c r="D24" i="4"/>
  <c r="E24" i="4" s="1"/>
  <c r="D25" i="4"/>
  <c r="D26" i="4"/>
  <c r="E26" i="4" s="1"/>
  <c r="D27" i="4"/>
  <c r="E27" i="4" s="1"/>
  <c r="D28" i="4"/>
  <c r="E28" i="4" s="1"/>
  <c r="D29" i="4"/>
  <c r="E29" i="4" s="1"/>
  <c r="D30" i="4"/>
  <c r="E30" i="4" s="1"/>
  <c r="D31" i="4"/>
  <c r="E31" i="4" s="1"/>
  <c r="D32" i="4"/>
  <c r="E32" i="4" s="1"/>
  <c r="D33" i="4"/>
  <c r="E33" i="4" s="1"/>
  <c r="D34" i="4"/>
  <c r="E34" i="4" s="1"/>
  <c r="D35" i="4"/>
  <c r="E35" i="4" s="1"/>
  <c r="D36" i="4"/>
  <c r="E36" i="4" s="1"/>
  <c r="AP33" i="4"/>
  <c r="Z33" i="4" s="1"/>
  <c r="AA33" i="4" s="1"/>
  <c r="AP34" i="4"/>
  <c r="AP35" i="4"/>
  <c r="P35" i="4" s="1"/>
  <c r="Q35" i="4" s="1"/>
  <c r="AP36" i="4"/>
  <c r="H36" i="4" s="1"/>
  <c r="I36" i="4" s="1"/>
  <c r="AP32" i="4"/>
  <c r="X32" i="4" s="1"/>
  <c r="Y32" i="4" s="1"/>
  <c r="AP31" i="4"/>
  <c r="AP18" i="4"/>
  <c r="L18" i="4" s="1"/>
  <c r="M18" i="4" s="1"/>
  <c r="AP19" i="4"/>
  <c r="R19" i="4" s="1"/>
  <c r="S19" i="4" s="1"/>
  <c r="AP20" i="4"/>
  <c r="H20" i="4" s="1"/>
  <c r="I20" i="4" s="1"/>
  <c r="AP21" i="4"/>
  <c r="AP22" i="4"/>
  <c r="L22" i="4" s="1"/>
  <c r="M22" i="4" s="1"/>
  <c r="AP23" i="4"/>
  <c r="R23" i="4" s="1"/>
  <c r="S23" i="4" s="1"/>
  <c r="AP24" i="4"/>
  <c r="Z24" i="4" s="1"/>
  <c r="AA24" i="4" s="1"/>
  <c r="AP25" i="4"/>
  <c r="AP26" i="4"/>
  <c r="L26" i="4" s="1"/>
  <c r="M26" i="4" s="1"/>
  <c r="AP27" i="4"/>
  <c r="R27" i="4" s="1"/>
  <c r="S27" i="4" s="1"/>
  <c r="AP28" i="4"/>
  <c r="H28" i="4" s="1"/>
  <c r="I28" i="4" s="1"/>
  <c r="AP29" i="4"/>
  <c r="AP30" i="4"/>
  <c r="Z30" i="4" s="1"/>
  <c r="AA30" i="4" s="1"/>
  <c r="AP17" i="4"/>
  <c r="H17" i="4" s="1"/>
  <c r="I17" i="4" s="1"/>
  <c r="AP6" i="4"/>
  <c r="H6" i="4" s="1"/>
  <c r="I6" i="4" s="1"/>
  <c r="AP7" i="4"/>
  <c r="AP8" i="4"/>
  <c r="T8" i="4" s="1"/>
  <c r="U8" i="4" s="1"/>
  <c r="AP9" i="4"/>
  <c r="H9" i="4" s="1"/>
  <c r="I9" i="4" s="1"/>
  <c r="AP10" i="4"/>
  <c r="R10" i="4" s="1"/>
  <c r="S10" i="4" s="1"/>
  <c r="AP11" i="4"/>
  <c r="AP12" i="4"/>
  <c r="T12" i="4" s="1"/>
  <c r="U12" i="4" s="1"/>
  <c r="AP13" i="4"/>
  <c r="H13" i="4" s="1"/>
  <c r="I13" i="4" s="1"/>
  <c r="AP14" i="4"/>
  <c r="Z14" i="4" s="1"/>
  <c r="AA14" i="4" s="1"/>
  <c r="AP15" i="4"/>
  <c r="AP16" i="4"/>
  <c r="T16" i="4" s="1"/>
  <c r="U16" i="4" s="1"/>
  <c r="AP5" i="4"/>
  <c r="X5" i="4" s="1"/>
  <c r="Y5" i="4" s="1"/>
  <c r="E7" i="4" l="1"/>
  <c r="AI8" i="4" s="1"/>
  <c r="AH6" i="4"/>
  <c r="E6" i="4"/>
  <c r="AI6" i="4" s="1"/>
  <c r="AH26" i="4"/>
  <c r="E25" i="4"/>
  <c r="AI26" i="4" s="1"/>
  <c r="AI22" i="4"/>
  <c r="AI24" i="4"/>
  <c r="AI21" i="4"/>
  <c r="AI18" i="4"/>
  <c r="AI19" i="4"/>
  <c r="AI23" i="4"/>
  <c r="AI20" i="4"/>
  <c r="AI11" i="4"/>
  <c r="AI15" i="4"/>
  <c r="AI12" i="4"/>
  <c r="AI16" i="4"/>
  <c r="AI10" i="4"/>
  <c r="AI13" i="4"/>
  <c r="AI14" i="4"/>
  <c r="AI33" i="4"/>
  <c r="AI34" i="4"/>
  <c r="AI30" i="4"/>
  <c r="AI31" i="4"/>
  <c r="AI36" i="4"/>
  <c r="AI28" i="4"/>
  <c r="AH28" i="4"/>
  <c r="AH31" i="4"/>
  <c r="AH30" i="4"/>
  <c r="AH33" i="4"/>
  <c r="AH34" i="4"/>
  <c r="AH36" i="4"/>
  <c r="AH19" i="4"/>
  <c r="AH23" i="4"/>
  <c r="AH20" i="4"/>
  <c r="AH18" i="4"/>
  <c r="AH22" i="4"/>
  <c r="AH24" i="4"/>
  <c r="AH21" i="4"/>
  <c r="AH12" i="4"/>
  <c r="AH16" i="4"/>
  <c r="AH13" i="4"/>
  <c r="AH11" i="4"/>
  <c r="AH15" i="4"/>
  <c r="AH10" i="4"/>
  <c r="AH14" i="4"/>
  <c r="AN64" i="4"/>
  <c r="AN61" i="4"/>
  <c r="AN69" i="4"/>
  <c r="AN63" i="4"/>
  <c r="AN72" i="4"/>
  <c r="AN73" i="4"/>
  <c r="AN60" i="4"/>
  <c r="AN68" i="4"/>
  <c r="AN65" i="4"/>
  <c r="AN71" i="4"/>
  <c r="AN67" i="4"/>
  <c r="AN59" i="4"/>
  <c r="AH8" i="4"/>
  <c r="N5" i="4"/>
  <c r="O5" i="4" s="1"/>
  <c r="Z28" i="4"/>
  <c r="AA28" i="4" s="1"/>
  <c r="R14" i="4"/>
  <c r="S14" i="4" s="1"/>
  <c r="Z20" i="4"/>
  <c r="AA20" i="4" s="1"/>
  <c r="R20" i="4"/>
  <c r="S20" i="4" s="1"/>
  <c r="H14" i="4"/>
  <c r="I14" i="4" s="1"/>
  <c r="F32" i="4"/>
  <c r="G32" i="4" s="1"/>
  <c r="H33" i="4"/>
  <c r="I33" i="4" s="1"/>
  <c r="R28" i="4"/>
  <c r="S28" i="4" s="1"/>
  <c r="Z10" i="4"/>
  <c r="AA10" i="4" s="1"/>
  <c r="H24" i="4"/>
  <c r="I24" i="4" s="1"/>
  <c r="H5" i="4"/>
  <c r="I5" i="4" s="1"/>
  <c r="Z5" i="4"/>
  <c r="AA5" i="4" s="1"/>
  <c r="H35" i="4"/>
  <c r="I35" i="4" s="1"/>
  <c r="R33" i="4"/>
  <c r="S33" i="4" s="1"/>
  <c r="P32" i="4"/>
  <c r="Q32" i="4" s="1"/>
  <c r="X30" i="4"/>
  <c r="Y30" i="4" s="1"/>
  <c r="H26" i="4"/>
  <c r="I26" i="4" s="1"/>
  <c r="R24" i="4"/>
  <c r="S24" i="4" s="1"/>
  <c r="Z22" i="4"/>
  <c r="AA22" i="4" s="1"/>
  <c r="H18" i="4"/>
  <c r="I18" i="4" s="1"/>
  <c r="R16" i="4"/>
  <c r="S16" i="4" s="1"/>
  <c r="H10" i="4"/>
  <c r="I10" i="4" s="1"/>
  <c r="R8" i="4"/>
  <c r="S8" i="4" s="1"/>
  <c r="Z6" i="4"/>
  <c r="AA6" i="4" s="1"/>
  <c r="P30" i="4"/>
  <c r="Q30" i="4" s="1"/>
  <c r="R22" i="4"/>
  <c r="S22" i="4" s="1"/>
  <c r="H16" i="4"/>
  <c r="I16" i="4" s="1"/>
  <c r="Z12" i="4"/>
  <c r="AA12" i="4" s="1"/>
  <c r="H8" i="4"/>
  <c r="I8" i="4" s="1"/>
  <c r="R6" i="4"/>
  <c r="S6" i="4" s="1"/>
  <c r="R5" i="4"/>
  <c r="S5" i="4" s="1"/>
  <c r="Z35" i="4"/>
  <c r="AA35" i="4" s="1"/>
  <c r="H30" i="4"/>
  <c r="I30" i="4" s="1"/>
  <c r="Z26" i="4"/>
  <c r="AA26" i="4" s="1"/>
  <c r="H22" i="4"/>
  <c r="I22" i="4" s="1"/>
  <c r="Z18" i="4"/>
  <c r="AA18" i="4" s="1"/>
  <c r="R12" i="4"/>
  <c r="S12" i="4" s="1"/>
  <c r="V5" i="4"/>
  <c r="W5" i="4" s="1"/>
  <c r="R35" i="4"/>
  <c r="S35" i="4" s="1"/>
  <c r="R26" i="4"/>
  <c r="S26" i="4" s="1"/>
  <c r="R18" i="4"/>
  <c r="S18" i="4" s="1"/>
  <c r="Z16" i="4"/>
  <c r="AA16" i="4" s="1"/>
  <c r="H12" i="4"/>
  <c r="I12" i="4" s="1"/>
  <c r="Z8" i="4"/>
  <c r="AA8" i="4" s="1"/>
  <c r="N15" i="4"/>
  <c r="O15" i="4" s="1"/>
  <c r="V15" i="4"/>
  <c r="W15" i="4" s="1"/>
  <c r="F15" i="4"/>
  <c r="G15" i="4" s="1"/>
  <c r="P15" i="4"/>
  <c r="Q15" i="4" s="1"/>
  <c r="X15" i="4"/>
  <c r="Y15" i="4" s="1"/>
  <c r="N11" i="4"/>
  <c r="O11" i="4" s="1"/>
  <c r="V11" i="4"/>
  <c r="W11" i="4" s="1"/>
  <c r="F11" i="4"/>
  <c r="G11" i="4" s="1"/>
  <c r="P11" i="4"/>
  <c r="Q11" i="4" s="1"/>
  <c r="X11" i="4"/>
  <c r="Y11" i="4" s="1"/>
  <c r="N7" i="4"/>
  <c r="O7" i="4" s="1"/>
  <c r="V7" i="4"/>
  <c r="W7" i="4" s="1"/>
  <c r="F7" i="4"/>
  <c r="G7" i="4" s="1"/>
  <c r="P7" i="4"/>
  <c r="Q7" i="4" s="1"/>
  <c r="X7" i="4"/>
  <c r="Y7" i="4" s="1"/>
  <c r="N29" i="4"/>
  <c r="O29" i="4" s="1"/>
  <c r="V29" i="4"/>
  <c r="W29" i="4" s="1"/>
  <c r="F29" i="4"/>
  <c r="G29" i="4" s="1"/>
  <c r="P29" i="4"/>
  <c r="Q29" i="4" s="1"/>
  <c r="X29" i="4"/>
  <c r="Y29" i="4" s="1"/>
  <c r="N25" i="4"/>
  <c r="O25" i="4" s="1"/>
  <c r="V25" i="4"/>
  <c r="W25" i="4" s="1"/>
  <c r="F25" i="4"/>
  <c r="G25" i="4" s="1"/>
  <c r="P25" i="4"/>
  <c r="Q25" i="4" s="1"/>
  <c r="X25" i="4"/>
  <c r="Y25" i="4" s="1"/>
  <c r="N21" i="4"/>
  <c r="O21" i="4" s="1"/>
  <c r="V21" i="4"/>
  <c r="W21" i="4" s="1"/>
  <c r="F21" i="4"/>
  <c r="G21" i="4" s="1"/>
  <c r="P21" i="4"/>
  <c r="Q21" i="4" s="1"/>
  <c r="X21" i="4"/>
  <c r="Y21" i="4" s="1"/>
  <c r="L31" i="4"/>
  <c r="M31" i="4" s="1"/>
  <c r="T31" i="4"/>
  <c r="U31" i="4" s="1"/>
  <c r="AB31" i="4"/>
  <c r="AC31" i="4" s="1"/>
  <c r="N31" i="4"/>
  <c r="O31" i="4" s="1"/>
  <c r="V31" i="4"/>
  <c r="W31" i="4" s="1"/>
  <c r="L34" i="4"/>
  <c r="M34" i="4" s="1"/>
  <c r="T34" i="4"/>
  <c r="U34" i="4" s="1"/>
  <c r="AB34" i="4"/>
  <c r="AC34" i="4" s="1"/>
  <c r="N34" i="4"/>
  <c r="O34" i="4" s="1"/>
  <c r="V34" i="4"/>
  <c r="W34" i="4" s="1"/>
  <c r="X36" i="4"/>
  <c r="Y36" i="4" s="1"/>
  <c r="P36" i="4"/>
  <c r="Q36" i="4" s="1"/>
  <c r="F36" i="4"/>
  <c r="G36" i="4" s="1"/>
  <c r="P34" i="4"/>
  <c r="Q34" i="4" s="1"/>
  <c r="R31" i="4"/>
  <c r="S31" i="4" s="1"/>
  <c r="AB29" i="4"/>
  <c r="AC29" i="4" s="1"/>
  <c r="L29" i="4"/>
  <c r="M29" i="4" s="1"/>
  <c r="T27" i="4"/>
  <c r="U27" i="4" s="1"/>
  <c r="AB25" i="4"/>
  <c r="AC25" i="4" s="1"/>
  <c r="L25" i="4"/>
  <c r="M25" i="4" s="1"/>
  <c r="T23" i="4"/>
  <c r="U23" i="4" s="1"/>
  <c r="AB21" i="4"/>
  <c r="AC21" i="4" s="1"/>
  <c r="L21" i="4"/>
  <c r="M21" i="4" s="1"/>
  <c r="T19" i="4"/>
  <c r="U19" i="4" s="1"/>
  <c r="AB17" i="4"/>
  <c r="AC17" i="4" s="1"/>
  <c r="L17" i="4"/>
  <c r="M17" i="4" s="1"/>
  <c r="T15" i="4"/>
  <c r="U15" i="4" s="1"/>
  <c r="AB13" i="4"/>
  <c r="AC13" i="4" s="1"/>
  <c r="L13" i="4"/>
  <c r="M13" i="4" s="1"/>
  <c r="T11" i="4"/>
  <c r="U11" i="4" s="1"/>
  <c r="AB9" i="4"/>
  <c r="AC9" i="4" s="1"/>
  <c r="L9" i="4"/>
  <c r="M9" i="4" s="1"/>
  <c r="T7" i="4"/>
  <c r="U7" i="4" s="1"/>
  <c r="L5" i="4"/>
  <c r="M5" i="4" s="1"/>
  <c r="T5" i="4"/>
  <c r="U5" i="4" s="1"/>
  <c r="AB5" i="4"/>
  <c r="AC5" i="4" s="1"/>
  <c r="N14" i="4"/>
  <c r="O14" i="4" s="1"/>
  <c r="V14" i="4"/>
  <c r="W14" i="4" s="1"/>
  <c r="F14" i="4"/>
  <c r="G14" i="4" s="1"/>
  <c r="P14" i="4"/>
  <c r="Q14" i="4" s="1"/>
  <c r="X14" i="4"/>
  <c r="Y14" i="4" s="1"/>
  <c r="N10" i="4"/>
  <c r="O10" i="4" s="1"/>
  <c r="V10" i="4"/>
  <c r="W10" i="4" s="1"/>
  <c r="F10" i="4"/>
  <c r="G10" i="4" s="1"/>
  <c r="P10" i="4"/>
  <c r="Q10" i="4" s="1"/>
  <c r="X10" i="4"/>
  <c r="Y10" i="4" s="1"/>
  <c r="N6" i="4"/>
  <c r="O6" i="4" s="1"/>
  <c r="V6" i="4"/>
  <c r="W6" i="4" s="1"/>
  <c r="F6" i="4"/>
  <c r="G6" i="4" s="1"/>
  <c r="P6" i="4"/>
  <c r="Q6" i="4" s="1"/>
  <c r="X6" i="4"/>
  <c r="Y6" i="4" s="1"/>
  <c r="N28" i="4"/>
  <c r="O28" i="4" s="1"/>
  <c r="V28" i="4"/>
  <c r="W28" i="4" s="1"/>
  <c r="F28" i="4"/>
  <c r="G28" i="4" s="1"/>
  <c r="P28" i="4"/>
  <c r="Q28" i="4" s="1"/>
  <c r="X28" i="4"/>
  <c r="Y28" i="4" s="1"/>
  <c r="N24" i="4"/>
  <c r="O24" i="4" s="1"/>
  <c r="V24" i="4"/>
  <c r="W24" i="4" s="1"/>
  <c r="F24" i="4"/>
  <c r="G24" i="4" s="1"/>
  <c r="P24" i="4"/>
  <c r="Q24" i="4" s="1"/>
  <c r="X24" i="4"/>
  <c r="Y24" i="4" s="1"/>
  <c r="N20" i="4"/>
  <c r="O20" i="4" s="1"/>
  <c r="V20" i="4"/>
  <c r="W20" i="4" s="1"/>
  <c r="F20" i="4"/>
  <c r="G20" i="4" s="1"/>
  <c r="P20" i="4"/>
  <c r="Q20" i="4" s="1"/>
  <c r="X20" i="4"/>
  <c r="Y20" i="4" s="1"/>
  <c r="L32" i="4"/>
  <c r="M32" i="4" s="1"/>
  <c r="T32" i="4"/>
  <c r="U32" i="4" s="1"/>
  <c r="AB32" i="4"/>
  <c r="AC32" i="4" s="1"/>
  <c r="N32" i="4"/>
  <c r="O32" i="4" s="1"/>
  <c r="V32" i="4"/>
  <c r="W32" i="4" s="1"/>
  <c r="L33" i="4"/>
  <c r="M33" i="4" s="1"/>
  <c r="T33" i="4"/>
  <c r="U33" i="4" s="1"/>
  <c r="AB33" i="4"/>
  <c r="AC33" i="4" s="1"/>
  <c r="N33" i="4"/>
  <c r="O33" i="4" s="1"/>
  <c r="V33" i="4"/>
  <c r="W33" i="4" s="1"/>
  <c r="V36" i="4"/>
  <c r="W36" i="4" s="1"/>
  <c r="N36" i="4"/>
  <c r="O36" i="4" s="1"/>
  <c r="Z34" i="4"/>
  <c r="AA34" i="4" s="1"/>
  <c r="H34" i="4"/>
  <c r="I34" i="4" s="1"/>
  <c r="X33" i="4"/>
  <c r="Y33" i="4" s="1"/>
  <c r="F33" i="4"/>
  <c r="G33" i="4" s="1"/>
  <c r="R32" i="4"/>
  <c r="S32" i="4" s="1"/>
  <c r="P31" i="4"/>
  <c r="Q31" i="4" s="1"/>
  <c r="Z29" i="4"/>
  <c r="AA29" i="4" s="1"/>
  <c r="H29" i="4"/>
  <c r="I29" i="4" s="1"/>
  <c r="T28" i="4"/>
  <c r="U28" i="4" s="1"/>
  <c r="AB26" i="4"/>
  <c r="AC26" i="4" s="1"/>
  <c r="Z25" i="4"/>
  <c r="AA25" i="4" s="1"/>
  <c r="H25" i="4"/>
  <c r="I25" i="4" s="1"/>
  <c r="T24" i="4"/>
  <c r="U24" i="4" s="1"/>
  <c r="AB22" i="4"/>
  <c r="AC22" i="4" s="1"/>
  <c r="Z21" i="4"/>
  <c r="AA21" i="4" s="1"/>
  <c r="H21" i="4"/>
  <c r="I21" i="4" s="1"/>
  <c r="T20" i="4"/>
  <c r="U20" i="4" s="1"/>
  <c r="AB18" i="4"/>
  <c r="AC18" i="4" s="1"/>
  <c r="Z17" i="4"/>
  <c r="AA17" i="4" s="1"/>
  <c r="R15" i="4"/>
  <c r="S15" i="4" s="1"/>
  <c r="AB14" i="4"/>
  <c r="AC14" i="4" s="1"/>
  <c r="L14" i="4"/>
  <c r="M14" i="4" s="1"/>
  <c r="Z13" i="4"/>
  <c r="AA13" i="4" s="1"/>
  <c r="R11" i="4"/>
  <c r="S11" i="4" s="1"/>
  <c r="AB10" i="4"/>
  <c r="AC10" i="4" s="1"/>
  <c r="L10" i="4"/>
  <c r="M10" i="4" s="1"/>
  <c r="Z9" i="4"/>
  <c r="AA9" i="4" s="1"/>
  <c r="R7" i="4"/>
  <c r="S7" i="4" s="1"/>
  <c r="AB6" i="4"/>
  <c r="AC6" i="4" s="1"/>
  <c r="L6" i="4"/>
  <c r="M6" i="4" s="1"/>
  <c r="N13" i="4"/>
  <c r="O13" i="4" s="1"/>
  <c r="V13" i="4"/>
  <c r="W13" i="4" s="1"/>
  <c r="F13" i="4"/>
  <c r="G13" i="4" s="1"/>
  <c r="P13" i="4"/>
  <c r="Q13" i="4" s="1"/>
  <c r="X13" i="4"/>
  <c r="Y13" i="4" s="1"/>
  <c r="N9" i="4"/>
  <c r="O9" i="4" s="1"/>
  <c r="V9" i="4"/>
  <c r="W9" i="4" s="1"/>
  <c r="F9" i="4"/>
  <c r="G9" i="4" s="1"/>
  <c r="P9" i="4"/>
  <c r="Q9" i="4" s="1"/>
  <c r="X9" i="4"/>
  <c r="Y9" i="4" s="1"/>
  <c r="N17" i="4"/>
  <c r="O17" i="4" s="1"/>
  <c r="V17" i="4"/>
  <c r="W17" i="4" s="1"/>
  <c r="F17" i="4"/>
  <c r="G17" i="4" s="1"/>
  <c r="P17" i="4"/>
  <c r="Q17" i="4" s="1"/>
  <c r="X17" i="4"/>
  <c r="Y17" i="4" s="1"/>
  <c r="N27" i="4"/>
  <c r="O27" i="4" s="1"/>
  <c r="V27" i="4"/>
  <c r="W27" i="4" s="1"/>
  <c r="F27" i="4"/>
  <c r="P27" i="4"/>
  <c r="Q27" i="4" s="1"/>
  <c r="X27" i="4"/>
  <c r="Y27" i="4" s="1"/>
  <c r="N23" i="4"/>
  <c r="O23" i="4" s="1"/>
  <c r="V23" i="4"/>
  <c r="W23" i="4" s="1"/>
  <c r="F23" i="4"/>
  <c r="G23" i="4" s="1"/>
  <c r="P23" i="4"/>
  <c r="Q23" i="4" s="1"/>
  <c r="X23" i="4"/>
  <c r="Y23" i="4" s="1"/>
  <c r="N19" i="4"/>
  <c r="O19" i="4" s="1"/>
  <c r="V19" i="4"/>
  <c r="W19" i="4" s="1"/>
  <c r="F19" i="4"/>
  <c r="G19" i="4" s="1"/>
  <c r="P19" i="4"/>
  <c r="Q19" i="4" s="1"/>
  <c r="X19" i="4"/>
  <c r="Y19" i="4" s="1"/>
  <c r="AB36" i="4"/>
  <c r="AC36" i="4" s="1"/>
  <c r="T36" i="4"/>
  <c r="U36" i="4" s="1"/>
  <c r="L36" i="4"/>
  <c r="M36" i="4" s="1"/>
  <c r="X34" i="4"/>
  <c r="Y34" i="4" s="1"/>
  <c r="F34" i="4"/>
  <c r="G34" i="4" s="1"/>
  <c r="Z31" i="4"/>
  <c r="AA31" i="4" s="1"/>
  <c r="H31" i="4"/>
  <c r="I31" i="4" s="1"/>
  <c r="T29" i="4"/>
  <c r="U29" i="4" s="1"/>
  <c r="AB27" i="4"/>
  <c r="AC27" i="4" s="1"/>
  <c r="L27" i="4"/>
  <c r="M27" i="4" s="1"/>
  <c r="T25" i="4"/>
  <c r="U25" i="4" s="1"/>
  <c r="AB23" i="4"/>
  <c r="AC23" i="4" s="1"/>
  <c r="L23" i="4"/>
  <c r="M23" i="4" s="1"/>
  <c r="T21" i="4"/>
  <c r="U21" i="4" s="1"/>
  <c r="AB19" i="4"/>
  <c r="AC19" i="4" s="1"/>
  <c r="L19" i="4"/>
  <c r="M19" i="4" s="1"/>
  <c r="T17" i="4"/>
  <c r="U17" i="4" s="1"/>
  <c r="AB15" i="4"/>
  <c r="AC15" i="4" s="1"/>
  <c r="L15" i="4"/>
  <c r="M15" i="4" s="1"/>
  <c r="T13" i="4"/>
  <c r="U13" i="4" s="1"/>
  <c r="AB11" i="4"/>
  <c r="AC11" i="4" s="1"/>
  <c r="L11" i="4"/>
  <c r="M11" i="4" s="1"/>
  <c r="T9" i="4"/>
  <c r="U9" i="4" s="1"/>
  <c r="AB7" i="4"/>
  <c r="AC7" i="4" s="1"/>
  <c r="L7" i="4"/>
  <c r="M7" i="4" s="1"/>
  <c r="F5" i="4"/>
  <c r="G5" i="4" s="1"/>
  <c r="P5" i="4"/>
  <c r="Q5" i="4" s="1"/>
  <c r="N16" i="4"/>
  <c r="O16" i="4" s="1"/>
  <c r="V16" i="4"/>
  <c r="W16" i="4" s="1"/>
  <c r="F16" i="4"/>
  <c r="G16" i="4" s="1"/>
  <c r="P16" i="4"/>
  <c r="Q16" i="4" s="1"/>
  <c r="X16" i="4"/>
  <c r="Y16" i="4" s="1"/>
  <c r="N12" i="4"/>
  <c r="O12" i="4" s="1"/>
  <c r="V12" i="4"/>
  <c r="W12" i="4" s="1"/>
  <c r="F12" i="4"/>
  <c r="G12" i="4" s="1"/>
  <c r="P12" i="4"/>
  <c r="Q12" i="4" s="1"/>
  <c r="X12" i="4"/>
  <c r="Y12" i="4" s="1"/>
  <c r="N8" i="4"/>
  <c r="O8" i="4" s="1"/>
  <c r="V8" i="4"/>
  <c r="W8" i="4" s="1"/>
  <c r="F8" i="4"/>
  <c r="G8" i="4" s="1"/>
  <c r="P8" i="4"/>
  <c r="Q8" i="4" s="1"/>
  <c r="X8" i="4"/>
  <c r="Y8" i="4" s="1"/>
  <c r="L30" i="4"/>
  <c r="M30" i="4" s="1"/>
  <c r="T30" i="4"/>
  <c r="U30" i="4" s="1"/>
  <c r="AB30" i="4"/>
  <c r="AC30" i="4" s="1"/>
  <c r="F30" i="4"/>
  <c r="G30" i="4" s="1"/>
  <c r="N30" i="4"/>
  <c r="O30" i="4" s="1"/>
  <c r="V30" i="4"/>
  <c r="W30" i="4" s="1"/>
  <c r="N26" i="4"/>
  <c r="O26" i="4" s="1"/>
  <c r="V26" i="4"/>
  <c r="W26" i="4" s="1"/>
  <c r="F26" i="4"/>
  <c r="G26" i="4" s="1"/>
  <c r="P26" i="4"/>
  <c r="Q26" i="4" s="1"/>
  <c r="X26" i="4"/>
  <c r="Y26" i="4" s="1"/>
  <c r="N22" i="4"/>
  <c r="O22" i="4" s="1"/>
  <c r="V22" i="4"/>
  <c r="W22" i="4" s="1"/>
  <c r="F22" i="4"/>
  <c r="G22" i="4" s="1"/>
  <c r="P22" i="4"/>
  <c r="Q22" i="4" s="1"/>
  <c r="X22" i="4"/>
  <c r="Y22" i="4" s="1"/>
  <c r="N18" i="4"/>
  <c r="O18" i="4" s="1"/>
  <c r="V18" i="4"/>
  <c r="W18" i="4" s="1"/>
  <c r="F18" i="4"/>
  <c r="G18" i="4" s="1"/>
  <c r="P18" i="4"/>
  <c r="Q18" i="4" s="1"/>
  <c r="X18" i="4"/>
  <c r="Y18" i="4" s="1"/>
  <c r="L35" i="4"/>
  <c r="M35" i="4" s="1"/>
  <c r="T35" i="4"/>
  <c r="U35" i="4" s="1"/>
  <c r="AB35" i="4"/>
  <c r="AC35" i="4" s="1"/>
  <c r="N35" i="4"/>
  <c r="O35" i="4" s="1"/>
  <c r="V35" i="4"/>
  <c r="W35" i="4" s="1"/>
  <c r="Z36" i="4"/>
  <c r="AA36" i="4" s="1"/>
  <c r="R36" i="4"/>
  <c r="S36" i="4" s="1"/>
  <c r="X35" i="4"/>
  <c r="Y35" i="4" s="1"/>
  <c r="F35" i="4"/>
  <c r="G35" i="4" s="1"/>
  <c r="R34" i="4"/>
  <c r="S34" i="4" s="1"/>
  <c r="P33" i="4"/>
  <c r="Q33" i="4" s="1"/>
  <c r="Z32" i="4"/>
  <c r="AA32" i="4" s="1"/>
  <c r="H32" i="4"/>
  <c r="I32" i="4" s="1"/>
  <c r="X31" i="4"/>
  <c r="Y31" i="4" s="1"/>
  <c r="F31" i="4"/>
  <c r="G31" i="4" s="1"/>
  <c r="R30" i="4"/>
  <c r="S30" i="4" s="1"/>
  <c r="R29" i="4"/>
  <c r="S29" i="4" s="1"/>
  <c r="AB28" i="4"/>
  <c r="AC28" i="4" s="1"/>
  <c r="L28" i="4"/>
  <c r="M28" i="4" s="1"/>
  <c r="Z27" i="4"/>
  <c r="AA27" i="4" s="1"/>
  <c r="H27" i="4"/>
  <c r="I27" i="4" s="1"/>
  <c r="T26" i="4"/>
  <c r="U26" i="4" s="1"/>
  <c r="R25" i="4"/>
  <c r="S25" i="4" s="1"/>
  <c r="AB24" i="4"/>
  <c r="AC24" i="4" s="1"/>
  <c r="L24" i="4"/>
  <c r="M24" i="4" s="1"/>
  <c r="Z23" i="4"/>
  <c r="AA23" i="4" s="1"/>
  <c r="H23" i="4"/>
  <c r="I23" i="4" s="1"/>
  <c r="T22" i="4"/>
  <c r="U22" i="4" s="1"/>
  <c r="R21" i="4"/>
  <c r="S21" i="4" s="1"/>
  <c r="AB20" i="4"/>
  <c r="AC20" i="4" s="1"/>
  <c r="L20" i="4"/>
  <c r="M20" i="4" s="1"/>
  <c r="Z19" i="4"/>
  <c r="AA19" i="4" s="1"/>
  <c r="H19" i="4"/>
  <c r="I19" i="4" s="1"/>
  <c r="T18" i="4"/>
  <c r="U18" i="4" s="1"/>
  <c r="R17" i="4"/>
  <c r="S17" i="4" s="1"/>
  <c r="AB16" i="4"/>
  <c r="AC16" i="4" s="1"/>
  <c r="L16" i="4"/>
  <c r="M16" i="4" s="1"/>
  <c r="Z15" i="4"/>
  <c r="AA15" i="4" s="1"/>
  <c r="H15" i="4"/>
  <c r="I15" i="4" s="1"/>
  <c r="T14" i="4"/>
  <c r="U14" i="4" s="1"/>
  <c r="R13" i="4"/>
  <c r="S13" i="4" s="1"/>
  <c r="AB12" i="4"/>
  <c r="AC12" i="4" s="1"/>
  <c r="L12" i="4"/>
  <c r="M12" i="4" s="1"/>
  <c r="Z11" i="4"/>
  <c r="AA11" i="4" s="1"/>
  <c r="H11" i="4"/>
  <c r="I11" i="4" s="1"/>
  <c r="T10" i="4"/>
  <c r="U10" i="4" s="1"/>
  <c r="R9" i="4"/>
  <c r="S9" i="4" s="1"/>
  <c r="AB8" i="4"/>
  <c r="AC8" i="4" s="1"/>
  <c r="L8" i="4"/>
  <c r="M8" i="4" s="1"/>
  <c r="Z7" i="4"/>
  <c r="AA7" i="4" s="1"/>
  <c r="H7" i="4"/>
  <c r="I7" i="4" s="1"/>
  <c r="T6" i="4"/>
  <c r="U6" i="4" s="1"/>
  <c r="AK36" i="4" l="1"/>
  <c r="AJ28" i="4"/>
  <c r="G27" i="4"/>
  <c r="AK28" i="4" s="1"/>
  <c r="AK20" i="4"/>
  <c r="AK24" i="4"/>
  <c r="AK22" i="4"/>
  <c r="AK19" i="4"/>
  <c r="AK21" i="4"/>
  <c r="AK18" i="4"/>
  <c r="AK23" i="4"/>
  <c r="AK26" i="4"/>
  <c r="AK13" i="4"/>
  <c r="AK10" i="4"/>
  <c r="AK15" i="4"/>
  <c r="AK12" i="4"/>
  <c r="AK16" i="4"/>
  <c r="AK14" i="4"/>
  <c r="AK11" i="4"/>
  <c r="AK30" i="4"/>
  <c r="AK31" i="4"/>
  <c r="AK33" i="4"/>
  <c r="AK34" i="4"/>
  <c r="AJ26" i="4"/>
  <c r="AJ11" i="4"/>
  <c r="AJ15" i="4"/>
  <c r="AJ12" i="4"/>
  <c r="AJ16" i="4"/>
  <c r="AJ14" i="4"/>
  <c r="AJ13" i="4"/>
  <c r="AJ10" i="4"/>
  <c r="AJ31" i="4"/>
  <c r="AJ30" i="4"/>
  <c r="AJ36" i="4"/>
  <c r="AJ22" i="4"/>
  <c r="AJ19" i="4"/>
  <c r="AJ23" i="4"/>
  <c r="AJ20" i="4"/>
  <c r="AJ24" i="4"/>
  <c r="AJ21" i="4"/>
  <c r="AJ18" i="4"/>
  <c r="AJ33" i="4"/>
  <c r="AJ34" i="4"/>
  <c r="AM30" i="4"/>
  <c r="AM36" i="4"/>
  <c r="AL28" i="4"/>
  <c r="AL19" i="4"/>
  <c r="AM26" i="4"/>
  <c r="AL30" i="4"/>
  <c r="AM23" i="4"/>
  <c r="J26" i="4"/>
  <c r="K26" i="4" s="1"/>
  <c r="AL20" i="4"/>
  <c r="AM14" i="4"/>
  <c r="AL8" i="4"/>
  <c r="J9" i="4"/>
  <c r="K9" i="4" s="1"/>
  <c r="J22" i="4"/>
  <c r="K22" i="4" s="1"/>
  <c r="AM15" i="4"/>
  <c r="AL23" i="4"/>
  <c r="AM34" i="4"/>
  <c r="AL21" i="4"/>
  <c r="AL18" i="4"/>
  <c r="AL6" i="4"/>
  <c r="AM16" i="4"/>
  <c r="AM24" i="4"/>
  <c r="AL22" i="4"/>
  <c r="AM13" i="4"/>
  <c r="AL11" i="4"/>
  <c r="AL26" i="4"/>
  <c r="J18" i="4"/>
  <c r="K18" i="4" s="1"/>
  <c r="AL33" i="4"/>
  <c r="AM31" i="4"/>
  <c r="AL12" i="4"/>
  <c r="AM21" i="4"/>
  <c r="AM28" i="4"/>
  <c r="AM11" i="4"/>
  <c r="AJ8" i="4"/>
  <c r="AM10" i="4"/>
  <c r="J16" i="4"/>
  <c r="K16" i="4" s="1"/>
  <c r="J19" i="4"/>
  <c r="K19" i="4" s="1"/>
  <c r="J34" i="4"/>
  <c r="K34" i="4" s="1"/>
  <c r="J30" i="4"/>
  <c r="K30" i="4" s="1"/>
  <c r="J15" i="4"/>
  <c r="K15" i="4" s="1"/>
  <c r="J13" i="4"/>
  <c r="K13" i="4" s="1"/>
  <c r="AM33" i="4"/>
  <c r="AM8" i="4"/>
  <c r="J12" i="4"/>
  <c r="K12" i="4" s="1"/>
  <c r="J20" i="4"/>
  <c r="K20" i="4" s="1"/>
  <c r="J28" i="4"/>
  <c r="K28" i="4" s="1"/>
  <c r="AJ6" i="4"/>
  <c r="J11" i="4"/>
  <c r="K11" i="4" s="1"/>
  <c r="J27" i="4"/>
  <c r="K27" i="4" s="1"/>
  <c r="J6" i="4"/>
  <c r="K6" i="4" s="1"/>
  <c r="J10" i="4"/>
  <c r="K10" i="4" s="1"/>
  <c r="J14" i="4"/>
  <c r="K14" i="4" s="1"/>
  <c r="J33" i="4"/>
  <c r="K33" i="4" s="1"/>
  <c r="J25" i="4"/>
  <c r="K25" i="4" s="1"/>
  <c r="AL34" i="4"/>
  <c r="AL31" i="4"/>
  <c r="J8" i="4"/>
  <c r="K8" i="4" s="1"/>
  <c r="J24" i="4"/>
  <c r="K24" i="4" s="1"/>
  <c r="J5" i="4"/>
  <c r="K5" i="4" s="1"/>
  <c r="J17" i="4"/>
  <c r="K17" i="4" s="1"/>
  <c r="J29" i="4"/>
  <c r="K29" i="4" s="1"/>
  <c r="J31" i="4"/>
  <c r="K31" i="4" s="1"/>
  <c r="J7" i="4"/>
  <c r="K7" i="4" s="1"/>
  <c r="J23" i="4"/>
  <c r="K23" i="4" s="1"/>
  <c r="J32" i="4"/>
  <c r="K32" i="4" s="1"/>
  <c r="J21" i="4"/>
  <c r="K21" i="4" s="1"/>
  <c r="AK8" i="4"/>
  <c r="AL36" i="4"/>
  <c r="J36" i="4"/>
  <c r="K36" i="4" s="1"/>
  <c r="J35" i="4"/>
  <c r="K35" i="4" s="1"/>
  <c r="AL16" i="4"/>
  <c r="AL24" i="4" l="1"/>
  <c r="AM19" i="4"/>
  <c r="AN34" i="4"/>
  <c r="AL14" i="4"/>
  <c r="AN26" i="4"/>
  <c r="AM22" i="4"/>
  <c r="AM20" i="4"/>
  <c r="AM12" i="4"/>
  <c r="AN31" i="4"/>
  <c r="AM6" i="4"/>
  <c r="AL13" i="4"/>
  <c r="AN33" i="4"/>
  <c r="AN30" i="4"/>
  <c r="AM18" i="4"/>
  <c r="AN21" i="4"/>
  <c r="AN23" i="4"/>
  <c r="AN28" i="4"/>
  <c r="AN16" i="4"/>
  <c r="AN8" i="4"/>
  <c r="AN11" i="4"/>
  <c r="AL15" i="4"/>
  <c r="AK6" i="4"/>
  <c r="AL10" i="4"/>
  <c r="AN36" i="4"/>
  <c r="AP37" i="4"/>
  <c r="AP38" i="4"/>
  <c r="AP39" i="4"/>
  <c r="AP40" i="4"/>
  <c r="AP41" i="4"/>
  <c r="AP42" i="4"/>
  <c r="AP43" i="4"/>
  <c r="AP44" i="4"/>
  <c r="AP45" i="4"/>
  <c r="AP46" i="4"/>
  <c r="AP47" i="4"/>
  <c r="AP48" i="4"/>
  <c r="AP49" i="4"/>
  <c r="AP50" i="4"/>
  <c r="AP51" i="4"/>
  <c r="AP52" i="4"/>
  <c r="AP53" i="4"/>
  <c r="AP54" i="4"/>
  <c r="AP55" i="4"/>
  <c r="AP56" i="4"/>
  <c r="AN19" i="4" l="1"/>
  <c r="AN24" i="4"/>
  <c r="AN14" i="4"/>
  <c r="AN12" i="4"/>
  <c r="AN22" i="4"/>
  <c r="AN18" i="4"/>
  <c r="AN20" i="4"/>
  <c r="AN13" i="4"/>
  <c r="AN6" i="4"/>
  <c r="AN10" i="4"/>
  <c r="AN15" i="4"/>
  <c r="D52" i="4"/>
  <c r="E52" i="4" s="1"/>
  <c r="F52" i="4"/>
  <c r="G52" i="4" s="1"/>
  <c r="H52" i="4"/>
  <c r="I52" i="4" s="1"/>
  <c r="L52" i="4"/>
  <c r="M52" i="4" s="1"/>
  <c r="N52" i="4"/>
  <c r="O52" i="4" s="1"/>
  <c r="P52" i="4"/>
  <c r="Q52" i="4" s="1"/>
  <c r="R52" i="4"/>
  <c r="S52" i="4" s="1"/>
  <c r="T52" i="4"/>
  <c r="U52" i="4" s="1"/>
  <c r="V52" i="4"/>
  <c r="W52" i="4" s="1"/>
  <c r="X52" i="4"/>
  <c r="Y52" i="4" s="1"/>
  <c r="Z52" i="4"/>
  <c r="AA52" i="4" s="1"/>
  <c r="AB52" i="4"/>
  <c r="AC52" i="4" s="1"/>
  <c r="J52" i="4" l="1"/>
  <c r="K52" i="4" s="1"/>
  <c r="Z53" i="4" l="1"/>
  <c r="AA53" i="4" s="1"/>
  <c r="D53" i="4"/>
  <c r="E53" i="4" s="1"/>
  <c r="Z51" i="4"/>
  <c r="AA51" i="4" s="1"/>
  <c r="D51" i="4"/>
  <c r="E51" i="4" s="1"/>
  <c r="N51" i="4" l="1"/>
  <c r="O51" i="4" s="1"/>
  <c r="F53" i="4"/>
  <c r="G53" i="4" s="1"/>
  <c r="X51" i="4"/>
  <c r="Y51" i="4" s="1"/>
  <c r="V53" i="4"/>
  <c r="W53" i="4" s="1"/>
  <c r="L53" i="4"/>
  <c r="M53" i="4" s="1"/>
  <c r="N53" i="4"/>
  <c r="O53" i="4" s="1"/>
  <c r="AB53" i="4"/>
  <c r="AC53" i="4" s="1"/>
  <c r="T53" i="4"/>
  <c r="U53" i="4" s="1"/>
  <c r="F51" i="4"/>
  <c r="G51" i="4" s="1"/>
  <c r="P51" i="4"/>
  <c r="Q51" i="4" s="1"/>
  <c r="AB51" i="4"/>
  <c r="AC51" i="4" s="1"/>
  <c r="H51" i="4"/>
  <c r="I51" i="4" s="1"/>
  <c r="T51" i="4"/>
  <c r="U51" i="4" s="1"/>
  <c r="L51" i="4"/>
  <c r="M51" i="4" s="1"/>
  <c r="V51" i="4"/>
  <c r="W51" i="4" s="1"/>
  <c r="R51" i="4"/>
  <c r="S51" i="4" s="1"/>
  <c r="H53" i="4"/>
  <c r="I53" i="4" s="1"/>
  <c r="P53" i="4"/>
  <c r="Q53" i="4" s="1"/>
  <c r="X53" i="4"/>
  <c r="Y53" i="4" s="1"/>
  <c r="R53" i="4"/>
  <c r="S53" i="4" s="1"/>
  <c r="J53" i="4" l="1"/>
  <c r="K53" i="4" s="1"/>
  <c r="J51" i="4"/>
  <c r="K51" i="4" s="1"/>
  <c r="D37" i="4" l="1"/>
  <c r="D38" i="4"/>
  <c r="D39" i="4"/>
  <c r="D40" i="4"/>
  <c r="E40" i="4" s="1"/>
  <c r="D41" i="4"/>
  <c r="E41" i="4" s="1"/>
  <c r="D42" i="4"/>
  <c r="E42" i="4" s="1"/>
  <c r="D43" i="4"/>
  <c r="E43" i="4" s="1"/>
  <c r="D44" i="4"/>
  <c r="E44" i="4" s="1"/>
  <c r="D45" i="4"/>
  <c r="E45" i="4" s="1"/>
  <c r="D46" i="4"/>
  <c r="E46" i="4" s="1"/>
  <c r="D47" i="4"/>
  <c r="E47" i="4" s="1"/>
  <c r="D48" i="4"/>
  <c r="E48" i="4" s="1"/>
  <c r="D49" i="4"/>
  <c r="E49" i="4" s="1"/>
  <c r="D50" i="4"/>
  <c r="E50" i="4" s="1"/>
  <c r="D54" i="4"/>
  <c r="D55" i="4"/>
  <c r="E55" i="4" s="1"/>
  <c r="D56" i="4"/>
  <c r="E56" i="4" s="1"/>
  <c r="AH38" i="4" l="1"/>
  <c r="E38" i="4"/>
  <c r="AI38" i="4" s="1"/>
  <c r="AI51" i="4"/>
  <c r="AI52" i="4"/>
  <c r="AI50" i="4"/>
  <c r="AI56" i="4"/>
  <c r="AI43" i="4"/>
  <c r="AI41" i="4"/>
  <c r="AI42" i="4"/>
  <c r="AI44" i="4"/>
  <c r="AI47" i="4"/>
  <c r="AM47" i="4" s="1"/>
  <c r="AI48" i="4"/>
  <c r="AI46" i="4"/>
  <c r="AH37" i="4"/>
  <c r="E37" i="4"/>
  <c r="AI37" i="4" s="1"/>
  <c r="AH54" i="4"/>
  <c r="E54" i="4"/>
  <c r="AI54" i="4" s="1"/>
  <c r="AL54" i="4" s="1"/>
  <c r="AH39" i="4"/>
  <c r="E39" i="4"/>
  <c r="AI39" i="4" s="1"/>
  <c r="AM39" i="4" s="1"/>
  <c r="AH56" i="4"/>
  <c r="AH43" i="4"/>
  <c r="AH42" i="4"/>
  <c r="AH41" i="4"/>
  <c r="AH44" i="4"/>
  <c r="AL44" i="4" s="1"/>
  <c r="AH52" i="4"/>
  <c r="AH51" i="4"/>
  <c r="AH50" i="4"/>
  <c r="AH47" i="4"/>
  <c r="AH46" i="4"/>
  <c r="AL46" i="4" s="1"/>
  <c r="AH48" i="4"/>
  <c r="AL37" i="4"/>
  <c r="AM44" i="4"/>
  <c r="F56" i="4"/>
  <c r="G56" i="4" s="1"/>
  <c r="P56" i="4"/>
  <c r="Q56" i="4" s="1"/>
  <c r="X56" i="4"/>
  <c r="Y56" i="4" s="1"/>
  <c r="L56" i="4"/>
  <c r="M56" i="4" s="1"/>
  <c r="V56" i="4"/>
  <c r="W56" i="4" s="1"/>
  <c r="T56" i="4"/>
  <c r="U56" i="4" s="1"/>
  <c r="N56" i="4"/>
  <c r="O56" i="4" s="1"/>
  <c r="Z56" i="4"/>
  <c r="AA56" i="4" s="1"/>
  <c r="R56" i="4"/>
  <c r="S56" i="4" s="1"/>
  <c r="AB56" i="4"/>
  <c r="AC56" i="4" s="1"/>
  <c r="H56" i="4"/>
  <c r="I56" i="4" s="1"/>
  <c r="N49" i="4"/>
  <c r="O49" i="4" s="1"/>
  <c r="V49" i="4"/>
  <c r="W49" i="4" s="1"/>
  <c r="F49" i="4"/>
  <c r="G49" i="4" s="1"/>
  <c r="P49" i="4"/>
  <c r="Q49" i="4" s="1"/>
  <c r="X49" i="4"/>
  <c r="Y49" i="4" s="1"/>
  <c r="H49" i="4"/>
  <c r="I49" i="4" s="1"/>
  <c r="R49" i="4"/>
  <c r="S49" i="4" s="1"/>
  <c r="Z49" i="4"/>
  <c r="AA49" i="4" s="1"/>
  <c r="T49" i="4"/>
  <c r="U49" i="4" s="1"/>
  <c r="AB49" i="4"/>
  <c r="AC49" i="4" s="1"/>
  <c r="L49" i="4"/>
  <c r="M49" i="4" s="1"/>
  <c r="F55" i="4"/>
  <c r="P55" i="4"/>
  <c r="Q55" i="4" s="1"/>
  <c r="X55" i="4"/>
  <c r="Y55" i="4" s="1"/>
  <c r="N55" i="4"/>
  <c r="O55" i="4" s="1"/>
  <c r="Z55" i="4"/>
  <c r="AA55" i="4" s="1"/>
  <c r="L55" i="4"/>
  <c r="M55" i="4" s="1"/>
  <c r="R55" i="4"/>
  <c r="S55" i="4" s="1"/>
  <c r="AB55" i="4"/>
  <c r="AC55" i="4" s="1"/>
  <c r="V55" i="4"/>
  <c r="W55" i="4" s="1"/>
  <c r="H55" i="4"/>
  <c r="I55" i="4" s="1"/>
  <c r="T55" i="4"/>
  <c r="U55" i="4" s="1"/>
  <c r="N48" i="4"/>
  <c r="O48" i="4" s="1"/>
  <c r="V48" i="4"/>
  <c r="W48" i="4" s="1"/>
  <c r="F48" i="4"/>
  <c r="G48" i="4" s="1"/>
  <c r="P48" i="4"/>
  <c r="Q48" i="4" s="1"/>
  <c r="X48" i="4"/>
  <c r="Y48" i="4" s="1"/>
  <c r="H48" i="4"/>
  <c r="I48" i="4" s="1"/>
  <c r="R48" i="4"/>
  <c r="S48" i="4" s="1"/>
  <c r="Z48" i="4"/>
  <c r="AA48" i="4" s="1"/>
  <c r="T48" i="4"/>
  <c r="U48" i="4" s="1"/>
  <c r="L48" i="4"/>
  <c r="M48" i="4" s="1"/>
  <c r="AB48" i="4"/>
  <c r="AC48" i="4" s="1"/>
  <c r="F54" i="4"/>
  <c r="P54" i="4"/>
  <c r="Q54" i="4" s="1"/>
  <c r="X54" i="4"/>
  <c r="Y54" i="4" s="1"/>
  <c r="R54" i="4"/>
  <c r="S54" i="4" s="1"/>
  <c r="AB54" i="4"/>
  <c r="AC54" i="4" s="1"/>
  <c r="H54" i="4"/>
  <c r="I54" i="4" s="1"/>
  <c r="T54" i="4"/>
  <c r="U54" i="4" s="1"/>
  <c r="Z54" i="4"/>
  <c r="AA54" i="4" s="1"/>
  <c r="L54" i="4"/>
  <c r="M54" i="4" s="1"/>
  <c r="V54" i="4"/>
  <c r="W54" i="4" s="1"/>
  <c r="N54" i="4"/>
  <c r="O54" i="4" s="1"/>
  <c r="N47" i="4"/>
  <c r="O47" i="4" s="1"/>
  <c r="V47" i="4"/>
  <c r="W47" i="4" s="1"/>
  <c r="F47" i="4"/>
  <c r="G47" i="4" s="1"/>
  <c r="P47" i="4"/>
  <c r="Q47" i="4" s="1"/>
  <c r="X47" i="4"/>
  <c r="Y47" i="4" s="1"/>
  <c r="H47" i="4"/>
  <c r="I47" i="4" s="1"/>
  <c r="R47" i="4"/>
  <c r="S47" i="4" s="1"/>
  <c r="Z47" i="4"/>
  <c r="AA47" i="4" s="1"/>
  <c r="T47" i="4"/>
  <c r="U47" i="4" s="1"/>
  <c r="AB47" i="4"/>
  <c r="AC47" i="4" s="1"/>
  <c r="L47" i="4"/>
  <c r="M47" i="4" s="1"/>
  <c r="N46" i="4"/>
  <c r="O46" i="4" s="1"/>
  <c r="V46" i="4"/>
  <c r="W46" i="4" s="1"/>
  <c r="F46" i="4"/>
  <c r="G46" i="4" s="1"/>
  <c r="P46" i="4"/>
  <c r="Q46" i="4" s="1"/>
  <c r="X46" i="4"/>
  <c r="Y46" i="4" s="1"/>
  <c r="H46" i="4"/>
  <c r="I46" i="4" s="1"/>
  <c r="R46" i="4"/>
  <c r="S46" i="4" s="1"/>
  <c r="Z46" i="4"/>
  <c r="AA46" i="4" s="1"/>
  <c r="T46" i="4"/>
  <c r="U46" i="4" s="1"/>
  <c r="AB46" i="4"/>
  <c r="AC46" i="4" s="1"/>
  <c r="L46" i="4"/>
  <c r="M46" i="4" s="1"/>
  <c r="F50" i="4"/>
  <c r="G50" i="4" s="1"/>
  <c r="P50" i="4"/>
  <c r="Q50" i="4" s="1"/>
  <c r="X50" i="4"/>
  <c r="Y50" i="4" s="1"/>
  <c r="H50" i="4"/>
  <c r="I50" i="4" s="1"/>
  <c r="R50" i="4"/>
  <c r="S50" i="4" s="1"/>
  <c r="Z50" i="4"/>
  <c r="AA50" i="4" s="1"/>
  <c r="N50" i="4"/>
  <c r="O50" i="4" s="1"/>
  <c r="AB50" i="4"/>
  <c r="AC50" i="4" s="1"/>
  <c r="T50" i="4"/>
  <c r="U50" i="4" s="1"/>
  <c r="V50" i="4"/>
  <c r="W50" i="4" s="1"/>
  <c r="L50" i="4"/>
  <c r="M50" i="4" s="1"/>
  <c r="L44" i="4"/>
  <c r="M44" i="4" s="1"/>
  <c r="T44" i="4"/>
  <c r="U44" i="4" s="1"/>
  <c r="AB44" i="4"/>
  <c r="AC44" i="4" s="1"/>
  <c r="F44" i="4"/>
  <c r="G44" i="4" s="1"/>
  <c r="P44" i="4"/>
  <c r="Q44" i="4" s="1"/>
  <c r="X44" i="4"/>
  <c r="Y44" i="4" s="1"/>
  <c r="H44" i="4"/>
  <c r="I44" i="4" s="1"/>
  <c r="R44" i="4"/>
  <c r="S44" i="4" s="1"/>
  <c r="Z44" i="4"/>
  <c r="AA44" i="4" s="1"/>
  <c r="N44" i="4"/>
  <c r="O44" i="4" s="1"/>
  <c r="V44" i="4"/>
  <c r="W44" i="4" s="1"/>
  <c r="L40" i="4"/>
  <c r="M40" i="4" s="1"/>
  <c r="T40" i="4"/>
  <c r="U40" i="4" s="1"/>
  <c r="AB40" i="4"/>
  <c r="AC40" i="4" s="1"/>
  <c r="F40" i="4"/>
  <c r="G40" i="4" s="1"/>
  <c r="P40" i="4"/>
  <c r="Q40" i="4" s="1"/>
  <c r="X40" i="4"/>
  <c r="Y40" i="4" s="1"/>
  <c r="H40" i="4"/>
  <c r="I40" i="4" s="1"/>
  <c r="R40" i="4"/>
  <c r="S40" i="4" s="1"/>
  <c r="Z40" i="4"/>
  <c r="AA40" i="4" s="1"/>
  <c r="N40" i="4"/>
  <c r="O40" i="4" s="1"/>
  <c r="V40" i="4"/>
  <c r="W40" i="4" s="1"/>
  <c r="L41" i="4"/>
  <c r="M41" i="4" s="1"/>
  <c r="T41" i="4"/>
  <c r="U41" i="4" s="1"/>
  <c r="AB41" i="4"/>
  <c r="AC41" i="4" s="1"/>
  <c r="F41" i="4"/>
  <c r="G41" i="4" s="1"/>
  <c r="P41" i="4"/>
  <c r="Q41" i="4" s="1"/>
  <c r="X41" i="4"/>
  <c r="Y41" i="4" s="1"/>
  <c r="H41" i="4"/>
  <c r="I41" i="4" s="1"/>
  <c r="R41" i="4"/>
  <c r="S41" i="4" s="1"/>
  <c r="Z41" i="4"/>
  <c r="AA41" i="4" s="1"/>
  <c r="N41" i="4"/>
  <c r="O41" i="4" s="1"/>
  <c r="V41" i="4"/>
  <c r="W41" i="4" s="1"/>
  <c r="L43" i="4"/>
  <c r="M43" i="4" s="1"/>
  <c r="T43" i="4"/>
  <c r="U43" i="4" s="1"/>
  <c r="AB43" i="4"/>
  <c r="AC43" i="4" s="1"/>
  <c r="F43" i="4"/>
  <c r="G43" i="4" s="1"/>
  <c r="P43" i="4"/>
  <c r="Q43" i="4" s="1"/>
  <c r="X43" i="4"/>
  <c r="Y43" i="4" s="1"/>
  <c r="H43" i="4"/>
  <c r="I43" i="4" s="1"/>
  <c r="R43" i="4"/>
  <c r="S43" i="4" s="1"/>
  <c r="Z43" i="4"/>
  <c r="AA43" i="4" s="1"/>
  <c r="N43" i="4"/>
  <c r="O43" i="4" s="1"/>
  <c r="V43" i="4"/>
  <c r="W43" i="4" s="1"/>
  <c r="L39" i="4"/>
  <c r="M39" i="4" s="1"/>
  <c r="T39" i="4"/>
  <c r="U39" i="4" s="1"/>
  <c r="AB39" i="4"/>
  <c r="AC39" i="4" s="1"/>
  <c r="F39" i="4"/>
  <c r="P39" i="4"/>
  <c r="Q39" i="4" s="1"/>
  <c r="X39" i="4"/>
  <c r="Y39" i="4" s="1"/>
  <c r="H39" i="4"/>
  <c r="I39" i="4" s="1"/>
  <c r="R39" i="4"/>
  <c r="S39" i="4" s="1"/>
  <c r="Z39" i="4"/>
  <c r="AA39" i="4" s="1"/>
  <c r="N39" i="4"/>
  <c r="O39" i="4" s="1"/>
  <c r="V39" i="4"/>
  <c r="W39" i="4" s="1"/>
  <c r="L45" i="4"/>
  <c r="M45" i="4" s="1"/>
  <c r="T45" i="4"/>
  <c r="U45" i="4" s="1"/>
  <c r="AB45" i="4"/>
  <c r="AC45" i="4" s="1"/>
  <c r="F45" i="4"/>
  <c r="G45" i="4" s="1"/>
  <c r="P45" i="4"/>
  <c r="Q45" i="4" s="1"/>
  <c r="X45" i="4"/>
  <c r="Y45" i="4" s="1"/>
  <c r="H45" i="4"/>
  <c r="I45" i="4" s="1"/>
  <c r="R45" i="4"/>
  <c r="S45" i="4" s="1"/>
  <c r="Z45" i="4"/>
  <c r="AA45" i="4" s="1"/>
  <c r="N45" i="4"/>
  <c r="O45" i="4" s="1"/>
  <c r="V45" i="4"/>
  <c r="W45" i="4" s="1"/>
  <c r="L42" i="4"/>
  <c r="M42" i="4" s="1"/>
  <c r="T42" i="4"/>
  <c r="U42" i="4" s="1"/>
  <c r="AB42" i="4"/>
  <c r="AC42" i="4" s="1"/>
  <c r="F42" i="4"/>
  <c r="G42" i="4" s="1"/>
  <c r="P42" i="4"/>
  <c r="Q42" i="4" s="1"/>
  <c r="X42" i="4"/>
  <c r="Y42" i="4" s="1"/>
  <c r="H42" i="4"/>
  <c r="I42" i="4" s="1"/>
  <c r="R42" i="4"/>
  <c r="S42" i="4" s="1"/>
  <c r="Z42" i="4"/>
  <c r="AA42" i="4" s="1"/>
  <c r="N42" i="4"/>
  <c r="O42" i="4" s="1"/>
  <c r="V42" i="4"/>
  <c r="W42" i="4" s="1"/>
  <c r="L38" i="4"/>
  <c r="M38" i="4" s="1"/>
  <c r="T38" i="4"/>
  <c r="U38" i="4" s="1"/>
  <c r="AB38" i="4"/>
  <c r="AC38" i="4" s="1"/>
  <c r="F38" i="4"/>
  <c r="P38" i="4"/>
  <c r="Q38" i="4" s="1"/>
  <c r="X38" i="4"/>
  <c r="Y38" i="4" s="1"/>
  <c r="H38" i="4"/>
  <c r="I38" i="4" s="1"/>
  <c r="R38" i="4"/>
  <c r="S38" i="4" s="1"/>
  <c r="Z38" i="4"/>
  <c r="AA38" i="4" s="1"/>
  <c r="N38" i="4"/>
  <c r="O38" i="4" s="1"/>
  <c r="V38" i="4"/>
  <c r="W38" i="4" s="1"/>
  <c r="F37" i="4"/>
  <c r="P37" i="4"/>
  <c r="Q37" i="4" s="1"/>
  <c r="X37" i="4"/>
  <c r="Y37" i="4" s="1"/>
  <c r="H37" i="4"/>
  <c r="I37" i="4" s="1"/>
  <c r="R37" i="4"/>
  <c r="S37" i="4" s="1"/>
  <c r="Z37" i="4"/>
  <c r="AA37" i="4" s="1"/>
  <c r="L37" i="4"/>
  <c r="M37" i="4" s="1"/>
  <c r="T37" i="4"/>
  <c r="U37" i="4" s="1"/>
  <c r="AB37" i="4"/>
  <c r="AC37" i="4" s="1"/>
  <c r="N37" i="4"/>
  <c r="O37" i="4" s="1"/>
  <c r="V37" i="4"/>
  <c r="W37" i="4" s="1"/>
  <c r="AM56" i="4"/>
  <c r="AL39" i="4" l="1"/>
  <c r="AL43" i="4"/>
  <c r="AM54" i="4"/>
  <c r="AL47" i="4"/>
  <c r="AM37" i="4"/>
  <c r="AL56" i="4"/>
  <c r="AL51" i="4"/>
  <c r="AL52" i="4"/>
  <c r="AM38" i="4"/>
  <c r="AK52" i="4"/>
  <c r="AK50" i="4"/>
  <c r="AK51" i="4"/>
  <c r="AJ38" i="4"/>
  <c r="G38" i="4"/>
  <c r="AK38" i="4" s="1"/>
  <c r="AM46" i="4"/>
  <c r="AJ39" i="4"/>
  <c r="G39" i="4"/>
  <c r="AK39" i="4" s="1"/>
  <c r="AM52" i="4"/>
  <c r="AL38" i="4"/>
  <c r="AL50" i="4"/>
  <c r="AL41" i="4"/>
  <c r="AJ37" i="4"/>
  <c r="G37" i="4"/>
  <c r="AK37" i="4" s="1"/>
  <c r="AJ54" i="4"/>
  <c r="G54" i="4"/>
  <c r="AK54" i="4" s="1"/>
  <c r="AK46" i="4"/>
  <c r="AK47" i="4"/>
  <c r="AK48" i="4"/>
  <c r="AK41" i="4"/>
  <c r="AK42" i="4"/>
  <c r="AK43" i="4"/>
  <c r="AK44" i="4"/>
  <c r="AJ56" i="4"/>
  <c r="G55" i="4"/>
  <c r="AK56" i="4" s="1"/>
  <c r="AM43" i="4"/>
  <c r="AL48" i="4"/>
  <c r="AM42" i="4"/>
  <c r="AM41" i="4"/>
  <c r="AL42" i="4"/>
  <c r="AM51" i="4"/>
  <c r="AM50" i="4"/>
  <c r="AJ51" i="4"/>
  <c r="AJ52" i="4"/>
  <c r="AJ50" i="4"/>
  <c r="AM48" i="4"/>
  <c r="AJ47" i="4"/>
  <c r="AJ48" i="4"/>
  <c r="AJ46" i="4"/>
  <c r="AJ43" i="4"/>
  <c r="AJ44" i="4"/>
  <c r="AJ41" i="4"/>
  <c r="AJ42" i="4"/>
  <c r="J49" i="4"/>
  <c r="K49" i="4" s="1"/>
  <c r="J54" i="4"/>
  <c r="K54" i="4" s="1"/>
  <c r="J55" i="4"/>
  <c r="K55" i="4" s="1"/>
  <c r="J56" i="4"/>
  <c r="K56" i="4" s="1"/>
  <c r="J48" i="4"/>
  <c r="K48" i="4" s="1"/>
  <c r="J46" i="4"/>
  <c r="K46" i="4" s="1"/>
  <c r="J50" i="4"/>
  <c r="K50" i="4" s="1"/>
  <c r="J47" i="4"/>
  <c r="K47" i="4" s="1"/>
  <c r="J38" i="4"/>
  <c r="K38" i="4" s="1"/>
  <c r="J43" i="4"/>
  <c r="K43" i="4" s="1"/>
  <c r="J39" i="4"/>
  <c r="K39" i="4" s="1"/>
  <c r="J44" i="4"/>
  <c r="K44" i="4" s="1"/>
  <c r="J45" i="4"/>
  <c r="K45" i="4" s="1"/>
  <c r="J40" i="4"/>
  <c r="K40" i="4" s="1"/>
  <c r="J42" i="4"/>
  <c r="K42" i="4" s="1"/>
  <c r="J41" i="4"/>
  <c r="K41" i="4" s="1"/>
  <c r="J37" i="4"/>
  <c r="K37" i="4" s="1"/>
  <c r="AN52" i="4" l="1"/>
  <c r="AN51" i="4"/>
  <c r="AN39" i="4"/>
  <c r="AN46" i="4"/>
  <c r="AN54" i="4"/>
  <c r="AN37" i="4"/>
  <c r="AN38" i="4"/>
  <c r="AN48" i="4"/>
  <c r="AN42" i="4"/>
  <c r="AN50" i="4"/>
  <c r="AN43" i="4"/>
  <c r="AN47" i="4"/>
  <c r="AN56" i="4"/>
  <c r="AN44" i="4"/>
  <c r="AN41" i="4"/>
</calcChain>
</file>

<file path=xl/sharedStrings.xml><?xml version="1.0" encoding="utf-8"?>
<sst xmlns="http://schemas.openxmlformats.org/spreadsheetml/2006/main" count="1599" uniqueCount="284">
  <si>
    <t>TEST RESULTS</t>
  </si>
  <si>
    <t xml:space="preserve">Test Case </t>
  </si>
  <si>
    <t>Annual  End Use Site Energy EUI</t>
  </si>
  <si>
    <t>Variation from Baseline</t>
  </si>
  <si>
    <t xml:space="preserve"> (kBtu/sqft)</t>
  </si>
  <si>
    <t xml:space="preserve"> (kwh/sqft)</t>
  </si>
  <si>
    <t xml:space="preserve"> (therm/sqft)</t>
  </si>
  <si>
    <t>Heating (kBtu/sqft)</t>
  </si>
  <si>
    <t>Cooling (kBtu/sqft)</t>
  </si>
  <si>
    <t>Interior Lighting (kBtu/sqft)</t>
  </si>
  <si>
    <t>Fans (kBtu/sqft)</t>
  </si>
  <si>
    <t>Pumps (kBtu/sqft)</t>
  </si>
  <si>
    <t>Water Heating (kBtu/sqft)</t>
  </si>
  <si>
    <t>TDV % variation</t>
  </si>
  <si>
    <t>Total End Use Site Energy % Variation</t>
  </si>
  <si>
    <t>Reference Model</t>
  </si>
  <si>
    <t>Applicant Model</t>
  </si>
  <si>
    <t>Tower (kBtu/sqft)</t>
  </si>
  <si>
    <t>Gas Equipment (kBtu/sqft)</t>
  </si>
  <si>
    <t>Electric Equipment (kBtu/sqft)</t>
  </si>
  <si>
    <t>Annual Total End Use Site Energy EUI
(excludes Receptacle, Process, Process Ltg)</t>
  </si>
  <si>
    <t>Annual  TDV EUI
(excludes Receptacle, Process, Process Ltg)</t>
  </si>
  <si>
    <t>Pass/Fail</t>
  </si>
  <si>
    <t>Unmet Load Hours (UMLH)
(Heating + Cooling)</t>
  </si>
  <si>
    <t>Number of Zones with
Total UMLH &gt; 150</t>
  </si>
  <si>
    <t>Zone Max Total UMLH
(Hr/yr)</t>
  </si>
  <si>
    <t xml:space="preserve"> Site Energy EUI - Natural Gas
(excludes Receptacle, Process, Process Ltg)</t>
  </si>
  <si>
    <t>Site Energy EUI - Electricity
(excludes Receptacle, Process, Process Ltg)</t>
  </si>
  <si>
    <t>Analysis:</t>
  </si>
  <si>
    <t>Proposed Model:</t>
  </si>
  <si>
    <t>Proposed Model</t>
  </si>
  <si>
    <t>Standard Model:</t>
  </si>
  <si>
    <t>Standard Model</t>
  </si>
  <si>
    <t>Calling</t>
  </si>
  <si>
    <t>Compliance</t>
  </si>
  <si>
    <t>Secondary</t>
  </si>
  <si>
    <t>Pass /</t>
  </si>
  <si>
    <t>Elapsed</t>
  </si>
  <si>
    <t>Electric Energy Consumption (kWh)</t>
  </si>
  <si>
    <t>Natural Gas Energy Consumption (therms)</t>
  </si>
  <si>
    <t>Time Dependent Valuation (kTDV/ft2)</t>
  </si>
  <si>
    <t>Cooling Unmet Load Hours</t>
  </si>
  <si>
    <t>Heating Unmet Load Hours</t>
  </si>
  <si>
    <t>Application</t>
  </si>
  <si>
    <t>Manager</t>
  </si>
  <si>
    <t>Ruleset</t>
  </si>
  <si>
    <t>OpenStudio</t>
  </si>
  <si>
    <t>EnergyPlus</t>
  </si>
  <si>
    <t>Simulation</t>
  </si>
  <si>
    <t>Start Date &amp; Time</t>
  </si>
  <si>
    <t>Filename (saved to)</t>
  </si>
  <si>
    <t>Run Title</t>
  </si>
  <si>
    <t>Weather Station</t>
  </si>
  <si>
    <t>Analysis Type</t>
  </si>
  <si>
    <t>Elapsed Time</t>
  </si>
  <si>
    <t>Fail</t>
  </si>
  <si>
    <t>Margin</t>
  </si>
  <si>
    <t>Time</t>
  </si>
  <si>
    <t>Rule Eval Status</t>
  </si>
  <si>
    <t>Simulation Status</t>
  </si>
  <si>
    <t>Spc Heating</t>
  </si>
  <si>
    <t>Spc Cooling</t>
  </si>
  <si>
    <t>Indoor Fans</t>
  </si>
  <si>
    <t>Ht Reject</t>
  </si>
  <si>
    <t>Pumps &amp; Misc</t>
  </si>
  <si>
    <t>Lighting</t>
  </si>
  <si>
    <t>Comp Total</t>
  </si>
  <si>
    <t>Receptacle</t>
  </si>
  <si>
    <t>Process</t>
  </si>
  <si>
    <t>TOTAL</t>
  </si>
  <si>
    <t>Zone Max</t>
  </si>
  <si>
    <t>Zone Name</t>
  </si>
  <si>
    <t>Num Zones Exceed Max</t>
  </si>
  <si>
    <t>Version</t>
  </si>
  <si>
    <t>Weather File Path</t>
  </si>
  <si>
    <t>Project Path</t>
  </si>
  <si>
    <t>Floor Area</t>
  </si>
  <si>
    <t>0300016-OffMed-SG-Baseline</t>
  </si>
  <si>
    <t>0300006-OffMed-SG-Baseline</t>
  </si>
  <si>
    <t>0312316-OffMed-SG-WinUSHGC</t>
  </si>
  <si>
    <t>0312406-OffMed-SG-WinUSHGC</t>
  </si>
  <si>
    <t>0311816-OffMed-SG-WWR40</t>
  </si>
  <si>
    <t>0311916-OffMed-SG-WWR20</t>
  </si>
  <si>
    <t>0312006-OffMed-SG-WWR40</t>
  </si>
  <si>
    <t>0312106-OffMed-SG-WWR20</t>
  </si>
  <si>
    <t>0511615-RetlMed-SG-SRR5</t>
  </si>
  <si>
    <t>0511915-RetlMed-SG-SRR1</t>
  </si>
  <si>
    <t>0511806-RetlMed-SG-SRR5</t>
  </si>
  <si>
    <t>0512106-RetlMed-SG-SRR1</t>
  </si>
  <si>
    <t>Small Office Building (02000CZ-OffSml)</t>
  </si>
  <si>
    <t>Medium Office Building ((0300CZ-OffMed))</t>
  </si>
  <si>
    <t>Large Office Building (0400CZ-OffLrg)</t>
  </si>
  <si>
    <t>Stand-alone Retail (0500CZ-RetlMed)</t>
  </si>
  <si>
    <t>Strip Mall-PSZ System (1000CZ-RetlStrp)</t>
  </si>
  <si>
    <t>(90.8 ft x 60.5ft)</t>
  </si>
  <si>
    <t>(163.8 ft x 109.2 ft)</t>
  </si>
  <si>
    <t>(240 ft x 160 ft)</t>
  </si>
  <si>
    <t xml:space="preserve"> (178 ft x 139 ft)</t>
  </si>
  <si>
    <t>(300 ft x 75 ft)</t>
  </si>
  <si>
    <t>Version number</t>
  </si>
  <si>
    <t>0500015-RetlMed-SG-Baseline</t>
  </si>
  <si>
    <t>0500006-RetlMed-SG-Baseline</t>
  </si>
  <si>
    <t>COPY BatchResults.csv values from cell A1 and paste here @cell B2</t>
  </si>
  <si>
    <t>0300016-OffMed-Baseline_NDL</t>
  </si>
  <si>
    <t>0303216-OffMed-LightingLowLPD_NDL</t>
  </si>
  <si>
    <t>0303316-OffMed-LightingHighLPD_NDL</t>
  </si>
  <si>
    <t>0300006-OffMed-Baseline_NDL</t>
  </si>
  <si>
    <t>0303406-OffMed-LightingLowLPD_NDL</t>
  </si>
  <si>
    <t>0303506-OffMed-LightingHighLPD_NDL</t>
  </si>
  <si>
    <t>0307216-OffMed-HVACPVAV Design_NDL</t>
  </si>
  <si>
    <t>0307316-OffMed-HVACPVAV SATControl_NDL</t>
  </si>
  <si>
    <t>0307516-OffMed-HVACPVAV EconomizerType_NDL</t>
  </si>
  <si>
    <t>0314116-OffMed-FanPwrBox_NDL</t>
  </si>
  <si>
    <t>0312616-OffMed-Plenum_NDL</t>
  </si>
  <si>
    <t>0314716-OffMed-LabwExhPVAV_NDL</t>
  </si>
  <si>
    <t>0313516-OffMed-LabwExhDOAS_NDL</t>
  </si>
  <si>
    <t>0307606-OffMed-HVACPVAV Design_NDL</t>
  </si>
  <si>
    <t>0307706-OffMed-HVACPVAV SATControl_NDL</t>
  </si>
  <si>
    <t>0307906-OffMed-HVACPVAV EconomizerType_NDL</t>
  </si>
  <si>
    <t>0314206-OffMed-FanPwrBox_NDL</t>
  </si>
  <si>
    <t>0312706-OffMed-Plenum_NDL</t>
  </si>
  <si>
    <t>0314806-OffMed-LabwExhPVAV_NDL</t>
  </si>
  <si>
    <t>0313606-OffMed-LabwExhDOAS_NDL</t>
  </si>
  <si>
    <t>0400016-OffLrg-Baserun_NDL</t>
  </si>
  <si>
    <t>0408416-OffLrg-HVACChillerCOP_NDL</t>
  </si>
  <si>
    <t>0408516-OffLrg-HVACChWdeltaT_NDL</t>
  </si>
  <si>
    <t>0400006-OffLrg-Baserun_NDL</t>
  </si>
  <si>
    <t>0408806-OffLrg-HVACChillerCOP_NDL</t>
  </si>
  <si>
    <t>0408906-OffLrg-HVACChWdeltaT_NDL</t>
  </si>
  <si>
    <t>1000015-RetlStrp-BaselinePSZ_NDL</t>
  </si>
  <si>
    <t>1009215-RetlStrp-HVACPSZ DXCOP_NDL</t>
  </si>
  <si>
    <t>1009315-RetlStrp-HVACPSZ HeatEff_NDL</t>
  </si>
  <si>
    <t>1009415-RetlStrp-HVACPSZ EconomizerControl_NDL</t>
  </si>
  <si>
    <t>1013715-RetlStrp-EvapCooler_NDL</t>
  </si>
  <si>
    <t>1000006-RetlStrp-BaselinePSZ_NDL</t>
  </si>
  <si>
    <t>1009806-RetlStrp-HVACPSZ DXCOP_NDL</t>
  </si>
  <si>
    <t>1009906-RetlStrp-HVACPSZ HeatEff_NDL</t>
  </si>
  <si>
    <t>1010006-RetlStrp-HVACPSZ EconomizerControl_NDL</t>
  </si>
  <si>
    <t>1013906-RetlStrp-EvapCooler_NDL</t>
  </si>
  <si>
    <t>1000015-RetlStrp-BaselinePTAC_NDL</t>
  </si>
  <si>
    <t>1010115-RetlStrp-HVACPTAC DXCOP_NDL</t>
  </si>
  <si>
    <t>1010515-RetlStrp-FPFC_NDL</t>
  </si>
  <si>
    <t>1014315-RetlStrp-WSHP_NDL</t>
  </si>
  <si>
    <t>1000006-RetlStrp-BaselinePTAC_NDL</t>
  </si>
  <si>
    <t>1010306-RetlStrp-HVACPTAC DXCOP_NDL</t>
  </si>
  <si>
    <t>1010606-RetlStrp-FPFC_NDL</t>
  </si>
  <si>
    <t>1014506-RetlStrp-WSHP_NDL</t>
  </si>
  <si>
    <t>0500015-RetlMed-Baseline_NDL</t>
  </si>
  <si>
    <t>0512815-RetlMed-SZVAV_NDL</t>
  </si>
  <si>
    <t>0500006-RetlMed-Baseline_NDL</t>
  </si>
  <si>
    <t>0513006-RetlMed-SZVAV_NDL</t>
  </si>
  <si>
    <t>0400016-OffLrg-CRAH_NDL</t>
  </si>
  <si>
    <t>0413216-OffLrg-CRAC_NDL</t>
  </si>
  <si>
    <t>0400006-OffLrg-CRAH_NDL</t>
  </si>
  <si>
    <t>0413306-OffLrg-CRAC_NDL</t>
  </si>
  <si>
    <t>0512215-RetlMed-SG-SkyU</t>
  </si>
  <si>
    <t>0512406-RetlMed-SG-SkyU</t>
  </si>
  <si>
    <t>Propane Energy Consumption (MBtu)</t>
  </si>
  <si>
    <t>Domestic Hot Water</t>
  </si>
  <si>
    <t>Indoor Lighting</t>
  </si>
  <si>
    <t>Other Ltg</t>
  </si>
  <si>
    <t>BLUE-CANYON_725845</t>
  </si>
  <si>
    <t>Title24Compliance</t>
  </si>
  <si>
    <t>PASS</t>
  </si>
  <si>
    <t>--</t>
  </si>
  <si>
    <t>Successful (140 warnings)</t>
  </si>
  <si>
    <t>CA 2016 Nonresidential, Vers. 2.0</t>
  </si>
  <si>
    <t>-</t>
  </si>
  <si>
    <t>TORRANCE_722955</t>
  </si>
  <si>
    <t>Successful (127 warnings)</t>
  </si>
  <si>
    <t>FAIL</t>
  </si>
  <si>
    <t>PALM-SPRINGS-INTL_722868</t>
  </si>
  <si>
    <t>Successful (117 warnings)</t>
  </si>
  <si>
    <t>Successful (136 warnings)</t>
  </si>
  <si>
    <t>Successful (128 warnings)</t>
  </si>
  <si>
    <t>Successful (121 warnings)</t>
  </si>
  <si>
    <t>Successful (135 warnings)</t>
  </si>
  <si>
    <t>Successful (137 warnings)</t>
  </si>
  <si>
    <t>Successful (2 severe errors, 102 warnings)</t>
  </si>
  <si>
    <t>Successful (141 warnings)</t>
  </si>
  <si>
    <t>Successful (129 warnings)</t>
  </si>
  <si>
    <t>Successful (122 warnings)</t>
  </si>
  <si>
    <t>Successful (116 warnings)</t>
  </si>
  <si>
    <t>Successful (86 warnings)</t>
  </si>
  <si>
    <t>Successful (89 warnings)</t>
  </si>
  <si>
    <t>Successful (87 warnings)</t>
  </si>
  <si>
    <t>Successful (85 warnings)</t>
  </si>
  <si>
    <t>Successful (90 warnings)</t>
  </si>
  <si>
    <t>0511015-RetlMed-SG-EnvRoofInsulation</t>
  </si>
  <si>
    <t>0511315-RetlMed-SG-EnvWallInsulation</t>
  </si>
  <si>
    <t>1.11.1.d869ebc332</t>
  </si>
  <si>
    <t>Successful (130 warnings)</t>
  </si>
  <si>
    <t>Successful (123 warnings)</t>
  </si>
  <si>
    <t>Successful (113 warnings)</t>
  </si>
  <si>
    <t>Successful (142 warnings)</t>
  </si>
  <si>
    <t>Successful (88 warnings)</t>
  </si>
  <si>
    <t>Successful (83 warnings)</t>
  </si>
  <si>
    <t>Successful (84 warnings)</t>
  </si>
  <si>
    <t>Successful (81 warnings)</t>
  </si>
  <si>
    <t>Successful (92 warnings)</t>
  </si>
  <si>
    <t>Successful (106 warnings)</t>
  </si>
  <si>
    <t>Successful (103 warnings)</t>
  </si>
  <si>
    <t>Successful (98 warnings)</t>
  </si>
  <si>
    <t>Successful (94 warnings)</t>
  </si>
  <si>
    <t>Successful (108 warnings)</t>
  </si>
  <si>
    <t>Successful (96 warnings)</t>
  </si>
  <si>
    <t>x</t>
  </si>
  <si>
    <t>2016-Sep-18 23:25:21</t>
  </si>
  <si>
    <t>CBECC-Com 2016.2.1 (868)</t>
  </si>
  <si>
    <t>BEMCmpMgr 2016.2.1 (4372)</t>
  </si>
  <si>
    <t>C:\Users\nikhilk\Documents\svn-CBECC-Com\CBECC-Com13\Data\EPW\</t>
  </si>
  <si>
    <t>C:\Users\nikhilk\Documents\svn-CBECC-Com\CBECC-Com13\Projects\SoftwareSensitivity2016 Tests\SimplifiedGeometry\BO_0918_STSG16\</t>
  </si>
  <si>
    <t>2016-Sep-18 23:26:44</t>
  </si>
  <si>
    <t>2016-Sep-18 23:28:22</t>
  </si>
  <si>
    <t>2016-Sep-18 23:29:56</t>
  </si>
  <si>
    <t>2016-Sep-18 23:31:27</t>
  </si>
  <si>
    <t>2016-Sep-18 23:32:58</t>
  </si>
  <si>
    <t>2016-Sep-18 23:34:19</t>
  </si>
  <si>
    <t>2016-Sep-18 23:35:39</t>
  </si>
  <si>
    <t>2016-Sep-18 23:37:12</t>
  </si>
  <si>
    <t>2016-Sep-18 23:39:06</t>
  </si>
  <si>
    <t>2016-Sep-18 23:40:38</t>
  </si>
  <si>
    <t>2016-Sep-18 23:41:58</t>
  </si>
  <si>
    <t>2016-Sep-18 23:43:21</t>
  </si>
  <si>
    <t>2016-Sep-18 23:44:40</t>
  </si>
  <si>
    <t>2016-Sep-18 23:46:13</t>
  </si>
  <si>
    <t>2016-Sep-18 23:47:47</t>
  </si>
  <si>
    <t>2016-Sep-18 23:49:07</t>
  </si>
  <si>
    <t>2016-Sep-18 23:50:24</t>
  </si>
  <si>
    <t>2016-Sep-18 23:51:56</t>
  </si>
  <si>
    <t>2016-Sep-18 23:53:15</t>
  </si>
  <si>
    <t>2016-Sep-18 23:54:47</t>
  </si>
  <si>
    <t>2016-Sep-18 23:56:06</t>
  </si>
  <si>
    <t>2016-Sep-18 23:57:50</t>
  </si>
  <si>
    <t>2016-Sep-18 23:59:21</t>
  </si>
  <si>
    <t>2016-Sep-19 00:01:03</t>
  </si>
  <si>
    <t>2016-Sep-19 00:02:23</t>
  </si>
  <si>
    <t>2016-Sep-19 00:04:03</t>
  </si>
  <si>
    <t>2016-Sep-19 00:05:29</t>
  </si>
  <si>
    <t>2016-Sep-19 00:08:37</t>
  </si>
  <si>
    <t>2016-Sep-19 00:12:09</t>
  </si>
  <si>
    <t>2016-Sep-19 00:15:33</t>
  </si>
  <si>
    <t>2016-Sep-19 00:19:13</t>
  </si>
  <si>
    <t>2016-Sep-19 00:22:24</t>
  </si>
  <si>
    <t>2016-Sep-19 00:25:33</t>
  </si>
  <si>
    <t>2016-Sep-19 00:28:42</t>
  </si>
  <si>
    <t>2016-Sep-19 00:31:51</t>
  </si>
  <si>
    <t>2016-Sep-19 00:35:32</t>
  </si>
  <si>
    <t>2016-Sep-19 00:39:01</t>
  </si>
  <si>
    <t>2016-Sep-19 00:45:18</t>
  </si>
  <si>
    <t>2016-Sep-19 00:46:20</t>
  </si>
  <si>
    <t>2016-Sep-19 00:47:21</t>
  </si>
  <si>
    <t>2016-Sep-19 00:48:20</t>
  </si>
  <si>
    <t>2016-Sep-19 00:49:21</t>
  </si>
  <si>
    <t>2016-Sep-19 00:50:23</t>
  </si>
  <si>
    <t>2016-Sep-19 00:51:25</t>
  </si>
  <si>
    <t>2016-Sep-19 00:52:30</t>
  </si>
  <si>
    <t>2016-Sep-19 00:53:35</t>
  </si>
  <si>
    <t>2016-Sep-19 00:54:39</t>
  </si>
  <si>
    <t>2016-Sep-19 00:55:38</t>
  </si>
  <si>
    <t>2016-Sep-19 00:56:41</t>
  </si>
  <si>
    <t>2016-Sep-19 00:58:27</t>
  </si>
  <si>
    <t>2016-Sep-19 01:00:00</t>
  </si>
  <si>
    <t>2016-Sep-19 01:01:01</t>
  </si>
  <si>
    <t>2016-Sep-19 01:02:06</t>
  </si>
  <si>
    <t>2016-Sep-19 01:03:05</t>
  </si>
  <si>
    <t>2016-Sep-19 01:04:08</t>
  </si>
  <si>
    <t>2016-Sep-20 11:36:57</t>
  </si>
  <si>
    <t>D:\svn-CBECC-Com\CBECC-Com13\Data\EPW\</t>
  </si>
  <si>
    <t>D:\svn-CBECC-Com\CBECC-Com13\Projects\SoftwareSensitivity2016 Tests\SimplifiedGeometry\BatchOut_160920_2016_SST_SG\</t>
  </si>
  <si>
    <t>2016-Sep-20 11:38:04</t>
  </si>
  <si>
    <t>2016-Sep-20 11:39:34</t>
  </si>
  <si>
    <t>2016-Sep-20 11:41:08</t>
  </si>
  <si>
    <t>2016-Sep-20 11:42:41</t>
  </si>
  <si>
    <t>2016-Sep-20 11:44:15</t>
  </si>
  <si>
    <t>2016-Sep-20 11:45:49</t>
  </si>
  <si>
    <t>2016-Sep-20 11:46:58</t>
  </si>
  <si>
    <t>2016-Sep-20 11:48:31</t>
  </si>
  <si>
    <t>2016-Sep-20 11:49:41</t>
  </si>
  <si>
    <t>2016-Sep-20 11:51:11</t>
  </si>
  <si>
    <t>2016-Sep-20 11:52:24</t>
  </si>
  <si>
    <t>2016-Sep-20 11:54:29</t>
  </si>
  <si>
    <t>2016-Sep-20 11:55:55</t>
  </si>
  <si>
    <t>CBECC-Com 2016.2.1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</si>
</sst>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quot;$&quot;#,##0"/>
  </numFmts>
  <fonts count="57"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Calibri"/>
      <family val="2"/>
      <scheme val="minor"/>
    </font>
    <font>
      <b/>
      <sz val="11"/>
      <color theme="1"/>
      <name val="Calibri"/>
      <family val="2"/>
      <scheme val="minor"/>
    </font>
    <font>
      <sz val="10"/>
      <name val="Arial"/>
      <family val="2"/>
    </font>
    <font>
      <sz val="10"/>
      <color theme="1"/>
      <name val="Calibri"/>
      <family val="2"/>
      <scheme val="minor"/>
    </font>
    <font>
      <b/>
      <sz val="10"/>
      <color theme="1"/>
      <name val="Calibri"/>
      <family val="2"/>
      <scheme val="minor"/>
    </font>
    <font>
      <b/>
      <sz val="10"/>
      <name val="Arial"/>
      <family val="2"/>
    </font>
    <font>
      <sz val="8"/>
      <name val="Arial"/>
      <family val="2"/>
    </font>
    <font>
      <u/>
      <sz val="11"/>
      <color theme="10"/>
      <name val="Calibri"/>
      <family val="2"/>
      <scheme val="minor"/>
    </font>
    <font>
      <u/>
      <sz val="10"/>
      <color indexed="12"/>
      <name val="Arial"/>
      <family val="2"/>
    </font>
    <font>
      <b/>
      <sz val="8"/>
      <name val="Arial"/>
      <family val="2"/>
    </font>
    <font>
      <i/>
      <sz val="8"/>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11"/>
      <color indexed="8"/>
      <name val="Calibri"/>
      <family val="2"/>
    </font>
    <font>
      <sz val="10"/>
      <name val="Arial"/>
      <family val="2"/>
    </font>
    <font>
      <u/>
      <sz val="11"/>
      <color theme="10"/>
      <name val="Calibri"/>
      <family val="2"/>
    </font>
    <font>
      <sz val="8"/>
      <color indexed="8"/>
      <name val="MS Sans Serif"/>
      <family val="2"/>
    </font>
    <font>
      <u/>
      <sz val="9.35"/>
      <color theme="10"/>
      <name val="Calibri"/>
      <family val="2"/>
    </font>
    <font>
      <sz val="10"/>
      <name val="Calibri"/>
      <family val="2"/>
      <scheme val="minor"/>
    </font>
    <font>
      <sz val="8"/>
      <color theme="1"/>
      <name val="Calibri"/>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b/>
      <sz val="11"/>
      <color rgb="FF0070C0"/>
      <name val="Calibri"/>
      <family val="2"/>
      <scheme val="minor"/>
    </font>
    <font>
      <b/>
      <sz val="10"/>
      <color rgb="FF0070C0"/>
      <name val="Calibri"/>
      <family val="2"/>
      <scheme val="minor"/>
    </font>
  </fonts>
  <fills count="37">
    <fill>
      <patternFill patternType="none"/>
    </fill>
    <fill>
      <patternFill patternType="gray125"/>
    </fill>
    <fill>
      <patternFill patternType="solid">
        <fgColor rgb="FFFFFFCC"/>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39997558519241921"/>
        <bgColor indexed="64"/>
      </patternFill>
    </fill>
    <fill>
      <patternFill patternType="solid">
        <fgColor theme="0" tint="-0.14999847407452621"/>
        <bgColor indexed="64"/>
      </patternFill>
    </fill>
  </fills>
  <borders count="30">
    <border>
      <left/>
      <right/>
      <top/>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s>
  <cellStyleXfs count="578">
    <xf numFmtId="0" fontId="0" fillId="0" borderId="0"/>
    <xf numFmtId="9" fontId="5" fillId="0" borderId="0" applyFont="0" applyFill="0" applyBorder="0" applyAlignment="0" applyProtection="0"/>
    <xf numFmtId="0" fontId="7" fillId="0" borderId="0"/>
    <xf numFmtId="164" fontId="11" fillId="0" borderId="0" applyFont="0" applyFill="0" applyBorder="0" applyAlignment="0" applyProtection="0">
      <alignment horizontal="right"/>
    </xf>
    <xf numFmtId="2" fontId="11" fillId="0" borderId="0" applyFont="0" applyFill="0" applyBorder="0" applyAlignment="0" applyProtection="0">
      <alignment horizontal="right"/>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3" fontId="11" fillId="0" borderId="0" applyFont="0" applyFill="0" applyBorder="0" applyAlignment="0" applyProtection="0">
      <alignment horizontal="right"/>
    </xf>
    <xf numFmtId="165" fontId="11" fillId="0" borderId="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7" fillId="0" borderId="0"/>
    <xf numFmtId="0" fontId="7" fillId="0" borderId="0"/>
    <xf numFmtId="0" fontId="7" fillId="0" borderId="0"/>
    <xf numFmtId="0" fontId="5" fillId="0" borderId="0"/>
    <xf numFmtId="0" fontId="5" fillId="0" borderId="0"/>
    <xf numFmtId="0" fontId="5" fillId="0" borderId="0"/>
    <xf numFmtId="0" fontId="5" fillId="0" borderId="0"/>
    <xf numFmtId="0" fontId="7" fillId="0" borderId="0"/>
    <xf numFmtId="0" fontId="5" fillId="0" borderId="0"/>
    <xf numFmtId="0" fontId="7" fillId="0" borderId="0"/>
    <xf numFmtId="0" fontId="7" fillId="0" borderId="0"/>
    <xf numFmtId="0" fontId="7" fillId="0" borderId="0"/>
    <xf numFmtId="0" fontId="5" fillId="2" borderId="1" applyNumberFormat="0" applyFont="0" applyAlignment="0" applyProtection="0"/>
    <xf numFmtId="0" fontId="14" fillId="0" borderId="7" applyFill="0" applyProtection="0">
      <alignment horizontal="right" wrapText="1"/>
    </xf>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0" fontId="15" fillId="0" borderId="0" applyFill="0" applyBorder="0" applyProtection="0">
      <alignment horizontal="left" wrapText="1"/>
    </xf>
    <xf numFmtId="0" fontId="8" fillId="0" borderId="0"/>
    <xf numFmtId="0" fontId="16" fillId="0" borderId="0"/>
    <xf numFmtId="9" fontId="7"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7" fillId="0" borderId="0"/>
    <xf numFmtId="9" fontId="7" fillId="0" borderId="0" applyFont="0" applyFill="0" applyBorder="0" applyAlignment="0" applyProtection="0"/>
    <xf numFmtId="0" fontId="5" fillId="0" borderId="0"/>
    <xf numFmtId="9" fontId="16"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16" fillId="0" borderId="0"/>
    <xf numFmtId="0" fontId="16" fillId="0" borderId="0"/>
    <xf numFmtId="0" fontId="7" fillId="0" borderId="0"/>
    <xf numFmtId="0" fontId="7" fillId="0" borderId="0"/>
    <xf numFmtId="0" fontId="5" fillId="0" borderId="0"/>
    <xf numFmtId="9" fontId="7" fillId="0" borderId="0" applyFon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10" applyNumberFormat="0" applyFill="0" applyAlignment="0" applyProtection="0"/>
    <xf numFmtId="0" fontId="20" fillId="0" borderId="11"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12" applyNumberFormat="0" applyAlignment="0" applyProtection="0"/>
    <xf numFmtId="0" fontId="25" fillId="8" borderId="13" applyNumberFormat="0" applyAlignment="0" applyProtection="0"/>
    <xf numFmtId="0" fontId="26" fillId="8" borderId="12" applyNumberFormat="0" applyAlignment="0" applyProtection="0"/>
    <xf numFmtId="0" fontId="27" fillId="0" borderId="14" applyNumberFormat="0" applyFill="0" applyAlignment="0" applyProtection="0"/>
    <xf numFmtId="0" fontId="28" fillId="9" borderId="15" applyNumberFormat="0" applyAlignment="0" applyProtection="0"/>
    <xf numFmtId="0" fontId="29" fillId="0" borderId="0" applyNumberFormat="0" applyFill="0" applyBorder="0" applyAlignment="0" applyProtection="0"/>
    <xf numFmtId="0" fontId="5" fillId="2" borderId="1"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31"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1" fillId="33" borderId="0" applyNumberFormat="0" applyBorder="0" applyAlignment="0" applyProtection="0"/>
    <xf numFmtId="0" fontId="7" fillId="0" borderId="0"/>
    <xf numFmtId="0" fontId="7" fillId="0" borderId="0"/>
    <xf numFmtId="0" fontId="7"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7" fillId="0" borderId="0"/>
    <xf numFmtId="0" fontId="7" fillId="0" borderId="0"/>
    <xf numFmtId="0" fontId="34" fillId="0" borderId="0"/>
    <xf numFmtId="9" fontId="34" fillId="0" borderId="0" applyFont="0" applyFill="0" applyBorder="0" applyAlignment="0" applyProtection="0"/>
    <xf numFmtId="0" fontId="34" fillId="0" borderId="0"/>
    <xf numFmtId="0" fontId="34" fillId="0" borderId="0"/>
    <xf numFmtId="0" fontId="36" fillId="0" borderId="0" applyNumberFormat="0" applyFill="0" applyBorder="0" applyAlignment="0" applyProtection="0"/>
    <xf numFmtId="0" fontId="36" fillId="0" borderId="0" applyNumberFormat="0" applyFill="0" applyBorder="0" applyAlignment="0" applyProtection="0"/>
    <xf numFmtId="43" fontId="7"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43" fontId="3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5" fillId="0" borderId="0"/>
    <xf numFmtId="0" fontId="7" fillId="0" borderId="0"/>
    <xf numFmtId="43" fontId="5" fillId="0" borderId="0" applyFont="0" applyFill="0" applyBorder="0" applyAlignment="0" applyProtection="0"/>
    <xf numFmtId="0" fontId="37"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7" fillId="0" borderId="0"/>
    <xf numFmtId="0" fontId="7" fillId="0" borderId="0"/>
    <xf numFmtId="0" fontId="7" fillId="0" borderId="0"/>
    <xf numFmtId="0" fontId="36" fillId="0" borderId="0" applyNumberFormat="0" applyFill="0" applyBorder="0" applyAlignment="0" applyProtection="0"/>
    <xf numFmtId="0" fontId="7" fillId="0" borderId="0"/>
    <xf numFmtId="0" fontId="4" fillId="0" borderId="0"/>
    <xf numFmtId="0" fontId="4" fillId="0" borderId="0"/>
    <xf numFmtId="0" fontId="4" fillId="0" borderId="0"/>
    <xf numFmtId="0" fontId="7" fillId="0" borderId="0"/>
    <xf numFmtId="9" fontId="7" fillId="0" borderId="0" applyFont="0" applyFill="0" applyBorder="0" applyAlignment="0" applyProtection="0"/>
    <xf numFmtId="0" fontId="7" fillId="0" borderId="0"/>
    <xf numFmtId="0" fontId="7" fillId="0" borderId="0"/>
    <xf numFmtId="0" fontId="4" fillId="0" borderId="0"/>
    <xf numFmtId="0" fontId="40" fillId="0" borderId="9" applyNumberFormat="0" applyFill="0" applyAlignment="0" applyProtection="0"/>
    <xf numFmtId="0" fontId="41" fillId="0" borderId="10" applyNumberFormat="0" applyFill="0" applyAlignment="0" applyProtection="0"/>
    <xf numFmtId="0" fontId="42" fillId="0" borderId="11" applyNumberFormat="0" applyFill="0" applyAlignment="0" applyProtection="0"/>
    <xf numFmtId="0" fontId="42" fillId="0" borderId="0" applyNumberFormat="0" applyFill="0" applyBorder="0" applyAlignment="0" applyProtection="0"/>
    <xf numFmtId="0" fontId="43" fillId="4" borderId="0" applyNumberFormat="0" applyBorder="0" applyAlignment="0" applyProtection="0"/>
    <xf numFmtId="0" fontId="44" fillId="5" borderId="0" applyNumberFormat="0" applyBorder="0" applyAlignment="0" applyProtection="0"/>
    <xf numFmtId="0" fontId="45" fillId="6" borderId="0" applyNumberFormat="0" applyBorder="0" applyAlignment="0" applyProtection="0"/>
    <xf numFmtId="0" fontId="46" fillId="7" borderId="12" applyNumberFormat="0" applyAlignment="0" applyProtection="0"/>
    <xf numFmtId="0" fontId="47" fillId="8" borderId="13" applyNumberFormat="0" applyAlignment="0" applyProtection="0"/>
    <xf numFmtId="0" fontId="48" fillId="8" borderId="12" applyNumberFormat="0" applyAlignment="0" applyProtection="0"/>
    <xf numFmtId="0" fontId="49" fillId="0" borderId="14" applyNumberFormat="0" applyFill="0" applyAlignment="0" applyProtection="0"/>
    <xf numFmtId="0" fontId="50" fillId="9" borderId="15" applyNumberFormat="0" applyAlignment="0" applyProtection="0"/>
    <xf numFmtId="0" fontId="51" fillId="0" borderId="0" applyNumberFormat="0" applyFill="0" applyBorder="0" applyAlignment="0" applyProtection="0"/>
    <xf numFmtId="0" fontId="4" fillId="2" borderId="1" applyNumberFormat="0" applyFont="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54" fillId="17" borderId="0" applyNumberFormat="0" applyBorder="0" applyAlignment="0" applyProtection="0"/>
    <xf numFmtId="0" fontId="5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54" fillId="21" borderId="0" applyNumberFormat="0" applyBorder="0" applyAlignment="0" applyProtection="0"/>
    <xf numFmtId="0" fontId="5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4" fillId="25" borderId="0" applyNumberFormat="0" applyBorder="0" applyAlignment="0" applyProtection="0"/>
    <xf numFmtId="0" fontId="5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4" fillId="29" borderId="0" applyNumberFormat="0" applyBorder="0" applyAlignment="0" applyProtection="0"/>
    <xf numFmtId="0" fontId="5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4" fillId="3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9" fontId="7" fillId="0" borderId="0" applyFont="0" applyFill="0" applyBorder="0" applyAlignment="0" applyProtection="0"/>
    <xf numFmtId="0" fontId="7" fillId="0" borderId="0"/>
    <xf numFmtId="0" fontId="7" fillId="0" borderId="0"/>
    <xf numFmtId="0" fontId="4" fillId="0" borderId="0"/>
    <xf numFmtId="0" fontId="4"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5" fillId="0" borderId="0"/>
    <xf numFmtId="9" fontId="5" fillId="0" borderId="0" applyFont="0" applyFill="0" applyBorder="0" applyAlignment="0" applyProtection="0"/>
    <xf numFmtId="0" fontId="18" fillId="0" borderId="9" applyNumberFormat="0" applyFill="0" applyAlignment="0" applyProtection="0"/>
    <xf numFmtId="0" fontId="19" fillId="0" borderId="10" applyNumberFormat="0" applyFill="0" applyAlignment="0" applyProtection="0"/>
    <xf numFmtId="0" fontId="20" fillId="0" borderId="11"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12" applyNumberFormat="0" applyAlignment="0" applyProtection="0"/>
    <xf numFmtId="0" fontId="25" fillId="8" borderId="13" applyNumberFormat="0" applyAlignment="0" applyProtection="0"/>
    <xf numFmtId="0" fontId="26" fillId="8" borderId="12" applyNumberFormat="0" applyAlignment="0" applyProtection="0"/>
    <xf numFmtId="0" fontId="27" fillId="0" borderId="14" applyNumberFormat="0" applyFill="0" applyAlignment="0" applyProtection="0"/>
    <xf numFmtId="0" fontId="28" fillId="9" borderId="15" applyNumberFormat="0" applyAlignment="0" applyProtection="0"/>
    <xf numFmtId="0" fontId="29" fillId="0" borderId="0" applyNumberFormat="0" applyFill="0" applyBorder="0" applyAlignment="0" applyProtection="0"/>
    <xf numFmtId="0" fontId="5" fillId="2" borderId="1"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31"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1" fillId="33" borderId="0" applyNumberFormat="0" applyBorder="0" applyAlignment="0" applyProtection="0"/>
    <xf numFmtId="0" fontId="3" fillId="0" borderId="0"/>
    <xf numFmtId="0" fontId="3" fillId="0" borderId="0"/>
    <xf numFmtId="0" fontId="3"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5" fillId="0" borderId="0"/>
    <xf numFmtId="9" fontId="5" fillId="0" borderId="0" applyFont="0" applyFill="0" applyBorder="0" applyAlignment="0" applyProtection="0"/>
    <xf numFmtId="0" fontId="18" fillId="0" borderId="9" applyNumberFormat="0" applyFill="0" applyAlignment="0" applyProtection="0"/>
    <xf numFmtId="0" fontId="19" fillId="0" borderId="10" applyNumberFormat="0" applyFill="0" applyAlignment="0" applyProtection="0"/>
    <xf numFmtId="0" fontId="20" fillId="0" borderId="11"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12" applyNumberFormat="0" applyAlignment="0" applyProtection="0"/>
    <xf numFmtId="0" fontId="25" fillId="8" borderId="13" applyNumberFormat="0" applyAlignment="0" applyProtection="0"/>
    <xf numFmtId="0" fontId="26" fillId="8" borderId="12" applyNumberFormat="0" applyAlignment="0" applyProtection="0"/>
    <xf numFmtId="0" fontId="27" fillId="0" borderId="14" applyNumberFormat="0" applyFill="0" applyAlignment="0" applyProtection="0"/>
    <xf numFmtId="0" fontId="28" fillId="9" borderId="15" applyNumberFormat="0" applyAlignment="0" applyProtection="0"/>
    <xf numFmtId="0" fontId="29" fillId="0" borderId="0" applyNumberFormat="0" applyFill="0" applyBorder="0" applyAlignment="0" applyProtection="0"/>
    <xf numFmtId="0" fontId="5" fillId="2" borderId="1"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31"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1" fillId="33"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cellStyleXfs>
  <cellXfs count="114">
    <xf numFmtId="0" fontId="0" fillId="0" borderId="0" xfId="0"/>
    <xf numFmtId="0" fontId="8" fillId="0" borderId="0" xfId="0" applyFont="1"/>
    <xf numFmtId="0" fontId="6" fillId="0" borderId="0" xfId="0" applyFont="1"/>
    <xf numFmtId="0" fontId="8" fillId="0" borderId="0" xfId="0" applyFont="1" applyAlignment="1">
      <alignment vertical="top"/>
    </xf>
    <xf numFmtId="0" fontId="6" fillId="0" borderId="0" xfId="0" applyFont="1" applyAlignment="1">
      <alignment vertical="center"/>
    </xf>
    <xf numFmtId="0" fontId="8" fillId="0" borderId="0" xfId="0" applyFont="1" applyFill="1"/>
    <xf numFmtId="2" fontId="0" fillId="0" borderId="3" xfId="0" applyNumberFormat="1" applyFont="1" applyBorder="1" applyAlignment="1" applyProtection="1">
      <alignment vertical="center"/>
      <protection hidden="1"/>
    </xf>
    <xf numFmtId="0" fontId="0" fillId="0" borderId="0" xfId="0" applyFont="1" applyAlignment="1">
      <alignment vertical="center"/>
    </xf>
    <xf numFmtId="0" fontId="0" fillId="0" borderId="0" xfId="0" applyFont="1"/>
    <xf numFmtId="164" fontId="0" fillId="0" borderId="3" xfId="0" applyNumberFormat="1" applyFont="1" applyFill="1" applyBorder="1" applyAlignment="1" applyProtection="1">
      <alignment vertical="center"/>
      <protection hidden="1"/>
    </xf>
    <xf numFmtId="1" fontId="8" fillId="0" borderId="0" xfId="1" applyNumberFormat="1" applyFont="1" applyAlignment="1">
      <alignment horizontal="center"/>
    </xf>
    <xf numFmtId="10" fontId="8" fillId="0" borderId="0" xfId="1" applyNumberFormat="1" applyFont="1" applyAlignment="1">
      <alignment horizontal="center"/>
    </xf>
    <xf numFmtId="0" fontId="32" fillId="0" borderId="0" xfId="0" applyFont="1" applyAlignment="1">
      <alignment horizontal="center"/>
    </xf>
    <xf numFmtId="0" fontId="6" fillId="0" borderId="0" xfId="0" applyFont="1" applyFill="1" applyAlignment="1">
      <alignment vertical="center"/>
    </xf>
    <xf numFmtId="0" fontId="8" fillId="0" borderId="0" xfId="0" applyFont="1" applyFill="1" applyAlignment="1">
      <alignment vertical="top"/>
    </xf>
    <xf numFmtId="10" fontId="0" fillId="0" borderId="0" xfId="0" applyNumberFormat="1" applyFont="1" applyFill="1" applyBorder="1" applyAlignment="1" applyProtection="1">
      <alignment vertical="center"/>
      <protection hidden="1"/>
    </xf>
    <xf numFmtId="0" fontId="0" fillId="0" borderId="0" xfId="0" applyFont="1" applyFill="1"/>
    <xf numFmtId="10" fontId="6" fillId="0" borderId="0" xfId="0" applyNumberFormat="1" applyFont="1" applyFill="1" applyBorder="1" applyAlignment="1" applyProtection="1">
      <alignment vertical="center"/>
      <protection hidden="1"/>
    </xf>
    <xf numFmtId="0" fontId="0" fillId="0" borderId="0" xfId="0" applyFont="1" applyFill="1" applyAlignment="1">
      <alignment vertical="center"/>
    </xf>
    <xf numFmtId="0" fontId="6" fillId="0" borderId="0" xfId="0" applyFont="1" applyFill="1"/>
    <xf numFmtId="0" fontId="0" fillId="0" borderId="0" xfId="0" applyFill="1"/>
    <xf numFmtId="0" fontId="0" fillId="0" borderId="0" xfId="0" applyAlignment="1">
      <alignment horizontal="center"/>
    </xf>
    <xf numFmtId="2" fontId="0" fillId="0" borderId="0" xfId="0" applyNumberFormat="1"/>
    <xf numFmtId="21" fontId="0" fillId="0" borderId="0" xfId="0" applyNumberFormat="1"/>
    <xf numFmtId="0" fontId="9" fillId="0" borderId="3" xfId="0" applyFont="1" applyBorder="1" applyAlignment="1">
      <alignment horizontal="left" vertical="top" wrapText="1"/>
    </xf>
    <xf numFmtId="0" fontId="9" fillId="0" borderId="2" xfId="0" applyFont="1" applyBorder="1" applyAlignment="1">
      <alignment horizontal="left" vertical="top"/>
    </xf>
    <xf numFmtId="0" fontId="9" fillId="0" borderId="3" xfId="0" applyFont="1" applyFill="1" applyBorder="1" applyAlignment="1">
      <alignment horizontal="left" vertical="top"/>
    </xf>
    <xf numFmtId="0" fontId="9" fillId="0" borderId="3" xfId="0" applyFont="1" applyBorder="1" applyAlignment="1">
      <alignment horizontal="left" vertical="top"/>
    </xf>
    <xf numFmtId="0" fontId="9" fillId="0" borderId="0" xfId="0" applyFont="1" applyAlignment="1">
      <alignment horizontal="left" vertical="top"/>
    </xf>
    <xf numFmtId="3" fontId="38" fillId="0" borderId="3" xfId="149" applyNumberFormat="1" applyFont="1" applyFill="1" applyBorder="1" applyAlignment="1">
      <alignment horizontal="left" vertical="top" wrapText="1"/>
    </xf>
    <xf numFmtId="3" fontId="8" fillId="0" borderId="3" xfId="0" applyNumberFormat="1" applyFont="1" applyBorder="1" applyAlignment="1">
      <alignment horizontal="left" vertical="top"/>
    </xf>
    <xf numFmtId="0" fontId="8" fillId="0" borderId="3" xfId="0" applyFont="1" applyBorder="1" applyAlignment="1">
      <alignment horizontal="left" vertical="top"/>
    </xf>
    <xf numFmtId="3" fontId="8" fillId="0" borderId="3" xfId="0" applyNumberFormat="1" applyFont="1" applyFill="1" applyBorder="1" applyAlignment="1">
      <alignment horizontal="left" vertical="top" wrapText="1"/>
    </xf>
    <xf numFmtId="3" fontId="8" fillId="0" borderId="3" xfId="0" applyNumberFormat="1" applyFont="1" applyFill="1" applyBorder="1" applyAlignment="1">
      <alignment horizontal="left" vertical="top"/>
    </xf>
    <xf numFmtId="3" fontId="6" fillId="0" borderId="0" xfId="0" applyNumberFormat="1" applyFont="1" applyFill="1" applyAlignment="1">
      <alignment horizontal="right"/>
    </xf>
    <xf numFmtId="3" fontId="6" fillId="0" borderId="0" xfId="0" applyNumberFormat="1" applyFont="1" applyFill="1" applyBorder="1" applyAlignment="1">
      <alignment horizontal="right"/>
    </xf>
    <xf numFmtId="3" fontId="8" fillId="0" borderId="0" xfId="0" applyNumberFormat="1" applyFont="1" applyFill="1" applyAlignment="1">
      <alignment horizontal="right" vertical="top"/>
    </xf>
    <xf numFmtId="3" fontId="6" fillId="0" borderId="0" xfId="0" applyNumberFormat="1" applyFont="1" applyFill="1" applyBorder="1" applyAlignment="1" applyProtection="1">
      <alignment horizontal="right" vertical="center"/>
      <protection hidden="1"/>
    </xf>
    <xf numFmtId="11" fontId="0" fillId="0" borderId="0" xfId="0" applyNumberFormat="1"/>
    <xf numFmtId="0" fontId="0" fillId="0" borderId="0" xfId="0"/>
    <xf numFmtId="20" fontId="0" fillId="0" borderId="0" xfId="0" applyNumberFormat="1"/>
    <xf numFmtId="0" fontId="0" fillId="0" borderId="0" xfId="0" applyFont="1" applyAlignment="1">
      <alignment vertical="center"/>
    </xf>
    <xf numFmtId="10" fontId="0" fillId="0" borderId="0" xfId="0" applyNumberFormat="1" applyFont="1" applyFill="1" applyBorder="1" applyAlignment="1" applyProtection="1">
      <alignment vertical="center"/>
      <protection hidden="1"/>
    </xf>
    <xf numFmtId="0" fontId="0" fillId="0" borderId="0" xfId="0" applyFont="1" applyFill="1" applyAlignment="1">
      <alignment vertical="center"/>
    </xf>
    <xf numFmtId="0" fontId="39" fillId="0" borderId="0" xfId="0" applyFont="1" applyFill="1" applyBorder="1" applyAlignment="1" applyProtection="1">
      <alignment horizontal="center" wrapText="1"/>
      <protection hidden="1"/>
    </xf>
    <xf numFmtId="2" fontId="0" fillId="0" borderId="3" xfId="0" applyNumberFormat="1" applyFont="1" applyFill="1" applyBorder="1" applyAlignment="1" applyProtection="1">
      <alignment vertical="center"/>
      <protection hidden="1"/>
    </xf>
    <xf numFmtId="3" fontId="6" fillId="0" borderId="0" xfId="0" applyNumberFormat="1" applyFont="1" applyFill="1" applyBorder="1" applyAlignment="1" applyProtection="1">
      <alignment horizontal="right" vertical="center"/>
      <protection hidden="1"/>
    </xf>
    <xf numFmtId="10" fontId="5" fillId="0" borderId="3" xfId="1" applyNumberFormat="1" applyFont="1" applyBorder="1" applyAlignment="1" applyProtection="1">
      <alignment vertical="center"/>
      <protection hidden="1"/>
    </xf>
    <xf numFmtId="10" fontId="0" fillId="0" borderId="3" xfId="0" applyNumberFormat="1" applyFont="1" applyFill="1" applyBorder="1" applyAlignment="1" applyProtection="1">
      <alignment vertical="center"/>
      <protection hidden="1"/>
    </xf>
    <xf numFmtId="46" fontId="0" fillId="0" borderId="0" xfId="0" applyNumberFormat="1"/>
    <xf numFmtId="0" fontId="9" fillId="0" borderId="6" xfId="0" applyFont="1" applyBorder="1" applyAlignment="1" applyProtection="1">
      <alignment horizontal="center" vertical="center" wrapText="1"/>
      <protection hidden="1"/>
    </xf>
    <xf numFmtId="2" fontId="0" fillId="35" borderId="3" xfId="0" applyNumberFormat="1" applyFont="1" applyFill="1" applyBorder="1" applyAlignment="1" applyProtection="1">
      <alignment vertical="center"/>
      <protection hidden="1"/>
    </xf>
    <xf numFmtId="164" fontId="0" fillId="35" borderId="3" xfId="0" applyNumberFormat="1" applyFont="1" applyFill="1" applyBorder="1" applyAlignment="1" applyProtection="1">
      <alignment vertical="center"/>
      <protection hidden="1"/>
    </xf>
    <xf numFmtId="10" fontId="5" fillId="35" borderId="3" xfId="1" applyNumberFormat="1" applyFont="1" applyFill="1" applyBorder="1" applyAlignment="1" applyProtection="1">
      <alignment vertical="center"/>
      <protection hidden="1"/>
    </xf>
    <xf numFmtId="2" fontId="0" fillId="35" borderId="20" xfId="0" applyNumberFormat="1" applyFont="1" applyFill="1" applyBorder="1" applyAlignment="1" applyProtection="1">
      <alignment vertical="center"/>
      <protection hidden="1"/>
    </xf>
    <xf numFmtId="164" fontId="0" fillId="35" borderId="20" xfId="0" applyNumberFormat="1" applyFont="1" applyFill="1" applyBorder="1" applyAlignment="1" applyProtection="1">
      <alignment vertical="center"/>
      <protection hidden="1"/>
    </xf>
    <xf numFmtId="10" fontId="5" fillId="35" borderId="20" xfId="1" applyNumberFormat="1" applyFont="1" applyFill="1" applyBorder="1" applyAlignment="1" applyProtection="1">
      <alignment vertical="center"/>
      <protection hidden="1"/>
    </xf>
    <xf numFmtId="0" fontId="9" fillId="0" borderId="22" xfId="0" applyFont="1" applyBorder="1" applyAlignment="1" applyProtection="1">
      <alignment horizontal="center" vertical="top" wrapText="1"/>
      <protection hidden="1"/>
    </xf>
    <xf numFmtId="0" fontId="9" fillId="3" borderId="21" xfId="0" applyFont="1" applyFill="1" applyBorder="1" applyAlignment="1" applyProtection="1">
      <alignment horizontal="center" vertical="top" wrapText="1"/>
      <protection hidden="1"/>
    </xf>
    <xf numFmtId="0" fontId="9" fillId="0" borderId="21" xfId="0" applyFont="1" applyBorder="1" applyAlignment="1" applyProtection="1">
      <alignment horizontal="center" vertical="top" wrapText="1"/>
      <protection hidden="1"/>
    </xf>
    <xf numFmtId="0" fontId="9" fillId="3" borderId="24" xfId="0" applyFont="1" applyFill="1" applyBorder="1" applyAlignment="1" applyProtection="1">
      <alignment horizontal="center" vertical="top" wrapText="1"/>
      <protection hidden="1"/>
    </xf>
    <xf numFmtId="0" fontId="9" fillId="0" borderId="24" xfId="0" applyFont="1" applyBorder="1" applyAlignment="1" applyProtection="1">
      <alignment horizontal="center" vertical="top" wrapText="1"/>
      <protection hidden="1"/>
    </xf>
    <xf numFmtId="0" fontId="9" fillId="3" borderId="26" xfId="0" applyFont="1" applyFill="1" applyBorder="1" applyAlignment="1" applyProtection="1">
      <alignment horizontal="center" vertical="top" wrapText="1"/>
      <protection hidden="1"/>
    </xf>
    <xf numFmtId="0" fontId="10" fillId="35" borderId="3" xfId="66" applyFont="1" applyFill="1" applyBorder="1" applyProtection="1">
      <protection hidden="1"/>
    </xf>
    <xf numFmtId="0" fontId="7" fillId="0" borderId="3" xfId="66" applyFont="1" applyFill="1" applyBorder="1" applyProtection="1">
      <protection hidden="1"/>
    </xf>
    <xf numFmtId="0" fontId="7" fillId="0" borderId="3" xfId="37" applyFont="1" applyFill="1" applyBorder="1" applyProtection="1">
      <protection hidden="1"/>
    </xf>
    <xf numFmtId="0" fontId="10" fillId="35" borderId="20" xfId="66" applyFont="1" applyFill="1" applyBorder="1" applyProtection="1">
      <protection hidden="1"/>
    </xf>
    <xf numFmtId="0" fontId="8" fillId="34" borderId="19" xfId="0" applyFont="1" applyFill="1" applyBorder="1" applyAlignment="1" applyProtection="1">
      <alignment horizontal="center" vertical="center" wrapText="1"/>
      <protection hidden="1"/>
    </xf>
    <xf numFmtId="0" fontId="9" fillId="0" borderId="28" xfId="0" applyFont="1" applyFill="1" applyBorder="1" applyAlignment="1" applyProtection="1">
      <alignment horizontal="center"/>
      <protection hidden="1"/>
    </xf>
    <xf numFmtId="0" fontId="9" fillId="0" borderId="18" xfId="0" applyFont="1" applyFill="1" applyBorder="1" applyAlignment="1" applyProtection="1">
      <alignment horizontal="center"/>
      <protection hidden="1"/>
    </xf>
    <xf numFmtId="0" fontId="8" fillId="0" borderId="27" xfId="0" applyFont="1" applyFill="1" applyBorder="1" applyAlignment="1" applyProtection="1">
      <alignment horizontal="center" vertical="top" wrapText="1"/>
      <protection hidden="1"/>
    </xf>
    <xf numFmtId="0" fontId="8" fillId="0" borderId="29" xfId="0" applyFont="1" applyFill="1" applyBorder="1" applyAlignment="1" applyProtection="1">
      <alignment horizontal="center" vertical="top" wrapText="1"/>
      <protection hidden="1"/>
    </xf>
    <xf numFmtId="0" fontId="8" fillId="0" borderId="24" xfId="0" applyFont="1" applyBorder="1" applyAlignment="1" applyProtection="1">
      <alignment horizontal="center" vertical="center" wrapText="1"/>
      <protection hidden="1"/>
    </xf>
    <xf numFmtId="0" fontId="8" fillId="0" borderId="25" xfId="0" applyFont="1" applyFill="1" applyBorder="1" applyAlignment="1" applyProtection="1">
      <alignment vertical="top" wrapText="1"/>
      <protection hidden="1"/>
    </xf>
    <xf numFmtId="0" fontId="8" fillId="0" borderId="23" xfId="0" applyFont="1" applyFill="1" applyBorder="1" applyAlignment="1" applyProtection="1">
      <alignment vertical="top" wrapText="1"/>
      <protection hidden="1"/>
    </xf>
    <xf numFmtId="2" fontId="0" fillId="3" borderId="20" xfId="0" applyNumberFormat="1" applyFont="1" applyFill="1" applyBorder="1" applyAlignment="1" applyProtection="1">
      <alignment vertical="center"/>
      <protection locked="0" hidden="1"/>
    </xf>
    <xf numFmtId="2" fontId="0" fillId="3" borderId="3" xfId="0" applyNumberFormat="1" applyFont="1" applyFill="1" applyBorder="1" applyAlignment="1" applyProtection="1">
      <alignment vertical="center"/>
      <protection locked="0" hidden="1"/>
    </xf>
    <xf numFmtId="10" fontId="55" fillId="36" borderId="3" xfId="1" applyNumberFormat="1" applyFont="1" applyFill="1" applyBorder="1" applyAlignment="1" applyProtection="1">
      <alignment vertical="center"/>
      <protection hidden="1"/>
    </xf>
    <xf numFmtId="0" fontId="6" fillId="0" borderId="3" xfId="0" applyFont="1" applyBorder="1" applyAlignment="1" applyProtection="1">
      <alignment horizontal="center" vertical="center"/>
      <protection hidden="1"/>
    </xf>
    <xf numFmtId="0" fontId="0" fillId="35" borderId="20" xfId="0" applyFont="1" applyFill="1" applyBorder="1" applyAlignment="1" applyProtection="1">
      <alignment horizontal="center" vertical="center"/>
      <protection hidden="1"/>
    </xf>
    <xf numFmtId="0" fontId="6" fillId="35" borderId="3" xfId="0" applyFont="1" applyFill="1" applyBorder="1" applyAlignment="1" applyProtection="1">
      <alignment horizontal="center" vertical="center"/>
      <protection hidden="1"/>
    </xf>
    <xf numFmtId="0" fontId="56" fillId="36" borderId="24" xfId="0" applyFont="1" applyFill="1" applyBorder="1" applyAlignment="1" applyProtection="1">
      <alignment horizontal="center" vertical="top" wrapText="1"/>
      <protection hidden="1"/>
    </xf>
    <xf numFmtId="0" fontId="8" fillId="0" borderId="0" xfId="0" applyFont="1" applyFill="1" applyAlignment="1">
      <alignment horizontal="center" vertical="top"/>
    </xf>
    <xf numFmtId="0" fontId="7" fillId="0" borderId="4" xfId="37" applyFont="1" applyFill="1" applyBorder="1" applyAlignment="1" applyProtection="1">
      <protection hidden="1"/>
    </xf>
    <xf numFmtId="0" fontId="7" fillId="0" borderId="17" xfId="37" applyFont="1" applyFill="1" applyBorder="1" applyAlignment="1" applyProtection="1">
      <protection hidden="1"/>
    </xf>
    <xf numFmtId="0" fontId="7" fillId="0" borderId="2" xfId="37" applyFont="1" applyFill="1" applyBorder="1" applyAlignment="1" applyProtection="1">
      <protection hidden="1"/>
    </xf>
    <xf numFmtId="2" fontId="0" fillId="36" borderId="3" xfId="0" applyNumberFormat="1" applyFont="1" applyFill="1" applyBorder="1" applyAlignment="1" applyProtection="1">
      <alignment vertical="center"/>
      <protection hidden="1"/>
    </xf>
    <xf numFmtId="0" fontId="8" fillId="0" borderId="0" xfId="0" applyFont="1" applyFill="1" applyAlignment="1" applyProtection="1">
      <alignment horizontal="center" vertical="top"/>
      <protection locked="0"/>
    </xf>
    <xf numFmtId="0" fontId="0" fillId="0" borderId="0" xfId="0" applyFill="1" applyAlignment="1">
      <alignment horizontal="center"/>
    </xf>
    <xf numFmtId="10" fontId="6" fillId="0" borderId="0" xfId="0" applyNumberFormat="1" applyFont="1" applyFill="1" applyBorder="1" applyAlignment="1" applyProtection="1">
      <alignment horizontal="center" vertical="center"/>
      <protection locked="0" hidden="1"/>
    </xf>
    <xf numFmtId="10" fontId="0" fillId="0" borderId="0" xfId="0" applyNumberFormat="1" applyFont="1" applyFill="1" applyBorder="1" applyAlignment="1" applyProtection="1">
      <alignment horizontal="center" vertical="center"/>
      <protection locked="0" hidden="1"/>
    </xf>
    <xf numFmtId="0" fontId="7" fillId="0" borderId="0" xfId="2" applyFill="1" applyAlignment="1">
      <alignment horizontal="center"/>
    </xf>
    <xf numFmtId="0" fontId="7" fillId="0" borderId="0" xfId="2" applyFill="1" applyAlignment="1">
      <alignment horizontal="center" wrapText="1"/>
    </xf>
    <xf numFmtId="0" fontId="7" fillId="0" borderId="0" xfId="2" applyFont="1" applyFill="1" applyAlignment="1">
      <alignment horizontal="center"/>
    </xf>
    <xf numFmtId="0" fontId="7" fillId="0" borderId="0" xfId="2" applyFont="1" applyFill="1" applyAlignment="1">
      <alignment horizontal="center" wrapText="1"/>
    </xf>
    <xf numFmtId="0" fontId="9" fillId="0" borderId="3" xfId="0" applyFont="1" applyBorder="1" applyAlignment="1" applyProtection="1">
      <alignment horizontal="center" vertical="center" wrapText="1"/>
      <protection hidden="1"/>
    </xf>
    <xf numFmtId="0" fontId="9" fillId="0" borderId="21" xfId="0" applyFont="1" applyBorder="1" applyAlignment="1" applyProtection="1">
      <alignment horizontal="center" vertical="center" wrapText="1"/>
      <protection hidden="1"/>
    </xf>
    <xf numFmtId="0" fontId="9" fillId="0" borderId="4" xfId="0" applyFont="1" applyFill="1" applyBorder="1" applyAlignment="1" applyProtection="1">
      <alignment horizontal="center" vertical="center" wrapText="1"/>
      <protection hidden="1"/>
    </xf>
    <xf numFmtId="0" fontId="9" fillId="0" borderId="2" xfId="0" applyFont="1" applyFill="1" applyBorder="1" applyAlignment="1" applyProtection="1">
      <alignment horizontal="center" vertical="center" wrapText="1"/>
      <protection hidden="1"/>
    </xf>
    <xf numFmtId="0" fontId="9" fillId="0" borderId="4" xfId="0" applyFont="1" applyBorder="1" applyAlignment="1" applyProtection="1">
      <alignment horizontal="center" vertical="top" wrapText="1"/>
      <protection hidden="1"/>
    </xf>
    <xf numFmtId="0" fontId="9" fillId="0" borderId="2" xfId="0" applyFont="1" applyBorder="1" applyAlignment="1" applyProtection="1">
      <alignment horizontal="center" vertical="top" wrapText="1"/>
      <protection hidden="1"/>
    </xf>
    <xf numFmtId="0" fontId="9" fillId="0" borderId="4" xfId="0" applyFont="1" applyBorder="1" applyAlignment="1" applyProtection="1">
      <alignment horizontal="center" vertical="center" wrapText="1"/>
      <protection hidden="1"/>
    </xf>
    <xf numFmtId="0" fontId="9" fillId="0" borderId="2" xfId="0" applyFont="1" applyBorder="1" applyAlignment="1" applyProtection="1">
      <alignment horizontal="center" vertical="center" wrapText="1"/>
      <protection hidden="1"/>
    </xf>
    <xf numFmtId="0" fontId="9" fillId="0" borderId="18" xfId="0" applyFont="1" applyBorder="1" applyAlignment="1" applyProtection="1">
      <alignment horizontal="center" vertical="center" wrapText="1"/>
      <protection hidden="1"/>
    </xf>
    <xf numFmtId="0" fontId="9" fillId="0" borderId="29" xfId="0" applyFont="1" applyBorder="1" applyAlignment="1" applyProtection="1">
      <alignment horizontal="center" vertical="center" wrapText="1"/>
      <protection hidden="1"/>
    </xf>
    <xf numFmtId="0" fontId="9" fillId="0" borderId="23" xfId="0" applyFont="1" applyBorder="1" applyAlignment="1" applyProtection="1">
      <alignment horizontal="center" vertical="center" wrapText="1"/>
      <protection hidden="1"/>
    </xf>
    <xf numFmtId="0" fontId="9" fillId="0" borderId="8" xfId="0" applyFont="1" applyBorder="1" applyAlignment="1" applyProtection="1">
      <alignment horizontal="center" vertical="center" wrapText="1"/>
      <protection hidden="1"/>
    </xf>
    <xf numFmtId="0" fontId="9" fillId="0" borderId="5" xfId="0" applyFont="1" applyBorder="1" applyAlignment="1" applyProtection="1">
      <alignment horizontal="center" vertical="center" wrapText="1"/>
      <protection hidden="1"/>
    </xf>
    <xf numFmtId="0" fontId="9" fillId="0" borderId="4" xfId="0" applyFont="1" applyBorder="1" applyAlignment="1" applyProtection="1">
      <alignment horizontal="center" vertical="center"/>
      <protection hidden="1"/>
    </xf>
    <xf numFmtId="0" fontId="9" fillId="0" borderId="17" xfId="0" applyFont="1" applyBorder="1" applyAlignment="1" applyProtection="1">
      <alignment horizontal="center" vertical="center"/>
      <protection hidden="1"/>
    </xf>
    <xf numFmtId="0" fontId="9" fillId="0" borderId="2" xfId="0" applyFont="1" applyBorder="1" applyAlignment="1" applyProtection="1">
      <alignment horizontal="center" vertical="center"/>
      <protection hidden="1"/>
    </xf>
    <xf numFmtId="0" fontId="9" fillId="0" borderId="7" xfId="0" applyFont="1" applyBorder="1" applyAlignment="1" applyProtection="1">
      <alignment horizontal="center" vertical="center" wrapText="1"/>
      <protection hidden="1"/>
    </xf>
    <xf numFmtId="0" fontId="9" fillId="0" borderId="17" xfId="0" applyFont="1" applyFill="1" applyBorder="1" applyAlignment="1" applyProtection="1">
      <alignment horizontal="center" vertical="center"/>
      <protection hidden="1"/>
    </xf>
    <xf numFmtId="0" fontId="9" fillId="0" borderId="2" xfId="0" applyFont="1" applyFill="1" applyBorder="1" applyAlignment="1" applyProtection="1">
      <alignment horizontal="center" vertical="center"/>
      <protection hidden="1"/>
    </xf>
  </cellXfs>
  <cellStyles count="578">
    <cellStyle name="1" xfId="3"/>
    <cellStyle name="2" xfId="4"/>
    <cellStyle name="20% - Accent1" xfId="87" builtinId="30" customBuiltin="1"/>
    <cellStyle name="20% - Accent1 2" xfId="175"/>
    <cellStyle name="20% - Accent1 2 2" xfId="275"/>
    <cellStyle name="20% - Accent1 2 2 2" xfId="347"/>
    <cellStyle name="20% - Accent1 2 2 2 2" xfId="550"/>
    <cellStyle name="20% - Accent1 2 2 3" xfId="478"/>
    <cellStyle name="20% - Accent1 2 3" xfId="304"/>
    <cellStyle name="20% - Accent1 2 3 2" xfId="507"/>
    <cellStyle name="20% - Accent1 2 4" xfId="435"/>
    <cellStyle name="20% - Accent1 3" xfId="247"/>
    <cellStyle name="20% - Accent1 4" xfId="216"/>
    <cellStyle name="20% - Accent1 4 2" xfId="330"/>
    <cellStyle name="20% - Accent1 4 2 2" xfId="533"/>
    <cellStyle name="20% - Accent1 4 3" xfId="461"/>
    <cellStyle name="20% - Accent1 5" xfId="407"/>
    <cellStyle name="20% - Accent1 6" xfId="376"/>
    <cellStyle name="20% - Accent2" xfId="91" builtinId="34" customBuiltin="1"/>
    <cellStyle name="20% - Accent2 2" xfId="179"/>
    <cellStyle name="20% - Accent2 2 2" xfId="277"/>
    <cellStyle name="20% - Accent2 2 2 2" xfId="349"/>
    <cellStyle name="20% - Accent2 2 2 2 2" xfId="552"/>
    <cellStyle name="20% - Accent2 2 2 3" xfId="480"/>
    <cellStyle name="20% - Accent2 2 3" xfId="306"/>
    <cellStyle name="20% - Accent2 2 3 2" xfId="509"/>
    <cellStyle name="20% - Accent2 2 4" xfId="437"/>
    <cellStyle name="20% - Accent2 3" xfId="251"/>
    <cellStyle name="20% - Accent2 4" xfId="218"/>
    <cellStyle name="20% - Accent2 4 2" xfId="332"/>
    <cellStyle name="20% - Accent2 4 2 2" xfId="535"/>
    <cellStyle name="20% - Accent2 4 3" xfId="463"/>
    <cellStyle name="20% - Accent2 5" xfId="411"/>
    <cellStyle name="20% - Accent2 6" xfId="378"/>
    <cellStyle name="20% - Accent3" xfId="95" builtinId="38" customBuiltin="1"/>
    <cellStyle name="20% - Accent3 2" xfId="183"/>
    <cellStyle name="20% - Accent3 2 2" xfId="279"/>
    <cellStyle name="20% - Accent3 2 2 2" xfId="351"/>
    <cellStyle name="20% - Accent3 2 2 2 2" xfId="554"/>
    <cellStyle name="20% - Accent3 2 2 3" xfId="482"/>
    <cellStyle name="20% - Accent3 2 3" xfId="308"/>
    <cellStyle name="20% - Accent3 2 3 2" xfId="511"/>
    <cellStyle name="20% - Accent3 2 4" xfId="439"/>
    <cellStyle name="20% - Accent3 3" xfId="255"/>
    <cellStyle name="20% - Accent3 4" xfId="220"/>
    <cellStyle name="20% - Accent3 4 2" xfId="334"/>
    <cellStyle name="20% - Accent3 4 2 2" xfId="537"/>
    <cellStyle name="20% - Accent3 4 3" xfId="465"/>
    <cellStyle name="20% - Accent3 5" xfId="415"/>
    <cellStyle name="20% - Accent3 6" xfId="380"/>
    <cellStyle name="20% - Accent4" xfId="99" builtinId="42" customBuiltin="1"/>
    <cellStyle name="20% - Accent4 2" xfId="187"/>
    <cellStyle name="20% - Accent4 2 2" xfId="281"/>
    <cellStyle name="20% - Accent4 2 2 2" xfId="353"/>
    <cellStyle name="20% - Accent4 2 2 2 2" xfId="556"/>
    <cellStyle name="20% - Accent4 2 2 3" xfId="484"/>
    <cellStyle name="20% - Accent4 2 3" xfId="310"/>
    <cellStyle name="20% - Accent4 2 3 2" xfId="513"/>
    <cellStyle name="20% - Accent4 2 4" xfId="441"/>
    <cellStyle name="20% - Accent4 3" xfId="259"/>
    <cellStyle name="20% - Accent4 4" xfId="222"/>
    <cellStyle name="20% - Accent4 4 2" xfId="336"/>
    <cellStyle name="20% - Accent4 4 2 2" xfId="539"/>
    <cellStyle name="20% - Accent4 4 3" xfId="467"/>
    <cellStyle name="20% - Accent4 5" xfId="419"/>
    <cellStyle name="20% - Accent4 6" xfId="382"/>
    <cellStyle name="20% - Accent5" xfId="103" builtinId="46" customBuiltin="1"/>
    <cellStyle name="20% - Accent5 2" xfId="191"/>
    <cellStyle name="20% - Accent5 2 2" xfId="283"/>
    <cellStyle name="20% - Accent5 2 2 2" xfId="355"/>
    <cellStyle name="20% - Accent5 2 2 2 2" xfId="558"/>
    <cellStyle name="20% - Accent5 2 2 3" xfId="486"/>
    <cellStyle name="20% - Accent5 2 3" xfId="312"/>
    <cellStyle name="20% - Accent5 2 3 2" xfId="515"/>
    <cellStyle name="20% - Accent5 2 4" xfId="443"/>
    <cellStyle name="20% - Accent5 3" xfId="263"/>
    <cellStyle name="20% - Accent5 4" xfId="224"/>
    <cellStyle name="20% - Accent5 4 2" xfId="338"/>
    <cellStyle name="20% - Accent5 4 2 2" xfId="541"/>
    <cellStyle name="20% - Accent5 4 3" xfId="469"/>
    <cellStyle name="20% - Accent5 5" xfId="423"/>
    <cellStyle name="20% - Accent5 6" xfId="384"/>
    <cellStyle name="20% - Accent6" xfId="107" builtinId="50" customBuiltin="1"/>
    <cellStyle name="20% - Accent6 2" xfId="195"/>
    <cellStyle name="20% - Accent6 2 2" xfId="285"/>
    <cellStyle name="20% - Accent6 2 2 2" xfId="357"/>
    <cellStyle name="20% - Accent6 2 2 2 2" xfId="560"/>
    <cellStyle name="20% - Accent6 2 2 3" xfId="488"/>
    <cellStyle name="20% - Accent6 2 3" xfId="314"/>
    <cellStyle name="20% - Accent6 2 3 2" xfId="517"/>
    <cellStyle name="20% - Accent6 2 4" xfId="445"/>
    <cellStyle name="20% - Accent6 3" xfId="267"/>
    <cellStyle name="20% - Accent6 4" xfId="226"/>
    <cellStyle name="20% - Accent6 4 2" xfId="340"/>
    <cellStyle name="20% - Accent6 4 2 2" xfId="543"/>
    <cellStyle name="20% - Accent6 4 3" xfId="471"/>
    <cellStyle name="20% - Accent6 5" xfId="427"/>
    <cellStyle name="20% - Accent6 6" xfId="386"/>
    <cellStyle name="40% - Accent1" xfId="88" builtinId="31" customBuiltin="1"/>
    <cellStyle name="40% - Accent1 2" xfId="176"/>
    <cellStyle name="40% - Accent1 2 2" xfId="276"/>
    <cellStyle name="40% - Accent1 2 2 2" xfId="348"/>
    <cellStyle name="40% - Accent1 2 2 2 2" xfId="551"/>
    <cellStyle name="40% - Accent1 2 2 3" xfId="479"/>
    <cellStyle name="40% - Accent1 2 3" xfId="305"/>
    <cellStyle name="40% - Accent1 2 3 2" xfId="508"/>
    <cellStyle name="40% - Accent1 2 4" xfId="436"/>
    <cellStyle name="40% - Accent1 3" xfId="248"/>
    <cellStyle name="40% - Accent1 4" xfId="217"/>
    <cellStyle name="40% - Accent1 4 2" xfId="331"/>
    <cellStyle name="40% - Accent1 4 2 2" xfId="534"/>
    <cellStyle name="40% - Accent1 4 3" xfId="462"/>
    <cellStyle name="40% - Accent1 5" xfId="408"/>
    <cellStyle name="40% - Accent1 6" xfId="377"/>
    <cellStyle name="40% - Accent2" xfId="92" builtinId="35" customBuiltin="1"/>
    <cellStyle name="40% - Accent2 2" xfId="180"/>
    <cellStyle name="40% - Accent2 2 2" xfId="278"/>
    <cellStyle name="40% - Accent2 2 2 2" xfId="350"/>
    <cellStyle name="40% - Accent2 2 2 2 2" xfId="553"/>
    <cellStyle name="40% - Accent2 2 2 3" xfId="481"/>
    <cellStyle name="40% - Accent2 2 3" xfId="307"/>
    <cellStyle name="40% - Accent2 2 3 2" xfId="510"/>
    <cellStyle name="40% - Accent2 2 4" xfId="438"/>
    <cellStyle name="40% - Accent2 3" xfId="252"/>
    <cellStyle name="40% - Accent2 4" xfId="219"/>
    <cellStyle name="40% - Accent2 4 2" xfId="333"/>
    <cellStyle name="40% - Accent2 4 2 2" xfId="536"/>
    <cellStyle name="40% - Accent2 4 3" xfId="464"/>
    <cellStyle name="40% - Accent2 5" xfId="412"/>
    <cellStyle name="40% - Accent2 6" xfId="379"/>
    <cellStyle name="40% - Accent3" xfId="96" builtinId="39" customBuiltin="1"/>
    <cellStyle name="40% - Accent3 2" xfId="184"/>
    <cellStyle name="40% - Accent3 2 2" xfId="280"/>
    <cellStyle name="40% - Accent3 2 2 2" xfId="352"/>
    <cellStyle name="40% - Accent3 2 2 2 2" xfId="555"/>
    <cellStyle name="40% - Accent3 2 2 3" xfId="483"/>
    <cellStyle name="40% - Accent3 2 3" xfId="309"/>
    <cellStyle name="40% - Accent3 2 3 2" xfId="512"/>
    <cellStyle name="40% - Accent3 2 4" xfId="440"/>
    <cellStyle name="40% - Accent3 3" xfId="256"/>
    <cellStyle name="40% - Accent3 4" xfId="221"/>
    <cellStyle name="40% - Accent3 4 2" xfId="335"/>
    <cellStyle name="40% - Accent3 4 2 2" xfId="538"/>
    <cellStyle name="40% - Accent3 4 3" xfId="466"/>
    <cellStyle name="40% - Accent3 5" xfId="416"/>
    <cellStyle name="40% - Accent3 6" xfId="381"/>
    <cellStyle name="40% - Accent4" xfId="100" builtinId="43" customBuiltin="1"/>
    <cellStyle name="40% - Accent4 2" xfId="188"/>
    <cellStyle name="40% - Accent4 2 2" xfId="282"/>
    <cellStyle name="40% - Accent4 2 2 2" xfId="354"/>
    <cellStyle name="40% - Accent4 2 2 2 2" xfId="557"/>
    <cellStyle name="40% - Accent4 2 2 3" xfId="485"/>
    <cellStyle name="40% - Accent4 2 3" xfId="311"/>
    <cellStyle name="40% - Accent4 2 3 2" xfId="514"/>
    <cellStyle name="40% - Accent4 2 4" xfId="442"/>
    <cellStyle name="40% - Accent4 3" xfId="260"/>
    <cellStyle name="40% - Accent4 4" xfId="223"/>
    <cellStyle name="40% - Accent4 4 2" xfId="337"/>
    <cellStyle name="40% - Accent4 4 2 2" xfId="540"/>
    <cellStyle name="40% - Accent4 4 3" xfId="468"/>
    <cellStyle name="40% - Accent4 5" xfId="420"/>
    <cellStyle name="40% - Accent4 6" xfId="383"/>
    <cellStyle name="40% - Accent5" xfId="104" builtinId="47" customBuiltin="1"/>
    <cellStyle name="40% - Accent5 2" xfId="192"/>
    <cellStyle name="40% - Accent5 2 2" xfId="284"/>
    <cellStyle name="40% - Accent5 2 2 2" xfId="356"/>
    <cellStyle name="40% - Accent5 2 2 2 2" xfId="559"/>
    <cellStyle name="40% - Accent5 2 2 3" xfId="487"/>
    <cellStyle name="40% - Accent5 2 3" xfId="313"/>
    <cellStyle name="40% - Accent5 2 3 2" xfId="516"/>
    <cellStyle name="40% - Accent5 2 4" xfId="444"/>
    <cellStyle name="40% - Accent5 3" xfId="264"/>
    <cellStyle name="40% - Accent5 4" xfId="225"/>
    <cellStyle name="40% - Accent5 4 2" xfId="339"/>
    <cellStyle name="40% - Accent5 4 2 2" xfId="542"/>
    <cellStyle name="40% - Accent5 4 3" xfId="470"/>
    <cellStyle name="40% - Accent5 5" xfId="424"/>
    <cellStyle name="40% - Accent5 6" xfId="385"/>
    <cellStyle name="40% - Accent6" xfId="108" builtinId="51" customBuiltin="1"/>
    <cellStyle name="40% - Accent6 2" xfId="196"/>
    <cellStyle name="40% - Accent6 2 2" xfId="286"/>
    <cellStyle name="40% - Accent6 2 2 2" xfId="358"/>
    <cellStyle name="40% - Accent6 2 2 2 2" xfId="561"/>
    <cellStyle name="40% - Accent6 2 2 3" xfId="489"/>
    <cellStyle name="40% - Accent6 2 3" xfId="315"/>
    <cellStyle name="40% - Accent6 2 3 2" xfId="518"/>
    <cellStyle name="40% - Accent6 2 4" xfId="446"/>
    <cellStyle name="40% - Accent6 3" xfId="268"/>
    <cellStyle name="40% - Accent6 4" xfId="227"/>
    <cellStyle name="40% - Accent6 4 2" xfId="341"/>
    <cellStyle name="40% - Accent6 4 2 2" xfId="544"/>
    <cellStyle name="40% - Accent6 4 3" xfId="472"/>
    <cellStyle name="40% - Accent6 5" xfId="428"/>
    <cellStyle name="40% - Accent6 6" xfId="387"/>
    <cellStyle name="60% - Accent1" xfId="89" builtinId="32" customBuiltin="1"/>
    <cellStyle name="60% - Accent1 2" xfId="177"/>
    <cellStyle name="60% - Accent1 3" xfId="249"/>
    <cellStyle name="60% - Accent1 4" xfId="409"/>
    <cellStyle name="60% - Accent2" xfId="93" builtinId="36" customBuiltin="1"/>
    <cellStyle name="60% - Accent2 2" xfId="181"/>
    <cellStyle name="60% - Accent2 3" xfId="253"/>
    <cellStyle name="60% - Accent2 4" xfId="413"/>
    <cellStyle name="60% - Accent3" xfId="97" builtinId="40" customBuiltin="1"/>
    <cellStyle name="60% - Accent3 2" xfId="185"/>
    <cellStyle name="60% - Accent3 3" xfId="257"/>
    <cellStyle name="60% - Accent3 4" xfId="417"/>
    <cellStyle name="60% - Accent4" xfId="101" builtinId="44" customBuiltin="1"/>
    <cellStyle name="60% - Accent4 2" xfId="189"/>
    <cellStyle name="60% - Accent4 3" xfId="261"/>
    <cellStyle name="60% - Accent4 4" xfId="421"/>
    <cellStyle name="60% - Accent5" xfId="105" builtinId="48" customBuiltin="1"/>
    <cellStyle name="60% - Accent5 2" xfId="193"/>
    <cellStyle name="60% - Accent5 3" xfId="265"/>
    <cellStyle name="60% - Accent5 4" xfId="425"/>
    <cellStyle name="60% - Accent6" xfId="109" builtinId="52" customBuiltin="1"/>
    <cellStyle name="60% - Accent6 2" xfId="197"/>
    <cellStyle name="60% - Accent6 3" xfId="269"/>
    <cellStyle name="60% - Accent6 4" xfId="429"/>
    <cellStyle name="Accent1" xfId="86" builtinId="29" customBuiltin="1"/>
    <cellStyle name="Accent1 2" xfId="174"/>
    <cellStyle name="Accent1 3" xfId="246"/>
    <cellStyle name="Accent1 4" xfId="406"/>
    <cellStyle name="Accent2" xfId="90" builtinId="33" customBuiltin="1"/>
    <cellStyle name="Accent2 2" xfId="178"/>
    <cellStyle name="Accent2 3" xfId="250"/>
    <cellStyle name="Accent2 4" xfId="410"/>
    <cellStyle name="Accent3" xfId="94" builtinId="37" customBuiltin="1"/>
    <cellStyle name="Accent3 2" xfId="182"/>
    <cellStyle name="Accent3 3" xfId="254"/>
    <cellStyle name="Accent3 4" xfId="414"/>
    <cellStyle name="Accent4" xfId="98" builtinId="41" customBuiltin="1"/>
    <cellStyle name="Accent4 2" xfId="186"/>
    <cellStyle name="Accent4 3" xfId="258"/>
    <cellStyle name="Accent4 4" xfId="418"/>
    <cellStyle name="Accent5" xfId="102" builtinId="45" customBuiltin="1"/>
    <cellStyle name="Accent5 2" xfId="190"/>
    <cellStyle name="Accent5 3" xfId="262"/>
    <cellStyle name="Accent5 4" xfId="422"/>
    <cellStyle name="Accent6" xfId="106" builtinId="49" customBuiltin="1"/>
    <cellStyle name="Accent6 2" xfId="194"/>
    <cellStyle name="Accent6 3" xfId="266"/>
    <cellStyle name="Accent6 4" xfId="426"/>
    <cellStyle name="Bad" xfId="75" builtinId="27" customBuiltin="1"/>
    <cellStyle name="Bad 2" xfId="163"/>
    <cellStyle name="Bad 3" xfId="235"/>
    <cellStyle name="Bad 4" xfId="395"/>
    <cellStyle name="Calculation" xfId="79" builtinId="22" customBuiltin="1"/>
    <cellStyle name="Calculation 2" xfId="167"/>
    <cellStyle name="Calculation 3" xfId="239"/>
    <cellStyle name="Calculation 4" xfId="399"/>
    <cellStyle name="Check Cell" xfId="81" builtinId="23" customBuiltin="1"/>
    <cellStyle name="Check Cell 2" xfId="169"/>
    <cellStyle name="Check Cell 3" xfId="241"/>
    <cellStyle name="Check Cell 4" xfId="401"/>
    <cellStyle name="Comma 2" xfId="5"/>
    <cellStyle name="Comma 2 2" xfId="6"/>
    <cellStyle name="Comma 2 3" xfId="7"/>
    <cellStyle name="Comma 2 4" xfId="135"/>
    <cellStyle name="Comma 3" xfId="8"/>
    <cellStyle name="Comma 4" xfId="136"/>
    <cellStyle name="Comma 5" xfId="137"/>
    <cellStyle name="Comma 6" xfId="142"/>
    <cellStyle name="Comma 7" xfId="132"/>
    <cellStyle name="CommaSimple" xfId="9"/>
    <cellStyle name="Currency Simple" xfId="10"/>
    <cellStyle name="Explanatory Text" xfId="84" builtinId="53" customBuiltin="1"/>
    <cellStyle name="Explanatory Text 2" xfId="172"/>
    <cellStyle name="Explanatory Text 3" xfId="244"/>
    <cellStyle name="Explanatory Text 4" xfId="404"/>
    <cellStyle name="Good" xfId="74" builtinId="26" customBuiltin="1"/>
    <cellStyle name="Good 2" xfId="162"/>
    <cellStyle name="Good 3" xfId="234"/>
    <cellStyle name="Good 4" xfId="394"/>
    <cellStyle name="Heading 1" xfId="70" builtinId="16" customBuiltin="1"/>
    <cellStyle name="Heading 1 2" xfId="158"/>
    <cellStyle name="Heading 1 3" xfId="230"/>
    <cellStyle name="Heading 1 4" xfId="390"/>
    <cellStyle name="Heading 2" xfId="71" builtinId="17" customBuiltin="1"/>
    <cellStyle name="Heading 2 2" xfId="159"/>
    <cellStyle name="Heading 2 3" xfId="231"/>
    <cellStyle name="Heading 2 4" xfId="391"/>
    <cellStyle name="Heading 3" xfId="72" builtinId="18" customBuiltin="1"/>
    <cellStyle name="Heading 3 2" xfId="160"/>
    <cellStyle name="Heading 3 3" xfId="232"/>
    <cellStyle name="Heading 3 4" xfId="392"/>
    <cellStyle name="Heading 4" xfId="73" builtinId="19" customBuiltin="1"/>
    <cellStyle name="Heading 4 2" xfId="161"/>
    <cellStyle name="Heading 4 3" xfId="233"/>
    <cellStyle name="Heading 4 4" xfId="393"/>
    <cellStyle name="Hyperlink 2" xfId="11"/>
    <cellStyle name="Hyperlink 2 2" xfId="144"/>
    <cellStyle name="Hyperlink 3" xfId="12"/>
    <cellStyle name="Hyperlink 4" xfId="143"/>
    <cellStyle name="Input" xfId="77" builtinId="20" customBuiltin="1"/>
    <cellStyle name="Input 2" xfId="165"/>
    <cellStyle name="Input 3" xfId="237"/>
    <cellStyle name="Input 4" xfId="397"/>
    <cellStyle name="Linked Cell" xfId="80" builtinId="24" customBuiltin="1"/>
    <cellStyle name="Linked Cell 2" xfId="168"/>
    <cellStyle name="Linked Cell 3" xfId="240"/>
    <cellStyle name="Linked Cell 4" xfId="400"/>
    <cellStyle name="Neutral" xfId="76" builtinId="28" customBuiltin="1"/>
    <cellStyle name="Neutral 2" xfId="164"/>
    <cellStyle name="Neutral 3" xfId="236"/>
    <cellStyle name="Neutral 4" xfId="396"/>
    <cellStyle name="Normal" xfId="0" builtinId="0"/>
    <cellStyle name="Normal 10" xfId="64"/>
    <cellStyle name="Normal 10 2" xfId="111"/>
    <cellStyle name="Normal 10 3" xfId="129"/>
    <cellStyle name="Normal 10 3 2" xfId="211"/>
    <cellStyle name="Normal 10 3 3" xfId="156"/>
    <cellStyle name="Normal 10_Results" xfId="112"/>
    <cellStyle name="Normal 11" xfId="157"/>
    <cellStyle name="Normal 11 2" xfId="273"/>
    <cellStyle name="Normal 11 2 2" xfId="345"/>
    <cellStyle name="Normal 11 2 2 2" xfId="548"/>
    <cellStyle name="Normal 11 2 3" xfId="476"/>
    <cellStyle name="Normal 11 3" xfId="302"/>
    <cellStyle name="Normal 11 3 2" xfId="505"/>
    <cellStyle name="Normal 11 4" xfId="433"/>
    <cellStyle name="Normal 12" xfId="198"/>
    <cellStyle name="Normal 12 2" xfId="287"/>
    <cellStyle name="Normal 12 2 2" xfId="359"/>
    <cellStyle name="Normal 12 2 2 2" xfId="562"/>
    <cellStyle name="Normal 12 2 3" xfId="490"/>
    <cellStyle name="Normal 12 3" xfId="316"/>
    <cellStyle name="Normal 12 3 2" xfId="519"/>
    <cellStyle name="Normal 12 4" xfId="447"/>
    <cellStyle name="Normal 13" xfId="199"/>
    <cellStyle name="Normal 13 2" xfId="288"/>
    <cellStyle name="Normal 13 2 2" xfId="360"/>
    <cellStyle name="Normal 13 2 2 2" xfId="563"/>
    <cellStyle name="Normal 13 2 3" xfId="491"/>
    <cellStyle name="Normal 13 3" xfId="317"/>
    <cellStyle name="Normal 13 3 2" xfId="520"/>
    <cellStyle name="Normal 13 4" xfId="448"/>
    <cellStyle name="Normal 14" xfId="200"/>
    <cellStyle name="Normal 14 2" xfId="289"/>
    <cellStyle name="Normal 14 2 2" xfId="361"/>
    <cellStyle name="Normal 14 2 2 2" xfId="564"/>
    <cellStyle name="Normal 14 2 3" xfId="492"/>
    <cellStyle name="Normal 14 3" xfId="318"/>
    <cellStyle name="Normal 14 3 2" xfId="521"/>
    <cellStyle name="Normal 14 4" xfId="449"/>
    <cellStyle name="Normal 15" xfId="202"/>
    <cellStyle name="Normal 15 2" xfId="291"/>
    <cellStyle name="Normal 15 2 2" xfId="363"/>
    <cellStyle name="Normal 15 2 2 2" xfId="566"/>
    <cellStyle name="Normal 15 2 3" xfId="494"/>
    <cellStyle name="Normal 15 3" xfId="320"/>
    <cellStyle name="Normal 15 3 2" xfId="523"/>
    <cellStyle name="Normal 15 4" xfId="451"/>
    <cellStyle name="Normal 16" xfId="204"/>
    <cellStyle name="Normal 16 2" xfId="293"/>
    <cellStyle name="Normal 16 2 2" xfId="365"/>
    <cellStyle name="Normal 16 2 2 2" xfId="568"/>
    <cellStyle name="Normal 16 2 3" xfId="496"/>
    <cellStyle name="Normal 16 3" xfId="322"/>
    <cellStyle name="Normal 16 3 2" xfId="525"/>
    <cellStyle name="Normal 16 4" xfId="453"/>
    <cellStyle name="Normal 17" xfId="201"/>
    <cellStyle name="Normal 17 2" xfId="290"/>
    <cellStyle name="Normal 17 2 2" xfId="362"/>
    <cellStyle name="Normal 17 2 2 2" xfId="565"/>
    <cellStyle name="Normal 17 2 3" xfId="493"/>
    <cellStyle name="Normal 17 3" xfId="319"/>
    <cellStyle name="Normal 17 3 2" xfId="522"/>
    <cellStyle name="Normal 17 4" xfId="450"/>
    <cellStyle name="Normal 18" xfId="206"/>
    <cellStyle name="Normal 18 2" xfId="295"/>
    <cellStyle name="Normal 18 2 2" xfId="367"/>
    <cellStyle name="Normal 18 2 2 2" xfId="570"/>
    <cellStyle name="Normal 18 2 3" xfId="498"/>
    <cellStyle name="Normal 18 3" xfId="324"/>
    <cellStyle name="Normal 18 3 2" xfId="527"/>
    <cellStyle name="Normal 18 4" xfId="455"/>
    <cellStyle name="Normal 19" xfId="205"/>
    <cellStyle name="Normal 19 2" xfId="294"/>
    <cellStyle name="Normal 19 2 2" xfId="366"/>
    <cellStyle name="Normal 19 2 2 2" xfId="569"/>
    <cellStyle name="Normal 19 2 3" xfId="497"/>
    <cellStyle name="Normal 19 3" xfId="323"/>
    <cellStyle name="Normal 19 3 2" xfId="526"/>
    <cellStyle name="Normal 19 4" xfId="454"/>
    <cellStyle name="Normal 2" xfId="2"/>
    <cellStyle name="Normal 2 2" xfId="13"/>
    <cellStyle name="Normal 2 3" xfId="14"/>
    <cellStyle name="Normal 2 4" xfId="138"/>
    <cellStyle name="Normal 2_AEDG50_HotelSmall_Inputs" xfId="15"/>
    <cellStyle name="Normal 20" xfId="203"/>
    <cellStyle name="Normal 20 2" xfId="292"/>
    <cellStyle name="Normal 20 2 2" xfId="364"/>
    <cellStyle name="Normal 20 2 2 2" xfId="567"/>
    <cellStyle name="Normal 20 2 3" xfId="495"/>
    <cellStyle name="Normal 20 3" xfId="321"/>
    <cellStyle name="Normal 20 3 2" xfId="524"/>
    <cellStyle name="Normal 20 4" xfId="452"/>
    <cellStyle name="Normal 21" xfId="207"/>
    <cellStyle name="Normal 21 2" xfId="296"/>
    <cellStyle name="Normal 21 2 2" xfId="368"/>
    <cellStyle name="Normal 21 2 2 2" xfId="571"/>
    <cellStyle name="Normal 21 2 3" xfId="499"/>
    <cellStyle name="Normal 21 3" xfId="325"/>
    <cellStyle name="Normal 21 3 2" xfId="528"/>
    <cellStyle name="Normal 21 4" xfId="456"/>
    <cellStyle name="Normal 22" xfId="212"/>
    <cellStyle name="Normal 22 2" xfId="297"/>
    <cellStyle name="Normal 22 2 2" xfId="369"/>
    <cellStyle name="Normal 22 2 2 2" xfId="572"/>
    <cellStyle name="Normal 22 2 3" xfId="500"/>
    <cellStyle name="Normal 22 3" xfId="326"/>
    <cellStyle name="Normal 22 3 2" xfId="529"/>
    <cellStyle name="Normal 22 4" xfId="457"/>
    <cellStyle name="Normal 23" xfId="213"/>
    <cellStyle name="Normal 23 2" xfId="298"/>
    <cellStyle name="Normal 23 2 2" xfId="370"/>
    <cellStyle name="Normal 23 2 2 2" xfId="573"/>
    <cellStyle name="Normal 23 2 3" xfId="501"/>
    <cellStyle name="Normal 23 3" xfId="327"/>
    <cellStyle name="Normal 23 3 2" xfId="530"/>
    <cellStyle name="Normal 23 4" xfId="458"/>
    <cellStyle name="Normal 24" xfId="150"/>
    <cellStyle name="Normal 24 2" xfId="270"/>
    <cellStyle name="Normal 24 2 2" xfId="342"/>
    <cellStyle name="Normal 24 2 2 2" xfId="545"/>
    <cellStyle name="Normal 24 2 3" xfId="473"/>
    <cellStyle name="Normal 24 3" xfId="299"/>
    <cellStyle name="Normal 24 3 2" xfId="502"/>
    <cellStyle name="Normal 24 4" xfId="430"/>
    <cellStyle name="Normal 25" xfId="152"/>
    <cellStyle name="Normal 25 2" xfId="272"/>
    <cellStyle name="Normal 25 2 2" xfId="344"/>
    <cellStyle name="Normal 25 2 2 2" xfId="547"/>
    <cellStyle name="Normal 25 2 3" xfId="475"/>
    <cellStyle name="Normal 25 3" xfId="301"/>
    <cellStyle name="Normal 25 3 2" xfId="504"/>
    <cellStyle name="Normal 25 4" xfId="432"/>
    <cellStyle name="Normal 26" xfId="151"/>
    <cellStyle name="Normal 26 2" xfId="271"/>
    <cellStyle name="Normal 26 2 2" xfId="343"/>
    <cellStyle name="Normal 26 2 2 2" xfId="546"/>
    <cellStyle name="Normal 26 2 3" xfId="474"/>
    <cellStyle name="Normal 26 3" xfId="300"/>
    <cellStyle name="Normal 26 3 2" xfId="503"/>
    <cellStyle name="Normal 26 4" xfId="431"/>
    <cellStyle name="Normal 265" xfId="16"/>
    <cellStyle name="Normal 265 2" xfId="43"/>
    <cellStyle name="Normal 265 2 2" xfId="60"/>
    <cellStyle name="Normal 265 2_Results" xfId="114"/>
    <cellStyle name="Normal 265 3" xfId="53"/>
    <cellStyle name="Normal 265_Results" xfId="113"/>
    <cellStyle name="Normal 266" xfId="17"/>
    <cellStyle name="Normal 266 2" xfId="42"/>
    <cellStyle name="Normal 266 2 2" xfId="59"/>
    <cellStyle name="Normal 266 2_Results" xfId="116"/>
    <cellStyle name="Normal 266 3" xfId="52"/>
    <cellStyle name="Normal 266_Results" xfId="115"/>
    <cellStyle name="Normal 27" xfId="228"/>
    <cellStyle name="Normal 28" xfId="214"/>
    <cellStyle name="Normal 28 2" xfId="328"/>
    <cellStyle name="Normal 28 2 2" xfId="531"/>
    <cellStyle name="Normal 28 3" xfId="459"/>
    <cellStyle name="Normal 29" xfId="371"/>
    <cellStyle name="Normal 29 2" xfId="574"/>
    <cellStyle name="Normal 3" xfId="18"/>
    <cellStyle name="Normal 3 2" xfId="19"/>
    <cellStyle name="Normal 3 2 2" xfId="44"/>
    <cellStyle name="Normal 3 2 2 2" xfId="61"/>
    <cellStyle name="Normal 3 2 2_Results" xfId="119"/>
    <cellStyle name="Normal 3 2 3" xfId="54"/>
    <cellStyle name="Normal 3 2_Results" xfId="118"/>
    <cellStyle name="Normal 3 3" xfId="39"/>
    <cellStyle name="Normal 3 3 2" xfId="47"/>
    <cellStyle name="Normal 3 3 2 2" xfId="62"/>
    <cellStyle name="Normal 3 3 2_Results" xfId="121"/>
    <cellStyle name="Normal 3 3 3" xfId="55"/>
    <cellStyle name="Normal 3 3 4" xfId="139"/>
    <cellStyle name="Normal 3 3 5" xfId="130"/>
    <cellStyle name="Normal 3 3 6" xfId="131"/>
    <cellStyle name="Normal 3 3 7" xfId="133"/>
    <cellStyle name="Normal 3 3 8" xfId="148"/>
    <cellStyle name="Normal 3 3_Results" xfId="120"/>
    <cellStyle name="Normal 3 4" xfId="40"/>
    <cellStyle name="Normal 3 4 2" xfId="56"/>
    <cellStyle name="Normal 3 4_Results" xfId="122"/>
    <cellStyle name="Normal 3 5" xfId="49"/>
    <cellStyle name="Normal 3_Results" xfId="117"/>
    <cellStyle name="Normal 30" xfId="372"/>
    <cellStyle name="Normal 30 2" xfId="575"/>
    <cellStyle name="Normal 31" xfId="373"/>
    <cellStyle name="Normal 31 2" xfId="576"/>
    <cellStyle name="Normal 32" xfId="388"/>
    <cellStyle name="Normal 33" xfId="577"/>
    <cellStyle name="Normal 34" xfId="374"/>
    <cellStyle name="Normal 4" xfId="20"/>
    <cellStyle name="Normal 4 2" xfId="21"/>
    <cellStyle name="Normal 4 2 2" xfId="57"/>
    <cellStyle name="Normal 4 2_Results" xfId="123"/>
    <cellStyle name="Normal 4 3" xfId="50"/>
    <cellStyle name="Normal 4 3 2" xfId="145"/>
    <cellStyle name="Normal 4 4" xfId="65"/>
    <cellStyle name="Normal 5" xfId="22"/>
    <cellStyle name="Normal 5 2" xfId="23"/>
    <cellStyle name="Normal 5 2 2" xfId="45"/>
    <cellStyle name="Normal 6" xfId="24"/>
    <cellStyle name="Normal 6 2" xfId="146"/>
    <cellStyle name="Normal 7" xfId="37"/>
    <cellStyle name="Normal 7 2" xfId="66"/>
    <cellStyle name="Normal 7 3" xfId="126"/>
    <cellStyle name="Normal 7 3 2" xfId="208"/>
    <cellStyle name="Normal 7 3 3" xfId="153"/>
    <cellStyle name="Normal 7 4" xfId="134"/>
    <cellStyle name="Normal 7_Results" xfId="124"/>
    <cellStyle name="Normal 8" xfId="67"/>
    <cellStyle name="Normal 8 2" xfId="147"/>
    <cellStyle name="Normal 8 3" xfId="141"/>
    <cellStyle name="Normal 9" xfId="63"/>
    <cellStyle name="Normal 9 2" xfId="110"/>
    <cellStyle name="Normal 9 3" xfId="128"/>
    <cellStyle name="Normal 9 3 2" xfId="140"/>
    <cellStyle name="Normal 9 3 3" xfId="210"/>
    <cellStyle name="Normal 9 3 4" xfId="155"/>
    <cellStyle name="Normal 9_Results" xfId="125"/>
    <cellStyle name="Normal_Prototype_Scorecard-LgOffice-2008-03-13" xfId="149"/>
    <cellStyle name="Note" xfId="83" builtinId="10" customBuiltin="1"/>
    <cellStyle name="Note 2" xfId="25"/>
    <cellStyle name="Note 3" xfId="171"/>
    <cellStyle name="Note 3 2" xfId="274"/>
    <cellStyle name="Note 3 2 2" xfId="346"/>
    <cellStyle name="Note 3 2 2 2" xfId="549"/>
    <cellStyle name="Note 3 2 3" xfId="477"/>
    <cellStyle name="Note 3 3" xfId="303"/>
    <cellStyle name="Note 3 3 2" xfId="506"/>
    <cellStyle name="Note 3 4" xfId="434"/>
    <cellStyle name="Note 4" xfId="243"/>
    <cellStyle name="Note 5" xfId="215"/>
    <cellStyle name="Note 5 2" xfId="329"/>
    <cellStyle name="Note 5 2 2" xfId="532"/>
    <cellStyle name="Note 5 3" xfId="460"/>
    <cellStyle name="Note 6" xfId="403"/>
    <cellStyle name="Note 7" xfId="375"/>
    <cellStyle name="NumColmHd" xfId="26"/>
    <cellStyle name="Output" xfId="78" builtinId="21" customBuiltin="1"/>
    <cellStyle name="Output 2" xfId="166"/>
    <cellStyle name="Output 3" xfId="238"/>
    <cellStyle name="Output 4" xfId="398"/>
    <cellStyle name="Percent" xfId="1" builtinId="5"/>
    <cellStyle name="Percent 10" xfId="389"/>
    <cellStyle name="Percent 2" xfId="27"/>
    <cellStyle name="Percent 2 2" xfId="28"/>
    <cellStyle name="Percent 2 3" xfId="29"/>
    <cellStyle name="Percent 3" xfId="30"/>
    <cellStyle name="Percent 4" xfId="31"/>
    <cellStyle name="Percent 4 2" xfId="32"/>
    <cellStyle name="Percent 5" xfId="33"/>
    <cellStyle name="Percent 6" xfId="34"/>
    <cellStyle name="Percent 6 2" xfId="41"/>
    <cellStyle name="Percent 6 2 2" xfId="58"/>
    <cellStyle name="Percent 6 3" xfId="51"/>
    <cellStyle name="Percent 7" xfId="38"/>
    <cellStyle name="Percent 7 2" xfId="46"/>
    <cellStyle name="Percent 8" xfId="48"/>
    <cellStyle name="Percent 8 2" xfId="68"/>
    <cellStyle name="Percent 8 3" xfId="127"/>
    <cellStyle name="Percent 8 3 2" xfId="209"/>
    <cellStyle name="Percent 8 3 3" xfId="154"/>
    <cellStyle name="Percent 9" xfId="229"/>
    <cellStyle name="RowLabel" xfId="35"/>
    <cellStyle name="Style 1" xfId="36"/>
    <cellStyle name="Title" xfId="69" builtinId="15" customBuiltin="1"/>
    <cellStyle name="Total" xfId="85" builtinId="25" customBuiltin="1"/>
    <cellStyle name="Total 2" xfId="173"/>
    <cellStyle name="Total 3" xfId="245"/>
    <cellStyle name="Total 4" xfId="405"/>
    <cellStyle name="Warning Text" xfId="82" builtinId="11" customBuiltin="1"/>
    <cellStyle name="Warning Text 2" xfId="170"/>
    <cellStyle name="Warning Text 3" xfId="242"/>
    <cellStyle name="Warning Text 4" xfId="402"/>
  </cellStyles>
  <dxfs count="214">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T-24%20ReferenceTest%20E%20Parametrics%2012040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2013_121116\ComplianceMarginTestModels\Appendix%20A-%20Input%20Summ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Assumptions"/>
      <sheetName val="OtherLookups"/>
      <sheetName val="Stack Effect"/>
      <sheetName val="Constructions"/>
      <sheetName val="EnveLookups"/>
      <sheetName val="EnvelopeMass"/>
      <sheetName val="Daylight Area Calculations"/>
      <sheetName val="Runs by Row"/>
      <sheetName val="Runs by Col"/>
      <sheetName val="I-O Specs"/>
      <sheetName val="Summary"/>
      <sheetName val="old summary"/>
    </sheetNames>
    <sheetDataSet>
      <sheetData sheetId="0"/>
      <sheetData sheetId="1"/>
      <sheetData sheetId="2"/>
      <sheetData sheetId="3">
        <row r="9">
          <cell r="H9">
            <v>0.17611016575841157</v>
          </cell>
        </row>
        <row r="10">
          <cell r="H10">
            <v>5.6782639190278372</v>
          </cell>
        </row>
        <row r="13">
          <cell r="H13">
            <v>10.763910416709722</v>
          </cell>
        </row>
      </sheetData>
      <sheetData sheetId="4">
        <row r="3">
          <cell r="Y3" t="str">
            <v>Unit</v>
          </cell>
          <cell r="Z3">
            <v>1</v>
          </cell>
          <cell r="AA3">
            <v>2</v>
          </cell>
          <cell r="AB3">
            <v>3</v>
          </cell>
          <cell r="AC3">
            <v>4</v>
          </cell>
          <cell r="AD3">
            <v>5</v>
          </cell>
          <cell r="AE3">
            <v>6</v>
          </cell>
          <cell r="AF3">
            <v>7</v>
          </cell>
          <cell r="AG3">
            <v>8</v>
          </cell>
          <cell r="AH3">
            <v>9</v>
          </cell>
          <cell r="AI3">
            <v>10</v>
          </cell>
          <cell r="AJ3">
            <v>11</v>
          </cell>
          <cell r="AK3">
            <v>12</v>
          </cell>
          <cell r="AL3">
            <v>13</v>
          </cell>
          <cell r="AM3">
            <v>14</v>
          </cell>
          <cell r="AN3">
            <v>15</v>
          </cell>
          <cell r="AO3">
            <v>16</v>
          </cell>
        </row>
        <row r="4">
          <cell r="X4" t="str">
            <v>RoofInsMetal</v>
          </cell>
          <cell r="Y4" t="str">
            <v>m² K/W</v>
          </cell>
          <cell r="Z4">
            <v>2.196906583157046</v>
          </cell>
          <cell r="AA4">
            <v>2.196906583157046</v>
          </cell>
          <cell r="AB4">
            <v>2.196906583157046</v>
          </cell>
          <cell r="AC4">
            <v>2.196906583157046</v>
          </cell>
          <cell r="AD4">
            <v>2.196906583157046</v>
          </cell>
          <cell r="AE4">
            <v>2.196906583157046</v>
          </cell>
          <cell r="AF4">
            <v>2.196906583157046</v>
          </cell>
          <cell r="AG4">
            <v>2.196906583157046</v>
          </cell>
          <cell r="AH4">
            <v>2.196906583157046</v>
          </cell>
          <cell r="AI4">
            <v>2.196906583157046</v>
          </cell>
          <cell r="AJ4">
            <v>2.196906583157046</v>
          </cell>
          <cell r="AK4">
            <v>2.196906583157046</v>
          </cell>
          <cell r="AL4">
            <v>2.196906583157046</v>
          </cell>
          <cell r="AM4">
            <v>2.196906583157046</v>
          </cell>
          <cell r="AN4">
            <v>2.196906583157046</v>
          </cell>
          <cell r="AO4">
            <v>2.196906583157046</v>
          </cell>
        </row>
        <row r="5">
          <cell r="X5" t="str">
            <v>RoofInsAboveDeck</v>
          </cell>
          <cell r="Y5" t="str">
            <v>m² K/W</v>
          </cell>
          <cell r="Z5">
            <v>3.0234880784205331</v>
          </cell>
          <cell r="AA5">
            <v>3.9450483387994533</v>
          </cell>
          <cell r="AB5">
            <v>3.9450483387994533</v>
          </cell>
          <cell r="AC5">
            <v>3.9450483387994533</v>
          </cell>
          <cell r="AD5">
            <v>3.0234880784205331</v>
          </cell>
          <cell r="AE5">
            <v>1.7775386063882341</v>
          </cell>
          <cell r="AF5">
            <v>2.0579129996354562</v>
          </cell>
          <cell r="AG5">
            <v>2.0579129996354562</v>
          </cell>
          <cell r="AH5">
            <v>3.9450483387994533</v>
          </cell>
          <cell r="AI5">
            <v>3.9450483387994533</v>
          </cell>
          <cell r="AJ5">
            <v>3.9450483387994533</v>
          </cell>
          <cell r="AK5">
            <v>3.9450483387994533</v>
          </cell>
          <cell r="AL5">
            <v>3.9450483387994533</v>
          </cell>
          <cell r="AM5">
            <v>3.9450483387994533</v>
          </cell>
          <cell r="AN5">
            <v>3.9450483387994533</v>
          </cell>
          <cell r="AO5">
            <v>3.9450483387994533</v>
          </cell>
        </row>
        <row r="6">
          <cell r="X6" t="str">
            <v>RoofInsWoodOther</v>
          </cell>
          <cell r="Y6" t="str">
            <v>m² K/W</v>
          </cell>
          <cell r="Z6">
            <v>2.8906049533482774</v>
          </cell>
          <cell r="AA6">
            <v>3.8121652137271975</v>
          </cell>
          <cell r="AB6">
            <v>3.8121652137271975</v>
          </cell>
          <cell r="AC6">
            <v>3.8121652137271975</v>
          </cell>
          <cell r="AD6">
            <v>2.8906049533482774</v>
          </cell>
          <cell r="AE6">
            <v>1.6446554813159782</v>
          </cell>
          <cell r="AF6">
            <v>1.9250298745632004</v>
          </cell>
          <cell r="AG6">
            <v>1.9250298745632004</v>
          </cell>
          <cell r="AH6">
            <v>3.8121652137271975</v>
          </cell>
          <cell r="AI6">
            <v>3.8121652137271975</v>
          </cell>
          <cell r="AJ6">
            <v>3.8121652137271975</v>
          </cell>
          <cell r="AK6">
            <v>3.8121652137271975</v>
          </cell>
          <cell r="AL6">
            <v>3.8121652137271975</v>
          </cell>
          <cell r="AM6">
            <v>3.8121652137271975</v>
          </cell>
          <cell r="AN6">
            <v>3.8121652137271975</v>
          </cell>
          <cell r="AO6">
            <v>3.8121652137271975</v>
          </cell>
        </row>
        <row r="7">
          <cell r="X7" t="str">
            <v>RoofAbsSLow</v>
          </cell>
          <cell r="Y7">
            <v>0</v>
          </cell>
          <cell r="Z7">
            <v>0.75</v>
          </cell>
          <cell r="AA7">
            <v>0.44999999999999996</v>
          </cell>
          <cell r="AB7">
            <v>0.44999999999999996</v>
          </cell>
          <cell r="AC7">
            <v>0.44999999999999996</v>
          </cell>
          <cell r="AD7">
            <v>0.44999999999999996</v>
          </cell>
          <cell r="AE7">
            <v>0.44999999999999996</v>
          </cell>
          <cell r="AF7">
            <v>0.44999999999999996</v>
          </cell>
          <cell r="AG7">
            <v>0.44999999999999996</v>
          </cell>
          <cell r="AH7">
            <v>0.44999999999999996</v>
          </cell>
          <cell r="AI7">
            <v>0.44999999999999996</v>
          </cell>
          <cell r="AJ7">
            <v>0.44999999999999996</v>
          </cell>
          <cell r="AK7">
            <v>0.44999999999999996</v>
          </cell>
          <cell r="AL7">
            <v>0.44999999999999996</v>
          </cell>
          <cell r="AM7">
            <v>0.44999999999999996</v>
          </cell>
          <cell r="AN7">
            <v>0.44999999999999996</v>
          </cell>
          <cell r="AO7">
            <v>0.75</v>
          </cell>
        </row>
        <row r="8">
          <cell r="X8" t="str">
            <v>RoofAbsTLow</v>
          </cell>
          <cell r="Y8">
            <v>0</v>
          </cell>
          <cell r="Z8">
            <v>0.19999999999999996</v>
          </cell>
          <cell r="AA8">
            <v>0.25</v>
          </cell>
          <cell r="AB8">
            <v>0.25</v>
          </cell>
          <cell r="AC8">
            <v>0.25</v>
          </cell>
          <cell r="AD8">
            <v>0.25</v>
          </cell>
          <cell r="AE8">
            <v>0.25</v>
          </cell>
          <cell r="AF8">
            <v>0.25</v>
          </cell>
          <cell r="AG8">
            <v>0.25</v>
          </cell>
          <cell r="AH8">
            <v>0.25</v>
          </cell>
          <cell r="AI8">
            <v>0.25</v>
          </cell>
          <cell r="AJ8">
            <v>0.25</v>
          </cell>
          <cell r="AK8">
            <v>0.25</v>
          </cell>
          <cell r="AL8">
            <v>0.25</v>
          </cell>
          <cell r="AM8">
            <v>0.25</v>
          </cell>
          <cell r="AN8">
            <v>0.25</v>
          </cell>
          <cell r="AO8">
            <v>0.19999999999999996</v>
          </cell>
        </row>
        <row r="9">
          <cell r="X9" t="str">
            <v>RoofAbsSSteepLight</v>
          </cell>
          <cell r="Y9">
            <v>0</v>
          </cell>
          <cell r="Z9">
            <v>0.75</v>
          </cell>
          <cell r="AA9">
            <v>0.8</v>
          </cell>
          <cell r="AB9">
            <v>0.8</v>
          </cell>
          <cell r="AC9">
            <v>0.8</v>
          </cell>
          <cell r="AD9">
            <v>0.8</v>
          </cell>
          <cell r="AE9">
            <v>0.8</v>
          </cell>
          <cell r="AF9">
            <v>0.8</v>
          </cell>
          <cell r="AG9">
            <v>0.8</v>
          </cell>
          <cell r="AH9">
            <v>0.8</v>
          </cell>
          <cell r="AI9">
            <v>0.8</v>
          </cell>
          <cell r="AJ9">
            <v>0.8</v>
          </cell>
          <cell r="AK9">
            <v>0.8</v>
          </cell>
          <cell r="AL9">
            <v>0.8</v>
          </cell>
          <cell r="AM9">
            <v>0.8</v>
          </cell>
          <cell r="AN9">
            <v>0.8</v>
          </cell>
          <cell r="AO9">
            <v>0.8</v>
          </cell>
        </row>
        <row r="10">
          <cell r="X10" t="str">
            <v>RoofAbsTSteepLight</v>
          </cell>
          <cell r="Y10">
            <v>0</v>
          </cell>
          <cell r="Z10">
            <v>0.19999999999999996</v>
          </cell>
          <cell r="AA10">
            <v>0.25</v>
          </cell>
          <cell r="AB10">
            <v>0.25</v>
          </cell>
          <cell r="AC10">
            <v>0.25</v>
          </cell>
          <cell r="AD10">
            <v>0.25</v>
          </cell>
          <cell r="AE10">
            <v>0.25</v>
          </cell>
          <cell r="AF10">
            <v>0.25</v>
          </cell>
          <cell r="AG10">
            <v>0.25</v>
          </cell>
          <cell r="AH10">
            <v>0.25</v>
          </cell>
          <cell r="AI10">
            <v>0.25</v>
          </cell>
          <cell r="AJ10">
            <v>0.25</v>
          </cell>
          <cell r="AK10">
            <v>0.25</v>
          </cell>
          <cell r="AL10">
            <v>0.25</v>
          </cell>
          <cell r="AM10">
            <v>0.25</v>
          </cell>
          <cell r="AN10">
            <v>0.25</v>
          </cell>
          <cell r="AO10">
            <v>0.25</v>
          </cell>
        </row>
        <row r="11">
          <cell r="X11" t="str">
            <v>RoofAbsSSteepHeavy</v>
          </cell>
          <cell r="Y11">
            <v>0</v>
          </cell>
          <cell r="Z11">
            <v>0.85</v>
          </cell>
          <cell r="AA11">
            <v>0.85</v>
          </cell>
          <cell r="AB11">
            <v>0.85</v>
          </cell>
          <cell r="AC11">
            <v>0.85</v>
          </cell>
          <cell r="AD11">
            <v>0.85</v>
          </cell>
          <cell r="AE11">
            <v>0.85</v>
          </cell>
          <cell r="AF11">
            <v>0.85</v>
          </cell>
          <cell r="AG11">
            <v>0.85</v>
          </cell>
          <cell r="AH11">
            <v>0.85</v>
          </cell>
          <cell r="AI11">
            <v>0.85</v>
          </cell>
          <cell r="AJ11">
            <v>0.85</v>
          </cell>
          <cell r="AK11">
            <v>0.85</v>
          </cell>
          <cell r="AL11">
            <v>0.85</v>
          </cell>
          <cell r="AM11">
            <v>0.85</v>
          </cell>
          <cell r="AN11">
            <v>0.85</v>
          </cell>
          <cell r="AO11">
            <v>0.85</v>
          </cell>
        </row>
        <row r="12">
          <cell r="X12" t="str">
            <v>RoofAbsTSteepHeavy</v>
          </cell>
          <cell r="Y12">
            <v>0</v>
          </cell>
          <cell r="Z12">
            <v>0.25</v>
          </cell>
          <cell r="AA12">
            <v>0.25</v>
          </cell>
          <cell r="AB12">
            <v>0.25</v>
          </cell>
          <cell r="AC12">
            <v>0.25</v>
          </cell>
          <cell r="AD12">
            <v>0.25</v>
          </cell>
          <cell r="AE12">
            <v>0.25</v>
          </cell>
          <cell r="AF12">
            <v>0.25</v>
          </cell>
          <cell r="AG12">
            <v>0.25</v>
          </cell>
          <cell r="AH12">
            <v>0.25</v>
          </cell>
          <cell r="AI12">
            <v>0.25</v>
          </cell>
          <cell r="AJ12">
            <v>0.25</v>
          </cell>
          <cell r="AK12">
            <v>0.25</v>
          </cell>
          <cell r="AL12">
            <v>0.25</v>
          </cell>
          <cell r="AM12">
            <v>0.25</v>
          </cell>
          <cell r="AN12">
            <v>0.25</v>
          </cell>
          <cell r="AO12">
            <v>0.25</v>
          </cell>
        </row>
        <row r="13">
          <cell r="X13" t="str">
            <v>WallInsMetal</v>
          </cell>
          <cell r="Y13" t="str">
            <v>m² K/W</v>
          </cell>
          <cell r="Z13">
            <v>1.0082328241901453</v>
          </cell>
          <cell r="AA13">
            <v>2.3367876797591864</v>
          </cell>
          <cell r="AB13">
            <v>1.0082328241901453</v>
          </cell>
          <cell r="AC13">
            <v>2.3367876797591864</v>
          </cell>
          <cell r="AD13">
            <v>2.3367876797591864</v>
          </cell>
          <cell r="AE13">
            <v>1.0082328241901453</v>
          </cell>
          <cell r="AF13">
            <v>1.0082328241901453</v>
          </cell>
          <cell r="AG13">
            <v>2.3367876797591864</v>
          </cell>
          <cell r="AH13">
            <v>2.3367876797591864</v>
          </cell>
          <cell r="AI13">
            <v>2.3367876797591864</v>
          </cell>
          <cell r="AJ13">
            <v>2.3367876797591864</v>
          </cell>
          <cell r="AK13">
            <v>2.3367876797591864</v>
          </cell>
          <cell r="AL13">
            <v>2.3367876797591864</v>
          </cell>
          <cell r="AM13">
            <v>2.3367876797591864</v>
          </cell>
          <cell r="AN13">
            <v>2.5393878129296339</v>
          </cell>
          <cell r="AO13">
            <v>2.3367876797591864</v>
          </cell>
        </row>
        <row r="14">
          <cell r="X14" t="str">
            <v>WallInsMetalFramed</v>
          </cell>
          <cell r="Y14" t="str">
            <v>m² K/W</v>
          </cell>
          <cell r="Z14">
            <v>1.4609636167878515</v>
          </cell>
          <cell r="AA14">
            <v>2.504407653539467</v>
          </cell>
          <cell r="AB14">
            <v>1.8116060573222699</v>
          </cell>
          <cell r="AC14">
            <v>2.504407653539467</v>
          </cell>
          <cell r="AD14">
            <v>2.504407653539467</v>
          </cell>
          <cell r="AE14">
            <v>1.4609636167878515</v>
          </cell>
          <cell r="AF14">
            <v>1.4609636167878515</v>
          </cell>
          <cell r="AG14">
            <v>2.504407653539467</v>
          </cell>
          <cell r="AH14">
            <v>2.504407653539467</v>
          </cell>
          <cell r="AI14">
            <v>2.504407653539467</v>
          </cell>
          <cell r="AJ14">
            <v>2.504407653539467</v>
          </cell>
          <cell r="AK14">
            <v>2.504407653539467</v>
          </cell>
          <cell r="AL14">
            <v>2.504407653539467</v>
          </cell>
          <cell r="AM14">
            <v>2.504407653539467</v>
          </cell>
          <cell r="AN14">
            <v>2.504407653539467</v>
          </cell>
          <cell r="AO14">
            <v>2.504407653539467</v>
          </cell>
        </row>
        <row r="15">
          <cell r="X15" t="str">
            <v>WallInsMassLt</v>
          </cell>
          <cell r="Y15" t="str">
            <v>m² K/W</v>
          </cell>
          <cell r="Z15">
            <v>0.59552972739422749</v>
          </cell>
          <cell r="AA15">
            <v>0.73295062504484876</v>
          </cell>
          <cell r="AB15">
            <v>0.33049827841115331</v>
          </cell>
          <cell r="AC15">
            <v>0.47282418171161583</v>
          </cell>
          <cell r="AD15">
            <v>9.7258850248443468E-2</v>
          </cell>
          <cell r="AE15">
            <v>9.7258850248443468E-2</v>
          </cell>
          <cell r="AF15">
            <v>9.7258850248443468E-2</v>
          </cell>
          <cell r="AG15">
            <v>9.7258850248443468E-2</v>
          </cell>
          <cell r="AH15">
            <v>9.7258850248443468E-2</v>
          </cell>
          <cell r="AI15">
            <v>0.73295062504484876</v>
          </cell>
          <cell r="AJ15">
            <v>0.73295062504484876</v>
          </cell>
          <cell r="AK15">
            <v>0.73295062504484876</v>
          </cell>
          <cell r="AL15">
            <v>0.73295062504484876</v>
          </cell>
          <cell r="AM15">
            <v>0.73295062504484876</v>
          </cell>
          <cell r="AN15">
            <v>0.73295062504484876</v>
          </cell>
          <cell r="AO15">
            <v>0.73295062504484876</v>
          </cell>
        </row>
        <row r="16">
          <cell r="X16" t="str">
            <v>WallInsMassHvy</v>
          </cell>
          <cell r="Y16" t="str">
            <v>m² K/W</v>
          </cell>
          <cell r="Z16">
            <v>0.34613337434919739</v>
          </cell>
          <cell r="AA16">
            <v>1.5E-3</v>
          </cell>
          <cell r="AB16">
            <v>1.5E-3</v>
          </cell>
          <cell r="AC16">
            <v>1.5E-3</v>
          </cell>
          <cell r="AD16">
            <v>1.5E-3</v>
          </cell>
          <cell r="AE16">
            <v>1.5E-3</v>
          </cell>
          <cell r="AF16">
            <v>1.5E-3</v>
          </cell>
          <cell r="AG16">
            <v>1.5E-3</v>
          </cell>
          <cell r="AH16">
            <v>1.5E-3</v>
          </cell>
          <cell r="AI16">
            <v>1.5E-3</v>
          </cell>
          <cell r="AJ16">
            <v>0.60716622873419479</v>
          </cell>
          <cell r="AK16">
            <v>0.34613337434919739</v>
          </cell>
          <cell r="AL16">
            <v>0.48469109800379317</v>
          </cell>
          <cell r="AM16">
            <v>0.60716622873419479</v>
          </cell>
          <cell r="AN16">
            <v>0.60716622873419479</v>
          </cell>
          <cell r="AO16">
            <v>0.75073429864594332</v>
          </cell>
        </row>
        <row r="17">
          <cell r="X17" t="str">
            <v>WallInsWoodOther</v>
          </cell>
          <cell r="Y17" t="str">
            <v>m² K/W</v>
          </cell>
          <cell r="Z17">
            <v>1.3119108622477325</v>
          </cell>
          <cell r="AA17">
            <v>2.5702586734161765</v>
          </cell>
          <cell r="AB17">
            <v>1.1863421166089363</v>
          </cell>
          <cell r="AC17">
            <v>2.5702586734161765</v>
          </cell>
          <cell r="AD17">
            <v>1.3119108622477325</v>
          </cell>
          <cell r="AE17">
            <v>1.1863421166089363</v>
          </cell>
          <cell r="AF17">
            <v>1.1863421166089363</v>
          </cell>
          <cell r="AG17">
            <v>1.3119108622477325</v>
          </cell>
          <cell r="AH17">
            <v>2.5702586734161765</v>
          </cell>
          <cell r="AI17">
            <v>2.5702586734161765</v>
          </cell>
          <cell r="AJ17">
            <v>2.5702586734161765</v>
          </cell>
          <cell r="AK17">
            <v>2.5702586734161765</v>
          </cell>
          <cell r="AL17">
            <v>2.5702586734161765</v>
          </cell>
          <cell r="AM17">
            <v>2.5702586734161765</v>
          </cell>
          <cell r="AN17">
            <v>3.7784397944383699</v>
          </cell>
          <cell r="AO17">
            <v>2.5702586734161765</v>
          </cell>
        </row>
        <row r="18">
          <cell r="X18" t="str">
            <v>FloorInsExpMass</v>
          </cell>
          <cell r="Y18" t="str">
            <v>m² K/W</v>
          </cell>
          <cell r="Z18">
            <v>1.6283554297421594</v>
          </cell>
          <cell r="AA18">
            <v>1.6283554297421594</v>
          </cell>
          <cell r="AB18">
            <v>0.36879912865767384</v>
          </cell>
          <cell r="AC18">
            <v>0.36879912865767384</v>
          </cell>
          <cell r="AD18">
            <v>0.36879912865767384</v>
          </cell>
          <cell r="AE18">
            <v>0.36879912865767384</v>
          </cell>
          <cell r="AF18">
            <v>0.36879912865767384</v>
          </cell>
          <cell r="AG18">
            <v>0.36879912865767384</v>
          </cell>
          <cell r="AH18">
            <v>0.36879912865767384</v>
          </cell>
          <cell r="AI18">
            <v>0.36879912865767384</v>
          </cell>
          <cell r="AJ18">
            <v>1.6283554297421594</v>
          </cell>
          <cell r="AK18">
            <v>1.6283554297421594</v>
          </cell>
          <cell r="AL18">
            <v>1.6283554297421594</v>
          </cell>
          <cell r="AM18">
            <v>1.6283554297421594</v>
          </cell>
          <cell r="AN18">
            <v>1.6283554297421594</v>
          </cell>
          <cell r="AO18">
            <v>2.7504966658339871</v>
          </cell>
        </row>
        <row r="19">
          <cell r="X19" t="str">
            <v>FloorInsExpWood</v>
          </cell>
          <cell r="Y19" t="str">
            <v>m² K/W</v>
          </cell>
          <cell r="Z19">
            <v>2.9204935821603248</v>
          </cell>
          <cell r="AA19">
            <v>3.767177071383458</v>
          </cell>
          <cell r="AB19">
            <v>1.7319566653635337</v>
          </cell>
          <cell r="AC19">
            <v>1.7319566653635337</v>
          </cell>
          <cell r="AD19">
            <v>1.7319566653635337</v>
          </cell>
          <cell r="AE19">
            <v>1.7319566653635337</v>
          </cell>
          <cell r="AF19">
            <v>1.7319566653635337</v>
          </cell>
          <cell r="AG19">
            <v>1.7319566653635337</v>
          </cell>
          <cell r="AH19">
            <v>1.7319566653635337</v>
          </cell>
          <cell r="AI19">
            <v>1.7319566653635337</v>
          </cell>
          <cell r="AJ19">
            <v>3.767177071383458</v>
          </cell>
          <cell r="AK19">
            <v>1.7319566653635337</v>
          </cell>
          <cell r="AL19">
            <v>1.7319566653635337</v>
          </cell>
          <cell r="AM19">
            <v>3.767177071383458</v>
          </cell>
          <cell r="AN19">
            <v>3.767177071383458</v>
          </cell>
          <cell r="AO19">
            <v>3.767177071383458</v>
          </cell>
        </row>
        <row r="20">
          <cell r="X20" t="str">
            <v>GlassU</v>
          </cell>
          <cell r="Y20" t="str">
            <v>W/m² K</v>
          </cell>
          <cell r="Z20">
            <v>2.6687840419430833</v>
          </cell>
          <cell r="AA20">
            <v>2.6687840419430833</v>
          </cell>
          <cell r="AB20">
            <v>4.3722632176514349</v>
          </cell>
          <cell r="AC20">
            <v>4.3722632176514349</v>
          </cell>
          <cell r="AD20">
            <v>4.3722632176514349</v>
          </cell>
          <cell r="AE20">
            <v>4.3722632176514349</v>
          </cell>
          <cell r="AF20">
            <v>4.3722632176514349</v>
          </cell>
          <cell r="AG20">
            <v>4.3722632176514349</v>
          </cell>
          <cell r="AH20">
            <v>4.3722632176514349</v>
          </cell>
          <cell r="AI20">
            <v>2.6687840419430833</v>
          </cell>
          <cell r="AJ20">
            <v>2.6687840419430833</v>
          </cell>
          <cell r="AK20">
            <v>2.6687840419430833</v>
          </cell>
          <cell r="AL20">
            <v>2.6687840419430833</v>
          </cell>
          <cell r="AM20">
            <v>2.6687840419430833</v>
          </cell>
          <cell r="AN20">
            <v>2.6687840419430833</v>
          </cell>
          <cell r="AO20">
            <v>2.6687840419430833</v>
          </cell>
        </row>
        <row r="21">
          <cell r="X21" t="str">
            <v>SHGCNorth10</v>
          </cell>
          <cell r="Y21">
            <v>0</v>
          </cell>
          <cell r="Z21">
            <v>0.72</v>
          </cell>
          <cell r="AA21">
            <v>0.61</v>
          </cell>
          <cell r="AB21">
            <v>0.61</v>
          </cell>
          <cell r="AC21">
            <v>0.61</v>
          </cell>
          <cell r="AD21">
            <v>0.61</v>
          </cell>
          <cell r="AE21">
            <v>0.61</v>
          </cell>
          <cell r="AF21">
            <v>0.61</v>
          </cell>
          <cell r="AG21">
            <v>0.61</v>
          </cell>
          <cell r="AH21">
            <v>0.61</v>
          </cell>
          <cell r="AI21">
            <v>0.61</v>
          </cell>
          <cell r="AJ21">
            <v>0.61</v>
          </cell>
          <cell r="AK21">
            <v>0.61</v>
          </cell>
          <cell r="AL21">
            <v>0.61</v>
          </cell>
          <cell r="AM21">
            <v>0.61</v>
          </cell>
          <cell r="AN21">
            <v>0.61</v>
          </cell>
          <cell r="AO21">
            <v>0.72</v>
          </cell>
        </row>
        <row r="22">
          <cell r="X22" t="str">
            <v>SHGCNorth20</v>
          </cell>
          <cell r="Y22">
            <v>0</v>
          </cell>
          <cell r="Z22">
            <v>0.49</v>
          </cell>
          <cell r="AA22">
            <v>0.51</v>
          </cell>
          <cell r="AB22">
            <v>0.61</v>
          </cell>
          <cell r="AC22">
            <v>0.61</v>
          </cell>
          <cell r="AD22">
            <v>0.61</v>
          </cell>
          <cell r="AE22">
            <v>0.61</v>
          </cell>
          <cell r="AF22">
            <v>0.61</v>
          </cell>
          <cell r="AG22">
            <v>0.61</v>
          </cell>
          <cell r="AH22">
            <v>0.61</v>
          </cell>
          <cell r="AI22">
            <v>0.51</v>
          </cell>
          <cell r="AJ22">
            <v>0.51</v>
          </cell>
          <cell r="AK22">
            <v>0.51</v>
          </cell>
          <cell r="AL22">
            <v>0.51</v>
          </cell>
          <cell r="AM22">
            <v>0.51</v>
          </cell>
          <cell r="AN22">
            <v>0.51</v>
          </cell>
          <cell r="AO22">
            <v>0.49</v>
          </cell>
        </row>
        <row r="23">
          <cell r="X23" t="str">
            <v>SHGCNorth30</v>
          </cell>
          <cell r="Y23">
            <v>0</v>
          </cell>
          <cell r="Z23">
            <v>0.47</v>
          </cell>
          <cell r="AA23">
            <v>0.47</v>
          </cell>
          <cell r="AB23">
            <v>0.61</v>
          </cell>
          <cell r="AC23">
            <v>0.61</v>
          </cell>
          <cell r="AD23">
            <v>0.61</v>
          </cell>
          <cell r="AE23">
            <v>0.61</v>
          </cell>
          <cell r="AF23">
            <v>0.61</v>
          </cell>
          <cell r="AG23">
            <v>0.61</v>
          </cell>
          <cell r="AH23">
            <v>0.61</v>
          </cell>
          <cell r="AI23">
            <v>0.47</v>
          </cell>
          <cell r="AJ23">
            <v>0.47</v>
          </cell>
          <cell r="AK23">
            <v>0.47</v>
          </cell>
          <cell r="AL23">
            <v>0.47</v>
          </cell>
          <cell r="AM23">
            <v>0.47</v>
          </cell>
          <cell r="AN23">
            <v>0.47</v>
          </cell>
          <cell r="AO23">
            <v>0.47</v>
          </cell>
        </row>
        <row r="24">
          <cell r="X24" t="str">
            <v>SHGCNorth40</v>
          </cell>
          <cell r="Y24">
            <v>0</v>
          </cell>
          <cell r="Z24">
            <v>0.47</v>
          </cell>
          <cell r="AA24">
            <v>0.47</v>
          </cell>
          <cell r="AB24">
            <v>0.61</v>
          </cell>
          <cell r="AC24">
            <v>0.61</v>
          </cell>
          <cell r="AD24">
            <v>0.61</v>
          </cell>
          <cell r="AE24">
            <v>0.61</v>
          </cell>
          <cell r="AF24">
            <v>0.61</v>
          </cell>
          <cell r="AG24">
            <v>0.61</v>
          </cell>
          <cell r="AH24">
            <v>0.61</v>
          </cell>
          <cell r="AI24">
            <v>0.47</v>
          </cell>
          <cell r="AJ24">
            <v>0.47</v>
          </cell>
          <cell r="AK24">
            <v>0.47</v>
          </cell>
          <cell r="AL24">
            <v>0.47</v>
          </cell>
          <cell r="AM24">
            <v>0.4</v>
          </cell>
          <cell r="AN24">
            <v>0.4</v>
          </cell>
          <cell r="AO24">
            <v>0.47</v>
          </cell>
        </row>
        <row r="25">
          <cell r="X25" t="str">
            <v>SHGCESW10</v>
          </cell>
          <cell r="Y25">
            <v>0</v>
          </cell>
          <cell r="Z25">
            <v>0.49</v>
          </cell>
          <cell r="AA25">
            <v>0.47</v>
          </cell>
          <cell r="AB25">
            <v>0.61</v>
          </cell>
          <cell r="AC25">
            <v>0.61</v>
          </cell>
          <cell r="AD25">
            <v>0.61</v>
          </cell>
          <cell r="AE25">
            <v>0.61</v>
          </cell>
          <cell r="AF25">
            <v>0.61</v>
          </cell>
          <cell r="AG25">
            <v>0.61</v>
          </cell>
          <cell r="AH25">
            <v>0.61</v>
          </cell>
          <cell r="AI25">
            <v>0.47</v>
          </cell>
          <cell r="AJ25">
            <v>0.47</v>
          </cell>
          <cell r="AK25">
            <v>0.47</v>
          </cell>
          <cell r="AL25">
            <v>0.47</v>
          </cell>
          <cell r="AM25">
            <v>0.46</v>
          </cell>
          <cell r="AN25">
            <v>0.46</v>
          </cell>
          <cell r="AO25">
            <v>0.49</v>
          </cell>
        </row>
        <row r="26">
          <cell r="X26" t="str">
            <v>SHGCESW20</v>
          </cell>
          <cell r="Y26">
            <v>0</v>
          </cell>
          <cell r="Z26">
            <v>0.43</v>
          </cell>
          <cell r="AA26">
            <v>0.36</v>
          </cell>
          <cell r="AB26">
            <v>0.55000000000000004</v>
          </cell>
          <cell r="AC26">
            <v>0.55000000000000004</v>
          </cell>
          <cell r="AD26">
            <v>0.55000000000000004</v>
          </cell>
          <cell r="AE26">
            <v>0.61</v>
          </cell>
          <cell r="AF26">
            <v>0.61</v>
          </cell>
          <cell r="AG26">
            <v>0.61</v>
          </cell>
          <cell r="AH26">
            <v>0.61</v>
          </cell>
          <cell r="AI26">
            <v>0.36</v>
          </cell>
          <cell r="AJ26">
            <v>0.36</v>
          </cell>
          <cell r="AK26">
            <v>0.36</v>
          </cell>
          <cell r="AL26">
            <v>0.36</v>
          </cell>
          <cell r="AM26">
            <v>0.36</v>
          </cell>
          <cell r="AN26">
            <v>0.36</v>
          </cell>
          <cell r="AO26">
            <v>0.43</v>
          </cell>
        </row>
        <row r="27">
          <cell r="X27" t="str">
            <v>SHGCESW30</v>
          </cell>
          <cell r="Y27">
            <v>0</v>
          </cell>
          <cell r="Z27">
            <v>0.43</v>
          </cell>
          <cell r="AA27">
            <v>0.36</v>
          </cell>
          <cell r="AB27">
            <v>0.41</v>
          </cell>
          <cell r="AC27">
            <v>0.41</v>
          </cell>
          <cell r="AD27">
            <v>0.41</v>
          </cell>
          <cell r="AE27">
            <v>0.39</v>
          </cell>
          <cell r="AF27">
            <v>0.39</v>
          </cell>
          <cell r="AG27">
            <v>0.39</v>
          </cell>
          <cell r="AH27">
            <v>0.39</v>
          </cell>
          <cell r="AI27">
            <v>0.36</v>
          </cell>
          <cell r="AJ27">
            <v>0.36</v>
          </cell>
          <cell r="AK27">
            <v>0.36</v>
          </cell>
          <cell r="AL27">
            <v>0.36</v>
          </cell>
          <cell r="AM27">
            <v>0.36</v>
          </cell>
          <cell r="AN27">
            <v>0.36</v>
          </cell>
          <cell r="AO27">
            <v>0.43</v>
          </cell>
        </row>
        <row r="28">
          <cell r="X28" t="str">
            <v>SHGCESW40</v>
          </cell>
          <cell r="Y28">
            <v>0</v>
          </cell>
          <cell r="Z28">
            <v>0.43</v>
          </cell>
          <cell r="AA28">
            <v>0.31</v>
          </cell>
          <cell r="AB28">
            <v>0.41</v>
          </cell>
          <cell r="AC28">
            <v>0.41</v>
          </cell>
          <cell r="AD28">
            <v>0.41</v>
          </cell>
          <cell r="AE28">
            <v>0.34</v>
          </cell>
          <cell r="AF28">
            <v>0.34</v>
          </cell>
          <cell r="AG28">
            <v>0.34</v>
          </cell>
          <cell r="AH28">
            <v>0.34</v>
          </cell>
          <cell r="AI28">
            <v>0.31</v>
          </cell>
          <cell r="AJ28">
            <v>0.31</v>
          </cell>
          <cell r="AK28">
            <v>0.31</v>
          </cell>
          <cell r="AL28">
            <v>0.31</v>
          </cell>
          <cell r="AM28">
            <v>0.31</v>
          </cell>
          <cell r="AN28">
            <v>0.31</v>
          </cell>
          <cell r="AO28">
            <v>0.43</v>
          </cell>
        </row>
        <row r="29">
          <cell r="X29" t="str">
            <v>DoorInsNonSwing</v>
          </cell>
          <cell r="Y29" t="str">
            <v>m² K/W</v>
          </cell>
          <cell r="Z29">
            <v>1.5E-3</v>
          </cell>
          <cell r="AA29">
            <v>1.5E-3</v>
          </cell>
          <cell r="AB29">
            <v>1.5E-3</v>
          </cell>
          <cell r="AC29">
            <v>1.5E-3</v>
          </cell>
          <cell r="AD29">
            <v>1.5E-3</v>
          </cell>
          <cell r="AE29">
            <v>1.5E-3</v>
          </cell>
          <cell r="AF29">
            <v>1.5E-3</v>
          </cell>
          <cell r="AG29">
            <v>1.5E-3</v>
          </cell>
          <cell r="AH29">
            <v>1.5E-3</v>
          </cell>
          <cell r="AI29">
            <v>1.5E-3</v>
          </cell>
          <cell r="AJ29">
            <v>1.5E-3</v>
          </cell>
          <cell r="AK29">
            <v>1.5E-3</v>
          </cell>
          <cell r="AL29">
            <v>1.5E-3</v>
          </cell>
          <cell r="AM29">
            <v>1.5E-3</v>
          </cell>
          <cell r="AN29">
            <v>1.5E-3</v>
          </cell>
          <cell r="AO29">
            <v>1.5E-3</v>
          </cell>
        </row>
        <row r="30">
          <cell r="X30" t="str">
            <v>DoorInsSwing</v>
          </cell>
          <cell r="Y30" t="str">
            <v>m² K/W</v>
          </cell>
          <cell r="Z30">
            <v>1.5E-3</v>
          </cell>
          <cell r="AA30">
            <v>1.5E-3</v>
          </cell>
          <cell r="AB30">
            <v>1.5E-3</v>
          </cell>
          <cell r="AC30">
            <v>1.5E-3</v>
          </cell>
          <cell r="AD30">
            <v>1.5E-3</v>
          </cell>
          <cell r="AE30">
            <v>1.5E-3</v>
          </cell>
          <cell r="AF30">
            <v>1.5E-3</v>
          </cell>
          <cell r="AG30">
            <v>1.5E-3</v>
          </cell>
          <cell r="AH30">
            <v>1.5E-3</v>
          </cell>
          <cell r="AI30">
            <v>1.5E-3</v>
          </cell>
          <cell r="AJ30">
            <v>1.5E-3</v>
          </cell>
          <cell r="AK30">
            <v>1.5E-3</v>
          </cell>
          <cell r="AL30">
            <v>1.5E-3</v>
          </cell>
          <cell r="AM30">
            <v>1.5E-3</v>
          </cell>
          <cell r="AN30">
            <v>1.5E-3</v>
          </cell>
          <cell r="AO30">
            <v>1.5E-3</v>
          </cell>
        </row>
        <row r="31">
          <cell r="X31" t="str">
            <v>SkyLtUGlassCurb</v>
          </cell>
          <cell r="Y31" t="str">
            <v>W/m² K</v>
          </cell>
          <cell r="Z31">
            <v>6.3028729501209</v>
          </cell>
          <cell r="AA31">
            <v>6.3028729501209</v>
          </cell>
          <cell r="AB31">
            <v>6.3028729501209</v>
          </cell>
          <cell r="AC31">
            <v>6.3028729501209</v>
          </cell>
          <cell r="AD31">
            <v>6.3028729501209</v>
          </cell>
          <cell r="AE31">
            <v>6.3028729501209</v>
          </cell>
          <cell r="AF31">
            <v>6.3028729501209</v>
          </cell>
          <cell r="AG31">
            <v>6.3028729501209</v>
          </cell>
          <cell r="AH31">
            <v>6.3028729501209</v>
          </cell>
          <cell r="AI31">
            <v>6.3028729501209</v>
          </cell>
          <cell r="AJ31">
            <v>6.3028729501209</v>
          </cell>
          <cell r="AK31">
            <v>6.3028729501209</v>
          </cell>
          <cell r="AL31">
            <v>6.3028729501209</v>
          </cell>
          <cell r="AM31">
            <v>6.3028729501209</v>
          </cell>
          <cell r="AN31">
            <v>6.3028729501209</v>
          </cell>
          <cell r="AO31">
            <v>6.3028729501209</v>
          </cell>
        </row>
        <row r="32">
          <cell r="X32" t="str">
            <v>SkyLtUGlassNoCurb</v>
          </cell>
          <cell r="Y32" t="str">
            <v>W/m² K</v>
          </cell>
          <cell r="Z32">
            <v>3.8612194649389298</v>
          </cell>
          <cell r="AA32">
            <v>3.8612194649389298</v>
          </cell>
          <cell r="AB32">
            <v>4.6561764136028261</v>
          </cell>
          <cell r="AC32">
            <v>4.6561764136028261</v>
          </cell>
          <cell r="AD32">
            <v>4.6561764136028261</v>
          </cell>
          <cell r="AE32">
            <v>4.6561764136028261</v>
          </cell>
          <cell r="AF32">
            <v>4.6561764136028261</v>
          </cell>
          <cell r="AG32">
            <v>4.6561764136028261</v>
          </cell>
          <cell r="AH32">
            <v>4.6561764136028261</v>
          </cell>
          <cell r="AI32">
            <v>3.8612194649389298</v>
          </cell>
          <cell r="AJ32">
            <v>3.8612194649389298</v>
          </cell>
          <cell r="AK32">
            <v>3.8612194649389298</v>
          </cell>
          <cell r="AL32">
            <v>3.8612194649389298</v>
          </cell>
          <cell r="AM32">
            <v>3.8612194649389298</v>
          </cell>
          <cell r="AN32">
            <v>3.8612194649389298</v>
          </cell>
          <cell r="AO32">
            <v>3.8612194649389298</v>
          </cell>
        </row>
        <row r="33">
          <cell r="X33" t="str">
            <v>SkyLtUPlastic</v>
          </cell>
          <cell r="Y33" t="str">
            <v>W/m² K</v>
          </cell>
          <cell r="Z33">
            <v>5.9053944757889507</v>
          </cell>
          <cell r="AA33">
            <v>6.3028729501209</v>
          </cell>
          <cell r="AB33">
            <v>6.3028729501209</v>
          </cell>
          <cell r="AC33">
            <v>6.3028729501209</v>
          </cell>
          <cell r="AD33">
            <v>6.3028729501209</v>
          </cell>
          <cell r="AE33">
            <v>6.3028729501209</v>
          </cell>
          <cell r="AF33">
            <v>6.3028729501209</v>
          </cell>
          <cell r="AG33">
            <v>6.3028729501209</v>
          </cell>
          <cell r="AH33">
            <v>6.3028729501209</v>
          </cell>
          <cell r="AI33">
            <v>6.3028729501209</v>
          </cell>
          <cell r="AJ33">
            <v>6.3028729501209</v>
          </cell>
          <cell r="AK33">
            <v>6.3028729501209</v>
          </cell>
          <cell r="AL33">
            <v>6.3028729501209</v>
          </cell>
          <cell r="AM33">
            <v>6.3028729501209</v>
          </cell>
          <cell r="AN33">
            <v>6.3028729501209</v>
          </cell>
          <cell r="AO33">
            <v>5.9053944757889507</v>
          </cell>
        </row>
        <row r="34">
          <cell r="X34" t="str">
            <v>SkyLtSHGCGlass2</v>
          </cell>
          <cell r="Y34">
            <v>0</v>
          </cell>
          <cell r="Z34">
            <v>0.7</v>
          </cell>
          <cell r="AA34">
            <v>0.46</v>
          </cell>
          <cell r="AB34">
            <v>0.56999999999999995</v>
          </cell>
          <cell r="AC34">
            <v>0.56999999999999995</v>
          </cell>
          <cell r="AD34">
            <v>0.56999999999999995</v>
          </cell>
          <cell r="AE34">
            <v>0.56999999999999995</v>
          </cell>
          <cell r="AF34">
            <v>0.56999999999999995</v>
          </cell>
          <cell r="AG34">
            <v>0.56999999999999995</v>
          </cell>
          <cell r="AH34">
            <v>0.56999999999999995</v>
          </cell>
          <cell r="AI34">
            <v>0.46</v>
          </cell>
          <cell r="AJ34">
            <v>0.46</v>
          </cell>
          <cell r="AK34">
            <v>0.46</v>
          </cell>
          <cell r="AL34">
            <v>0.46</v>
          </cell>
          <cell r="AM34">
            <v>0.46</v>
          </cell>
          <cell r="AN34">
            <v>0.46</v>
          </cell>
          <cell r="AO34">
            <v>0.7</v>
          </cell>
        </row>
        <row r="35">
          <cell r="X35" t="str">
            <v>SkyLtSHGCGlass5</v>
          </cell>
          <cell r="Y35">
            <v>0</v>
          </cell>
          <cell r="Z35">
            <v>0.7</v>
          </cell>
          <cell r="AA35">
            <v>0.36</v>
          </cell>
          <cell r="AB35">
            <v>0.4</v>
          </cell>
          <cell r="AC35">
            <v>0.4</v>
          </cell>
          <cell r="AD35">
            <v>0.4</v>
          </cell>
          <cell r="AE35">
            <v>0.4</v>
          </cell>
          <cell r="AF35">
            <v>0.4</v>
          </cell>
          <cell r="AG35">
            <v>0.4</v>
          </cell>
          <cell r="AH35">
            <v>0.4</v>
          </cell>
          <cell r="AI35">
            <v>0.36</v>
          </cell>
          <cell r="AJ35">
            <v>0.36</v>
          </cell>
          <cell r="AK35">
            <v>0.36</v>
          </cell>
          <cell r="AL35">
            <v>0.36</v>
          </cell>
          <cell r="AM35">
            <v>0.36</v>
          </cell>
          <cell r="AN35">
            <v>0.36</v>
          </cell>
          <cell r="AO35">
            <v>0.7</v>
          </cell>
        </row>
        <row r="36">
          <cell r="X36" t="str">
            <v>SkyLtSHGCPlastic2</v>
          </cell>
          <cell r="Y36">
            <v>0</v>
          </cell>
          <cell r="Z36">
            <v>0.69</v>
          </cell>
          <cell r="AA36">
            <v>0.69</v>
          </cell>
          <cell r="AB36">
            <v>0.69</v>
          </cell>
          <cell r="AC36">
            <v>0.69</v>
          </cell>
          <cell r="AD36">
            <v>0.69</v>
          </cell>
          <cell r="AE36">
            <v>0.69</v>
          </cell>
          <cell r="AF36">
            <v>0.69</v>
          </cell>
          <cell r="AG36">
            <v>0.69</v>
          </cell>
          <cell r="AH36">
            <v>0.69</v>
          </cell>
          <cell r="AI36">
            <v>0.69</v>
          </cell>
          <cell r="AJ36">
            <v>0.69</v>
          </cell>
          <cell r="AK36">
            <v>0.69</v>
          </cell>
          <cell r="AL36">
            <v>0.69</v>
          </cell>
          <cell r="AM36">
            <v>0.69</v>
          </cell>
          <cell r="AN36">
            <v>0.69</v>
          </cell>
          <cell r="AO36">
            <v>0.69</v>
          </cell>
        </row>
        <row r="37">
          <cell r="X37" t="str">
            <v>SkyLtSHGCPlastic5</v>
          </cell>
          <cell r="Y37">
            <v>0</v>
          </cell>
          <cell r="Z37">
            <v>0.56999999999999995</v>
          </cell>
          <cell r="AA37">
            <v>0.56999999999999995</v>
          </cell>
          <cell r="AB37">
            <v>0.56999999999999995</v>
          </cell>
          <cell r="AC37">
            <v>0.56999999999999995</v>
          </cell>
          <cell r="AD37">
            <v>0.56999999999999995</v>
          </cell>
          <cell r="AE37">
            <v>0.56999999999999995</v>
          </cell>
          <cell r="AF37">
            <v>0.56999999999999995</v>
          </cell>
          <cell r="AG37">
            <v>0.56999999999999995</v>
          </cell>
          <cell r="AH37">
            <v>0.56999999999999995</v>
          </cell>
          <cell r="AI37">
            <v>0.56999999999999995</v>
          </cell>
          <cell r="AJ37">
            <v>0.56999999999999995</v>
          </cell>
          <cell r="AK37">
            <v>0.56999999999999995</v>
          </cell>
          <cell r="AL37">
            <v>0.56999999999999995</v>
          </cell>
          <cell r="AM37">
            <v>0.56999999999999995</v>
          </cell>
          <cell r="AN37">
            <v>0.56999999999999995</v>
          </cell>
          <cell r="AO37">
            <v>0.56999999999999995</v>
          </cell>
        </row>
        <row r="38">
          <cell r="X38" t="str">
            <v>VLTNorth10</v>
          </cell>
          <cell r="Y38">
            <v>0</v>
          </cell>
          <cell r="Z38">
            <v>0.81359999999999988</v>
          </cell>
          <cell r="AA38">
            <v>0.68929999999999991</v>
          </cell>
          <cell r="AB38">
            <v>0.68929999999999991</v>
          </cell>
          <cell r="AC38">
            <v>0.68929999999999991</v>
          </cell>
          <cell r="AD38">
            <v>0.68929999999999991</v>
          </cell>
          <cell r="AE38">
            <v>0.68929999999999991</v>
          </cell>
          <cell r="AF38">
            <v>0.68929999999999991</v>
          </cell>
          <cell r="AG38">
            <v>0.68929999999999991</v>
          </cell>
          <cell r="AH38">
            <v>0.68929999999999991</v>
          </cell>
          <cell r="AI38">
            <v>0.68929999999999991</v>
          </cell>
          <cell r="AJ38">
            <v>0.68929999999999991</v>
          </cell>
          <cell r="AK38">
            <v>0.68929999999999991</v>
          </cell>
          <cell r="AL38">
            <v>0.68929999999999991</v>
          </cell>
          <cell r="AM38">
            <v>0.68929999999999991</v>
          </cell>
          <cell r="AN38">
            <v>0.68929999999999991</v>
          </cell>
          <cell r="AO38">
            <v>0.81359999999999988</v>
          </cell>
        </row>
        <row r="39">
          <cell r="X39" t="str">
            <v>VLTNorth20</v>
          </cell>
          <cell r="Y39">
            <v>0</v>
          </cell>
          <cell r="Z39">
            <v>0.55369999999999997</v>
          </cell>
          <cell r="AA39">
            <v>0.57629999999999992</v>
          </cell>
          <cell r="AB39">
            <v>0.68929999999999991</v>
          </cell>
          <cell r="AC39">
            <v>0.68929999999999991</v>
          </cell>
          <cell r="AD39">
            <v>0.68929999999999991</v>
          </cell>
          <cell r="AE39">
            <v>0.68929999999999991</v>
          </cell>
          <cell r="AF39">
            <v>0.68929999999999991</v>
          </cell>
          <cell r="AG39">
            <v>0.68929999999999991</v>
          </cell>
          <cell r="AH39">
            <v>0.68929999999999991</v>
          </cell>
          <cell r="AI39">
            <v>0.57629999999999992</v>
          </cell>
          <cell r="AJ39">
            <v>0.57629999999999992</v>
          </cell>
          <cell r="AK39">
            <v>0.57629999999999992</v>
          </cell>
          <cell r="AL39">
            <v>0.57629999999999992</v>
          </cell>
          <cell r="AM39">
            <v>0.57629999999999992</v>
          </cell>
          <cell r="AN39">
            <v>0.57629999999999992</v>
          </cell>
          <cell r="AO39">
            <v>0.55369999999999997</v>
          </cell>
        </row>
        <row r="40">
          <cell r="X40" t="str">
            <v>VLTNorth30</v>
          </cell>
          <cell r="Y40">
            <v>0</v>
          </cell>
          <cell r="Z40">
            <v>0.53109999999999991</v>
          </cell>
          <cell r="AA40">
            <v>0.53109999999999991</v>
          </cell>
          <cell r="AB40">
            <v>0.68929999999999991</v>
          </cell>
          <cell r="AC40">
            <v>0.68929999999999991</v>
          </cell>
          <cell r="AD40">
            <v>0.68929999999999991</v>
          </cell>
          <cell r="AE40">
            <v>0.68929999999999991</v>
          </cell>
          <cell r="AF40">
            <v>0.68929999999999991</v>
          </cell>
          <cell r="AG40">
            <v>0.68929999999999991</v>
          </cell>
          <cell r="AH40">
            <v>0.68929999999999991</v>
          </cell>
          <cell r="AI40">
            <v>0.53109999999999991</v>
          </cell>
          <cell r="AJ40">
            <v>0.53109999999999991</v>
          </cell>
          <cell r="AK40">
            <v>0.53109999999999991</v>
          </cell>
          <cell r="AL40">
            <v>0.53109999999999991</v>
          </cell>
          <cell r="AM40">
            <v>0.53109999999999991</v>
          </cell>
          <cell r="AN40">
            <v>0.53109999999999991</v>
          </cell>
          <cell r="AO40">
            <v>0.53109999999999991</v>
          </cell>
        </row>
        <row r="41">
          <cell r="X41" t="str">
            <v>VLTNorth40</v>
          </cell>
          <cell r="Y41">
            <v>0</v>
          </cell>
          <cell r="Z41">
            <v>0.53109999999999991</v>
          </cell>
          <cell r="AA41">
            <v>0.53109999999999991</v>
          </cell>
          <cell r="AB41">
            <v>0.68929999999999991</v>
          </cell>
          <cell r="AC41">
            <v>0.68929999999999991</v>
          </cell>
          <cell r="AD41">
            <v>0.68929999999999991</v>
          </cell>
          <cell r="AE41">
            <v>0.68929999999999991</v>
          </cell>
          <cell r="AF41">
            <v>0.68929999999999991</v>
          </cell>
          <cell r="AG41">
            <v>0.68929999999999991</v>
          </cell>
          <cell r="AH41">
            <v>0.68929999999999991</v>
          </cell>
          <cell r="AI41">
            <v>0.53109999999999991</v>
          </cell>
          <cell r="AJ41">
            <v>0.53109999999999991</v>
          </cell>
          <cell r="AK41">
            <v>0.53109999999999991</v>
          </cell>
          <cell r="AL41">
            <v>0.53109999999999991</v>
          </cell>
          <cell r="AM41">
            <v>0.45199999999999996</v>
          </cell>
          <cell r="AN41">
            <v>0.45199999999999996</v>
          </cell>
          <cell r="AO41">
            <v>0.53109999999999991</v>
          </cell>
        </row>
        <row r="42">
          <cell r="X42" t="str">
            <v>VLTESW10</v>
          </cell>
          <cell r="Y42">
            <v>0</v>
          </cell>
          <cell r="Z42">
            <v>0.55369999999999997</v>
          </cell>
          <cell r="AA42">
            <v>0.53109999999999991</v>
          </cell>
          <cell r="AB42">
            <v>0.68929999999999991</v>
          </cell>
          <cell r="AC42">
            <v>0.68929999999999991</v>
          </cell>
          <cell r="AD42">
            <v>0.68929999999999991</v>
          </cell>
          <cell r="AE42">
            <v>0.68929999999999991</v>
          </cell>
          <cell r="AF42">
            <v>0.68929999999999991</v>
          </cell>
          <cell r="AG42">
            <v>0.68929999999999991</v>
          </cell>
          <cell r="AH42">
            <v>0.68929999999999991</v>
          </cell>
          <cell r="AI42">
            <v>0.53109999999999991</v>
          </cell>
          <cell r="AJ42">
            <v>0.53109999999999991</v>
          </cell>
          <cell r="AK42">
            <v>0.53109999999999991</v>
          </cell>
          <cell r="AL42">
            <v>0.53109999999999991</v>
          </cell>
          <cell r="AM42">
            <v>0.51979999999999993</v>
          </cell>
          <cell r="AN42">
            <v>0.51979999999999993</v>
          </cell>
          <cell r="AO42">
            <v>0.55369999999999997</v>
          </cell>
        </row>
        <row r="43">
          <cell r="X43" t="str">
            <v>VLTESW20</v>
          </cell>
          <cell r="Y43">
            <v>0</v>
          </cell>
          <cell r="Z43">
            <v>0.48589999999999994</v>
          </cell>
          <cell r="AA43">
            <v>0.40679999999999994</v>
          </cell>
          <cell r="AB43">
            <v>0.62149999999999994</v>
          </cell>
          <cell r="AC43">
            <v>0.62149999999999994</v>
          </cell>
          <cell r="AD43">
            <v>0.62149999999999994</v>
          </cell>
          <cell r="AE43">
            <v>0.68929999999999991</v>
          </cell>
          <cell r="AF43">
            <v>0.68929999999999991</v>
          </cell>
          <cell r="AG43">
            <v>0.68929999999999991</v>
          </cell>
          <cell r="AH43">
            <v>0.68929999999999991</v>
          </cell>
          <cell r="AI43">
            <v>0.40679999999999994</v>
          </cell>
          <cell r="AJ43">
            <v>0.40679999999999994</v>
          </cell>
          <cell r="AK43">
            <v>0.40679999999999994</v>
          </cell>
          <cell r="AL43">
            <v>0.40679999999999994</v>
          </cell>
          <cell r="AM43">
            <v>0.40679999999999994</v>
          </cell>
          <cell r="AN43">
            <v>0.40679999999999994</v>
          </cell>
          <cell r="AO43">
            <v>0.48589999999999994</v>
          </cell>
        </row>
        <row r="44">
          <cell r="X44" t="str">
            <v>VLTESW30</v>
          </cell>
          <cell r="Y44">
            <v>0</v>
          </cell>
          <cell r="Z44">
            <v>0.48589999999999994</v>
          </cell>
          <cell r="AA44">
            <v>0.40679999999999994</v>
          </cell>
          <cell r="AB44">
            <v>0.46329999999999993</v>
          </cell>
          <cell r="AC44">
            <v>0.46329999999999993</v>
          </cell>
          <cell r="AD44">
            <v>0.46329999999999993</v>
          </cell>
          <cell r="AE44">
            <v>0.44069999999999998</v>
          </cell>
          <cell r="AF44">
            <v>0.44069999999999998</v>
          </cell>
          <cell r="AG44">
            <v>0.44069999999999998</v>
          </cell>
          <cell r="AH44">
            <v>0.44069999999999998</v>
          </cell>
          <cell r="AI44">
            <v>0.40679999999999994</v>
          </cell>
          <cell r="AJ44">
            <v>0.40679999999999994</v>
          </cell>
          <cell r="AK44">
            <v>0.40679999999999994</v>
          </cell>
          <cell r="AL44">
            <v>0.40679999999999994</v>
          </cell>
          <cell r="AM44">
            <v>0.40679999999999994</v>
          </cell>
          <cell r="AN44">
            <v>0.40679999999999994</v>
          </cell>
          <cell r="AO44">
            <v>0.48589999999999994</v>
          </cell>
        </row>
        <row r="45">
          <cell r="X45" t="str">
            <v>VLTESW40</v>
          </cell>
          <cell r="Y45">
            <v>0</v>
          </cell>
          <cell r="Z45">
            <v>0.48589999999999994</v>
          </cell>
          <cell r="AA45">
            <v>0.35029999999999994</v>
          </cell>
          <cell r="AB45">
            <v>0.46329999999999993</v>
          </cell>
          <cell r="AC45">
            <v>0.46329999999999993</v>
          </cell>
          <cell r="AD45">
            <v>0.46329999999999993</v>
          </cell>
          <cell r="AE45">
            <v>0.38419999999999999</v>
          </cell>
          <cell r="AF45">
            <v>0.38419999999999999</v>
          </cell>
          <cell r="AG45">
            <v>0.38419999999999999</v>
          </cell>
          <cell r="AH45">
            <v>0.38419999999999999</v>
          </cell>
          <cell r="AI45">
            <v>0.35029999999999994</v>
          </cell>
          <cell r="AJ45">
            <v>0.35029999999999994</v>
          </cell>
          <cell r="AK45">
            <v>0.35029999999999994</v>
          </cell>
          <cell r="AL45">
            <v>0.35029999999999994</v>
          </cell>
          <cell r="AM45">
            <v>0.35029999999999994</v>
          </cell>
          <cell r="AN45">
            <v>0.35029999999999994</v>
          </cell>
          <cell r="AO45">
            <v>0.48589999999999994</v>
          </cell>
        </row>
        <row r="46">
          <cell r="X46" t="str">
            <v>SkyLtVLTGlass2</v>
          </cell>
          <cell r="Y46">
            <v>0</v>
          </cell>
          <cell r="Z46">
            <v>0.79099999999999993</v>
          </cell>
          <cell r="AA46">
            <v>0.51979999999999993</v>
          </cell>
          <cell r="AB46">
            <v>0.64409999999999989</v>
          </cell>
          <cell r="AC46">
            <v>0.64409999999999989</v>
          </cell>
          <cell r="AD46">
            <v>0.64409999999999989</v>
          </cell>
          <cell r="AE46">
            <v>0.64409999999999989</v>
          </cell>
          <cell r="AF46">
            <v>0.64409999999999989</v>
          </cell>
          <cell r="AG46">
            <v>0.64409999999999989</v>
          </cell>
          <cell r="AH46">
            <v>0.64409999999999989</v>
          </cell>
          <cell r="AI46">
            <v>0.51979999999999993</v>
          </cell>
          <cell r="AJ46">
            <v>0.51979999999999993</v>
          </cell>
          <cell r="AK46">
            <v>0.51979999999999993</v>
          </cell>
          <cell r="AL46">
            <v>0.51979999999999993</v>
          </cell>
          <cell r="AM46">
            <v>0.51979999999999993</v>
          </cell>
          <cell r="AN46">
            <v>0.51979999999999993</v>
          </cell>
          <cell r="AO46">
            <v>0.79099999999999993</v>
          </cell>
        </row>
        <row r="47">
          <cell r="X47" t="str">
            <v>SkyLtVLTGlass5</v>
          </cell>
          <cell r="Y47">
            <v>0</v>
          </cell>
          <cell r="Z47">
            <v>0.79099999999999993</v>
          </cell>
          <cell r="AA47">
            <v>0.40679999999999994</v>
          </cell>
          <cell r="AB47">
            <v>0.45199999999999996</v>
          </cell>
          <cell r="AC47">
            <v>0.45199999999999996</v>
          </cell>
          <cell r="AD47">
            <v>0.45199999999999996</v>
          </cell>
          <cell r="AE47">
            <v>0.45199999999999996</v>
          </cell>
          <cell r="AF47">
            <v>0.45199999999999996</v>
          </cell>
          <cell r="AG47">
            <v>0.45199999999999996</v>
          </cell>
          <cell r="AH47">
            <v>0.45199999999999996</v>
          </cell>
          <cell r="AI47">
            <v>0.40679999999999994</v>
          </cell>
          <cell r="AJ47">
            <v>0.40679999999999994</v>
          </cell>
          <cell r="AK47">
            <v>0.40679999999999994</v>
          </cell>
          <cell r="AL47">
            <v>0.40679999999999994</v>
          </cell>
          <cell r="AM47">
            <v>0.40679999999999994</v>
          </cell>
          <cell r="AN47">
            <v>0.40679999999999994</v>
          </cell>
          <cell r="AO47">
            <v>0.79099999999999993</v>
          </cell>
        </row>
        <row r="48">
          <cell r="X48" t="str">
            <v>SkyLtVLTPlastic2</v>
          </cell>
          <cell r="Y48">
            <v>0</v>
          </cell>
          <cell r="Z48">
            <v>0.77969999999999984</v>
          </cell>
          <cell r="AA48">
            <v>0.77969999999999984</v>
          </cell>
          <cell r="AB48">
            <v>0.77969999999999984</v>
          </cell>
          <cell r="AC48">
            <v>0.77969999999999984</v>
          </cell>
          <cell r="AD48">
            <v>0.77969999999999984</v>
          </cell>
          <cell r="AE48">
            <v>0.77969999999999984</v>
          </cell>
          <cell r="AF48">
            <v>0.77969999999999984</v>
          </cell>
          <cell r="AG48">
            <v>0.77969999999999984</v>
          </cell>
          <cell r="AH48">
            <v>0.77969999999999984</v>
          </cell>
          <cell r="AI48">
            <v>0.77969999999999984</v>
          </cell>
          <cell r="AJ48">
            <v>0.77969999999999984</v>
          </cell>
          <cell r="AK48">
            <v>0.77969999999999984</v>
          </cell>
          <cell r="AL48">
            <v>0.77969999999999984</v>
          </cell>
          <cell r="AM48">
            <v>0.77969999999999984</v>
          </cell>
          <cell r="AN48">
            <v>0.77969999999999984</v>
          </cell>
          <cell r="AO48">
            <v>0.77969999999999984</v>
          </cell>
        </row>
        <row r="49">
          <cell r="X49" t="str">
            <v>SkyLtVLTPlastic5</v>
          </cell>
          <cell r="Y49">
            <v>0</v>
          </cell>
          <cell r="Z49">
            <v>0.64409999999999989</v>
          </cell>
          <cell r="AA49">
            <v>0.64409999999999989</v>
          </cell>
          <cell r="AB49">
            <v>0.64409999999999989</v>
          </cell>
          <cell r="AC49">
            <v>0.64409999999999989</v>
          </cell>
          <cell r="AD49">
            <v>0.64409999999999989</v>
          </cell>
          <cell r="AE49">
            <v>0.64409999999999989</v>
          </cell>
          <cell r="AF49">
            <v>0.64409999999999989</v>
          </cell>
          <cell r="AG49">
            <v>0.64409999999999989</v>
          </cell>
          <cell r="AH49">
            <v>0.64409999999999989</v>
          </cell>
          <cell r="AI49">
            <v>0.64409999999999989</v>
          </cell>
          <cell r="AJ49">
            <v>0.64409999999999989</v>
          </cell>
          <cell r="AK49">
            <v>0.64409999999999989</v>
          </cell>
          <cell r="AL49">
            <v>0.64409999999999989</v>
          </cell>
          <cell r="AM49">
            <v>0.64409999999999989</v>
          </cell>
          <cell r="AN49">
            <v>0.64409999999999989</v>
          </cell>
          <cell r="AO49">
            <v>0.64409999999999989</v>
          </cell>
        </row>
      </sheetData>
      <sheetData sheetId="5"/>
      <sheetData sheetId="6"/>
      <sheetData sheetId="7">
        <row r="2">
          <cell r="B2" t="str">
            <v>0001 CZ15 MediumOffice Base</v>
          </cell>
          <cell r="C2">
            <v>0</v>
          </cell>
          <cell r="D2" t="b">
            <v>0</v>
          </cell>
          <cell r="E2" t="str">
            <v>CZ15RV2.epw</v>
          </cell>
          <cell r="F2">
            <v>15</v>
          </cell>
          <cell r="G2">
            <v>0</v>
          </cell>
          <cell r="H2">
            <v>1.024128E-3</v>
          </cell>
          <cell r="I2">
            <v>8.5837477233149301E-2</v>
          </cell>
          <cell r="J2">
            <v>0</v>
          </cell>
          <cell r="K2">
            <v>3.9450483387994533</v>
          </cell>
          <cell r="L2">
            <v>2.504407653539467</v>
          </cell>
          <cell r="M2">
            <v>0.73</v>
          </cell>
          <cell r="N2">
            <v>0.44999999999999996</v>
          </cell>
          <cell r="O2">
            <v>0.8</v>
          </cell>
          <cell r="P2">
            <v>3.8121652137271975</v>
          </cell>
          <cell r="Q2">
            <v>0.60716622873419479</v>
          </cell>
          <cell r="R2">
            <v>2.6687840419430833</v>
          </cell>
          <cell r="S2">
            <v>0.4</v>
          </cell>
          <cell r="T2">
            <v>0.31</v>
          </cell>
          <cell r="U2">
            <v>0.45199999999999996</v>
          </cell>
          <cell r="V2">
            <v>0.35029999999999994</v>
          </cell>
          <cell r="W2">
            <v>0.51979999999999993</v>
          </cell>
          <cell r="X2">
            <v>9.9999999999999995E-7</v>
          </cell>
          <cell r="Y2">
            <v>0</v>
          </cell>
          <cell r="Z2">
            <v>0</v>
          </cell>
          <cell r="AA2">
            <v>9.6875193750387503</v>
          </cell>
          <cell r="AB2">
            <v>10.763910416709722</v>
          </cell>
          <cell r="AC2">
            <v>31468.723000000002</v>
          </cell>
          <cell r="AD2">
            <v>100000</v>
          </cell>
          <cell r="AE2">
            <v>100000</v>
          </cell>
          <cell r="AF2">
            <v>450</v>
          </cell>
          <cell r="AG2">
            <v>2</v>
          </cell>
          <cell r="AH2">
            <v>0.3</v>
          </cell>
          <cell r="AI2">
            <v>0.2</v>
          </cell>
          <cell r="AJ2">
            <v>3</v>
          </cell>
          <cell r="AK2">
            <v>3</v>
          </cell>
          <cell r="AL2">
            <v>0</v>
          </cell>
          <cell r="AM2" t="str">
            <v>CZ15MediumOffice.idf</v>
          </cell>
          <cell r="AN2" t="str">
            <v>CTZ15SiteDesign.idf</v>
          </cell>
          <cell r="AO2">
            <v>0</v>
          </cell>
          <cell r="AP2">
            <v>1</v>
          </cell>
          <cell r="AQ2" t="str">
            <v>MediumOffice</v>
          </cell>
          <cell r="AR2" t="str">
            <v>Base</v>
          </cell>
          <cell r="AS2">
            <v>0</v>
          </cell>
          <cell r="AT2" t="str">
            <v>No</v>
          </cell>
          <cell r="AU2" t="str">
            <v>No</v>
          </cell>
          <cell r="AV2" t="str">
            <v>No</v>
          </cell>
          <cell r="AW2" t="str">
            <v>No</v>
          </cell>
          <cell r="AX2" t="str">
            <v>No</v>
          </cell>
          <cell r="AY2" t="str">
            <v>No</v>
          </cell>
          <cell r="AZ2" t="str">
            <v>No</v>
          </cell>
          <cell r="BA2" t="str">
            <v>No</v>
          </cell>
          <cell r="BB2" t="str">
            <v>No</v>
          </cell>
          <cell r="BC2" t="str">
            <v>No</v>
          </cell>
          <cell r="BD2" t="str">
            <v>No</v>
          </cell>
          <cell r="BE2" t="str">
            <v>No</v>
          </cell>
          <cell r="BF2" t="str">
            <v>No</v>
          </cell>
          <cell r="BG2" t="str">
            <v>No</v>
          </cell>
          <cell r="BH2" t="str">
            <v>No</v>
          </cell>
          <cell r="BI2" t="str">
            <v>No</v>
          </cell>
          <cell r="BJ2" t="str">
            <v>No</v>
          </cell>
          <cell r="BK2" t="str">
            <v>No</v>
          </cell>
          <cell r="BL2" t="str">
            <v>No</v>
          </cell>
          <cell r="BM2" t="str">
            <v>No</v>
          </cell>
          <cell r="BN2" t="str">
            <v>No</v>
          </cell>
          <cell r="BO2" t="str">
            <v>No</v>
          </cell>
          <cell r="BP2" t="str">
            <v>No</v>
          </cell>
        </row>
        <row r="3">
          <cell r="B3" t="str">
            <v>0002 CZ15 MediumOffice RoofLtR+20</v>
          </cell>
          <cell r="C3" t="str">
            <v>0001 CZ15 MediumOffice Base</v>
          </cell>
          <cell r="D3" t="b">
            <v>0</v>
          </cell>
          <cell r="E3" t="str">
            <v>CZ15RV2.epw</v>
          </cell>
          <cell r="F3">
            <v>15</v>
          </cell>
          <cell r="G3">
            <v>0</v>
          </cell>
          <cell r="H3">
            <v>1.024128E-3</v>
          </cell>
          <cell r="I3">
            <v>8.5837477233149301E-2</v>
          </cell>
          <cell r="J3">
            <v>0</v>
          </cell>
          <cell r="K3">
            <v>5.741310423499316</v>
          </cell>
          <cell r="L3">
            <v>2.504407653539467</v>
          </cell>
          <cell r="M3">
            <v>0.73</v>
          </cell>
          <cell r="N3">
            <v>0.44999999999999996</v>
          </cell>
          <cell r="O3">
            <v>0.8</v>
          </cell>
          <cell r="P3">
            <v>3.8121652137271975</v>
          </cell>
          <cell r="Q3">
            <v>0.60716622873419479</v>
          </cell>
          <cell r="R3">
            <v>2.6687840419430833</v>
          </cell>
          <cell r="S3">
            <v>0.4</v>
          </cell>
          <cell r="T3">
            <v>0.31</v>
          </cell>
          <cell r="U3">
            <v>0.45199999999999996</v>
          </cell>
          <cell r="V3">
            <v>0.35029999999999994</v>
          </cell>
          <cell r="W3">
            <v>0.51979999999999993</v>
          </cell>
          <cell r="X3">
            <v>9.9999999999999995E-7</v>
          </cell>
          <cell r="Y3">
            <v>0</v>
          </cell>
          <cell r="Z3">
            <v>0</v>
          </cell>
          <cell r="AA3">
            <v>9.6875193750387503</v>
          </cell>
          <cell r="AB3">
            <v>10.763910416709722</v>
          </cell>
          <cell r="AC3">
            <v>31468.723000000002</v>
          </cell>
          <cell r="AD3">
            <v>100000</v>
          </cell>
          <cell r="AE3">
            <v>100000</v>
          </cell>
          <cell r="AF3">
            <v>450</v>
          </cell>
          <cell r="AG3">
            <v>2</v>
          </cell>
          <cell r="AH3">
            <v>0.3</v>
          </cell>
          <cell r="AI3">
            <v>0.2</v>
          </cell>
          <cell r="AJ3">
            <v>3</v>
          </cell>
          <cell r="AK3">
            <v>3</v>
          </cell>
          <cell r="AL3">
            <v>0</v>
          </cell>
          <cell r="AM3" t="str">
            <v>CZ15MediumOffice.idf</v>
          </cell>
          <cell r="AN3" t="str">
            <v>CTZ15SiteDesign.idf</v>
          </cell>
          <cell r="AO3">
            <v>0</v>
          </cell>
          <cell r="AP3">
            <v>2</v>
          </cell>
          <cell r="AQ3" t="str">
            <v>MediumOffice</v>
          </cell>
          <cell r="AR3" t="str">
            <v>RoofLt</v>
          </cell>
          <cell r="AS3" t="str">
            <v>R+20</v>
          </cell>
          <cell r="AT3" t="str">
            <v>Yes</v>
          </cell>
          <cell r="AU3" t="str">
            <v>No</v>
          </cell>
          <cell r="AV3" t="str">
            <v>No</v>
          </cell>
          <cell r="AW3" t="str">
            <v>No</v>
          </cell>
          <cell r="AX3" t="str">
            <v>No</v>
          </cell>
          <cell r="AY3" t="str">
            <v>No</v>
          </cell>
          <cell r="AZ3" t="str">
            <v>No</v>
          </cell>
          <cell r="BA3" t="str">
            <v>No</v>
          </cell>
          <cell r="BB3" t="str">
            <v>No</v>
          </cell>
          <cell r="BC3" t="str">
            <v>No</v>
          </cell>
          <cell r="BD3" t="str">
            <v>No</v>
          </cell>
          <cell r="BE3" t="str">
            <v>No</v>
          </cell>
          <cell r="BF3" t="str">
            <v>No</v>
          </cell>
          <cell r="BG3" t="str">
            <v>No</v>
          </cell>
          <cell r="BH3" t="str">
            <v>No</v>
          </cell>
          <cell r="BI3" t="str">
            <v>No</v>
          </cell>
          <cell r="BJ3" t="str">
            <v>No</v>
          </cell>
          <cell r="BK3" t="str">
            <v>No</v>
          </cell>
          <cell r="BL3" t="str">
            <v>No</v>
          </cell>
          <cell r="BM3" t="str">
            <v>No</v>
          </cell>
          <cell r="BN3" t="str">
            <v>No</v>
          </cell>
          <cell r="BO3" t="str">
            <v>No</v>
          </cell>
          <cell r="BP3" t="str">
            <v>No</v>
          </cell>
        </row>
        <row r="4">
          <cell r="B4" t="str">
            <v>0003 CZ15 MediumOffice WallLtR+20</v>
          </cell>
          <cell r="C4" t="str">
            <v>0001 CZ15 MediumOffice Base</v>
          </cell>
          <cell r="D4" t="b">
            <v>0</v>
          </cell>
          <cell r="E4" t="str">
            <v>CZ15RV2.epw</v>
          </cell>
          <cell r="F4">
            <v>15</v>
          </cell>
          <cell r="G4">
            <v>0</v>
          </cell>
          <cell r="H4">
            <v>1.024128E-3</v>
          </cell>
          <cell r="I4">
            <v>8.5837477233149301E-2</v>
          </cell>
          <cell r="J4">
            <v>0</v>
          </cell>
          <cell r="K4">
            <v>3.9450483387994533</v>
          </cell>
          <cell r="L4">
            <v>5.3459403674670751</v>
          </cell>
          <cell r="M4">
            <v>0.73</v>
          </cell>
          <cell r="N4">
            <v>0.44999999999999996</v>
          </cell>
          <cell r="O4">
            <v>0.8</v>
          </cell>
          <cell r="P4">
            <v>3.8121652137271975</v>
          </cell>
          <cell r="Q4">
            <v>0.60716622873419479</v>
          </cell>
          <cell r="R4">
            <v>2.6687840419430833</v>
          </cell>
          <cell r="S4">
            <v>0.4</v>
          </cell>
          <cell r="T4">
            <v>0.31</v>
          </cell>
          <cell r="U4">
            <v>0.45199999999999996</v>
          </cell>
          <cell r="V4">
            <v>0.35029999999999994</v>
          </cell>
          <cell r="W4">
            <v>0.51979999999999993</v>
          </cell>
          <cell r="X4">
            <v>9.9999999999999995E-7</v>
          </cell>
          <cell r="Y4">
            <v>0</v>
          </cell>
          <cell r="Z4">
            <v>0</v>
          </cell>
          <cell r="AA4">
            <v>9.6875193750387503</v>
          </cell>
          <cell r="AB4">
            <v>10.763910416709722</v>
          </cell>
          <cell r="AC4">
            <v>31468.723000000002</v>
          </cell>
          <cell r="AD4">
            <v>100000</v>
          </cell>
          <cell r="AE4">
            <v>100000</v>
          </cell>
          <cell r="AF4">
            <v>450</v>
          </cell>
          <cell r="AG4">
            <v>2</v>
          </cell>
          <cell r="AH4">
            <v>0.3</v>
          </cell>
          <cell r="AI4">
            <v>0.2</v>
          </cell>
          <cell r="AJ4">
            <v>3</v>
          </cell>
          <cell r="AK4">
            <v>3</v>
          </cell>
          <cell r="AL4">
            <v>0</v>
          </cell>
          <cell r="AM4" t="str">
            <v>CZ15MediumOffice.idf</v>
          </cell>
          <cell r="AN4" t="str">
            <v>CTZ15SiteDesign.idf</v>
          </cell>
          <cell r="AO4">
            <v>0</v>
          </cell>
          <cell r="AP4">
            <v>3</v>
          </cell>
          <cell r="AQ4" t="str">
            <v>MediumOffice</v>
          </cell>
          <cell r="AR4" t="str">
            <v>WallLt</v>
          </cell>
          <cell r="AS4" t="str">
            <v>R+20</v>
          </cell>
          <cell r="AT4" t="str">
            <v>No</v>
          </cell>
          <cell r="AU4" t="str">
            <v>Yes</v>
          </cell>
          <cell r="AV4" t="str">
            <v>No</v>
          </cell>
          <cell r="AW4" t="str">
            <v>No</v>
          </cell>
          <cell r="AX4" t="str">
            <v>No</v>
          </cell>
          <cell r="AY4" t="str">
            <v>No</v>
          </cell>
          <cell r="AZ4" t="str">
            <v>No</v>
          </cell>
          <cell r="BA4" t="str">
            <v>No</v>
          </cell>
          <cell r="BB4" t="str">
            <v>No</v>
          </cell>
          <cell r="BC4" t="str">
            <v>No</v>
          </cell>
          <cell r="BD4" t="str">
            <v>No</v>
          </cell>
          <cell r="BE4" t="str">
            <v>No</v>
          </cell>
          <cell r="BF4" t="str">
            <v>No</v>
          </cell>
          <cell r="BG4" t="str">
            <v>No</v>
          </cell>
          <cell r="BH4" t="str">
            <v>No</v>
          </cell>
          <cell r="BI4" t="str">
            <v>No</v>
          </cell>
          <cell r="BJ4" t="str">
            <v>No</v>
          </cell>
          <cell r="BK4" t="str">
            <v>No</v>
          </cell>
          <cell r="BL4" t="str">
            <v>No</v>
          </cell>
          <cell r="BM4" t="str">
            <v>No</v>
          </cell>
          <cell r="BN4" t="str">
            <v>No</v>
          </cell>
          <cell r="BO4" t="str">
            <v>No</v>
          </cell>
          <cell r="BP4" t="str">
            <v>No</v>
          </cell>
        </row>
        <row r="5">
          <cell r="B5" t="str">
            <v>0004 CZ15 MediumOffice UnhtSlabF24vR-5</v>
          </cell>
          <cell r="C5" t="str">
            <v>0001 CZ15 MediumOffice Base</v>
          </cell>
          <cell r="D5" t="b">
            <v>0</v>
          </cell>
          <cell r="E5" t="str">
            <v>CZ15RV2.epw</v>
          </cell>
          <cell r="F5">
            <v>15</v>
          </cell>
          <cell r="G5">
            <v>0</v>
          </cell>
          <cell r="H5">
            <v>1.024128E-3</v>
          </cell>
          <cell r="I5">
            <v>8.5837477233149301E-2</v>
          </cell>
          <cell r="J5">
            <v>0</v>
          </cell>
          <cell r="K5">
            <v>3.9450483387994533</v>
          </cell>
          <cell r="L5">
            <v>2.504407653539467</v>
          </cell>
          <cell r="M5">
            <v>0.57999999999999996</v>
          </cell>
          <cell r="N5">
            <v>0.44999999999999996</v>
          </cell>
          <cell r="O5">
            <v>0.8</v>
          </cell>
          <cell r="P5">
            <v>3.8121652137271975</v>
          </cell>
          <cell r="Q5">
            <v>0.60716622873419479</v>
          </cell>
          <cell r="R5">
            <v>2.6687840419430833</v>
          </cell>
          <cell r="S5">
            <v>0.4</v>
          </cell>
          <cell r="T5">
            <v>0.31</v>
          </cell>
          <cell r="U5">
            <v>0.45199999999999996</v>
          </cell>
          <cell r="V5">
            <v>0.35029999999999994</v>
          </cell>
          <cell r="W5">
            <v>0.51979999999999993</v>
          </cell>
          <cell r="X5">
            <v>9.9999999999999995E-7</v>
          </cell>
          <cell r="Y5">
            <v>0</v>
          </cell>
          <cell r="Z5">
            <v>0</v>
          </cell>
          <cell r="AA5">
            <v>9.6875193750387503</v>
          </cell>
          <cell r="AB5">
            <v>10.763910416709722</v>
          </cell>
          <cell r="AC5">
            <v>31468.723000000002</v>
          </cell>
          <cell r="AD5">
            <v>100000</v>
          </cell>
          <cell r="AE5">
            <v>100000</v>
          </cell>
          <cell r="AF5">
            <v>450</v>
          </cell>
          <cell r="AG5">
            <v>2</v>
          </cell>
          <cell r="AH5">
            <v>0.3</v>
          </cell>
          <cell r="AI5">
            <v>0.2</v>
          </cell>
          <cell r="AJ5">
            <v>3</v>
          </cell>
          <cell r="AK5">
            <v>3</v>
          </cell>
          <cell r="AL5">
            <v>0</v>
          </cell>
          <cell r="AM5" t="str">
            <v>CZ15MediumOffice.idf</v>
          </cell>
          <cell r="AN5" t="str">
            <v>CTZ15SiteDesign.idf</v>
          </cell>
          <cell r="AO5">
            <v>0</v>
          </cell>
          <cell r="AP5">
            <v>4</v>
          </cell>
          <cell r="AQ5" t="str">
            <v>MediumOffice</v>
          </cell>
          <cell r="AR5" t="str">
            <v>UnhtSlabF</v>
          </cell>
          <cell r="AS5" t="str">
            <v>24vR-5</v>
          </cell>
          <cell r="AT5" t="str">
            <v>No</v>
          </cell>
          <cell r="AU5" t="str">
            <v>No</v>
          </cell>
          <cell r="AV5" t="str">
            <v>No</v>
          </cell>
          <cell r="AW5" t="str">
            <v>No</v>
          </cell>
          <cell r="AX5" t="str">
            <v>No</v>
          </cell>
          <cell r="AY5" t="str">
            <v>No</v>
          </cell>
          <cell r="AZ5" t="str">
            <v>No</v>
          </cell>
          <cell r="BA5" t="str">
            <v>No</v>
          </cell>
          <cell r="BB5" t="str">
            <v>No</v>
          </cell>
          <cell r="BC5" t="str">
            <v>No</v>
          </cell>
          <cell r="BD5" t="str">
            <v>No</v>
          </cell>
          <cell r="BE5" t="str">
            <v>No</v>
          </cell>
          <cell r="BF5" t="str">
            <v>No</v>
          </cell>
          <cell r="BG5" t="str">
            <v>No</v>
          </cell>
          <cell r="BH5" t="str">
            <v>No</v>
          </cell>
          <cell r="BI5" t="str">
            <v>No</v>
          </cell>
          <cell r="BJ5" t="str">
            <v>No</v>
          </cell>
          <cell r="BK5" t="str">
            <v>No</v>
          </cell>
          <cell r="BL5" t="str">
            <v>No</v>
          </cell>
          <cell r="BM5" t="str">
            <v>No</v>
          </cell>
          <cell r="BN5" t="str">
            <v>No</v>
          </cell>
          <cell r="BO5" t="str">
            <v>No</v>
          </cell>
          <cell r="BP5" t="str">
            <v>No</v>
          </cell>
        </row>
        <row r="6">
          <cell r="B6" t="str">
            <v>0005 CZ15 MediumOffice BaseInfil+5</v>
          </cell>
          <cell r="C6" t="str">
            <v>0001 CZ15 MediumOffice Base</v>
          </cell>
          <cell r="D6" t="b">
            <v>0</v>
          </cell>
          <cell r="E6" t="str">
            <v>CZ15RV2.epw</v>
          </cell>
          <cell r="F6">
            <v>15</v>
          </cell>
          <cell r="G6">
            <v>0</v>
          </cell>
          <cell r="H6">
            <v>1.0753344E-3</v>
          </cell>
          <cell r="I6">
            <v>8.5837477233149301E-2</v>
          </cell>
          <cell r="J6">
            <v>0</v>
          </cell>
          <cell r="K6">
            <v>3.9450483387994533</v>
          </cell>
          <cell r="L6">
            <v>2.504407653539467</v>
          </cell>
          <cell r="M6">
            <v>0.73</v>
          </cell>
          <cell r="N6">
            <v>0.44999999999999996</v>
          </cell>
          <cell r="O6">
            <v>0.8</v>
          </cell>
          <cell r="P6">
            <v>3.8121652137271975</v>
          </cell>
          <cell r="Q6">
            <v>0.60716622873419479</v>
          </cell>
          <cell r="R6">
            <v>2.6687840419430833</v>
          </cell>
          <cell r="S6">
            <v>0.4</v>
          </cell>
          <cell r="T6">
            <v>0.31</v>
          </cell>
          <cell r="U6">
            <v>0.45199999999999996</v>
          </cell>
          <cell r="V6">
            <v>0.35029999999999994</v>
          </cell>
          <cell r="W6">
            <v>0.51979999999999993</v>
          </cell>
          <cell r="X6">
            <v>9.9999999999999995E-7</v>
          </cell>
          <cell r="Y6">
            <v>0</v>
          </cell>
          <cell r="Z6">
            <v>0</v>
          </cell>
          <cell r="AA6">
            <v>9.6875193750387503</v>
          </cell>
          <cell r="AB6">
            <v>10.763910416709722</v>
          </cell>
          <cell r="AC6">
            <v>31468.723000000002</v>
          </cell>
          <cell r="AD6">
            <v>100000</v>
          </cell>
          <cell r="AE6">
            <v>100000</v>
          </cell>
          <cell r="AF6">
            <v>450</v>
          </cell>
          <cell r="AG6">
            <v>2</v>
          </cell>
          <cell r="AH6">
            <v>0.3</v>
          </cell>
          <cell r="AI6">
            <v>0.2</v>
          </cell>
          <cell r="AJ6">
            <v>3</v>
          </cell>
          <cell r="AK6">
            <v>3</v>
          </cell>
          <cell r="AL6">
            <v>0</v>
          </cell>
          <cell r="AM6" t="str">
            <v>CZ15MediumOffice.idf</v>
          </cell>
          <cell r="AN6" t="str">
            <v>CTZ15SiteDesign.idf</v>
          </cell>
          <cell r="AO6">
            <v>0</v>
          </cell>
          <cell r="AP6">
            <v>5</v>
          </cell>
          <cell r="AQ6" t="str">
            <v>MediumOffice</v>
          </cell>
          <cell r="AR6" t="str">
            <v>Base</v>
          </cell>
          <cell r="AS6" t="str">
            <v>Infil+5</v>
          </cell>
          <cell r="AT6" t="str">
            <v>No</v>
          </cell>
          <cell r="AU6" t="str">
            <v>No</v>
          </cell>
          <cell r="AV6" t="str">
            <v>No</v>
          </cell>
          <cell r="AW6" t="str">
            <v>No</v>
          </cell>
          <cell r="AX6" t="str">
            <v>No</v>
          </cell>
          <cell r="AY6" t="str">
            <v>No</v>
          </cell>
          <cell r="AZ6" t="str">
            <v>No</v>
          </cell>
          <cell r="BA6" t="str">
            <v>No</v>
          </cell>
          <cell r="BB6" t="str">
            <v>No</v>
          </cell>
          <cell r="BC6" t="str">
            <v>No</v>
          </cell>
          <cell r="BD6" t="str">
            <v>No</v>
          </cell>
          <cell r="BE6" t="str">
            <v>No</v>
          </cell>
          <cell r="BF6" t="str">
            <v>No</v>
          </cell>
          <cell r="BG6" t="str">
            <v>No</v>
          </cell>
          <cell r="BH6" t="str">
            <v>No</v>
          </cell>
          <cell r="BI6" t="str">
            <v>No</v>
          </cell>
          <cell r="BJ6" t="str">
            <v>No</v>
          </cell>
          <cell r="BK6" t="str">
            <v>No</v>
          </cell>
          <cell r="BL6" t="str">
            <v>No</v>
          </cell>
          <cell r="BM6" t="str">
            <v>No</v>
          </cell>
          <cell r="BN6" t="str">
            <v>No</v>
          </cell>
          <cell r="BO6" t="str">
            <v>No</v>
          </cell>
          <cell r="BP6" t="str">
            <v>No</v>
          </cell>
        </row>
        <row r="7">
          <cell r="B7" t="str">
            <v>0006 CZ15 MediumOffice WinU-20</v>
          </cell>
          <cell r="C7" t="str">
            <v>0001 CZ15 MediumOffice Base</v>
          </cell>
          <cell r="D7" t="b">
            <v>0</v>
          </cell>
          <cell r="E7" t="str">
            <v>CZ15RV2.epw</v>
          </cell>
          <cell r="F7">
            <v>15</v>
          </cell>
          <cell r="G7">
            <v>0</v>
          </cell>
          <cell r="H7">
            <v>1.024128E-3</v>
          </cell>
          <cell r="I7">
            <v>8.5837477233149301E-2</v>
          </cell>
          <cell r="J7">
            <v>0</v>
          </cell>
          <cell r="K7">
            <v>3.9450483387994533</v>
          </cell>
          <cell r="L7">
            <v>2.504407653539467</v>
          </cell>
          <cell r="M7">
            <v>0.73</v>
          </cell>
          <cell r="N7">
            <v>0.44999999999999996</v>
          </cell>
          <cell r="O7">
            <v>0.8</v>
          </cell>
          <cell r="P7">
            <v>3.8121652137271975</v>
          </cell>
          <cell r="Q7">
            <v>0.60716622873419479</v>
          </cell>
          <cell r="R7">
            <v>2.1350272335544669</v>
          </cell>
          <cell r="S7">
            <v>0.4</v>
          </cell>
          <cell r="T7">
            <v>0.31</v>
          </cell>
          <cell r="U7">
            <v>0.45199999999999996</v>
          </cell>
          <cell r="V7">
            <v>0.35029999999999994</v>
          </cell>
          <cell r="W7">
            <v>0.51979999999999993</v>
          </cell>
          <cell r="X7">
            <v>9.9999999999999995E-7</v>
          </cell>
          <cell r="Y7">
            <v>0</v>
          </cell>
          <cell r="Z7">
            <v>0</v>
          </cell>
          <cell r="AA7">
            <v>9.6875193750387503</v>
          </cell>
          <cell r="AB7">
            <v>10.763910416709722</v>
          </cell>
          <cell r="AC7">
            <v>31468.723000000002</v>
          </cell>
          <cell r="AD7">
            <v>100000</v>
          </cell>
          <cell r="AE7">
            <v>100000</v>
          </cell>
          <cell r="AF7">
            <v>450</v>
          </cell>
          <cell r="AG7">
            <v>2</v>
          </cell>
          <cell r="AH7">
            <v>0.3</v>
          </cell>
          <cell r="AI7">
            <v>0.2</v>
          </cell>
          <cell r="AJ7">
            <v>3</v>
          </cell>
          <cell r="AK7">
            <v>3</v>
          </cell>
          <cell r="AL7">
            <v>0</v>
          </cell>
          <cell r="AM7" t="str">
            <v>CZ15MediumOffice.idf</v>
          </cell>
          <cell r="AN7" t="str">
            <v>CTZ15SiteDesign.idf</v>
          </cell>
          <cell r="AO7">
            <v>0</v>
          </cell>
          <cell r="AP7">
            <v>6</v>
          </cell>
          <cell r="AQ7" t="str">
            <v>MediumOffice</v>
          </cell>
          <cell r="AR7" t="str">
            <v>WinU</v>
          </cell>
          <cell r="AS7">
            <v>-20</v>
          </cell>
          <cell r="AT7" t="str">
            <v>No</v>
          </cell>
          <cell r="AU7" t="str">
            <v>No</v>
          </cell>
          <cell r="AV7" t="str">
            <v>No</v>
          </cell>
          <cell r="AW7" t="str">
            <v>No</v>
          </cell>
          <cell r="AX7" t="str">
            <v>No</v>
          </cell>
          <cell r="AY7" t="str">
            <v>No</v>
          </cell>
          <cell r="AZ7" t="str">
            <v>Yes</v>
          </cell>
          <cell r="BA7" t="str">
            <v>No</v>
          </cell>
          <cell r="BB7" t="str">
            <v>No</v>
          </cell>
          <cell r="BC7" t="str">
            <v>No</v>
          </cell>
          <cell r="BD7" t="str">
            <v>No</v>
          </cell>
          <cell r="BE7" t="str">
            <v>No</v>
          </cell>
          <cell r="BF7" t="str">
            <v>No</v>
          </cell>
          <cell r="BG7" t="str">
            <v>No</v>
          </cell>
          <cell r="BH7" t="str">
            <v>No</v>
          </cell>
          <cell r="BI7" t="str">
            <v>No</v>
          </cell>
          <cell r="BJ7" t="str">
            <v>No</v>
          </cell>
          <cell r="BK7" t="str">
            <v>No</v>
          </cell>
          <cell r="BL7" t="str">
            <v>No</v>
          </cell>
          <cell r="BM7" t="str">
            <v>No</v>
          </cell>
          <cell r="BN7" t="str">
            <v>No</v>
          </cell>
          <cell r="BO7" t="str">
            <v>No</v>
          </cell>
          <cell r="BP7" t="str">
            <v>No</v>
          </cell>
        </row>
        <row r="8">
          <cell r="B8" t="str">
            <v>0007 CZ15 MediumOffice WinSHGC-20</v>
          </cell>
          <cell r="C8" t="str">
            <v>0001 CZ15 MediumOffice Base</v>
          </cell>
          <cell r="D8" t="b">
            <v>1</v>
          </cell>
          <cell r="E8" t="str">
            <v>CZ15RV2.epw</v>
          </cell>
          <cell r="F8">
            <v>15</v>
          </cell>
          <cell r="G8">
            <v>0</v>
          </cell>
          <cell r="H8">
            <v>1.024128E-3</v>
          </cell>
          <cell r="I8">
            <v>8.5837477233149301E-2</v>
          </cell>
          <cell r="J8">
            <v>0</v>
          </cell>
          <cell r="K8">
            <v>3.9450483387994533</v>
          </cell>
          <cell r="L8">
            <v>2.504407653539467</v>
          </cell>
          <cell r="M8">
            <v>0.73</v>
          </cell>
          <cell r="N8">
            <v>0.44999999999999996</v>
          </cell>
          <cell r="O8">
            <v>0.8</v>
          </cell>
          <cell r="P8">
            <v>3.8121652137271975</v>
          </cell>
          <cell r="Q8">
            <v>0.60716622873419479</v>
          </cell>
          <cell r="R8">
            <v>2.6687840419430833</v>
          </cell>
          <cell r="S8">
            <v>0.32000000000000006</v>
          </cell>
          <cell r="T8">
            <v>0.248</v>
          </cell>
          <cell r="U8">
            <v>0.45199999999999996</v>
          </cell>
          <cell r="V8">
            <v>0.35029999999999994</v>
          </cell>
          <cell r="W8">
            <v>0.51979999999999993</v>
          </cell>
          <cell r="X8">
            <v>9.9999999999999995E-7</v>
          </cell>
          <cell r="Y8">
            <v>0</v>
          </cell>
          <cell r="Z8">
            <v>0</v>
          </cell>
          <cell r="AA8">
            <v>9.6875193750387503</v>
          </cell>
          <cell r="AB8">
            <v>10.763910416709722</v>
          </cell>
          <cell r="AC8">
            <v>31468.723000000002</v>
          </cell>
          <cell r="AD8">
            <v>100000</v>
          </cell>
          <cell r="AE8">
            <v>100000</v>
          </cell>
          <cell r="AF8">
            <v>450</v>
          </cell>
          <cell r="AG8">
            <v>2</v>
          </cell>
          <cell r="AH8">
            <v>0.3</v>
          </cell>
          <cell r="AI8">
            <v>0.2</v>
          </cell>
          <cell r="AJ8">
            <v>3</v>
          </cell>
          <cell r="AK8">
            <v>3</v>
          </cell>
          <cell r="AL8">
            <v>0</v>
          </cell>
          <cell r="AM8" t="str">
            <v>CZ15MediumOffice.idf</v>
          </cell>
          <cell r="AN8" t="str">
            <v>CTZ15SiteDesign.idf</v>
          </cell>
          <cell r="AO8">
            <v>0</v>
          </cell>
          <cell r="AP8">
            <v>7</v>
          </cell>
          <cell r="AQ8" t="str">
            <v>MediumOffice</v>
          </cell>
          <cell r="AR8" t="str">
            <v>WinSHGC</v>
          </cell>
          <cell r="AS8">
            <v>-20</v>
          </cell>
          <cell r="AT8" t="str">
            <v>No</v>
          </cell>
          <cell r="AU8" t="str">
            <v>No</v>
          </cell>
          <cell r="AV8" t="str">
            <v>No</v>
          </cell>
          <cell r="AW8" t="str">
            <v>No</v>
          </cell>
          <cell r="AX8" t="str">
            <v>No</v>
          </cell>
          <cell r="AY8" t="str">
            <v>No</v>
          </cell>
          <cell r="AZ8" t="str">
            <v>No</v>
          </cell>
          <cell r="BA8" t="str">
            <v>Yes</v>
          </cell>
          <cell r="BB8" t="str">
            <v>No</v>
          </cell>
          <cell r="BC8" t="str">
            <v>No</v>
          </cell>
          <cell r="BD8" t="str">
            <v>No</v>
          </cell>
          <cell r="BE8" t="str">
            <v>No</v>
          </cell>
          <cell r="BF8" t="str">
            <v>No</v>
          </cell>
          <cell r="BG8" t="str">
            <v>No</v>
          </cell>
          <cell r="BH8" t="str">
            <v>No</v>
          </cell>
          <cell r="BI8" t="str">
            <v>No</v>
          </cell>
          <cell r="BJ8" t="str">
            <v>No</v>
          </cell>
          <cell r="BK8" t="str">
            <v>No</v>
          </cell>
          <cell r="BL8" t="str">
            <v>No</v>
          </cell>
          <cell r="BM8" t="str">
            <v>No</v>
          </cell>
          <cell r="BN8" t="str">
            <v>No</v>
          </cell>
          <cell r="BO8" t="str">
            <v>No</v>
          </cell>
          <cell r="BP8" t="str">
            <v>No</v>
          </cell>
        </row>
        <row r="9">
          <cell r="B9" t="str">
            <v>0008 CZ15 MediumOffice WinU_SHGC-20</v>
          </cell>
          <cell r="C9" t="str">
            <v>0001 CZ15 MediumOffice Base</v>
          </cell>
          <cell r="D9" t="b">
            <v>1</v>
          </cell>
          <cell r="E9" t="str">
            <v>CZ15RV2.epw</v>
          </cell>
          <cell r="F9">
            <v>15</v>
          </cell>
          <cell r="G9">
            <v>0</v>
          </cell>
          <cell r="H9">
            <v>1.024128E-3</v>
          </cell>
          <cell r="I9">
            <v>8.5837477233149301E-2</v>
          </cell>
          <cell r="J9">
            <v>0</v>
          </cell>
          <cell r="K9">
            <v>3.9450483387994533</v>
          </cell>
          <cell r="L9">
            <v>2.504407653539467</v>
          </cell>
          <cell r="M9">
            <v>0.73</v>
          </cell>
          <cell r="N9">
            <v>0.44999999999999996</v>
          </cell>
          <cell r="O9">
            <v>0.8</v>
          </cell>
          <cell r="P9">
            <v>3.8121652137271975</v>
          </cell>
          <cell r="Q9">
            <v>0.60716622873419479</v>
          </cell>
          <cell r="R9">
            <v>2.1350272335544669</v>
          </cell>
          <cell r="S9">
            <v>0.32000000000000006</v>
          </cell>
          <cell r="T9">
            <v>0.248</v>
          </cell>
          <cell r="U9">
            <v>0.45199999999999996</v>
          </cell>
          <cell r="V9">
            <v>0.35029999999999994</v>
          </cell>
          <cell r="W9">
            <v>0.51979999999999993</v>
          </cell>
          <cell r="X9">
            <v>9.9999999999999995E-7</v>
          </cell>
          <cell r="Y9">
            <v>0</v>
          </cell>
          <cell r="Z9">
            <v>0</v>
          </cell>
          <cell r="AA9">
            <v>9.6875193750387503</v>
          </cell>
          <cell r="AB9">
            <v>10.763910416709722</v>
          </cell>
          <cell r="AC9">
            <v>31468.723000000002</v>
          </cell>
          <cell r="AD9">
            <v>100000</v>
          </cell>
          <cell r="AE9">
            <v>100000</v>
          </cell>
          <cell r="AF9">
            <v>450</v>
          </cell>
          <cell r="AG9">
            <v>2</v>
          </cell>
          <cell r="AH9">
            <v>0.3</v>
          </cell>
          <cell r="AI9">
            <v>0.2</v>
          </cell>
          <cell r="AJ9">
            <v>3</v>
          </cell>
          <cell r="AK9">
            <v>3</v>
          </cell>
          <cell r="AL9">
            <v>0</v>
          </cell>
          <cell r="AM9" t="str">
            <v>CZ15MediumOffice.idf</v>
          </cell>
          <cell r="AN9" t="str">
            <v>CTZ15SiteDesign.idf</v>
          </cell>
          <cell r="AO9">
            <v>0</v>
          </cell>
          <cell r="AP9">
            <v>8</v>
          </cell>
          <cell r="AQ9" t="str">
            <v>MediumOffice</v>
          </cell>
          <cell r="AR9" t="str">
            <v>WinU_SHGC</v>
          </cell>
          <cell r="AS9">
            <v>-20</v>
          </cell>
          <cell r="AT9" t="str">
            <v>No</v>
          </cell>
          <cell r="AU9" t="str">
            <v>No</v>
          </cell>
          <cell r="AV9" t="str">
            <v>No</v>
          </cell>
          <cell r="AW9" t="str">
            <v>No</v>
          </cell>
          <cell r="AX9" t="str">
            <v>No</v>
          </cell>
          <cell r="AY9" t="str">
            <v>No</v>
          </cell>
          <cell r="AZ9" t="str">
            <v>Yes</v>
          </cell>
          <cell r="BA9" t="str">
            <v>Yes</v>
          </cell>
          <cell r="BB9" t="str">
            <v>No</v>
          </cell>
          <cell r="BC9" t="str">
            <v>No</v>
          </cell>
          <cell r="BD9" t="str">
            <v>No</v>
          </cell>
          <cell r="BE9" t="str">
            <v>No</v>
          </cell>
          <cell r="BF9" t="str">
            <v>No</v>
          </cell>
          <cell r="BG9" t="str">
            <v>No</v>
          </cell>
          <cell r="BH9" t="str">
            <v>No</v>
          </cell>
          <cell r="BI9" t="str">
            <v>No</v>
          </cell>
          <cell r="BJ9" t="str">
            <v>No</v>
          </cell>
          <cell r="BK9" t="str">
            <v>No</v>
          </cell>
          <cell r="BL9" t="str">
            <v>No</v>
          </cell>
          <cell r="BM9" t="str">
            <v>No</v>
          </cell>
          <cell r="BN9" t="str">
            <v>No</v>
          </cell>
          <cell r="BO9" t="str">
            <v>No</v>
          </cell>
          <cell r="BP9" t="str">
            <v>No</v>
          </cell>
        </row>
        <row r="10">
          <cell r="B10" t="str">
            <v>0009 CZ15 MediumOffice LPD-20</v>
          </cell>
          <cell r="C10" t="str">
            <v>0001 CZ15 MediumOffice Base</v>
          </cell>
          <cell r="D10" t="b">
            <v>1</v>
          </cell>
          <cell r="E10" t="str">
            <v>CZ15RV2.epw</v>
          </cell>
          <cell r="F10">
            <v>15</v>
          </cell>
          <cell r="G10">
            <v>0</v>
          </cell>
          <cell r="H10">
            <v>1.024128E-3</v>
          </cell>
          <cell r="I10">
            <v>8.5837477233149301E-2</v>
          </cell>
          <cell r="J10">
            <v>0</v>
          </cell>
          <cell r="K10">
            <v>3.9450483387994533</v>
          </cell>
          <cell r="L10">
            <v>2.504407653539467</v>
          </cell>
          <cell r="M10">
            <v>0.73</v>
          </cell>
          <cell r="N10">
            <v>0.44999999999999996</v>
          </cell>
          <cell r="O10">
            <v>0.8</v>
          </cell>
          <cell r="P10">
            <v>3.8121652137271975</v>
          </cell>
          <cell r="Q10">
            <v>0.60716622873419479</v>
          </cell>
          <cell r="R10">
            <v>2.6687840419430833</v>
          </cell>
          <cell r="S10">
            <v>0.4</v>
          </cell>
          <cell r="T10">
            <v>0.31</v>
          </cell>
          <cell r="U10">
            <v>0.45199999999999996</v>
          </cell>
          <cell r="V10">
            <v>0.35029999999999994</v>
          </cell>
          <cell r="W10">
            <v>0.51979999999999993</v>
          </cell>
          <cell r="X10">
            <v>9.9999999999999995E-7</v>
          </cell>
          <cell r="Y10">
            <v>0</v>
          </cell>
          <cell r="Z10">
            <v>0</v>
          </cell>
          <cell r="AA10">
            <v>7.7500155000310009</v>
          </cell>
          <cell r="AB10">
            <v>10.763910416709722</v>
          </cell>
          <cell r="AC10">
            <v>31468.723000000002</v>
          </cell>
          <cell r="AD10">
            <v>100000</v>
          </cell>
          <cell r="AE10">
            <v>100000</v>
          </cell>
          <cell r="AF10">
            <v>450</v>
          </cell>
          <cell r="AG10">
            <v>2</v>
          </cell>
          <cell r="AH10">
            <v>0.3</v>
          </cell>
          <cell r="AI10">
            <v>0.2</v>
          </cell>
          <cell r="AJ10">
            <v>3</v>
          </cell>
          <cell r="AK10">
            <v>3</v>
          </cell>
          <cell r="AL10">
            <v>0</v>
          </cell>
          <cell r="AM10" t="str">
            <v>CZ15MediumOffice.idf</v>
          </cell>
          <cell r="AN10" t="str">
            <v>CTZ15SiteDesign.idf</v>
          </cell>
          <cell r="AO10">
            <v>0</v>
          </cell>
          <cell r="AP10">
            <v>9</v>
          </cell>
          <cell r="AQ10" t="str">
            <v>MediumOffice</v>
          </cell>
          <cell r="AR10" t="str">
            <v>LPD</v>
          </cell>
          <cell r="AS10">
            <v>-20</v>
          </cell>
          <cell r="AT10" t="str">
            <v>No</v>
          </cell>
          <cell r="AU10" t="str">
            <v>No</v>
          </cell>
          <cell r="AV10" t="str">
            <v>No</v>
          </cell>
          <cell r="AW10" t="str">
            <v>No</v>
          </cell>
          <cell r="AX10" t="str">
            <v>No</v>
          </cell>
          <cell r="AY10" t="str">
            <v>No</v>
          </cell>
          <cell r="AZ10" t="str">
            <v>No</v>
          </cell>
          <cell r="BA10" t="str">
            <v>No</v>
          </cell>
          <cell r="BB10" t="str">
            <v>No</v>
          </cell>
          <cell r="BC10" t="str">
            <v>No</v>
          </cell>
          <cell r="BD10" t="str">
            <v>No</v>
          </cell>
          <cell r="BE10" t="str">
            <v>No</v>
          </cell>
          <cell r="BF10" t="str">
            <v>No</v>
          </cell>
          <cell r="BG10" t="str">
            <v>No</v>
          </cell>
          <cell r="BH10" t="str">
            <v>No</v>
          </cell>
          <cell r="BI10" t="str">
            <v>No</v>
          </cell>
          <cell r="BJ10" t="str">
            <v>No</v>
          </cell>
          <cell r="BK10" t="str">
            <v>No</v>
          </cell>
          <cell r="BL10" t="str">
            <v>No</v>
          </cell>
          <cell r="BM10" t="str">
            <v>No</v>
          </cell>
          <cell r="BN10" t="str">
            <v>No</v>
          </cell>
          <cell r="BO10" t="str">
            <v>No</v>
          </cell>
          <cell r="BP10" t="str">
            <v>No</v>
          </cell>
        </row>
        <row r="11">
          <cell r="B11" t="str">
            <v>0010 CZ15 MediumOffice LPD+20</v>
          </cell>
          <cell r="C11" t="str">
            <v>0001 CZ15 MediumOffice Base</v>
          </cell>
          <cell r="D11" t="b">
            <v>1</v>
          </cell>
          <cell r="E11" t="str">
            <v>CZ15RV2.epw</v>
          </cell>
          <cell r="F11">
            <v>15</v>
          </cell>
          <cell r="G11">
            <v>0</v>
          </cell>
          <cell r="H11">
            <v>1.024128E-3</v>
          </cell>
          <cell r="I11">
            <v>8.5837477233149301E-2</v>
          </cell>
          <cell r="J11">
            <v>0</v>
          </cell>
          <cell r="K11">
            <v>3.9450483387994533</v>
          </cell>
          <cell r="L11">
            <v>2.504407653539467</v>
          </cell>
          <cell r="M11">
            <v>0.73</v>
          </cell>
          <cell r="N11">
            <v>0.44999999999999996</v>
          </cell>
          <cell r="O11">
            <v>0.8</v>
          </cell>
          <cell r="P11">
            <v>3.8121652137271975</v>
          </cell>
          <cell r="Q11">
            <v>0.60716622873419479</v>
          </cell>
          <cell r="R11">
            <v>2.6687840419430833</v>
          </cell>
          <cell r="S11">
            <v>0.4</v>
          </cell>
          <cell r="T11">
            <v>0.31</v>
          </cell>
          <cell r="U11">
            <v>0.45199999999999996</v>
          </cell>
          <cell r="V11">
            <v>0.35029999999999994</v>
          </cell>
          <cell r="W11">
            <v>0.51979999999999993</v>
          </cell>
          <cell r="X11">
            <v>9.9999999999999995E-7</v>
          </cell>
          <cell r="Y11">
            <v>0</v>
          </cell>
          <cell r="Z11">
            <v>0</v>
          </cell>
          <cell r="AA11">
            <v>11.6250232500465</v>
          </cell>
          <cell r="AB11">
            <v>10.763910416709722</v>
          </cell>
          <cell r="AC11">
            <v>31468.723000000002</v>
          </cell>
          <cell r="AD11">
            <v>100000</v>
          </cell>
          <cell r="AE11">
            <v>100000</v>
          </cell>
          <cell r="AF11">
            <v>450</v>
          </cell>
          <cell r="AG11">
            <v>2</v>
          </cell>
          <cell r="AH11">
            <v>0.3</v>
          </cell>
          <cell r="AI11">
            <v>0.2</v>
          </cell>
          <cell r="AJ11">
            <v>3</v>
          </cell>
          <cell r="AK11">
            <v>3</v>
          </cell>
          <cell r="AL11">
            <v>0</v>
          </cell>
          <cell r="AM11" t="str">
            <v>CZ15MediumOffice.idf</v>
          </cell>
          <cell r="AN11" t="str">
            <v>CTZ15SiteDesign.idf</v>
          </cell>
          <cell r="AO11">
            <v>0</v>
          </cell>
          <cell r="AP11">
            <v>10</v>
          </cell>
          <cell r="AQ11" t="str">
            <v>MediumOffice</v>
          </cell>
          <cell r="AR11" t="str">
            <v>LPD</v>
          </cell>
          <cell r="AS11" t="str">
            <v>+20</v>
          </cell>
          <cell r="AT11" t="str">
            <v>No</v>
          </cell>
          <cell r="AU11" t="str">
            <v>No</v>
          </cell>
          <cell r="AV11" t="str">
            <v>No</v>
          </cell>
          <cell r="AW11" t="str">
            <v>No</v>
          </cell>
          <cell r="AX11" t="str">
            <v>No</v>
          </cell>
          <cell r="AY11" t="str">
            <v>No</v>
          </cell>
          <cell r="AZ11" t="str">
            <v>No</v>
          </cell>
          <cell r="BA11" t="str">
            <v>No</v>
          </cell>
          <cell r="BB11" t="str">
            <v>No</v>
          </cell>
          <cell r="BC11" t="str">
            <v>No</v>
          </cell>
          <cell r="BD11" t="str">
            <v>No</v>
          </cell>
          <cell r="BE11" t="str">
            <v>No</v>
          </cell>
          <cell r="BF11" t="str">
            <v>No</v>
          </cell>
          <cell r="BG11" t="str">
            <v>No</v>
          </cell>
          <cell r="BH11" t="str">
            <v>No</v>
          </cell>
          <cell r="BI11" t="str">
            <v>No</v>
          </cell>
          <cell r="BJ11" t="str">
            <v>No</v>
          </cell>
          <cell r="BK11" t="str">
            <v>No</v>
          </cell>
          <cell r="BL11" t="str">
            <v>No</v>
          </cell>
          <cell r="BM11" t="str">
            <v>No</v>
          </cell>
          <cell r="BN11" t="str">
            <v>No</v>
          </cell>
          <cell r="BO11" t="str">
            <v>No</v>
          </cell>
          <cell r="BP11" t="str">
            <v>No</v>
          </cell>
        </row>
        <row r="12">
          <cell r="B12" t="str">
            <v>0011 CZ15 MediumOffice EPD-20</v>
          </cell>
          <cell r="C12" t="str">
            <v>0001 CZ15 MediumOffice Base</v>
          </cell>
          <cell r="D12" t="b">
            <v>1</v>
          </cell>
          <cell r="E12" t="str">
            <v>CZ15RV2.epw</v>
          </cell>
          <cell r="F12">
            <v>15</v>
          </cell>
          <cell r="G12">
            <v>0</v>
          </cell>
          <cell r="H12">
            <v>1.024128E-3</v>
          </cell>
          <cell r="I12">
            <v>8.5837477233149301E-2</v>
          </cell>
          <cell r="J12">
            <v>0</v>
          </cell>
          <cell r="K12">
            <v>3.9450483387994533</v>
          </cell>
          <cell r="L12">
            <v>2.504407653539467</v>
          </cell>
          <cell r="M12">
            <v>0.73</v>
          </cell>
          <cell r="N12">
            <v>0.44999999999999996</v>
          </cell>
          <cell r="O12">
            <v>0.8</v>
          </cell>
          <cell r="P12">
            <v>3.8121652137271975</v>
          </cell>
          <cell r="Q12">
            <v>0.60716622873419479</v>
          </cell>
          <cell r="R12">
            <v>2.6687840419430833</v>
          </cell>
          <cell r="S12">
            <v>0.4</v>
          </cell>
          <cell r="T12">
            <v>0.31</v>
          </cell>
          <cell r="U12">
            <v>0.45199999999999996</v>
          </cell>
          <cell r="V12">
            <v>0.35029999999999994</v>
          </cell>
          <cell r="W12">
            <v>0.51979999999999993</v>
          </cell>
          <cell r="X12">
            <v>9.9999999999999995E-7</v>
          </cell>
          <cell r="Y12">
            <v>0</v>
          </cell>
          <cell r="Z12">
            <v>0</v>
          </cell>
          <cell r="AA12">
            <v>9.6875193750387503</v>
          </cell>
          <cell r="AB12">
            <v>8.6111283333677786</v>
          </cell>
          <cell r="AC12">
            <v>31468.723000000002</v>
          </cell>
          <cell r="AD12">
            <v>100000</v>
          </cell>
          <cell r="AE12">
            <v>100000</v>
          </cell>
          <cell r="AF12">
            <v>450</v>
          </cell>
          <cell r="AG12">
            <v>2</v>
          </cell>
          <cell r="AH12">
            <v>0.3</v>
          </cell>
          <cell r="AI12">
            <v>0.2</v>
          </cell>
          <cell r="AJ12">
            <v>3</v>
          </cell>
          <cell r="AK12">
            <v>3</v>
          </cell>
          <cell r="AL12">
            <v>0</v>
          </cell>
          <cell r="AM12" t="str">
            <v>CZ15MediumOffice.idf</v>
          </cell>
          <cell r="AN12" t="str">
            <v>CTZ15SiteDesign.idf</v>
          </cell>
          <cell r="AO12">
            <v>0</v>
          </cell>
          <cell r="AP12">
            <v>11</v>
          </cell>
          <cell r="AQ12" t="str">
            <v>MediumOffice</v>
          </cell>
          <cell r="AR12" t="str">
            <v>EPD</v>
          </cell>
          <cell r="AS12">
            <v>-20</v>
          </cell>
          <cell r="AT12" t="str">
            <v>No</v>
          </cell>
          <cell r="AU12" t="str">
            <v>No</v>
          </cell>
          <cell r="AV12" t="str">
            <v>No</v>
          </cell>
          <cell r="AW12" t="str">
            <v>No</v>
          </cell>
          <cell r="AX12" t="str">
            <v>No</v>
          </cell>
          <cell r="AY12" t="str">
            <v>No</v>
          </cell>
          <cell r="AZ12" t="str">
            <v>No</v>
          </cell>
          <cell r="BA12" t="str">
            <v>No</v>
          </cell>
          <cell r="BB12" t="str">
            <v>No</v>
          </cell>
          <cell r="BC12" t="str">
            <v>No</v>
          </cell>
          <cell r="BD12" t="str">
            <v>No</v>
          </cell>
          <cell r="BE12" t="str">
            <v>No</v>
          </cell>
          <cell r="BF12" t="str">
            <v>No</v>
          </cell>
          <cell r="BG12" t="str">
            <v>No</v>
          </cell>
          <cell r="BH12" t="str">
            <v>No</v>
          </cell>
          <cell r="BI12" t="str">
            <v>No</v>
          </cell>
          <cell r="BJ12" t="str">
            <v>No</v>
          </cell>
          <cell r="BK12" t="str">
            <v>No</v>
          </cell>
          <cell r="BL12" t="str">
            <v>No</v>
          </cell>
          <cell r="BM12" t="str">
            <v>No</v>
          </cell>
          <cell r="BN12" t="str">
            <v>No</v>
          </cell>
          <cell r="BO12" t="str">
            <v>No</v>
          </cell>
          <cell r="BP12" t="str">
            <v>No</v>
          </cell>
        </row>
        <row r="13">
          <cell r="B13" t="str">
            <v>0012 CZ15 MediumOffice EPD+20</v>
          </cell>
          <cell r="C13" t="str">
            <v>0001 CZ15 MediumOffice Base</v>
          </cell>
          <cell r="D13" t="b">
            <v>1</v>
          </cell>
          <cell r="E13" t="str">
            <v>CZ15RV2.epw</v>
          </cell>
          <cell r="F13">
            <v>15</v>
          </cell>
          <cell r="G13">
            <v>0</v>
          </cell>
          <cell r="H13">
            <v>1.024128E-3</v>
          </cell>
          <cell r="I13">
            <v>8.5837477233149301E-2</v>
          </cell>
          <cell r="J13">
            <v>0</v>
          </cell>
          <cell r="K13">
            <v>3.9450483387994533</v>
          </cell>
          <cell r="L13">
            <v>2.504407653539467</v>
          </cell>
          <cell r="M13">
            <v>0.73</v>
          </cell>
          <cell r="N13">
            <v>0.44999999999999996</v>
          </cell>
          <cell r="O13">
            <v>0.8</v>
          </cell>
          <cell r="P13">
            <v>3.8121652137271975</v>
          </cell>
          <cell r="Q13">
            <v>0.60716622873419479</v>
          </cell>
          <cell r="R13">
            <v>2.6687840419430833</v>
          </cell>
          <cell r="S13">
            <v>0.4</v>
          </cell>
          <cell r="T13">
            <v>0.31</v>
          </cell>
          <cell r="U13">
            <v>0.45199999999999996</v>
          </cell>
          <cell r="V13">
            <v>0.35029999999999994</v>
          </cell>
          <cell r="W13">
            <v>0.51979999999999993</v>
          </cell>
          <cell r="X13">
            <v>9.9999999999999995E-7</v>
          </cell>
          <cell r="Y13">
            <v>0</v>
          </cell>
          <cell r="Z13">
            <v>0</v>
          </cell>
          <cell r="AA13">
            <v>9.6875193750387503</v>
          </cell>
          <cell r="AB13">
            <v>12.916692500051665</v>
          </cell>
          <cell r="AC13">
            <v>31468.723000000002</v>
          </cell>
          <cell r="AD13">
            <v>100000</v>
          </cell>
          <cell r="AE13">
            <v>100000</v>
          </cell>
          <cell r="AF13">
            <v>450</v>
          </cell>
          <cell r="AG13">
            <v>2</v>
          </cell>
          <cell r="AH13">
            <v>0.3</v>
          </cell>
          <cell r="AI13">
            <v>0.2</v>
          </cell>
          <cell r="AJ13">
            <v>3</v>
          </cell>
          <cell r="AK13">
            <v>3</v>
          </cell>
          <cell r="AL13">
            <v>0</v>
          </cell>
          <cell r="AM13" t="str">
            <v>CZ15MediumOffice.idf</v>
          </cell>
          <cell r="AN13" t="str">
            <v>CTZ15SiteDesign.idf</v>
          </cell>
          <cell r="AO13">
            <v>0</v>
          </cell>
          <cell r="AP13">
            <v>12</v>
          </cell>
          <cell r="AQ13" t="str">
            <v>MediumOffice</v>
          </cell>
          <cell r="AR13" t="str">
            <v>EPD</v>
          </cell>
          <cell r="AS13" t="str">
            <v>+20</v>
          </cell>
          <cell r="AT13" t="str">
            <v>No</v>
          </cell>
          <cell r="AU13" t="str">
            <v>No</v>
          </cell>
          <cell r="AV13" t="str">
            <v>No</v>
          </cell>
          <cell r="AW13" t="str">
            <v>No</v>
          </cell>
          <cell r="AX13" t="str">
            <v>No</v>
          </cell>
          <cell r="AY13" t="str">
            <v>No</v>
          </cell>
          <cell r="AZ13" t="str">
            <v>No</v>
          </cell>
          <cell r="BA13" t="str">
            <v>No</v>
          </cell>
          <cell r="BB13" t="str">
            <v>No</v>
          </cell>
          <cell r="BC13" t="str">
            <v>No</v>
          </cell>
          <cell r="BD13" t="str">
            <v>No</v>
          </cell>
          <cell r="BE13" t="str">
            <v>No</v>
          </cell>
          <cell r="BF13" t="str">
            <v>No</v>
          </cell>
          <cell r="BG13" t="str">
            <v>No</v>
          </cell>
          <cell r="BH13" t="str">
            <v>No</v>
          </cell>
          <cell r="BI13" t="str">
            <v>No</v>
          </cell>
          <cell r="BJ13" t="str">
            <v>No</v>
          </cell>
          <cell r="BK13" t="str">
            <v>No</v>
          </cell>
          <cell r="BL13" t="str">
            <v>No</v>
          </cell>
          <cell r="BM13" t="str">
            <v>No</v>
          </cell>
          <cell r="BN13" t="str">
            <v>No</v>
          </cell>
          <cell r="BO13" t="str">
            <v>No</v>
          </cell>
          <cell r="BP13" t="str">
            <v>No</v>
          </cell>
        </row>
        <row r="14">
          <cell r="B14" t="str">
            <v>0013 CZ16 MediumOffice Base</v>
          </cell>
          <cell r="C14">
            <v>0</v>
          </cell>
          <cell r="D14" t="b">
            <v>1</v>
          </cell>
          <cell r="E14" t="str">
            <v>CZ16RV2.epw</v>
          </cell>
          <cell r="F14">
            <v>16</v>
          </cell>
          <cell r="G14">
            <v>0</v>
          </cell>
          <cell r="H14">
            <v>1.024128E-3</v>
          </cell>
          <cell r="I14">
            <v>8.5837477233149301E-2</v>
          </cell>
          <cell r="J14">
            <v>0</v>
          </cell>
          <cell r="K14">
            <v>3.9450483387994533</v>
          </cell>
          <cell r="L14">
            <v>2.504407653539467</v>
          </cell>
          <cell r="M14">
            <v>0.73</v>
          </cell>
          <cell r="N14">
            <v>0.75</v>
          </cell>
          <cell r="O14">
            <v>0.8</v>
          </cell>
          <cell r="P14">
            <v>3.8121652137271975</v>
          </cell>
          <cell r="Q14">
            <v>0.75073429864594332</v>
          </cell>
          <cell r="R14">
            <v>2.6687840419430833</v>
          </cell>
          <cell r="S14">
            <v>0.47</v>
          </cell>
          <cell r="T14">
            <v>0.43</v>
          </cell>
          <cell r="U14">
            <v>0.53109999999999991</v>
          </cell>
          <cell r="V14">
            <v>0.48589999999999994</v>
          </cell>
          <cell r="W14">
            <v>0.79099999999999993</v>
          </cell>
          <cell r="X14">
            <v>9.9999999999999995E-7</v>
          </cell>
          <cell r="Y14">
            <v>0</v>
          </cell>
          <cell r="Z14">
            <v>0</v>
          </cell>
          <cell r="AA14">
            <v>9.6875193750387503</v>
          </cell>
          <cell r="AB14">
            <v>10.763910416709722</v>
          </cell>
          <cell r="AC14">
            <v>31468.723000000002</v>
          </cell>
          <cell r="AD14">
            <v>100000</v>
          </cell>
          <cell r="AE14">
            <v>100000</v>
          </cell>
          <cell r="AF14">
            <v>450</v>
          </cell>
          <cell r="AG14">
            <v>2</v>
          </cell>
          <cell r="AH14">
            <v>0.3</v>
          </cell>
          <cell r="AI14">
            <v>0.2</v>
          </cell>
          <cell r="AJ14">
            <v>3</v>
          </cell>
          <cell r="AK14">
            <v>3</v>
          </cell>
          <cell r="AL14">
            <v>0</v>
          </cell>
          <cell r="AM14" t="str">
            <v>CZ16MediumOffice.idf</v>
          </cell>
          <cell r="AN14" t="str">
            <v>CTZ16SiteDesign.idf</v>
          </cell>
          <cell r="AO14">
            <v>0</v>
          </cell>
          <cell r="AP14">
            <v>13</v>
          </cell>
          <cell r="AQ14" t="str">
            <v>MediumOffice</v>
          </cell>
          <cell r="AR14" t="str">
            <v>Base</v>
          </cell>
          <cell r="AS14">
            <v>0</v>
          </cell>
          <cell r="AT14" t="str">
            <v>No</v>
          </cell>
          <cell r="AU14" t="str">
            <v>No</v>
          </cell>
          <cell r="AV14" t="str">
            <v>No</v>
          </cell>
          <cell r="AW14" t="str">
            <v>No</v>
          </cell>
          <cell r="AX14" t="str">
            <v>No</v>
          </cell>
          <cell r="AY14" t="str">
            <v>No</v>
          </cell>
          <cell r="AZ14" t="str">
            <v>No</v>
          </cell>
          <cell r="BA14" t="str">
            <v>No</v>
          </cell>
          <cell r="BB14" t="str">
            <v>No</v>
          </cell>
          <cell r="BC14" t="str">
            <v>No</v>
          </cell>
          <cell r="BD14" t="str">
            <v>No</v>
          </cell>
          <cell r="BE14" t="str">
            <v>No</v>
          </cell>
          <cell r="BF14" t="str">
            <v>No</v>
          </cell>
          <cell r="BG14" t="str">
            <v>No</v>
          </cell>
          <cell r="BH14" t="str">
            <v>No</v>
          </cell>
          <cell r="BI14" t="str">
            <v>No</v>
          </cell>
          <cell r="BJ14" t="str">
            <v>No</v>
          </cell>
          <cell r="BK14" t="str">
            <v>No</v>
          </cell>
          <cell r="BL14" t="str">
            <v>No</v>
          </cell>
          <cell r="BM14" t="str">
            <v>No</v>
          </cell>
          <cell r="BN14" t="str">
            <v>No</v>
          </cell>
          <cell r="BO14" t="str">
            <v>No</v>
          </cell>
          <cell r="BP14" t="str">
            <v>No</v>
          </cell>
        </row>
        <row r="15">
          <cell r="B15" t="str">
            <v>0014 CZ16 MediumOffice RoofLtR+20</v>
          </cell>
          <cell r="C15" t="str">
            <v>0013 CZ16 MediumOffice Base</v>
          </cell>
          <cell r="D15" t="b">
            <v>1</v>
          </cell>
          <cell r="E15" t="str">
            <v>CZ16RV2.epw</v>
          </cell>
          <cell r="F15">
            <v>16</v>
          </cell>
          <cell r="G15">
            <v>0</v>
          </cell>
          <cell r="H15">
            <v>1.024128E-3</v>
          </cell>
          <cell r="I15">
            <v>8.5837477233149301E-2</v>
          </cell>
          <cell r="J15">
            <v>0</v>
          </cell>
          <cell r="K15">
            <v>5.741310423499316</v>
          </cell>
          <cell r="L15">
            <v>2.504407653539467</v>
          </cell>
          <cell r="M15">
            <v>0.73</v>
          </cell>
          <cell r="N15">
            <v>0.75</v>
          </cell>
          <cell r="O15">
            <v>0.8</v>
          </cell>
          <cell r="P15">
            <v>3.8121652137271975</v>
          </cell>
          <cell r="Q15">
            <v>0.75073429864594332</v>
          </cell>
          <cell r="R15">
            <v>2.6687840419430833</v>
          </cell>
          <cell r="S15">
            <v>0.47</v>
          </cell>
          <cell r="T15">
            <v>0.43</v>
          </cell>
          <cell r="U15">
            <v>0.53109999999999991</v>
          </cell>
          <cell r="V15">
            <v>0.48589999999999994</v>
          </cell>
          <cell r="W15">
            <v>0.79099999999999993</v>
          </cell>
          <cell r="X15">
            <v>9.9999999999999995E-7</v>
          </cell>
          <cell r="Y15">
            <v>0</v>
          </cell>
          <cell r="Z15">
            <v>0</v>
          </cell>
          <cell r="AA15">
            <v>9.6875193750387503</v>
          </cell>
          <cell r="AB15">
            <v>10.763910416709722</v>
          </cell>
          <cell r="AC15">
            <v>31468.723000000002</v>
          </cell>
          <cell r="AD15">
            <v>100000</v>
          </cell>
          <cell r="AE15">
            <v>100000</v>
          </cell>
          <cell r="AF15">
            <v>450</v>
          </cell>
          <cell r="AG15">
            <v>2</v>
          </cell>
          <cell r="AH15">
            <v>0.3</v>
          </cell>
          <cell r="AI15">
            <v>0.2</v>
          </cell>
          <cell r="AJ15">
            <v>3</v>
          </cell>
          <cell r="AK15">
            <v>3</v>
          </cell>
          <cell r="AL15">
            <v>0</v>
          </cell>
          <cell r="AM15" t="str">
            <v>CZ16MediumOffice.idf</v>
          </cell>
          <cell r="AN15" t="str">
            <v>CTZ16SiteDesign.idf</v>
          </cell>
          <cell r="AO15">
            <v>0</v>
          </cell>
          <cell r="AP15">
            <v>14</v>
          </cell>
          <cell r="AQ15" t="str">
            <v>MediumOffice</v>
          </cell>
          <cell r="AR15" t="str">
            <v>RoofLt</v>
          </cell>
          <cell r="AS15" t="str">
            <v>R+20</v>
          </cell>
          <cell r="AT15" t="str">
            <v>Yes</v>
          </cell>
          <cell r="AU15" t="str">
            <v>No</v>
          </cell>
          <cell r="AV15" t="str">
            <v>No</v>
          </cell>
          <cell r="AW15" t="str">
            <v>No</v>
          </cell>
          <cell r="AX15" t="str">
            <v>No</v>
          </cell>
          <cell r="AY15" t="str">
            <v>No</v>
          </cell>
          <cell r="AZ15" t="str">
            <v>No</v>
          </cell>
          <cell r="BA15" t="str">
            <v>No</v>
          </cell>
          <cell r="BB15" t="str">
            <v>No</v>
          </cell>
          <cell r="BC15" t="str">
            <v>No</v>
          </cell>
          <cell r="BD15" t="str">
            <v>No</v>
          </cell>
          <cell r="BE15" t="str">
            <v>No</v>
          </cell>
          <cell r="BF15" t="str">
            <v>No</v>
          </cell>
          <cell r="BG15" t="str">
            <v>No</v>
          </cell>
          <cell r="BH15" t="str">
            <v>No</v>
          </cell>
          <cell r="BI15" t="str">
            <v>No</v>
          </cell>
          <cell r="BJ15" t="str">
            <v>No</v>
          </cell>
          <cell r="BK15" t="str">
            <v>No</v>
          </cell>
          <cell r="BL15" t="str">
            <v>No</v>
          </cell>
          <cell r="BM15" t="str">
            <v>No</v>
          </cell>
          <cell r="BN15" t="str">
            <v>No</v>
          </cell>
          <cell r="BO15" t="str">
            <v>No</v>
          </cell>
          <cell r="BP15" t="str">
            <v>No</v>
          </cell>
        </row>
        <row r="16">
          <cell r="B16" t="str">
            <v>0015 CZ16 MediumOffice WallLtR+20</v>
          </cell>
          <cell r="C16" t="str">
            <v>0013 CZ16 MediumOffice Base</v>
          </cell>
          <cell r="D16" t="b">
            <v>1</v>
          </cell>
          <cell r="E16" t="str">
            <v>CZ16RV2.epw</v>
          </cell>
          <cell r="F16">
            <v>16</v>
          </cell>
          <cell r="G16">
            <v>0</v>
          </cell>
          <cell r="H16">
            <v>1.024128E-3</v>
          </cell>
          <cell r="I16">
            <v>8.5837477233149301E-2</v>
          </cell>
          <cell r="J16">
            <v>0</v>
          </cell>
          <cell r="K16">
            <v>3.9450483387994533</v>
          </cell>
          <cell r="L16">
            <v>5.3459403674670751</v>
          </cell>
          <cell r="M16">
            <v>0.73</v>
          </cell>
          <cell r="N16">
            <v>0.75</v>
          </cell>
          <cell r="O16">
            <v>0.8</v>
          </cell>
          <cell r="P16">
            <v>3.8121652137271975</v>
          </cell>
          <cell r="Q16">
            <v>0.75073429864594332</v>
          </cell>
          <cell r="R16">
            <v>2.6687840419430833</v>
          </cell>
          <cell r="S16">
            <v>0.47</v>
          </cell>
          <cell r="T16">
            <v>0.43</v>
          </cell>
          <cell r="U16">
            <v>0.53109999999999991</v>
          </cell>
          <cell r="V16">
            <v>0.48589999999999994</v>
          </cell>
          <cell r="W16">
            <v>0.79099999999999993</v>
          </cell>
          <cell r="X16">
            <v>9.9999999999999995E-7</v>
          </cell>
          <cell r="Y16">
            <v>0</v>
          </cell>
          <cell r="Z16">
            <v>0</v>
          </cell>
          <cell r="AA16">
            <v>9.6875193750387503</v>
          </cell>
          <cell r="AB16">
            <v>10.763910416709722</v>
          </cell>
          <cell r="AC16">
            <v>31468.723000000002</v>
          </cell>
          <cell r="AD16">
            <v>100000</v>
          </cell>
          <cell r="AE16">
            <v>100000</v>
          </cell>
          <cell r="AF16">
            <v>450</v>
          </cell>
          <cell r="AG16">
            <v>2</v>
          </cell>
          <cell r="AH16">
            <v>0.3</v>
          </cell>
          <cell r="AI16">
            <v>0.2</v>
          </cell>
          <cell r="AJ16">
            <v>3</v>
          </cell>
          <cell r="AK16">
            <v>3</v>
          </cell>
          <cell r="AL16">
            <v>0</v>
          </cell>
          <cell r="AM16" t="str">
            <v>CZ16MediumOffice.idf</v>
          </cell>
          <cell r="AN16" t="str">
            <v>CTZ16SiteDesign.idf</v>
          </cell>
          <cell r="AO16">
            <v>0</v>
          </cell>
          <cell r="AP16">
            <v>15</v>
          </cell>
          <cell r="AQ16" t="str">
            <v>MediumOffice</v>
          </cell>
          <cell r="AR16" t="str">
            <v>WallLt</v>
          </cell>
          <cell r="AS16" t="str">
            <v>R+20</v>
          </cell>
          <cell r="AT16" t="str">
            <v>No</v>
          </cell>
          <cell r="AU16" t="str">
            <v>Yes</v>
          </cell>
          <cell r="AV16" t="str">
            <v>No</v>
          </cell>
          <cell r="AW16" t="str">
            <v>No</v>
          </cell>
          <cell r="AX16" t="str">
            <v>No</v>
          </cell>
          <cell r="AY16" t="str">
            <v>No</v>
          </cell>
          <cell r="AZ16" t="str">
            <v>No</v>
          </cell>
          <cell r="BA16" t="str">
            <v>No</v>
          </cell>
          <cell r="BB16" t="str">
            <v>No</v>
          </cell>
          <cell r="BC16" t="str">
            <v>No</v>
          </cell>
          <cell r="BD16" t="str">
            <v>No</v>
          </cell>
          <cell r="BE16" t="str">
            <v>No</v>
          </cell>
          <cell r="BF16" t="str">
            <v>No</v>
          </cell>
          <cell r="BG16" t="str">
            <v>No</v>
          </cell>
          <cell r="BH16" t="str">
            <v>No</v>
          </cell>
          <cell r="BI16" t="str">
            <v>No</v>
          </cell>
          <cell r="BJ16" t="str">
            <v>No</v>
          </cell>
          <cell r="BK16" t="str">
            <v>No</v>
          </cell>
          <cell r="BL16" t="str">
            <v>No</v>
          </cell>
          <cell r="BM16" t="str">
            <v>No</v>
          </cell>
          <cell r="BN16" t="str">
            <v>No</v>
          </cell>
          <cell r="BO16" t="str">
            <v>No</v>
          </cell>
          <cell r="BP16" t="str">
            <v>No</v>
          </cell>
        </row>
        <row r="17">
          <cell r="B17" t="str">
            <v>0016 CZ16 MediumOffice UnhtSlabF24vR-5</v>
          </cell>
          <cell r="C17" t="str">
            <v>0013 CZ16 MediumOffice Base</v>
          </cell>
          <cell r="D17" t="b">
            <v>1</v>
          </cell>
          <cell r="E17" t="str">
            <v>CZ16RV2.epw</v>
          </cell>
          <cell r="F17">
            <v>16</v>
          </cell>
          <cell r="G17">
            <v>0</v>
          </cell>
          <cell r="H17">
            <v>1.024128E-3</v>
          </cell>
          <cell r="I17">
            <v>8.5837477233149301E-2</v>
          </cell>
          <cell r="J17">
            <v>0</v>
          </cell>
          <cell r="K17">
            <v>3.9450483387994533</v>
          </cell>
          <cell r="L17">
            <v>2.504407653539467</v>
          </cell>
          <cell r="M17">
            <v>0.57999999999999996</v>
          </cell>
          <cell r="N17">
            <v>0.75</v>
          </cell>
          <cell r="O17">
            <v>0.8</v>
          </cell>
          <cell r="P17">
            <v>3.8121652137271975</v>
          </cell>
          <cell r="Q17">
            <v>0.75073429864594332</v>
          </cell>
          <cell r="R17">
            <v>2.6687840419430833</v>
          </cell>
          <cell r="S17">
            <v>0.47</v>
          </cell>
          <cell r="T17">
            <v>0.43</v>
          </cell>
          <cell r="U17">
            <v>0.53109999999999991</v>
          </cell>
          <cell r="V17">
            <v>0.48589999999999994</v>
          </cell>
          <cell r="W17">
            <v>0.79099999999999993</v>
          </cell>
          <cell r="X17">
            <v>9.9999999999999995E-7</v>
          </cell>
          <cell r="Y17">
            <v>0</v>
          </cell>
          <cell r="Z17">
            <v>0</v>
          </cell>
          <cell r="AA17">
            <v>9.6875193750387503</v>
          </cell>
          <cell r="AB17">
            <v>10.763910416709722</v>
          </cell>
          <cell r="AC17">
            <v>31468.723000000002</v>
          </cell>
          <cell r="AD17">
            <v>100000</v>
          </cell>
          <cell r="AE17">
            <v>100000</v>
          </cell>
          <cell r="AF17">
            <v>450</v>
          </cell>
          <cell r="AG17">
            <v>2</v>
          </cell>
          <cell r="AH17">
            <v>0.3</v>
          </cell>
          <cell r="AI17">
            <v>0.2</v>
          </cell>
          <cell r="AJ17">
            <v>3</v>
          </cell>
          <cell r="AK17">
            <v>3</v>
          </cell>
          <cell r="AL17">
            <v>0</v>
          </cell>
          <cell r="AM17" t="str">
            <v>CZ16MediumOffice.idf</v>
          </cell>
          <cell r="AN17" t="str">
            <v>CTZ16SiteDesign.idf</v>
          </cell>
          <cell r="AO17">
            <v>0</v>
          </cell>
          <cell r="AP17">
            <v>16</v>
          </cell>
          <cell r="AQ17" t="str">
            <v>MediumOffice</v>
          </cell>
          <cell r="AR17" t="str">
            <v>UnhtSlabF</v>
          </cell>
          <cell r="AS17" t="str">
            <v>24vR-5</v>
          </cell>
          <cell r="AT17" t="str">
            <v>No</v>
          </cell>
          <cell r="AU17" t="str">
            <v>No</v>
          </cell>
          <cell r="AV17" t="str">
            <v>No</v>
          </cell>
          <cell r="AW17" t="str">
            <v>No</v>
          </cell>
          <cell r="AX17" t="str">
            <v>No</v>
          </cell>
          <cell r="AY17" t="str">
            <v>No</v>
          </cell>
          <cell r="AZ17" t="str">
            <v>No</v>
          </cell>
          <cell r="BA17" t="str">
            <v>No</v>
          </cell>
          <cell r="BB17" t="str">
            <v>No</v>
          </cell>
          <cell r="BC17" t="str">
            <v>No</v>
          </cell>
          <cell r="BD17" t="str">
            <v>No</v>
          </cell>
          <cell r="BE17" t="str">
            <v>No</v>
          </cell>
          <cell r="BF17" t="str">
            <v>No</v>
          </cell>
          <cell r="BG17" t="str">
            <v>No</v>
          </cell>
          <cell r="BH17" t="str">
            <v>No</v>
          </cell>
          <cell r="BI17" t="str">
            <v>No</v>
          </cell>
          <cell r="BJ17" t="str">
            <v>No</v>
          </cell>
          <cell r="BK17" t="str">
            <v>No</v>
          </cell>
          <cell r="BL17" t="str">
            <v>No</v>
          </cell>
          <cell r="BM17" t="str">
            <v>No</v>
          </cell>
          <cell r="BN17" t="str">
            <v>No</v>
          </cell>
          <cell r="BO17" t="str">
            <v>No</v>
          </cell>
          <cell r="BP17" t="str">
            <v>No</v>
          </cell>
        </row>
        <row r="18">
          <cell r="B18" t="str">
            <v>0017 CZ16 MediumOffice BaseInfil+5</v>
          </cell>
          <cell r="C18" t="str">
            <v>0013 CZ16 MediumOffice Base</v>
          </cell>
          <cell r="D18" t="b">
            <v>1</v>
          </cell>
          <cell r="E18" t="str">
            <v>CZ16RV2.epw</v>
          </cell>
          <cell r="F18">
            <v>16</v>
          </cell>
          <cell r="G18">
            <v>0</v>
          </cell>
          <cell r="H18">
            <v>1.0753344E-3</v>
          </cell>
          <cell r="I18">
            <v>8.5837477233149301E-2</v>
          </cell>
          <cell r="J18">
            <v>0</v>
          </cell>
          <cell r="K18">
            <v>3.9450483387994533</v>
          </cell>
          <cell r="L18">
            <v>2.504407653539467</v>
          </cell>
          <cell r="M18">
            <v>0.73</v>
          </cell>
          <cell r="N18">
            <v>0.75</v>
          </cell>
          <cell r="O18">
            <v>0.8</v>
          </cell>
          <cell r="P18">
            <v>3.8121652137271975</v>
          </cell>
          <cell r="Q18">
            <v>0.75073429864594332</v>
          </cell>
          <cell r="R18">
            <v>2.6687840419430833</v>
          </cell>
          <cell r="S18">
            <v>0.47</v>
          </cell>
          <cell r="T18">
            <v>0.43</v>
          </cell>
          <cell r="U18">
            <v>0.53109999999999991</v>
          </cell>
          <cell r="V18">
            <v>0.48589999999999994</v>
          </cell>
          <cell r="W18">
            <v>0.79099999999999993</v>
          </cell>
          <cell r="X18">
            <v>9.9999999999999995E-7</v>
          </cell>
          <cell r="Y18">
            <v>0</v>
          </cell>
          <cell r="Z18">
            <v>0</v>
          </cell>
          <cell r="AA18">
            <v>9.6875193750387503</v>
          </cell>
          <cell r="AB18">
            <v>10.763910416709722</v>
          </cell>
          <cell r="AC18">
            <v>31468.723000000002</v>
          </cell>
          <cell r="AD18">
            <v>100000</v>
          </cell>
          <cell r="AE18">
            <v>100000</v>
          </cell>
          <cell r="AF18">
            <v>450</v>
          </cell>
          <cell r="AG18">
            <v>2</v>
          </cell>
          <cell r="AH18">
            <v>0.3</v>
          </cell>
          <cell r="AI18">
            <v>0.2</v>
          </cell>
          <cell r="AJ18">
            <v>3</v>
          </cell>
          <cell r="AK18">
            <v>3</v>
          </cell>
          <cell r="AL18">
            <v>0</v>
          </cell>
          <cell r="AM18" t="str">
            <v>CZ16MediumOffice.idf</v>
          </cell>
          <cell r="AN18" t="str">
            <v>CTZ16SiteDesign.idf</v>
          </cell>
          <cell r="AO18">
            <v>0</v>
          </cell>
          <cell r="AP18">
            <v>17</v>
          </cell>
          <cell r="AQ18" t="str">
            <v>MediumOffice</v>
          </cell>
          <cell r="AR18" t="str">
            <v>Base</v>
          </cell>
          <cell r="AS18" t="str">
            <v>Infil+5</v>
          </cell>
          <cell r="AT18" t="str">
            <v>No</v>
          </cell>
          <cell r="AU18" t="str">
            <v>No</v>
          </cell>
          <cell r="AV18" t="str">
            <v>No</v>
          </cell>
          <cell r="AW18" t="str">
            <v>No</v>
          </cell>
          <cell r="AX18" t="str">
            <v>No</v>
          </cell>
          <cell r="AY18" t="str">
            <v>No</v>
          </cell>
          <cell r="AZ18" t="str">
            <v>No</v>
          </cell>
          <cell r="BA18" t="str">
            <v>No</v>
          </cell>
          <cell r="BB18" t="str">
            <v>No</v>
          </cell>
          <cell r="BC18" t="str">
            <v>No</v>
          </cell>
          <cell r="BD18" t="str">
            <v>No</v>
          </cell>
          <cell r="BE18" t="str">
            <v>No</v>
          </cell>
          <cell r="BF18" t="str">
            <v>No</v>
          </cell>
          <cell r="BG18" t="str">
            <v>No</v>
          </cell>
          <cell r="BH18" t="str">
            <v>No</v>
          </cell>
          <cell r="BI18" t="str">
            <v>No</v>
          </cell>
          <cell r="BJ18" t="str">
            <v>No</v>
          </cell>
          <cell r="BK18" t="str">
            <v>No</v>
          </cell>
          <cell r="BL18" t="str">
            <v>No</v>
          </cell>
          <cell r="BM18" t="str">
            <v>No</v>
          </cell>
          <cell r="BN18" t="str">
            <v>No</v>
          </cell>
          <cell r="BO18" t="str">
            <v>No</v>
          </cell>
          <cell r="BP18" t="str">
            <v>No</v>
          </cell>
        </row>
        <row r="19">
          <cell r="B19" t="str">
            <v>0018 CZ16 MediumOffice WinU-20</v>
          </cell>
          <cell r="C19" t="str">
            <v>0013 CZ16 MediumOffice Base</v>
          </cell>
          <cell r="D19" t="b">
            <v>1</v>
          </cell>
          <cell r="E19" t="str">
            <v>CZ16RV2.epw</v>
          </cell>
          <cell r="F19">
            <v>16</v>
          </cell>
          <cell r="G19">
            <v>0</v>
          </cell>
          <cell r="H19">
            <v>1.024128E-3</v>
          </cell>
          <cell r="I19">
            <v>8.5837477233149301E-2</v>
          </cell>
          <cell r="J19">
            <v>0</v>
          </cell>
          <cell r="K19">
            <v>3.9450483387994533</v>
          </cell>
          <cell r="L19">
            <v>2.504407653539467</v>
          </cell>
          <cell r="M19">
            <v>0.73</v>
          </cell>
          <cell r="N19">
            <v>0.75</v>
          </cell>
          <cell r="O19">
            <v>0.8</v>
          </cell>
          <cell r="P19">
            <v>3.8121652137271975</v>
          </cell>
          <cell r="Q19">
            <v>0.75073429864594332</v>
          </cell>
          <cell r="R19">
            <v>2.1350272335544669</v>
          </cell>
          <cell r="S19">
            <v>0.47</v>
          </cell>
          <cell r="T19">
            <v>0.43</v>
          </cell>
          <cell r="U19">
            <v>0.53109999999999991</v>
          </cell>
          <cell r="V19">
            <v>0.48589999999999994</v>
          </cell>
          <cell r="W19">
            <v>0.79099999999999993</v>
          </cell>
          <cell r="X19">
            <v>9.9999999999999995E-7</v>
          </cell>
          <cell r="Y19">
            <v>0</v>
          </cell>
          <cell r="Z19">
            <v>0</v>
          </cell>
          <cell r="AA19">
            <v>9.6875193750387503</v>
          </cell>
          <cell r="AB19">
            <v>10.763910416709722</v>
          </cell>
          <cell r="AC19">
            <v>31468.723000000002</v>
          </cell>
          <cell r="AD19">
            <v>100000</v>
          </cell>
          <cell r="AE19">
            <v>100000</v>
          </cell>
          <cell r="AF19">
            <v>450</v>
          </cell>
          <cell r="AG19">
            <v>2</v>
          </cell>
          <cell r="AH19">
            <v>0.3</v>
          </cell>
          <cell r="AI19">
            <v>0.2</v>
          </cell>
          <cell r="AJ19">
            <v>3</v>
          </cell>
          <cell r="AK19">
            <v>3</v>
          </cell>
          <cell r="AL19">
            <v>0</v>
          </cell>
          <cell r="AM19" t="str">
            <v>CZ16MediumOffice.idf</v>
          </cell>
          <cell r="AN19" t="str">
            <v>CTZ16SiteDesign.idf</v>
          </cell>
          <cell r="AO19">
            <v>0</v>
          </cell>
          <cell r="AP19">
            <v>18</v>
          </cell>
          <cell r="AQ19" t="str">
            <v>MediumOffice</v>
          </cell>
          <cell r="AR19" t="str">
            <v>WinU</v>
          </cell>
          <cell r="AS19">
            <v>-20</v>
          </cell>
          <cell r="AT19" t="str">
            <v>No</v>
          </cell>
          <cell r="AU19" t="str">
            <v>No</v>
          </cell>
          <cell r="AV19" t="str">
            <v>No</v>
          </cell>
          <cell r="AW19" t="str">
            <v>No</v>
          </cell>
          <cell r="AX19" t="str">
            <v>No</v>
          </cell>
          <cell r="AY19" t="str">
            <v>No</v>
          </cell>
          <cell r="AZ19" t="str">
            <v>Yes</v>
          </cell>
          <cell r="BA19" t="str">
            <v>No</v>
          </cell>
          <cell r="BB19" t="str">
            <v>No</v>
          </cell>
          <cell r="BC19" t="str">
            <v>No</v>
          </cell>
          <cell r="BD19" t="str">
            <v>No</v>
          </cell>
          <cell r="BE19" t="str">
            <v>No</v>
          </cell>
          <cell r="BF19" t="str">
            <v>No</v>
          </cell>
          <cell r="BG19" t="str">
            <v>No</v>
          </cell>
          <cell r="BH19" t="str">
            <v>No</v>
          </cell>
          <cell r="BI19" t="str">
            <v>No</v>
          </cell>
          <cell r="BJ19" t="str">
            <v>No</v>
          </cell>
          <cell r="BK19" t="str">
            <v>No</v>
          </cell>
          <cell r="BL19" t="str">
            <v>No</v>
          </cell>
          <cell r="BM19" t="str">
            <v>No</v>
          </cell>
          <cell r="BN19" t="str">
            <v>No</v>
          </cell>
          <cell r="BO19" t="str">
            <v>No</v>
          </cell>
          <cell r="BP19" t="str">
            <v>No</v>
          </cell>
        </row>
        <row r="20">
          <cell r="B20" t="str">
            <v>0019 CZ16 MediumOffice WinSHGC-20</v>
          </cell>
          <cell r="C20" t="str">
            <v>0013 CZ16 MediumOffice Base</v>
          </cell>
          <cell r="D20" t="b">
            <v>1</v>
          </cell>
          <cell r="E20" t="str">
            <v>CZ16RV2.epw</v>
          </cell>
          <cell r="F20">
            <v>16</v>
          </cell>
          <cell r="G20">
            <v>0</v>
          </cell>
          <cell r="H20">
            <v>1.024128E-3</v>
          </cell>
          <cell r="I20">
            <v>8.5837477233149301E-2</v>
          </cell>
          <cell r="J20">
            <v>0</v>
          </cell>
          <cell r="K20">
            <v>3.9450483387994533</v>
          </cell>
          <cell r="L20">
            <v>2.504407653539467</v>
          </cell>
          <cell r="M20">
            <v>0.73</v>
          </cell>
          <cell r="N20">
            <v>0.75</v>
          </cell>
          <cell r="O20">
            <v>0.8</v>
          </cell>
          <cell r="P20">
            <v>3.8121652137271975</v>
          </cell>
          <cell r="Q20">
            <v>0.75073429864594332</v>
          </cell>
          <cell r="R20">
            <v>2.6687840419430833</v>
          </cell>
          <cell r="S20">
            <v>0.376</v>
          </cell>
          <cell r="T20">
            <v>0.34400000000000003</v>
          </cell>
          <cell r="U20">
            <v>0.53109999999999991</v>
          </cell>
          <cell r="V20">
            <v>0.48589999999999994</v>
          </cell>
          <cell r="W20">
            <v>0.79099999999999993</v>
          </cell>
          <cell r="X20">
            <v>9.9999999999999995E-7</v>
          </cell>
          <cell r="Y20">
            <v>0</v>
          </cell>
          <cell r="Z20">
            <v>0</v>
          </cell>
          <cell r="AA20">
            <v>9.6875193750387503</v>
          </cell>
          <cell r="AB20">
            <v>10.763910416709722</v>
          </cell>
          <cell r="AC20">
            <v>31468.723000000002</v>
          </cell>
          <cell r="AD20">
            <v>100000</v>
          </cell>
          <cell r="AE20">
            <v>100000</v>
          </cell>
          <cell r="AF20">
            <v>450</v>
          </cell>
          <cell r="AG20">
            <v>2</v>
          </cell>
          <cell r="AH20">
            <v>0.3</v>
          </cell>
          <cell r="AI20">
            <v>0.2</v>
          </cell>
          <cell r="AJ20">
            <v>3</v>
          </cell>
          <cell r="AK20">
            <v>3</v>
          </cell>
          <cell r="AL20">
            <v>0</v>
          </cell>
          <cell r="AM20" t="str">
            <v>CZ16MediumOffice.idf</v>
          </cell>
          <cell r="AN20" t="str">
            <v>CTZ16SiteDesign.idf</v>
          </cell>
          <cell r="AO20">
            <v>0</v>
          </cell>
          <cell r="AP20">
            <v>19</v>
          </cell>
          <cell r="AQ20" t="str">
            <v>MediumOffice</v>
          </cell>
          <cell r="AR20" t="str">
            <v>WinSHGC</v>
          </cell>
          <cell r="AS20">
            <v>-20</v>
          </cell>
          <cell r="AT20" t="str">
            <v>No</v>
          </cell>
          <cell r="AU20" t="str">
            <v>No</v>
          </cell>
          <cell r="AV20" t="str">
            <v>No</v>
          </cell>
          <cell r="AW20" t="str">
            <v>No</v>
          </cell>
          <cell r="AX20" t="str">
            <v>No</v>
          </cell>
          <cell r="AY20" t="str">
            <v>No</v>
          </cell>
          <cell r="AZ20" t="str">
            <v>No</v>
          </cell>
          <cell r="BA20" t="str">
            <v>Yes</v>
          </cell>
          <cell r="BB20" t="str">
            <v>No</v>
          </cell>
          <cell r="BC20" t="str">
            <v>No</v>
          </cell>
          <cell r="BD20" t="str">
            <v>No</v>
          </cell>
          <cell r="BE20" t="str">
            <v>No</v>
          </cell>
          <cell r="BF20" t="str">
            <v>No</v>
          </cell>
          <cell r="BG20" t="str">
            <v>No</v>
          </cell>
          <cell r="BH20" t="str">
            <v>No</v>
          </cell>
          <cell r="BI20" t="str">
            <v>No</v>
          </cell>
          <cell r="BJ20" t="str">
            <v>No</v>
          </cell>
          <cell r="BK20" t="str">
            <v>No</v>
          </cell>
          <cell r="BL20" t="str">
            <v>No</v>
          </cell>
          <cell r="BM20" t="str">
            <v>No</v>
          </cell>
          <cell r="BN20" t="str">
            <v>No</v>
          </cell>
          <cell r="BO20" t="str">
            <v>No</v>
          </cell>
          <cell r="BP20" t="str">
            <v>No</v>
          </cell>
        </row>
        <row r="21">
          <cell r="B21" t="str">
            <v>0020 CZ16 MediumOffice WinU_SHGC-20</v>
          </cell>
          <cell r="C21" t="str">
            <v>0013 CZ16 MediumOffice Base</v>
          </cell>
          <cell r="D21" t="b">
            <v>1</v>
          </cell>
          <cell r="E21" t="str">
            <v>CZ16RV2.epw</v>
          </cell>
          <cell r="F21">
            <v>16</v>
          </cell>
          <cell r="G21">
            <v>0</v>
          </cell>
          <cell r="H21">
            <v>1.024128E-3</v>
          </cell>
          <cell r="I21">
            <v>8.5837477233149301E-2</v>
          </cell>
          <cell r="J21">
            <v>0</v>
          </cell>
          <cell r="K21">
            <v>3.9450483387994533</v>
          </cell>
          <cell r="L21">
            <v>2.504407653539467</v>
          </cell>
          <cell r="M21">
            <v>0.73</v>
          </cell>
          <cell r="N21">
            <v>0.75</v>
          </cell>
          <cell r="O21">
            <v>0.8</v>
          </cell>
          <cell r="P21">
            <v>3.8121652137271975</v>
          </cell>
          <cell r="Q21">
            <v>0.75073429864594332</v>
          </cell>
          <cell r="R21">
            <v>2.1350272335544669</v>
          </cell>
          <cell r="S21">
            <v>0.376</v>
          </cell>
          <cell r="T21">
            <v>0.34400000000000003</v>
          </cell>
          <cell r="U21">
            <v>0.53109999999999991</v>
          </cell>
          <cell r="V21">
            <v>0.48589999999999994</v>
          </cell>
          <cell r="W21">
            <v>0.79099999999999993</v>
          </cell>
          <cell r="X21">
            <v>9.9999999999999995E-7</v>
          </cell>
          <cell r="Y21">
            <v>0</v>
          </cell>
          <cell r="Z21">
            <v>0</v>
          </cell>
          <cell r="AA21">
            <v>9.6875193750387503</v>
          </cell>
          <cell r="AB21">
            <v>10.763910416709722</v>
          </cell>
          <cell r="AC21">
            <v>31468.723000000002</v>
          </cell>
          <cell r="AD21">
            <v>100000</v>
          </cell>
          <cell r="AE21">
            <v>100000</v>
          </cell>
          <cell r="AF21">
            <v>450</v>
          </cell>
          <cell r="AG21">
            <v>2</v>
          </cell>
          <cell r="AH21">
            <v>0.3</v>
          </cell>
          <cell r="AI21">
            <v>0.2</v>
          </cell>
          <cell r="AJ21">
            <v>3</v>
          </cell>
          <cell r="AK21">
            <v>3</v>
          </cell>
          <cell r="AL21">
            <v>0</v>
          </cell>
          <cell r="AM21" t="str">
            <v>CZ16MediumOffice.idf</v>
          </cell>
          <cell r="AN21" t="str">
            <v>CTZ16SiteDesign.idf</v>
          </cell>
          <cell r="AO21">
            <v>0</v>
          </cell>
          <cell r="AP21">
            <v>20</v>
          </cell>
          <cell r="AQ21" t="str">
            <v>MediumOffice</v>
          </cell>
          <cell r="AR21" t="str">
            <v>WinU_SHGC</v>
          </cell>
          <cell r="AS21">
            <v>-20</v>
          </cell>
          <cell r="AT21" t="str">
            <v>No</v>
          </cell>
          <cell r="AU21" t="str">
            <v>No</v>
          </cell>
          <cell r="AV21" t="str">
            <v>No</v>
          </cell>
          <cell r="AW21" t="str">
            <v>No</v>
          </cell>
          <cell r="AX21" t="str">
            <v>No</v>
          </cell>
          <cell r="AY21" t="str">
            <v>No</v>
          </cell>
          <cell r="AZ21" t="str">
            <v>Yes</v>
          </cell>
          <cell r="BA21" t="str">
            <v>Yes</v>
          </cell>
          <cell r="BB21" t="str">
            <v>No</v>
          </cell>
          <cell r="BC21" t="str">
            <v>No</v>
          </cell>
          <cell r="BD21" t="str">
            <v>No</v>
          </cell>
          <cell r="BE21" t="str">
            <v>No</v>
          </cell>
          <cell r="BF21" t="str">
            <v>No</v>
          </cell>
          <cell r="BG21" t="str">
            <v>No</v>
          </cell>
          <cell r="BH21" t="str">
            <v>No</v>
          </cell>
          <cell r="BI21" t="str">
            <v>No</v>
          </cell>
          <cell r="BJ21" t="str">
            <v>No</v>
          </cell>
          <cell r="BK21" t="str">
            <v>No</v>
          </cell>
          <cell r="BL21" t="str">
            <v>No</v>
          </cell>
          <cell r="BM21" t="str">
            <v>No</v>
          </cell>
          <cell r="BN21" t="str">
            <v>No</v>
          </cell>
          <cell r="BO21" t="str">
            <v>No</v>
          </cell>
          <cell r="BP21" t="str">
            <v>No</v>
          </cell>
        </row>
        <row r="22">
          <cell r="B22" t="str">
            <v>0021 CZ16 MediumOffice LPD-20</v>
          </cell>
          <cell r="C22" t="str">
            <v>0013 CZ16 MediumOffice Base</v>
          </cell>
          <cell r="D22" t="b">
            <v>1</v>
          </cell>
          <cell r="E22" t="str">
            <v>CZ16RV2.epw</v>
          </cell>
          <cell r="F22">
            <v>16</v>
          </cell>
          <cell r="G22">
            <v>0</v>
          </cell>
          <cell r="H22">
            <v>1.024128E-3</v>
          </cell>
          <cell r="I22">
            <v>8.5837477233149301E-2</v>
          </cell>
          <cell r="J22">
            <v>0</v>
          </cell>
          <cell r="K22">
            <v>3.9450483387994533</v>
          </cell>
          <cell r="L22">
            <v>2.504407653539467</v>
          </cell>
          <cell r="M22">
            <v>0.73</v>
          </cell>
          <cell r="N22">
            <v>0.75</v>
          </cell>
          <cell r="O22">
            <v>0.8</v>
          </cell>
          <cell r="P22">
            <v>3.8121652137271975</v>
          </cell>
          <cell r="Q22">
            <v>0.75073429864594332</v>
          </cell>
          <cell r="R22">
            <v>2.6687840419430833</v>
          </cell>
          <cell r="S22">
            <v>0.47</v>
          </cell>
          <cell r="T22">
            <v>0.43</v>
          </cell>
          <cell r="U22">
            <v>0.53109999999999991</v>
          </cell>
          <cell r="V22">
            <v>0.48589999999999994</v>
          </cell>
          <cell r="W22">
            <v>0.79099999999999993</v>
          </cell>
          <cell r="X22">
            <v>9.9999999999999995E-7</v>
          </cell>
          <cell r="Y22">
            <v>0</v>
          </cell>
          <cell r="Z22">
            <v>0</v>
          </cell>
          <cell r="AA22">
            <v>7.7500155000310009</v>
          </cell>
          <cell r="AB22">
            <v>10.763910416709722</v>
          </cell>
          <cell r="AC22">
            <v>31468.723000000002</v>
          </cell>
          <cell r="AD22">
            <v>100000</v>
          </cell>
          <cell r="AE22">
            <v>100000</v>
          </cell>
          <cell r="AF22">
            <v>450</v>
          </cell>
          <cell r="AG22">
            <v>2</v>
          </cell>
          <cell r="AH22">
            <v>0.3</v>
          </cell>
          <cell r="AI22">
            <v>0.2</v>
          </cell>
          <cell r="AJ22">
            <v>3</v>
          </cell>
          <cell r="AK22">
            <v>3</v>
          </cell>
          <cell r="AL22">
            <v>0</v>
          </cell>
          <cell r="AM22" t="str">
            <v>CZ16MediumOffice.idf</v>
          </cell>
          <cell r="AN22" t="str">
            <v>CTZ16SiteDesign.idf</v>
          </cell>
          <cell r="AO22">
            <v>0</v>
          </cell>
          <cell r="AP22">
            <v>21</v>
          </cell>
          <cell r="AQ22" t="str">
            <v>MediumOffice</v>
          </cell>
          <cell r="AR22" t="str">
            <v>LPD</v>
          </cell>
          <cell r="AS22">
            <v>-20</v>
          </cell>
          <cell r="AT22" t="str">
            <v>No</v>
          </cell>
          <cell r="AU22" t="str">
            <v>No</v>
          </cell>
          <cell r="AV22" t="str">
            <v>No</v>
          </cell>
          <cell r="AW22" t="str">
            <v>No</v>
          </cell>
          <cell r="AX22" t="str">
            <v>No</v>
          </cell>
          <cell r="AY22" t="str">
            <v>No</v>
          </cell>
          <cell r="AZ22" t="str">
            <v>No</v>
          </cell>
          <cell r="BA22" t="str">
            <v>No</v>
          </cell>
          <cell r="BB22" t="str">
            <v>No</v>
          </cell>
          <cell r="BC22" t="str">
            <v>No</v>
          </cell>
          <cell r="BD22" t="str">
            <v>No</v>
          </cell>
          <cell r="BE22" t="str">
            <v>No</v>
          </cell>
          <cell r="BF22" t="str">
            <v>No</v>
          </cell>
          <cell r="BG22" t="str">
            <v>No</v>
          </cell>
          <cell r="BH22" t="str">
            <v>No</v>
          </cell>
          <cell r="BI22" t="str">
            <v>No</v>
          </cell>
          <cell r="BJ22" t="str">
            <v>No</v>
          </cell>
          <cell r="BK22" t="str">
            <v>No</v>
          </cell>
          <cell r="BL22" t="str">
            <v>No</v>
          </cell>
          <cell r="BM22" t="str">
            <v>No</v>
          </cell>
          <cell r="BN22" t="str">
            <v>No</v>
          </cell>
          <cell r="BO22" t="str">
            <v>No</v>
          </cell>
          <cell r="BP22" t="str">
            <v>No</v>
          </cell>
        </row>
        <row r="23">
          <cell r="B23" t="str">
            <v>0022 CZ16 MediumOffice LPD+20</v>
          </cell>
          <cell r="C23" t="str">
            <v>0013 CZ16 MediumOffice Base</v>
          </cell>
          <cell r="D23" t="b">
            <v>1</v>
          </cell>
          <cell r="E23" t="str">
            <v>CZ16RV2.epw</v>
          </cell>
          <cell r="F23">
            <v>16</v>
          </cell>
          <cell r="G23">
            <v>0</v>
          </cell>
          <cell r="H23">
            <v>1.024128E-3</v>
          </cell>
          <cell r="I23">
            <v>8.5837477233149301E-2</v>
          </cell>
          <cell r="J23">
            <v>0</v>
          </cell>
          <cell r="K23">
            <v>3.9450483387994533</v>
          </cell>
          <cell r="L23">
            <v>2.504407653539467</v>
          </cell>
          <cell r="M23">
            <v>0.73</v>
          </cell>
          <cell r="N23">
            <v>0.75</v>
          </cell>
          <cell r="O23">
            <v>0.8</v>
          </cell>
          <cell r="P23">
            <v>3.8121652137271975</v>
          </cell>
          <cell r="Q23">
            <v>0.75073429864594332</v>
          </cell>
          <cell r="R23">
            <v>2.6687840419430833</v>
          </cell>
          <cell r="S23">
            <v>0.47</v>
          </cell>
          <cell r="T23">
            <v>0.43</v>
          </cell>
          <cell r="U23">
            <v>0.53109999999999991</v>
          </cell>
          <cell r="V23">
            <v>0.48589999999999994</v>
          </cell>
          <cell r="W23">
            <v>0.79099999999999993</v>
          </cell>
          <cell r="X23">
            <v>9.9999999999999995E-7</v>
          </cell>
          <cell r="Y23">
            <v>0</v>
          </cell>
          <cell r="Z23">
            <v>0</v>
          </cell>
          <cell r="AA23">
            <v>11.6250232500465</v>
          </cell>
          <cell r="AB23">
            <v>10.763910416709722</v>
          </cell>
          <cell r="AC23">
            <v>31468.723000000002</v>
          </cell>
          <cell r="AD23">
            <v>100000</v>
          </cell>
          <cell r="AE23">
            <v>100000</v>
          </cell>
          <cell r="AF23">
            <v>450</v>
          </cell>
          <cell r="AG23">
            <v>2</v>
          </cell>
          <cell r="AH23">
            <v>0.3</v>
          </cell>
          <cell r="AI23">
            <v>0.2</v>
          </cell>
          <cell r="AJ23">
            <v>3</v>
          </cell>
          <cell r="AK23">
            <v>3</v>
          </cell>
          <cell r="AL23">
            <v>0</v>
          </cell>
          <cell r="AM23" t="str">
            <v>CZ16MediumOffice.idf</v>
          </cell>
          <cell r="AN23" t="str">
            <v>CTZ16SiteDesign.idf</v>
          </cell>
          <cell r="AO23">
            <v>0</v>
          </cell>
          <cell r="AP23">
            <v>22</v>
          </cell>
          <cell r="AQ23" t="str">
            <v>MediumOffice</v>
          </cell>
          <cell r="AR23" t="str">
            <v>LPD</v>
          </cell>
          <cell r="AS23" t="str">
            <v>+20</v>
          </cell>
          <cell r="AT23" t="str">
            <v>No</v>
          </cell>
          <cell r="AU23" t="str">
            <v>No</v>
          </cell>
          <cell r="AV23" t="str">
            <v>No</v>
          </cell>
          <cell r="AW23" t="str">
            <v>No</v>
          </cell>
          <cell r="AX23" t="str">
            <v>No</v>
          </cell>
          <cell r="AY23" t="str">
            <v>No</v>
          </cell>
          <cell r="AZ23" t="str">
            <v>No</v>
          </cell>
          <cell r="BA23" t="str">
            <v>No</v>
          </cell>
          <cell r="BB23" t="str">
            <v>No</v>
          </cell>
          <cell r="BC23" t="str">
            <v>No</v>
          </cell>
          <cell r="BD23" t="str">
            <v>No</v>
          </cell>
          <cell r="BE23" t="str">
            <v>No</v>
          </cell>
          <cell r="BF23" t="str">
            <v>No</v>
          </cell>
          <cell r="BG23" t="str">
            <v>No</v>
          </cell>
          <cell r="BH23" t="str">
            <v>No</v>
          </cell>
          <cell r="BI23" t="str">
            <v>No</v>
          </cell>
          <cell r="BJ23" t="str">
            <v>No</v>
          </cell>
          <cell r="BK23" t="str">
            <v>No</v>
          </cell>
          <cell r="BL23" t="str">
            <v>No</v>
          </cell>
          <cell r="BM23" t="str">
            <v>No</v>
          </cell>
          <cell r="BN23" t="str">
            <v>No</v>
          </cell>
          <cell r="BO23" t="str">
            <v>No</v>
          </cell>
          <cell r="BP23" t="str">
            <v>No</v>
          </cell>
        </row>
        <row r="24">
          <cell r="B24" t="str">
            <v>0023 CZ16 MediumOffice EPD-20</v>
          </cell>
          <cell r="C24" t="str">
            <v>0013 CZ16 MediumOffice Base</v>
          </cell>
          <cell r="D24" t="b">
            <v>1</v>
          </cell>
          <cell r="E24" t="str">
            <v>CZ16RV2.epw</v>
          </cell>
          <cell r="F24">
            <v>16</v>
          </cell>
          <cell r="G24">
            <v>0</v>
          </cell>
          <cell r="H24">
            <v>1.024128E-3</v>
          </cell>
          <cell r="I24">
            <v>8.5837477233149301E-2</v>
          </cell>
          <cell r="J24">
            <v>0</v>
          </cell>
          <cell r="K24">
            <v>3.9450483387994533</v>
          </cell>
          <cell r="L24">
            <v>2.504407653539467</v>
          </cell>
          <cell r="M24">
            <v>0.73</v>
          </cell>
          <cell r="N24">
            <v>0.75</v>
          </cell>
          <cell r="O24">
            <v>0.8</v>
          </cell>
          <cell r="P24">
            <v>3.8121652137271975</v>
          </cell>
          <cell r="Q24">
            <v>0.75073429864594332</v>
          </cell>
          <cell r="R24">
            <v>2.6687840419430833</v>
          </cell>
          <cell r="S24">
            <v>0.47</v>
          </cell>
          <cell r="T24">
            <v>0.43</v>
          </cell>
          <cell r="U24">
            <v>0.53109999999999991</v>
          </cell>
          <cell r="V24">
            <v>0.48589999999999994</v>
          </cell>
          <cell r="W24">
            <v>0.79099999999999993</v>
          </cell>
          <cell r="X24">
            <v>9.9999999999999995E-7</v>
          </cell>
          <cell r="Y24">
            <v>0</v>
          </cell>
          <cell r="Z24">
            <v>0</v>
          </cell>
          <cell r="AA24">
            <v>9.6875193750387503</v>
          </cell>
          <cell r="AB24">
            <v>8.6111283333677786</v>
          </cell>
          <cell r="AC24">
            <v>31468.723000000002</v>
          </cell>
          <cell r="AD24">
            <v>100000</v>
          </cell>
          <cell r="AE24">
            <v>100000</v>
          </cell>
          <cell r="AF24">
            <v>450</v>
          </cell>
          <cell r="AG24">
            <v>2</v>
          </cell>
          <cell r="AH24">
            <v>0.3</v>
          </cell>
          <cell r="AI24">
            <v>0.2</v>
          </cell>
          <cell r="AJ24">
            <v>3</v>
          </cell>
          <cell r="AK24">
            <v>3</v>
          </cell>
          <cell r="AL24">
            <v>0</v>
          </cell>
          <cell r="AM24" t="str">
            <v>CZ16MediumOffice.idf</v>
          </cell>
          <cell r="AN24" t="str">
            <v>CTZ16SiteDesign.idf</v>
          </cell>
          <cell r="AO24">
            <v>0</v>
          </cell>
          <cell r="AP24">
            <v>23</v>
          </cell>
          <cell r="AQ24" t="str">
            <v>MediumOffice</v>
          </cell>
          <cell r="AR24" t="str">
            <v>EPD</v>
          </cell>
          <cell r="AS24">
            <v>-20</v>
          </cell>
          <cell r="AT24" t="str">
            <v>No</v>
          </cell>
          <cell r="AU24" t="str">
            <v>No</v>
          </cell>
          <cell r="AV24" t="str">
            <v>No</v>
          </cell>
          <cell r="AW24" t="str">
            <v>No</v>
          </cell>
          <cell r="AX24" t="str">
            <v>No</v>
          </cell>
          <cell r="AY24" t="str">
            <v>No</v>
          </cell>
          <cell r="AZ24" t="str">
            <v>No</v>
          </cell>
          <cell r="BA24" t="str">
            <v>No</v>
          </cell>
          <cell r="BB24" t="str">
            <v>No</v>
          </cell>
          <cell r="BC24" t="str">
            <v>No</v>
          </cell>
          <cell r="BD24" t="str">
            <v>No</v>
          </cell>
          <cell r="BE24" t="str">
            <v>No</v>
          </cell>
          <cell r="BF24" t="str">
            <v>No</v>
          </cell>
          <cell r="BG24" t="str">
            <v>No</v>
          </cell>
          <cell r="BH24" t="str">
            <v>No</v>
          </cell>
          <cell r="BI24" t="str">
            <v>No</v>
          </cell>
          <cell r="BJ24" t="str">
            <v>No</v>
          </cell>
          <cell r="BK24" t="str">
            <v>No</v>
          </cell>
          <cell r="BL24" t="str">
            <v>No</v>
          </cell>
          <cell r="BM24" t="str">
            <v>No</v>
          </cell>
          <cell r="BN24" t="str">
            <v>No</v>
          </cell>
          <cell r="BO24" t="str">
            <v>No</v>
          </cell>
          <cell r="BP24" t="str">
            <v>No</v>
          </cell>
        </row>
        <row r="25">
          <cell r="B25" t="str">
            <v>0024 CZ16 MediumOffice EPD+20</v>
          </cell>
          <cell r="C25" t="str">
            <v>0013 CZ16 MediumOffice Base</v>
          </cell>
          <cell r="D25" t="b">
            <v>1</v>
          </cell>
          <cell r="E25" t="str">
            <v>CZ16RV2.epw</v>
          </cell>
          <cell r="F25">
            <v>16</v>
          </cell>
          <cell r="G25">
            <v>0</v>
          </cell>
          <cell r="H25">
            <v>1.024128E-3</v>
          </cell>
          <cell r="I25">
            <v>8.5837477233149301E-2</v>
          </cell>
          <cell r="J25">
            <v>0</v>
          </cell>
          <cell r="K25">
            <v>3.9450483387994533</v>
          </cell>
          <cell r="L25">
            <v>2.504407653539467</v>
          </cell>
          <cell r="M25">
            <v>0.73</v>
          </cell>
          <cell r="N25">
            <v>0.75</v>
          </cell>
          <cell r="O25">
            <v>0.8</v>
          </cell>
          <cell r="P25">
            <v>3.8121652137271975</v>
          </cell>
          <cell r="Q25">
            <v>0.75073429864594332</v>
          </cell>
          <cell r="R25">
            <v>2.6687840419430833</v>
          </cell>
          <cell r="S25">
            <v>0.47</v>
          </cell>
          <cell r="T25">
            <v>0.43</v>
          </cell>
          <cell r="U25">
            <v>0.53109999999999991</v>
          </cell>
          <cell r="V25">
            <v>0.48589999999999994</v>
          </cell>
          <cell r="W25">
            <v>0.79099999999999993</v>
          </cell>
          <cell r="X25">
            <v>9.9999999999999995E-7</v>
          </cell>
          <cell r="Y25">
            <v>0</v>
          </cell>
          <cell r="Z25">
            <v>0</v>
          </cell>
          <cell r="AA25">
            <v>9.6875193750387503</v>
          </cell>
          <cell r="AB25">
            <v>12.916692500051665</v>
          </cell>
          <cell r="AC25">
            <v>31468.723000000002</v>
          </cell>
          <cell r="AD25">
            <v>100000</v>
          </cell>
          <cell r="AE25">
            <v>100000</v>
          </cell>
          <cell r="AF25">
            <v>450</v>
          </cell>
          <cell r="AG25">
            <v>2</v>
          </cell>
          <cell r="AH25">
            <v>0.3</v>
          </cell>
          <cell r="AI25">
            <v>0.2</v>
          </cell>
          <cell r="AJ25">
            <v>3</v>
          </cell>
          <cell r="AK25">
            <v>3</v>
          </cell>
          <cell r="AL25">
            <v>0</v>
          </cell>
          <cell r="AM25" t="str">
            <v>CZ16MediumOffice.idf</v>
          </cell>
          <cell r="AN25" t="str">
            <v>CTZ16SiteDesign.idf</v>
          </cell>
          <cell r="AO25">
            <v>0</v>
          </cell>
          <cell r="AP25">
            <v>24</v>
          </cell>
          <cell r="AQ25" t="str">
            <v>MediumOffice</v>
          </cell>
          <cell r="AR25" t="str">
            <v>EPD</v>
          </cell>
          <cell r="AS25" t="str">
            <v>+20</v>
          </cell>
          <cell r="AT25" t="str">
            <v>No</v>
          </cell>
          <cell r="AU25" t="str">
            <v>No</v>
          </cell>
          <cell r="AV25" t="str">
            <v>No</v>
          </cell>
          <cell r="AW25" t="str">
            <v>No</v>
          </cell>
          <cell r="AX25" t="str">
            <v>No</v>
          </cell>
          <cell r="AY25" t="str">
            <v>No</v>
          </cell>
          <cell r="AZ25" t="str">
            <v>No</v>
          </cell>
          <cell r="BA25" t="str">
            <v>No</v>
          </cell>
          <cell r="BB25" t="str">
            <v>No</v>
          </cell>
          <cell r="BC25" t="str">
            <v>No</v>
          </cell>
          <cell r="BD25" t="str">
            <v>No</v>
          </cell>
          <cell r="BE25" t="str">
            <v>No</v>
          </cell>
          <cell r="BF25" t="str">
            <v>No</v>
          </cell>
          <cell r="BG25" t="str">
            <v>No</v>
          </cell>
          <cell r="BH25" t="str">
            <v>No</v>
          </cell>
          <cell r="BI25" t="str">
            <v>No</v>
          </cell>
          <cell r="BJ25" t="str">
            <v>No</v>
          </cell>
          <cell r="BK25" t="str">
            <v>No</v>
          </cell>
          <cell r="BL25" t="str">
            <v>No</v>
          </cell>
          <cell r="BM25" t="str">
            <v>No</v>
          </cell>
          <cell r="BN25" t="str">
            <v>No</v>
          </cell>
          <cell r="BO25" t="str">
            <v>No</v>
          </cell>
          <cell r="BP25" t="str">
            <v>No</v>
          </cell>
        </row>
        <row r="26">
          <cell r="B26" t="str">
            <v>0025 CZ06 MediumOffice Base</v>
          </cell>
          <cell r="C26">
            <v>0</v>
          </cell>
          <cell r="D26" t="b">
            <v>1</v>
          </cell>
          <cell r="E26" t="str">
            <v>CZ06RV2.epw</v>
          </cell>
          <cell r="F26">
            <v>6</v>
          </cell>
          <cell r="G26">
            <v>0</v>
          </cell>
          <cell r="H26">
            <v>1.024128E-3</v>
          </cell>
          <cell r="I26">
            <v>8.5837477233149301E-2</v>
          </cell>
          <cell r="J26">
            <v>0</v>
          </cell>
          <cell r="K26">
            <v>1.7775386063882341</v>
          </cell>
          <cell r="L26">
            <v>1.4609636167878515</v>
          </cell>
          <cell r="M26">
            <v>0.73</v>
          </cell>
          <cell r="N26">
            <v>0.44999999999999996</v>
          </cell>
          <cell r="O26">
            <v>0.8</v>
          </cell>
          <cell r="P26">
            <v>1.6446554813159782</v>
          </cell>
          <cell r="Q26">
            <v>1.5E-3</v>
          </cell>
          <cell r="R26">
            <v>4.3722632176514349</v>
          </cell>
          <cell r="S26">
            <v>0.61</v>
          </cell>
          <cell r="T26">
            <v>0.34</v>
          </cell>
          <cell r="U26">
            <v>0.68929999999999991</v>
          </cell>
          <cell r="V26">
            <v>0.38419999999999999</v>
          </cell>
          <cell r="W26">
            <v>0.64409999999999989</v>
          </cell>
          <cell r="X26">
            <v>9.9999999999999995E-7</v>
          </cell>
          <cell r="Y26">
            <v>0</v>
          </cell>
          <cell r="Z26">
            <v>0</v>
          </cell>
          <cell r="AA26">
            <v>9.6875193750387503</v>
          </cell>
          <cell r="AB26">
            <v>10.763910416709722</v>
          </cell>
          <cell r="AC26">
            <v>31468.723000000002</v>
          </cell>
          <cell r="AD26">
            <v>100000</v>
          </cell>
          <cell r="AE26">
            <v>100000</v>
          </cell>
          <cell r="AF26">
            <v>450</v>
          </cell>
          <cell r="AG26">
            <v>2</v>
          </cell>
          <cell r="AH26">
            <v>0.3</v>
          </cell>
          <cell r="AI26">
            <v>0.2</v>
          </cell>
          <cell r="AJ26">
            <v>3</v>
          </cell>
          <cell r="AK26">
            <v>3</v>
          </cell>
          <cell r="AL26">
            <v>0</v>
          </cell>
          <cell r="AM26" t="str">
            <v>CZ06MediumOffice.idf</v>
          </cell>
          <cell r="AN26" t="str">
            <v>CTZ06SiteDesign.idf</v>
          </cell>
          <cell r="AO26">
            <v>0</v>
          </cell>
          <cell r="AP26">
            <v>25</v>
          </cell>
          <cell r="AQ26" t="str">
            <v>MediumOffice</v>
          </cell>
          <cell r="AR26" t="str">
            <v>Base</v>
          </cell>
          <cell r="AS26">
            <v>0</v>
          </cell>
          <cell r="AT26" t="str">
            <v>No</v>
          </cell>
          <cell r="AU26" t="str">
            <v>No</v>
          </cell>
          <cell r="AV26" t="str">
            <v>No</v>
          </cell>
          <cell r="AW26" t="str">
            <v>No</v>
          </cell>
          <cell r="AX26" t="str">
            <v>No</v>
          </cell>
          <cell r="AY26" t="str">
            <v>No</v>
          </cell>
          <cell r="AZ26" t="str">
            <v>No</v>
          </cell>
          <cell r="BA26" t="str">
            <v>No</v>
          </cell>
          <cell r="BB26" t="str">
            <v>No</v>
          </cell>
          <cell r="BC26" t="str">
            <v>No</v>
          </cell>
          <cell r="BD26" t="str">
            <v>No</v>
          </cell>
          <cell r="BE26" t="str">
            <v>No</v>
          </cell>
          <cell r="BF26" t="str">
            <v>No</v>
          </cell>
          <cell r="BG26" t="str">
            <v>No</v>
          </cell>
          <cell r="BH26" t="str">
            <v>No</v>
          </cell>
          <cell r="BI26" t="str">
            <v>No</v>
          </cell>
          <cell r="BJ26" t="str">
            <v>No</v>
          </cell>
          <cell r="BK26" t="str">
            <v>No</v>
          </cell>
          <cell r="BL26" t="str">
            <v>No</v>
          </cell>
          <cell r="BM26" t="str">
            <v>No</v>
          </cell>
          <cell r="BN26" t="str">
            <v>No</v>
          </cell>
          <cell r="BO26" t="str">
            <v>No</v>
          </cell>
          <cell r="BP26" t="str">
            <v>No</v>
          </cell>
        </row>
        <row r="27">
          <cell r="B27" t="str">
            <v>0026 CZ06 MediumOffice RoofLtR+20</v>
          </cell>
          <cell r="C27" t="str">
            <v>0025 CZ06 MediumOffice Base</v>
          </cell>
          <cell r="D27" t="b">
            <v>1</v>
          </cell>
          <cell r="E27" t="str">
            <v>CZ06RV2.epw</v>
          </cell>
          <cell r="F27">
            <v>6</v>
          </cell>
          <cell r="G27">
            <v>0</v>
          </cell>
          <cell r="H27">
            <v>1.024128E-3</v>
          </cell>
          <cell r="I27">
            <v>8.5837477233149301E-2</v>
          </cell>
          <cell r="J27">
            <v>0</v>
          </cell>
          <cell r="K27">
            <v>3.0319232579852926</v>
          </cell>
          <cell r="L27">
            <v>1.4609636167878515</v>
          </cell>
          <cell r="M27">
            <v>0.73</v>
          </cell>
          <cell r="N27">
            <v>0.44999999999999996</v>
          </cell>
          <cell r="O27">
            <v>0.8</v>
          </cell>
          <cell r="P27">
            <v>1.6446554813159782</v>
          </cell>
          <cell r="Q27">
            <v>1.5E-3</v>
          </cell>
          <cell r="R27">
            <v>4.3722632176514349</v>
          </cell>
          <cell r="S27">
            <v>0.61</v>
          </cell>
          <cell r="T27">
            <v>0.34</v>
          </cell>
          <cell r="U27">
            <v>0.68929999999999991</v>
          </cell>
          <cell r="V27">
            <v>0.38419999999999999</v>
          </cell>
          <cell r="W27">
            <v>0.64409999999999989</v>
          </cell>
          <cell r="X27">
            <v>9.9999999999999995E-7</v>
          </cell>
          <cell r="Y27">
            <v>0</v>
          </cell>
          <cell r="Z27">
            <v>0</v>
          </cell>
          <cell r="AA27">
            <v>9.6875193750387503</v>
          </cell>
          <cell r="AB27">
            <v>10.763910416709722</v>
          </cell>
          <cell r="AC27">
            <v>31468.723000000002</v>
          </cell>
          <cell r="AD27">
            <v>100000</v>
          </cell>
          <cell r="AE27">
            <v>100000</v>
          </cell>
          <cell r="AF27">
            <v>450</v>
          </cell>
          <cell r="AG27">
            <v>2</v>
          </cell>
          <cell r="AH27">
            <v>0.3</v>
          </cell>
          <cell r="AI27">
            <v>0.2</v>
          </cell>
          <cell r="AJ27">
            <v>3</v>
          </cell>
          <cell r="AK27">
            <v>3</v>
          </cell>
          <cell r="AL27">
            <v>0</v>
          </cell>
          <cell r="AM27" t="str">
            <v>CZ06MediumOffice.idf</v>
          </cell>
          <cell r="AN27" t="str">
            <v>CTZ06SiteDesign.idf</v>
          </cell>
          <cell r="AO27">
            <v>0</v>
          </cell>
          <cell r="AP27">
            <v>26</v>
          </cell>
          <cell r="AQ27" t="str">
            <v>MediumOffice</v>
          </cell>
          <cell r="AR27" t="str">
            <v>RoofLt</v>
          </cell>
          <cell r="AS27" t="str">
            <v>R+20</v>
          </cell>
          <cell r="AT27" t="str">
            <v>Yes</v>
          </cell>
          <cell r="AU27" t="str">
            <v>No</v>
          </cell>
          <cell r="AV27" t="str">
            <v>No</v>
          </cell>
          <cell r="AW27" t="str">
            <v>No</v>
          </cell>
          <cell r="AX27" t="str">
            <v>No</v>
          </cell>
          <cell r="AY27" t="str">
            <v>No</v>
          </cell>
          <cell r="AZ27" t="str">
            <v>No</v>
          </cell>
          <cell r="BA27" t="str">
            <v>No</v>
          </cell>
          <cell r="BB27" t="str">
            <v>No</v>
          </cell>
          <cell r="BC27" t="str">
            <v>No</v>
          </cell>
          <cell r="BD27" t="str">
            <v>No</v>
          </cell>
          <cell r="BE27" t="str">
            <v>No</v>
          </cell>
          <cell r="BF27" t="str">
            <v>No</v>
          </cell>
          <cell r="BG27" t="str">
            <v>No</v>
          </cell>
          <cell r="BH27" t="str">
            <v>No</v>
          </cell>
          <cell r="BI27" t="str">
            <v>No</v>
          </cell>
          <cell r="BJ27" t="str">
            <v>No</v>
          </cell>
          <cell r="BK27" t="str">
            <v>No</v>
          </cell>
          <cell r="BL27" t="str">
            <v>No</v>
          </cell>
          <cell r="BM27" t="str">
            <v>No</v>
          </cell>
          <cell r="BN27" t="str">
            <v>No</v>
          </cell>
          <cell r="BO27" t="str">
            <v>No</v>
          </cell>
          <cell r="BP27" t="str">
            <v>No</v>
          </cell>
        </row>
        <row r="28">
          <cell r="B28" t="str">
            <v>0027 CZ06 MediumOffice WallLtR+20</v>
          </cell>
          <cell r="C28" t="str">
            <v>0025 CZ06 MediumOffice Base</v>
          </cell>
          <cell r="D28" t="b">
            <v>1</v>
          </cell>
          <cell r="E28" t="str">
            <v>CZ06RV2.epw</v>
          </cell>
          <cell r="F28">
            <v>6</v>
          </cell>
          <cell r="G28">
            <v>0</v>
          </cell>
          <cell r="H28">
            <v>1.024128E-3</v>
          </cell>
          <cell r="I28">
            <v>8.5837477233149301E-2</v>
          </cell>
          <cell r="J28">
            <v>0</v>
          </cell>
          <cell r="K28">
            <v>1.7775386063882341</v>
          </cell>
          <cell r="L28">
            <v>4.0416353215275551</v>
          </cell>
          <cell r="M28">
            <v>0.73</v>
          </cell>
          <cell r="N28">
            <v>0.44999999999999996</v>
          </cell>
          <cell r="O28">
            <v>0.8</v>
          </cell>
          <cell r="P28">
            <v>1.6446554813159782</v>
          </cell>
          <cell r="Q28">
            <v>1.5E-3</v>
          </cell>
          <cell r="R28">
            <v>4.3722632176514349</v>
          </cell>
          <cell r="S28">
            <v>0.61</v>
          </cell>
          <cell r="T28">
            <v>0.34</v>
          </cell>
          <cell r="U28">
            <v>0.68929999999999991</v>
          </cell>
          <cell r="V28">
            <v>0.38419999999999999</v>
          </cell>
          <cell r="W28">
            <v>0.64409999999999989</v>
          </cell>
          <cell r="X28">
            <v>9.9999999999999995E-7</v>
          </cell>
          <cell r="Y28">
            <v>0</v>
          </cell>
          <cell r="Z28">
            <v>0</v>
          </cell>
          <cell r="AA28">
            <v>9.6875193750387503</v>
          </cell>
          <cell r="AB28">
            <v>10.763910416709722</v>
          </cell>
          <cell r="AC28">
            <v>31468.723000000002</v>
          </cell>
          <cell r="AD28">
            <v>100000</v>
          </cell>
          <cell r="AE28">
            <v>100000</v>
          </cell>
          <cell r="AF28">
            <v>450</v>
          </cell>
          <cell r="AG28">
            <v>2</v>
          </cell>
          <cell r="AH28">
            <v>0.3</v>
          </cell>
          <cell r="AI28">
            <v>0.2</v>
          </cell>
          <cell r="AJ28">
            <v>3</v>
          </cell>
          <cell r="AK28">
            <v>3</v>
          </cell>
          <cell r="AL28">
            <v>0</v>
          </cell>
          <cell r="AM28" t="str">
            <v>CZ06MediumOffice.idf</v>
          </cell>
          <cell r="AN28" t="str">
            <v>CTZ06SiteDesign.idf</v>
          </cell>
          <cell r="AO28">
            <v>0</v>
          </cell>
          <cell r="AP28">
            <v>27</v>
          </cell>
          <cell r="AQ28" t="str">
            <v>MediumOffice</v>
          </cell>
          <cell r="AR28" t="str">
            <v>WallLt</v>
          </cell>
          <cell r="AS28" t="str">
            <v>R+20</v>
          </cell>
          <cell r="AT28" t="str">
            <v>No</v>
          </cell>
          <cell r="AU28" t="str">
            <v>Yes</v>
          </cell>
          <cell r="AV28" t="str">
            <v>No</v>
          </cell>
          <cell r="AW28" t="str">
            <v>No</v>
          </cell>
          <cell r="AX28" t="str">
            <v>No</v>
          </cell>
          <cell r="AY28" t="str">
            <v>No</v>
          </cell>
          <cell r="AZ28" t="str">
            <v>No</v>
          </cell>
          <cell r="BA28" t="str">
            <v>No</v>
          </cell>
          <cell r="BB28" t="str">
            <v>No</v>
          </cell>
          <cell r="BC28" t="str">
            <v>No</v>
          </cell>
          <cell r="BD28" t="str">
            <v>No</v>
          </cell>
          <cell r="BE28" t="str">
            <v>No</v>
          </cell>
          <cell r="BF28" t="str">
            <v>No</v>
          </cell>
          <cell r="BG28" t="str">
            <v>No</v>
          </cell>
          <cell r="BH28" t="str">
            <v>No</v>
          </cell>
          <cell r="BI28" t="str">
            <v>No</v>
          </cell>
          <cell r="BJ28" t="str">
            <v>No</v>
          </cell>
          <cell r="BK28" t="str">
            <v>No</v>
          </cell>
          <cell r="BL28" t="str">
            <v>No</v>
          </cell>
          <cell r="BM28" t="str">
            <v>No</v>
          </cell>
          <cell r="BN28" t="str">
            <v>No</v>
          </cell>
          <cell r="BO28" t="str">
            <v>No</v>
          </cell>
          <cell r="BP28" t="str">
            <v>No</v>
          </cell>
        </row>
        <row r="29">
          <cell r="B29" t="str">
            <v>0028 CZ06 MediumOffice UnhtSlabF24vR-5</v>
          </cell>
          <cell r="C29" t="str">
            <v>0025 CZ06 MediumOffice Base</v>
          </cell>
          <cell r="D29" t="b">
            <v>1</v>
          </cell>
          <cell r="E29" t="str">
            <v>CZ06RV2.epw</v>
          </cell>
          <cell r="F29">
            <v>6</v>
          </cell>
          <cell r="G29">
            <v>0</v>
          </cell>
          <cell r="H29">
            <v>1.024128E-3</v>
          </cell>
          <cell r="I29">
            <v>8.5837477233149301E-2</v>
          </cell>
          <cell r="J29">
            <v>0</v>
          </cell>
          <cell r="K29">
            <v>1.7775386063882341</v>
          </cell>
          <cell r="L29">
            <v>1.4609636167878515</v>
          </cell>
          <cell r="M29">
            <v>0.57999999999999996</v>
          </cell>
          <cell r="N29">
            <v>0.44999999999999996</v>
          </cell>
          <cell r="O29">
            <v>0.8</v>
          </cell>
          <cell r="P29">
            <v>1.6446554813159782</v>
          </cell>
          <cell r="Q29">
            <v>1.5E-3</v>
          </cell>
          <cell r="R29">
            <v>4.3722632176514349</v>
          </cell>
          <cell r="S29">
            <v>0.61</v>
          </cell>
          <cell r="T29">
            <v>0.34</v>
          </cell>
          <cell r="U29">
            <v>0.68929999999999991</v>
          </cell>
          <cell r="V29">
            <v>0.38419999999999999</v>
          </cell>
          <cell r="W29">
            <v>0.64409999999999989</v>
          </cell>
          <cell r="X29">
            <v>9.9999999999999995E-7</v>
          </cell>
          <cell r="Y29">
            <v>0</v>
          </cell>
          <cell r="Z29">
            <v>0</v>
          </cell>
          <cell r="AA29">
            <v>9.6875193750387503</v>
          </cell>
          <cell r="AB29">
            <v>10.763910416709722</v>
          </cell>
          <cell r="AC29">
            <v>31468.723000000002</v>
          </cell>
          <cell r="AD29">
            <v>100000</v>
          </cell>
          <cell r="AE29">
            <v>100000</v>
          </cell>
          <cell r="AF29">
            <v>450</v>
          </cell>
          <cell r="AG29">
            <v>2</v>
          </cell>
          <cell r="AH29">
            <v>0.3</v>
          </cell>
          <cell r="AI29">
            <v>0.2</v>
          </cell>
          <cell r="AJ29">
            <v>3</v>
          </cell>
          <cell r="AK29">
            <v>3</v>
          </cell>
          <cell r="AL29">
            <v>0</v>
          </cell>
          <cell r="AM29" t="str">
            <v>CZ06MediumOffice.idf</v>
          </cell>
          <cell r="AN29" t="str">
            <v>CTZ06SiteDesign.idf</v>
          </cell>
          <cell r="AO29">
            <v>0</v>
          </cell>
          <cell r="AP29">
            <v>28</v>
          </cell>
          <cell r="AQ29" t="str">
            <v>MediumOffice</v>
          </cell>
          <cell r="AR29" t="str">
            <v>UnhtSlabF</v>
          </cell>
          <cell r="AS29" t="str">
            <v>24vR-5</v>
          </cell>
          <cell r="AT29" t="str">
            <v>No</v>
          </cell>
          <cell r="AU29" t="str">
            <v>No</v>
          </cell>
          <cell r="AV29" t="str">
            <v>No</v>
          </cell>
          <cell r="AW29" t="str">
            <v>No</v>
          </cell>
          <cell r="AX29" t="str">
            <v>No</v>
          </cell>
          <cell r="AY29" t="str">
            <v>No</v>
          </cell>
          <cell r="AZ29" t="str">
            <v>No</v>
          </cell>
          <cell r="BA29" t="str">
            <v>No</v>
          </cell>
          <cell r="BB29" t="str">
            <v>No</v>
          </cell>
          <cell r="BC29" t="str">
            <v>No</v>
          </cell>
          <cell r="BD29" t="str">
            <v>No</v>
          </cell>
          <cell r="BE29" t="str">
            <v>No</v>
          </cell>
          <cell r="BF29" t="str">
            <v>No</v>
          </cell>
          <cell r="BG29" t="str">
            <v>No</v>
          </cell>
          <cell r="BH29" t="str">
            <v>No</v>
          </cell>
          <cell r="BI29" t="str">
            <v>No</v>
          </cell>
          <cell r="BJ29" t="str">
            <v>No</v>
          </cell>
          <cell r="BK29" t="str">
            <v>No</v>
          </cell>
          <cell r="BL29" t="str">
            <v>No</v>
          </cell>
          <cell r="BM29" t="str">
            <v>No</v>
          </cell>
          <cell r="BN29" t="str">
            <v>No</v>
          </cell>
          <cell r="BO29" t="str">
            <v>No</v>
          </cell>
          <cell r="BP29" t="str">
            <v>No</v>
          </cell>
        </row>
        <row r="30">
          <cell r="B30" t="str">
            <v>0029 CZ06 MediumOffice BaseInfil+5</v>
          </cell>
          <cell r="C30" t="str">
            <v>0025 CZ06 MediumOffice Base</v>
          </cell>
          <cell r="D30" t="b">
            <v>1</v>
          </cell>
          <cell r="E30" t="str">
            <v>CZ06RV2.epw</v>
          </cell>
          <cell r="F30">
            <v>6</v>
          </cell>
          <cell r="G30">
            <v>0</v>
          </cell>
          <cell r="H30">
            <v>1.0753344E-3</v>
          </cell>
          <cell r="I30">
            <v>8.5837477233149301E-2</v>
          </cell>
          <cell r="J30">
            <v>0</v>
          </cell>
          <cell r="K30">
            <v>1.7775386063882341</v>
          </cell>
          <cell r="L30">
            <v>1.4609636167878515</v>
          </cell>
          <cell r="M30">
            <v>0.73</v>
          </cell>
          <cell r="N30">
            <v>0.44999999999999996</v>
          </cell>
          <cell r="O30">
            <v>0.8</v>
          </cell>
          <cell r="P30">
            <v>1.6446554813159782</v>
          </cell>
          <cell r="Q30">
            <v>1.5E-3</v>
          </cell>
          <cell r="R30">
            <v>4.3722632176514349</v>
          </cell>
          <cell r="S30">
            <v>0.61</v>
          </cell>
          <cell r="T30">
            <v>0.34</v>
          </cell>
          <cell r="U30">
            <v>0.68929999999999991</v>
          </cell>
          <cell r="V30">
            <v>0.38419999999999999</v>
          </cell>
          <cell r="W30">
            <v>0.64409999999999989</v>
          </cell>
          <cell r="X30">
            <v>9.9999999999999995E-7</v>
          </cell>
          <cell r="Y30">
            <v>0</v>
          </cell>
          <cell r="Z30">
            <v>0</v>
          </cell>
          <cell r="AA30">
            <v>9.6875193750387503</v>
          </cell>
          <cell r="AB30">
            <v>10.763910416709722</v>
          </cell>
          <cell r="AC30">
            <v>31468.723000000002</v>
          </cell>
          <cell r="AD30">
            <v>100000</v>
          </cell>
          <cell r="AE30">
            <v>100000</v>
          </cell>
          <cell r="AF30">
            <v>450</v>
          </cell>
          <cell r="AG30">
            <v>2</v>
          </cell>
          <cell r="AH30">
            <v>0.3</v>
          </cell>
          <cell r="AI30">
            <v>0.2</v>
          </cell>
          <cell r="AJ30">
            <v>3</v>
          </cell>
          <cell r="AK30">
            <v>3</v>
          </cell>
          <cell r="AL30">
            <v>0</v>
          </cell>
          <cell r="AM30" t="str">
            <v>CZ06MediumOffice.idf</v>
          </cell>
          <cell r="AN30" t="str">
            <v>CTZ06SiteDesign.idf</v>
          </cell>
          <cell r="AO30">
            <v>0</v>
          </cell>
          <cell r="AP30">
            <v>29</v>
          </cell>
          <cell r="AQ30" t="str">
            <v>MediumOffice</v>
          </cell>
          <cell r="AR30" t="str">
            <v>Base</v>
          </cell>
          <cell r="AS30" t="str">
            <v>Infil+5</v>
          </cell>
          <cell r="AT30" t="str">
            <v>No</v>
          </cell>
          <cell r="AU30" t="str">
            <v>No</v>
          </cell>
          <cell r="AV30" t="str">
            <v>No</v>
          </cell>
          <cell r="AW30" t="str">
            <v>No</v>
          </cell>
          <cell r="AX30" t="str">
            <v>No</v>
          </cell>
          <cell r="AY30" t="str">
            <v>No</v>
          </cell>
          <cell r="AZ30" t="str">
            <v>No</v>
          </cell>
          <cell r="BA30" t="str">
            <v>No</v>
          </cell>
          <cell r="BB30" t="str">
            <v>No</v>
          </cell>
          <cell r="BC30" t="str">
            <v>No</v>
          </cell>
          <cell r="BD30" t="str">
            <v>No</v>
          </cell>
          <cell r="BE30" t="str">
            <v>No</v>
          </cell>
          <cell r="BF30" t="str">
            <v>No</v>
          </cell>
          <cell r="BG30" t="str">
            <v>No</v>
          </cell>
          <cell r="BH30" t="str">
            <v>No</v>
          </cell>
          <cell r="BI30" t="str">
            <v>No</v>
          </cell>
          <cell r="BJ30" t="str">
            <v>No</v>
          </cell>
          <cell r="BK30" t="str">
            <v>No</v>
          </cell>
          <cell r="BL30" t="str">
            <v>No</v>
          </cell>
          <cell r="BM30" t="str">
            <v>No</v>
          </cell>
          <cell r="BN30" t="str">
            <v>No</v>
          </cell>
          <cell r="BO30" t="str">
            <v>No</v>
          </cell>
          <cell r="BP30" t="str">
            <v>No</v>
          </cell>
        </row>
        <row r="31">
          <cell r="B31" t="str">
            <v>0030 CZ06 MediumOffice WinU-20</v>
          </cell>
          <cell r="C31" t="str">
            <v>0025 CZ06 MediumOffice Base</v>
          </cell>
          <cell r="D31" t="b">
            <v>1</v>
          </cell>
          <cell r="E31" t="str">
            <v>CZ06RV2.epw</v>
          </cell>
          <cell r="F31">
            <v>6</v>
          </cell>
          <cell r="G31">
            <v>0</v>
          </cell>
          <cell r="H31">
            <v>1.024128E-3</v>
          </cell>
          <cell r="I31">
            <v>8.5837477233149301E-2</v>
          </cell>
          <cell r="J31">
            <v>0</v>
          </cell>
          <cell r="K31">
            <v>1.7775386063882341</v>
          </cell>
          <cell r="L31">
            <v>1.4609636167878515</v>
          </cell>
          <cell r="M31">
            <v>0.73</v>
          </cell>
          <cell r="N31">
            <v>0.44999999999999996</v>
          </cell>
          <cell r="O31">
            <v>0.8</v>
          </cell>
          <cell r="P31">
            <v>1.6446554813159782</v>
          </cell>
          <cell r="Q31">
            <v>1.5E-3</v>
          </cell>
          <cell r="R31">
            <v>3.4978105741211483</v>
          </cell>
          <cell r="S31">
            <v>0.61</v>
          </cell>
          <cell r="T31">
            <v>0.34</v>
          </cell>
          <cell r="U31">
            <v>0.68929999999999991</v>
          </cell>
          <cell r="V31">
            <v>0.38419999999999999</v>
          </cell>
          <cell r="W31">
            <v>0.64409999999999989</v>
          </cell>
          <cell r="X31">
            <v>9.9999999999999995E-7</v>
          </cell>
          <cell r="Y31">
            <v>0</v>
          </cell>
          <cell r="Z31">
            <v>0</v>
          </cell>
          <cell r="AA31">
            <v>9.6875193750387503</v>
          </cell>
          <cell r="AB31">
            <v>10.763910416709722</v>
          </cell>
          <cell r="AC31">
            <v>31468.723000000002</v>
          </cell>
          <cell r="AD31">
            <v>100000</v>
          </cell>
          <cell r="AE31">
            <v>100000</v>
          </cell>
          <cell r="AF31">
            <v>450</v>
          </cell>
          <cell r="AG31">
            <v>2</v>
          </cell>
          <cell r="AH31">
            <v>0.3</v>
          </cell>
          <cell r="AI31">
            <v>0.2</v>
          </cell>
          <cell r="AJ31">
            <v>3</v>
          </cell>
          <cell r="AK31">
            <v>3</v>
          </cell>
          <cell r="AL31">
            <v>0</v>
          </cell>
          <cell r="AM31" t="str">
            <v>CZ06MediumOffice.idf</v>
          </cell>
          <cell r="AN31" t="str">
            <v>CTZ06SiteDesign.idf</v>
          </cell>
          <cell r="AO31">
            <v>0</v>
          </cell>
          <cell r="AP31">
            <v>30</v>
          </cell>
          <cell r="AQ31" t="str">
            <v>MediumOffice</v>
          </cell>
          <cell r="AR31" t="str">
            <v>WinU</v>
          </cell>
          <cell r="AS31">
            <v>-20</v>
          </cell>
          <cell r="AT31" t="str">
            <v>No</v>
          </cell>
          <cell r="AU31" t="str">
            <v>No</v>
          </cell>
          <cell r="AV31" t="str">
            <v>No</v>
          </cell>
          <cell r="AW31" t="str">
            <v>No</v>
          </cell>
          <cell r="AX31" t="str">
            <v>No</v>
          </cell>
          <cell r="AY31" t="str">
            <v>No</v>
          </cell>
          <cell r="AZ31" t="str">
            <v>Yes</v>
          </cell>
          <cell r="BA31" t="str">
            <v>No</v>
          </cell>
          <cell r="BB31" t="str">
            <v>No</v>
          </cell>
          <cell r="BC31" t="str">
            <v>No</v>
          </cell>
          <cell r="BD31" t="str">
            <v>No</v>
          </cell>
          <cell r="BE31" t="str">
            <v>No</v>
          </cell>
          <cell r="BF31" t="str">
            <v>No</v>
          </cell>
          <cell r="BG31" t="str">
            <v>No</v>
          </cell>
          <cell r="BH31" t="str">
            <v>No</v>
          </cell>
          <cell r="BI31" t="str">
            <v>No</v>
          </cell>
          <cell r="BJ31" t="str">
            <v>No</v>
          </cell>
          <cell r="BK31" t="str">
            <v>No</v>
          </cell>
          <cell r="BL31" t="str">
            <v>No</v>
          </cell>
          <cell r="BM31" t="str">
            <v>No</v>
          </cell>
          <cell r="BN31" t="str">
            <v>No</v>
          </cell>
          <cell r="BO31" t="str">
            <v>No</v>
          </cell>
          <cell r="BP31" t="str">
            <v>No</v>
          </cell>
        </row>
        <row r="32">
          <cell r="B32" t="str">
            <v>0031 CZ06 MediumOffice WinSHGC-20</v>
          </cell>
          <cell r="C32" t="str">
            <v>0025 CZ06 MediumOffice Base</v>
          </cell>
          <cell r="D32" t="b">
            <v>1</v>
          </cell>
          <cell r="E32" t="str">
            <v>CZ06RV2.epw</v>
          </cell>
          <cell r="F32">
            <v>6</v>
          </cell>
          <cell r="G32">
            <v>0</v>
          </cell>
          <cell r="H32">
            <v>1.024128E-3</v>
          </cell>
          <cell r="I32">
            <v>8.5837477233149301E-2</v>
          </cell>
          <cell r="J32">
            <v>0</v>
          </cell>
          <cell r="K32">
            <v>1.7775386063882341</v>
          </cell>
          <cell r="L32">
            <v>1.4609636167878515</v>
          </cell>
          <cell r="M32">
            <v>0.73</v>
          </cell>
          <cell r="N32">
            <v>0.44999999999999996</v>
          </cell>
          <cell r="O32">
            <v>0.8</v>
          </cell>
          <cell r="P32">
            <v>1.6446554813159782</v>
          </cell>
          <cell r="Q32">
            <v>1.5E-3</v>
          </cell>
          <cell r="R32">
            <v>4.3722632176514349</v>
          </cell>
          <cell r="S32">
            <v>0.48799999999999999</v>
          </cell>
          <cell r="T32">
            <v>0.27200000000000002</v>
          </cell>
          <cell r="U32">
            <v>0.68929999999999991</v>
          </cell>
          <cell r="V32">
            <v>0.38419999999999999</v>
          </cell>
          <cell r="W32">
            <v>0.64409999999999989</v>
          </cell>
          <cell r="X32">
            <v>9.9999999999999995E-7</v>
          </cell>
          <cell r="Y32">
            <v>0</v>
          </cell>
          <cell r="Z32">
            <v>0</v>
          </cell>
          <cell r="AA32">
            <v>9.6875193750387503</v>
          </cell>
          <cell r="AB32">
            <v>10.763910416709722</v>
          </cell>
          <cell r="AC32">
            <v>31468.723000000002</v>
          </cell>
          <cell r="AD32">
            <v>100000</v>
          </cell>
          <cell r="AE32">
            <v>100000</v>
          </cell>
          <cell r="AF32">
            <v>450</v>
          </cell>
          <cell r="AG32">
            <v>2</v>
          </cell>
          <cell r="AH32">
            <v>0.3</v>
          </cell>
          <cell r="AI32">
            <v>0.2</v>
          </cell>
          <cell r="AJ32">
            <v>3</v>
          </cell>
          <cell r="AK32">
            <v>3</v>
          </cell>
          <cell r="AL32">
            <v>0</v>
          </cell>
          <cell r="AM32" t="str">
            <v>CZ06MediumOffice.idf</v>
          </cell>
          <cell r="AN32" t="str">
            <v>CTZ06SiteDesign.idf</v>
          </cell>
          <cell r="AO32">
            <v>0</v>
          </cell>
          <cell r="AP32">
            <v>31</v>
          </cell>
          <cell r="AQ32" t="str">
            <v>MediumOffice</v>
          </cell>
          <cell r="AR32" t="str">
            <v>WinSHGC</v>
          </cell>
          <cell r="AS32">
            <v>-20</v>
          </cell>
          <cell r="AT32" t="str">
            <v>No</v>
          </cell>
          <cell r="AU32" t="str">
            <v>No</v>
          </cell>
          <cell r="AV32" t="str">
            <v>No</v>
          </cell>
          <cell r="AW32" t="str">
            <v>No</v>
          </cell>
          <cell r="AX32" t="str">
            <v>No</v>
          </cell>
          <cell r="AY32" t="str">
            <v>No</v>
          </cell>
          <cell r="AZ32" t="str">
            <v>No</v>
          </cell>
          <cell r="BA32" t="str">
            <v>Yes</v>
          </cell>
          <cell r="BB32" t="str">
            <v>No</v>
          </cell>
          <cell r="BC32" t="str">
            <v>No</v>
          </cell>
          <cell r="BD32" t="str">
            <v>No</v>
          </cell>
          <cell r="BE32" t="str">
            <v>No</v>
          </cell>
          <cell r="BF32" t="str">
            <v>No</v>
          </cell>
          <cell r="BG32" t="str">
            <v>No</v>
          </cell>
          <cell r="BH32" t="str">
            <v>No</v>
          </cell>
          <cell r="BI32" t="str">
            <v>No</v>
          </cell>
          <cell r="BJ32" t="str">
            <v>No</v>
          </cell>
          <cell r="BK32" t="str">
            <v>No</v>
          </cell>
          <cell r="BL32" t="str">
            <v>No</v>
          </cell>
          <cell r="BM32" t="str">
            <v>No</v>
          </cell>
          <cell r="BN32" t="str">
            <v>No</v>
          </cell>
          <cell r="BO32" t="str">
            <v>No</v>
          </cell>
          <cell r="BP32" t="str">
            <v>No</v>
          </cell>
        </row>
        <row r="33">
          <cell r="B33" t="str">
            <v>0032 CZ06 MediumOffice WinU_SHGC-20</v>
          </cell>
          <cell r="C33" t="str">
            <v>0025 CZ06 MediumOffice Base</v>
          </cell>
          <cell r="D33" t="b">
            <v>1</v>
          </cell>
          <cell r="E33" t="str">
            <v>CZ06RV2.epw</v>
          </cell>
          <cell r="F33">
            <v>6</v>
          </cell>
          <cell r="G33">
            <v>0</v>
          </cell>
          <cell r="H33">
            <v>1.024128E-3</v>
          </cell>
          <cell r="I33">
            <v>8.5837477233149301E-2</v>
          </cell>
          <cell r="J33">
            <v>0</v>
          </cell>
          <cell r="K33">
            <v>1.7775386063882341</v>
          </cell>
          <cell r="L33">
            <v>1.4609636167878515</v>
          </cell>
          <cell r="M33">
            <v>0.73</v>
          </cell>
          <cell r="N33">
            <v>0.44999999999999996</v>
          </cell>
          <cell r="O33">
            <v>0.8</v>
          </cell>
          <cell r="P33">
            <v>1.6446554813159782</v>
          </cell>
          <cell r="Q33">
            <v>1.5E-3</v>
          </cell>
          <cell r="R33">
            <v>3.4978105741211483</v>
          </cell>
          <cell r="S33">
            <v>0.48799999999999999</v>
          </cell>
          <cell r="T33">
            <v>0.27200000000000002</v>
          </cell>
          <cell r="U33">
            <v>0.68929999999999991</v>
          </cell>
          <cell r="V33">
            <v>0.38419999999999999</v>
          </cell>
          <cell r="W33">
            <v>0.64409999999999989</v>
          </cell>
          <cell r="X33">
            <v>9.9999999999999995E-7</v>
          </cell>
          <cell r="Y33">
            <v>0</v>
          </cell>
          <cell r="Z33">
            <v>0</v>
          </cell>
          <cell r="AA33">
            <v>9.6875193750387503</v>
          </cell>
          <cell r="AB33">
            <v>10.763910416709722</v>
          </cell>
          <cell r="AC33">
            <v>31468.723000000002</v>
          </cell>
          <cell r="AD33">
            <v>100000</v>
          </cell>
          <cell r="AE33">
            <v>100000</v>
          </cell>
          <cell r="AF33">
            <v>450</v>
          </cell>
          <cell r="AG33">
            <v>2</v>
          </cell>
          <cell r="AH33">
            <v>0.3</v>
          </cell>
          <cell r="AI33">
            <v>0.2</v>
          </cell>
          <cell r="AJ33">
            <v>3</v>
          </cell>
          <cell r="AK33">
            <v>3</v>
          </cell>
          <cell r="AL33">
            <v>0</v>
          </cell>
          <cell r="AM33" t="str">
            <v>CZ06MediumOffice.idf</v>
          </cell>
          <cell r="AN33" t="str">
            <v>CTZ06SiteDesign.idf</v>
          </cell>
          <cell r="AO33">
            <v>0</v>
          </cell>
          <cell r="AP33">
            <v>32</v>
          </cell>
          <cell r="AQ33" t="str">
            <v>MediumOffice</v>
          </cell>
          <cell r="AR33" t="str">
            <v>WinU_SHGC</v>
          </cell>
          <cell r="AS33">
            <v>-20</v>
          </cell>
          <cell r="AT33" t="str">
            <v>No</v>
          </cell>
          <cell r="AU33" t="str">
            <v>No</v>
          </cell>
          <cell r="AV33" t="str">
            <v>No</v>
          </cell>
          <cell r="AW33" t="str">
            <v>No</v>
          </cell>
          <cell r="AX33" t="str">
            <v>No</v>
          </cell>
          <cell r="AY33" t="str">
            <v>No</v>
          </cell>
          <cell r="AZ33" t="str">
            <v>Yes</v>
          </cell>
          <cell r="BA33" t="str">
            <v>Yes</v>
          </cell>
          <cell r="BB33" t="str">
            <v>No</v>
          </cell>
          <cell r="BC33" t="str">
            <v>No</v>
          </cell>
          <cell r="BD33" t="str">
            <v>No</v>
          </cell>
          <cell r="BE33" t="str">
            <v>No</v>
          </cell>
          <cell r="BF33" t="str">
            <v>No</v>
          </cell>
          <cell r="BG33" t="str">
            <v>No</v>
          </cell>
          <cell r="BH33" t="str">
            <v>No</v>
          </cell>
          <cell r="BI33" t="str">
            <v>No</v>
          </cell>
          <cell r="BJ33" t="str">
            <v>No</v>
          </cell>
          <cell r="BK33" t="str">
            <v>No</v>
          </cell>
          <cell r="BL33" t="str">
            <v>No</v>
          </cell>
          <cell r="BM33" t="str">
            <v>No</v>
          </cell>
          <cell r="BN33" t="str">
            <v>No</v>
          </cell>
          <cell r="BO33" t="str">
            <v>No</v>
          </cell>
          <cell r="BP33" t="str">
            <v>No</v>
          </cell>
        </row>
        <row r="34">
          <cell r="B34" t="str">
            <v>0033 CZ06 MediumOffice LPD-20</v>
          </cell>
          <cell r="C34" t="str">
            <v>0025 CZ06 MediumOffice Base</v>
          </cell>
          <cell r="D34" t="b">
            <v>1</v>
          </cell>
          <cell r="E34" t="str">
            <v>CZ06RV2.epw</v>
          </cell>
          <cell r="F34">
            <v>6</v>
          </cell>
          <cell r="G34">
            <v>0</v>
          </cell>
          <cell r="H34">
            <v>1.024128E-3</v>
          </cell>
          <cell r="I34">
            <v>8.5837477233149301E-2</v>
          </cell>
          <cell r="J34">
            <v>0</v>
          </cell>
          <cell r="K34">
            <v>1.7775386063882341</v>
          </cell>
          <cell r="L34">
            <v>1.4609636167878515</v>
          </cell>
          <cell r="M34">
            <v>0.73</v>
          </cell>
          <cell r="N34">
            <v>0.44999999999999996</v>
          </cell>
          <cell r="O34">
            <v>0.8</v>
          </cell>
          <cell r="P34">
            <v>1.6446554813159782</v>
          </cell>
          <cell r="Q34">
            <v>1.5E-3</v>
          </cell>
          <cell r="R34">
            <v>4.3722632176514349</v>
          </cell>
          <cell r="S34">
            <v>0.61</v>
          </cell>
          <cell r="T34">
            <v>0.34</v>
          </cell>
          <cell r="U34">
            <v>0.68929999999999991</v>
          </cell>
          <cell r="V34">
            <v>0.38419999999999999</v>
          </cell>
          <cell r="W34">
            <v>0.64409999999999989</v>
          </cell>
          <cell r="X34">
            <v>9.9999999999999995E-7</v>
          </cell>
          <cell r="Y34">
            <v>0</v>
          </cell>
          <cell r="Z34">
            <v>0</v>
          </cell>
          <cell r="AA34">
            <v>7.7500155000310009</v>
          </cell>
          <cell r="AB34">
            <v>10.763910416709722</v>
          </cell>
          <cell r="AC34">
            <v>31468.723000000002</v>
          </cell>
          <cell r="AD34">
            <v>100000</v>
          </cell>
          <cell r="AE34">
            <v>100000</v>
          </cell>
          <cell r="AF34">
            <v>450</v>
          </cell>
          <cell r="AG34">
            <v>2</v>
          </cell>
          <cell r="AH34">
            <v>0.3</v>
          </cell>
          <cell r="AI34">
            <v>0.2</v>
          </cell>
          <cell r="AJ34">
            <v>3</v>
          </cell>
          <cell r="AK34">
            <v>3</v>
          </cell>
          <cell r="AL34">
            <v>0</v>
          </cell>
          <cell r="AM34" t="str">
            <v>CZ06MediumOffice.idf</v>
          </cell>
          <cell r="AN34" t="str">
            <v>CTZ06SiteDesign.idf</v>
          </cell>
          <cell r="AO34">
            <v>0</v>
          </cell>
          <cell r="AP34">
            <v>33</v>
          </cell>
          <cell r="AQ34" t="str">
            <v>MediumOffice</v>
          </cell>
          <cell r="AR34" t="str">
            <v>LPD</v>
          </cell>
          <cell r="AS34">
            <v>-20</v>
          </cell>
          <cell r="AT34" t="str">
            <v>No</v>
          </cell>
          <cell r="AU34" t="str">
            <v>No</v>
          </cell>
          <cell r="AV34" t="str">
            <v>No</v>
          </cell>
          <cell r="AW34" t="str">
            <v>No</v>
          </cell>
          <cell r="AX34" t="str">
            <v>No</v>
          </cell>
          <cell r="AY34" t="str">
            <v>No</v>
          </cell>
          <cell r="AZ34" t="str">
            <v>No</v>
          </cell>
          <cell r="BA34" t="str">
            <v>No</v>
          </cell>
          <cell r="BB34" t="str">
            <v>No</v>
          </cell>
          <cell r="BC34" t="str">
            <v>No</v>
          </cell>
          <cell r="BD34" t="str">
            <v>No</v>
          </cell>
          <cell r="BE34" t="str">
            <v>No</v>
          </cell>
          <cell r="BF34" t="str">
            <v>No</v>
          </cell>
          <cell r="BG34" t="str">
            <v>No</v>
          </cell>
          <cell r="BH34" t="str">
            <v>No</v>
          </cell>
          <cell r="BI34" t="str">
            <v>No</v>
          </cell>
          <cell r="BJ34" t="str">
            <v>No</v>
          </cell>
          <cell r="BK34" t="str">
            <v>No</v>
          </cell>
          <cell r="BL34" t="str">
            <v>No</v>
          </cell>
          <cell r="BM34" t="str">
            <v>No</v>
          </cell>
          <cell r="BN34" t="str">
            <v>No</v>
          </cell>
          <cell r="BO34" t="str">
            <v>No</v>
          </cell>
          <cell r="BP34" t="str">
            <v>No</v>
          </cell>
        </row>
        <row r="35">
          <cell r="B35" t="str">
            <v>0034 CZ06 MediumOffice LPD+20</v>
          </cell>
          <cell r="C35" t="str">
            <v>0025 CZ06 MediumOffice Base</v>
          </cell>
          <cell r="D35" t="b">
            <v>1</v>
          </cell>
          <cell r="E35" t="str">
            <v>CZ06RV2.epw</v>
          </cell>
          <cell r="F35">
            <v>6</v>
          </cell>
          <cell r="G35">
            <v>0</v>
          </cell>
          <cell r="H35">
            <v>1.024128E-3</v>
          </cell>
          <cell r="I35">
            <v>8.5837477233149301E-2</v>
          </cell>
          <cell r="J35">
            <v>0</v>
          </cell>
          <cell r="K35">
            <v>1.7775386063882341</v>
          </cell>
          <cell r="L35">
            <v>1.4609636167878515</v>
          </cell>
          <cell r="M35">
            <v>0.73</v>
          </cell>
          <cell r="N35">
            <v>0.44999999999999996</v>
          </cell>
          <cell r="O35">
            <v>0.8</v>
          </cell>
          <cell r="P35">
            <v>1.6446554813159782</v>
          </cell>
          <cell r="Q35">
            <v>1.5E-3</v>
          </cell>
          <cell r="R35">
            <v>4.3722632176514349</v>
          </cell>
          <cell r="S35">
            <v>0.61</v>
          </cell>
          <cell r="T35">
            <v>0.34</v>
          </cell>
          <cell r="U35">
            <v>0.68929999999999991</v>
          </cell>
          <cell r="V35">
            <v>0.38419999999999999</v>
          </cell>
          <cell r="W35">
            <v>0.64409999999999989</v>
          </cell>
          <cell r="X35">
            <v>9.9999999999999995E-7</v>
          </cell>
          <cell r="Y35">
            <v>0</v>
          </cell>
          <cell r="Z35">
            <v>0</v>
          </cell>
          <cell r="AA35">
            <v>11.6250232500465</v>
          </cell>
          <cell r="AB35">
            <v>10.763910416709722</v>
          </cell>
          <cell r="AC35">
            <v>31468.723000000002</v>
          </cell>
          <cell r="AD35">
            <v>100000</v>
          </cell>
          <cell r="AE35">
            <v>100000</v>
          </cell>
          <cell r="AF35">
            <v>450</v>
          </cell>
          <cell r="AG35">
            <v>2</v>
          </cell>
          <cell r="AH35">
            <v>0.3</v>
          </cell>
          <cell r="AI35">
            <v>0.2</v>
          </cell>
          <cell r="AJ35">
            <v>3</v>
          </cell>
          <cell r="AK35">
            <v>3</v>
          </cell>
          <cell r="AL35">
            <v>0</v>
          </cell>
          <cell r="AM35" t="str">
            <v>CZ06MediumOffice.idf</v>
          </cell>
          <cell r="AN35" t="str">
            <v>CTZ06SiteDesign.idf</v>
          </cell>
          <cell r="AO35">
            <v>0</v>
          </cell>
          <cell r="AP35">
            <v>34</v>
          </cell>
          <cell r="AQ35" t="str">
            <v>MediumOffice</v>
          </cell>
          <cell r="AR35" t="str">
            <v>LPD</v>
          </cell>
          <cell r="AS35" t="str">
            <v>+20</v>
          </cell>
          <cell r="AT35" t="str">
            <v>No</v>
          </cell>
          <cell r="AU35" t="str">
            <v>No</v>
          </cell>
          <cell r="AV35" t="str">
            <v>No</v>
          </cell>
          <cell r="AW35" t="str">
            <v>No</v>
          </cell>
          <cell r="AX35" t="str">
            <v>No</v>
          </cell>
          <cell r="AY35" t="str">
            <v>No</v>
          </cell>
          <cell r="AZ35" t="str">
            <v>No</v>
          </cell>
          <cell r="BA35" t="str">
            <v>No</v>
          </cell>
          <cell r="BB35" t="str">
            <v>No</v>
          </cell>
          <cell r="BC35" t="str">
            <v>No</v>
          </cell>
          <cell r="BD35" t="str">
            <v>No</v>
          </cell>
          <cell r="BE35" t="str">
            <v>No</v>
          </cell>
          <cell r="BF35" t="str">
            <v>No</v>
          </cell>
          <cell r="BG35" t="str">
            <v>No</v>
          </cell>
          <cell r="BH35" t="str">
            <v>No</v>
          </cell>
          <cell r="BI35" t="str">
            <v>No</v>
          </cell>
          <cell r="BJ35" t="str">
            <v>No</v>
          </cell>
          <cell r="BK35" t="str">
            <v>No</v>
          </cell>
          <cell r="BL35" t="str">
            <v>No</v>
          </cell>
          <cell r="BM35" t="str">
            <v>No</v>
          </cell>
          <cell r="BN35" t="str">
            <v>No</v>
          </cell>
          <cell r="BO35" t="str">
            <v>No</v>
          </cell>
          <cell r="BP35" t="str">
            <v>No</v>
          </cell>
        </row>
        <row r="36">
          <cell r="B36" t="str">
            <v>0035 CZ06 MediumOffice EPD-20</v>
          </cell>
          <cell r="C36" t="str">
            <v>0025 CZ06 MediumOffice Base</v>
          </cell>
          <cell r="D36" t="b">
            <v>1</v>
          </cell>
          <cell r="E36" t="str">
            <v>CZ06RV2.epw</v>
          </cell>
          <cell r="F36">
            <v>6</v>
          </cell>
          <cell r="G36">
            <v>0</v>
          </cell>
          <cell r="H36">
            <v>1.024128E-3</v>
          </cell>
          <cell r="I36">
            <v>8.5837477233149301E-2</v>
          </cell>
          <cell r="J36">
            <v>0</v>
          </cell>
          <cell r="K36">
            <v>1.7775386063882341</v>
          </cell>
          <cell r="L36">
            <v>1.4609636167878515</v>
          </cell>
          <cell r="M36">
            <v>0.73</v>
          </cell>
          <cell r="N36">
            <v>0.44999999999999996</v>
          </cell>
          <cell r="O36">
            <v>0.8</v>
          </cell>
          <cell r="P36">
            <v>1.6446554813159782</v>
          </cell>
          <cell r="Q36">
            <v>1.5E-3</v>
          </cell>
          <cell r="R36">
            <v>4.3722632176514349</v>
          </cell>
          <cell r="S36">
            <v>0.61</v>
          </cell>
          <cell r="T36">
            <v>0.34</v>
          </cell>
          <cell r="U36">
            <v>0.68929999999999991</v>
          </cell>
          <cell r="V36">
            <v>0.38419999999999999</v>
          </cell>
          <cell r="W36">
            <v>0.64409999999999989</v>
          </cell>
          <cell r="X36">
            <v>9.9999999999999995E-7</v>
          </cell>
          <cell r="Y36">
            <v>0</v>
          </cell>
          <cell r="Z36">
            <v>0</v>
          </cell>
          <cell r="AA36">
            <v>9.6875193750387503</v>
          </cell>
          <cell r="AB36">
            <v>8.6111283333677786</v>
          </cell>
          <cell r="AC36">
            <v>31468.723000000002</v>
          </cell>
          <cell r="AD36">
            <v>100000</v>
          </cell>
          <cell r="AE36">
            <v>100000</v>
          </cell>
          <cell r="AF36">
            <v>450</v>
          </cell>
          <cell r="AG36">
            <v>2</v>
          </cell>
          <cell r="AH36">
            <v>0.3</v>
          </cell>
          <cell r="AI36">
            <v>0.2</v>
          </cell>
          <cell r="AJ36">
            <v>3</v>
          </cell>
          <cell r="AK36">
            <v>3</v>
          </cell>
          <cell r="AL36">
            <v>0</v>
          </cell>
          <cell r="AM36" t="str">
            <v>CZ06MediumOffice.idf</v>
          </cell>
          <cell r="AN36" t="str">
            <v>CTZ06SiteDesign.idf</v>
          </cell>
          <cell r="AO36">
            <v>0</v>
          </cell>
          <cell r="AP36">
            <v>35</v>
          </cell>
          <cell r="AQ36" t="str">
            <v>MediumOffice</v>
          </cell>
          <cell r="AR36" t="str">
            <v>EPD</v>
          </cell>
          <cell r="AS36">
            <v>-20</v>
          </cell>
          <cell r="AT36" t="str">
            <v>No</v>
          </cell>
          <cell r="AU36" t="str">
            <v>No</v>
          </cell>
          <cell r="AV36" t="str">
            <v>No</v>
          </cell>
          <cell r="AW36" t="str">
            <v>No</v>
          </cell>
          <cell r="AX36" t="str">
            <v>No</v>
          </cell>
          <cell r="AY36" t="str">
            <v>No</v>
          </cell>
          <cell r="AZ36" t="str">
            <v>No</v>
          </cell>
          <cell r="BA36" t="str">
            <v>No</v>
          </cell>
          <cell r="BB36" t="str">
            <v>No</v>
          </cell>
          <cell r="BC36" t="str">
            <v>No</v>
          </cell>
          <cell r="BD36" t="str">
            <v>No</v>
          </cell>
          <cell r="BE36" t="str">
            <v>No</v>
          </cell>
          <cell r="BF36" t="str">
            <v>No</v>
          </cell>
          <cell r="BG36" t="str">
            <v>No</v>
          </cell>
          <cell r="BH36" t="str">
            <v>No</v>
          </cell>
          <cell r="BI36" t="str">
            <v>No</v>
          </cell>
          <cell r="BJ36" t="str">
            <v>No</v>
          </cell>
          <cell r="BK36" t="str">
            <v>No</v>
          </cell>
          <cell r="BL36" t="str">
            <v>No</v>
          </cell>
          <cell r="BM36" t="str">
            <v>No</v>
          </cell>
          <cell r="BN36" t="str">
            <v>No</v>
          </cell>
          <cell r="BO36" t="str">
            <v>No</v>
          </cell>
          <cell r="BP36" t="str">
            <v>No</v>
          </cell>
        </row>
        <row r="37">
          <cell r="B37" t="str">
            <v>0036 CZ06 MediumOffice EPD+20</v>
          </cell>
          <cell r="C37" t="str">
            <v>0025 CZ06 MediumOffice Base</v>
          </cell>
          <cell r="D37" t="b">
            <v>1</v>
          </cell>
          <cell r="E37" t="str">
            <v>CZ06RV2.epw</v>
          </cell>
          <cell r="F37">
            <v>6</v>
          </cell>
          <cell r="G37">
            <v>0</v>
          </cell>
          <cell r="H37">
            <v>1.024128E-3</v>
          </cell>
          <cell r="I37">
            <v>8.5837477233149301E-2</v>
          </cell>
          <cell r="J37">
            <v>0</v>
          </cell>
          <cell r="K37">
            <v>1.7775386063882341</v>
          </cell>
          <cell r="L37">
            <v>1.4609636167878515</v>
          </cell>
          <cell r="M37">
            <v>0.73</v>
          </cell>
          <cell r="N37">
            <v>0.44999999999999996</v>
          </cell>
          <cell r="O37">
            <v>0.8</v>
          </cell>
          <cell r="P37">
            <v>1.6446554813159782</v>
          </cell>
          <cell r="Q37">
            <v>1.5E-3</v>
          </cell>
          <cell r="R37">
            <v>4.3722632176514349</v>
          </cell>
          <cell r="S37">
            <v>0.61</v>
          </cell>
          <cell r="T37">
            <v>0.34</v>
          </cell>
          <cell r="U37">
            <v>0.68929999999999991</v>
          </cell>
          <cell r="V37">
            <v>0.38419999999999999</v>
          </cell>
          <cell r="W37">
            <v>0.64409999999999989</v>
          </cell>
          <cell r="X37">
            <v>9.9999999999999995E-7</v>
          </cell>
          <cell r="Y37">
            <v>0</v>
          </cell>
          <cell r="Z37">
            <v>0</v>
          </cell>
          <cell r="AA37">
            <v>9.6875193750387503</v>
          </cell>
          <cell r="AB37">
            <v>12.916692500051665</v>
          </cell>
          <cell r="AC37">
            <v>31468.723000000002</v>
          </cell>
          <cell r="AD37">
            <v>100000</v>
          </cell>
          <cell r="AE37">
            <v>100000</v>
          </cell>
          <cell r="AF37">
            <v>450</v>
          </cell>
          <cell r="AG37">
            <v>2</v>
          </cell>
          <cell r="AH37">
            <v>0.3</v>
          </cell>
          <cell r="AI37">
            <v>0.2</v>
          </cell>
          <cell r="AJ37">
            <v>3</v>
          </cell>
          <cell r="AK37">
            <v>3</v>
          </cell>
          <cell r="AL37">
            <v>0</v>
          </cell>
          <cell r="AM37" t="str">
            <v>CZ06MediumOffice.idf</v>
          </cell>
          <cell r="AN37" t="str">
            <v>CTZ06SiteDesign.idf</v>
          </cell>
          <cell r="AO37">
            <v>0</v>
          </cell>
          <cell r="AP37">
            <v>36</v>
          </cell>
          <cell r="AQ37" t="str">
            <v>MediumOffice</v>
          </cell>
          <cell r="AR37" t="str">
            <v>EPD</v>
          </cell>
          <cell r="AS37" t="str">
            <v>+20</v>
          </cell>
          <cell r="AT37" t="str">
            <v>No</v>
          </cell>
          <cell r="AU37" t="str">
            <v>No</v>
          </cell>
          <cell r="AV37" t="str">
            <v>No</v>
          </cell>
          <cell r="AW37" t="str">
            <v>No</v>
          </cell>
          <cell r="AX37" t="str">
            <v>No</v>
          </cell>
          <cell r="AY37" t="str">
            <v>No</v>
          </cell>
          <cell r="AZ37" t="str">
            <v>No</v>
          </cell>
          <cell r="BA37" t="str">
            <v>No</v>
          </cell>
          <cell r="BB37" t="str">
            <v>No</v>
          </cell>
          <cell r="BC37" t="str">
            <v>No</v>
          </cell>
          <cell r="BD37" t="str">
            <v>No</v>
          </cell>
          <cell r="BE37" t="str">
            <v>No</v>
          </cell>
          <cell r="BF37" t="str">
            <v>No</v>
          </cell>
          <cell r="BG37" t="str">
            <v>No</v>
          </cell>
          <cell r="BH37" t="str">
            <v>No</v>
          </cell>
          <cell r="BI37" t="str">
            <v>No</v>
          </cell>
          <cell r="BJ37" t="str">
            <v>No</v>
          </cell>
          <cell r="BK37" t="str">
            <v>No</v>
          </cell>
          <cell r="BL37" t="str">
            <v>No</v>
          </cell>
          <cell r="BM37" t="str">
            <v>No</v>
          </cell>
          <cell r="BN37" t="str">
            <v>No</v>
          </cell>
          <cell r="BO37" t="str">
            <v>No</v>
          </cell>
          <cell r="BP37" t="str">
            <v>No</v>
          </cell>
        </row>
        <row r="38">
          <cell r="B38" t="str">
            <v>0037 CZ15 SmallOffice BaseLslope</v>
          </cell>
          <cell r="C38">
            <v>0</v>
          </cell>
          <cell r="D38" t="b">
            <v>1</v>
          </cell>
          <cell r="E38" t="str">
            <v>CZ15RV2.epw</v>
          </cell>
          <cell r="F38">
            <v>15</v>
          </cell>
          <cell r="G38">
            <v>0</v>
          </cell>
          <cell r="H38">
            <v>1.024128E-3</v>
          </cell>
          <cell r="I38">
            <v>4.9558290587117117E-2</v>
          </cell>
          <cell r="J38">
            <v>0</v>
          </cell>
          <cell r="K38">
            <v>3.9450483387994533</v>
          </cell>
          <cell r="L38">
            <v>2.504407653539467</v>
          </cell>
          <cell r="M38">
            <v>0.73</v>
          </cell>
          <cell r="N38">
            <v>0.44999999999999996</v>
          </cell>
          <cell r="O38">
            <v>0.8</v>
          </cell>
          <cell r="P38">
            <v>3.8121652137271975</v>
          </cell>
          <cell r="Q38">
            <v>0.60716622873419479</v>
          </cell>
          <cell r="R38">
            <v>2.6687840419430833</v>
          </cell>
          <cell r="S38">
            <v>0.4</v>
          </cell>
          <cell r="T38">
            <v>0.31</v>
          </cell>
          <cell r="U38">
            <v>0.45199999999999996</v>
          </cell>
          <cell r="V38">
            <v>0.35029999999999994</v>
          </cell>
          <cell r="W38">
            <v>0.51979999999999993</v>
          </cell>
          <cell r="X38">
            <v>9.9999999999999995E-7</v>
          </cell>
          <cell r="Y38">
            <v>0</v>
          </cell>
          <cell r="Z38">
            <v>0</v>
          </cell>
          <cell r="AA38">
            <v>9.6875193750387503</v>
          </cell>
          <cell r="AB38">
            <v>10.763910416709722</v>
          </cell>
          <cell r="AC38">
            <v>31468.723000000002</v>
          </cell>
          <cell r="AD38">
            <v>100000</v>
          </cell>
          <cell r="AE38">
            <v>100000</v>
          </cell>
          <cell r="AF38">
            <v>450</v>
          </cell>
          <cell r="AG38">
            <v>2</v>
          </cell>
          <cell r="AH38">
            <v>0.3</v>
          </cell>
          <cell r="AI38">
            <v>0.2</v>
          </cell>
          <cell r="AJ38">
            <v>3</v>
          </cell>
          <cell r="AK38">
            <v>3</v>
          </cell>
          <cell r="AL38">
            <v>0</v>
          </cell>
          <cell r="AM38" t="str">
            <v>CZ15SmallOfficeLSl.idf</v>
          </cell>
          <cell r="AN38" t="str">
            <v>CTZ15SiteDesign.idf</v>
          </cell>
          <cell r="AO38">
            <v>0</v>
          </cell>
          <cell r="AP38">
            <v>37</v>
          </cell>
          <cell r="AQ38" t="str">
            <v>SmallOffice</v>
          </cell>
          <cell r="AR38" t="str">
            <v>Base</v>
          </cell>
          <cell r="AS38" t="str">
            <v>Lslope</v>
          </cell>
          <cell r="AT38" t="str">
            <v>No</v>
          </cell>
          <cell r="AU38" t="str">
            <v>No</v>
          </cell>
          <cell r="AV38" t="str">
            <v>No</v>
          </cell>
          <cell r="AW38" t="str">
            <v>No</v>
          </cell>
          <cell r="AX38" t="str">
            <v>No</v>
          </cell>
          <cell r="AY38" t="str">
            <v>No</v>
          </cell>
          <cell r="AZ38" t="str">
            <v>No</v>
          </cell>
          <cell r="BA38" t="str">
            <v>No</v>
          </cell>
          <cell r="BB38" t="str">
            <v>No</v>
          </cell>
          <cell r="BC38" t="str">
            <v>No</v>
          </cell>
          <cell r="BD38" t="str">
            <v>No</v>
          </cell>
          <cell r="BE38" t="str">
            <v>No</v>
          </cell>
          <cell r="BF38" t="str">
            <v>No</v>
          </cell>
          <cell r="BG38" t="str">
            <v>No</v>
          </cell>
          <cell r="BH38" t="str">
            <v>No</v>
          </cell>
          <cell r="BI38" t="str">
            <v>No</v>
          </cell>
          <cell r="BJ38" t="str">
            <v>No</v>
          </cell>
          <cell r="BK38" t="str">
            <v>No</v>
          </cell>
          <cell r="BL38" t="str">
            <v>No</v>
          </cell>
          <cell r="BM38" t="str">
            <v>No</v>
          </cell>
          <cell r="BN38" t="str">
            <v>No</v>
          </cell>
          <cell r="BO38" t="str">
            <v>No</v>
          </cell>
          <cell r="BP38" t="str">
            <v>No</v>
          </cell>
        </row>
        <row r="39">
          <cell r="B39" t="str">
            <v>0038 CZ15 SmallOffice SRefLSlope+20</v>
          </cell>
          <cell r="C39" t="str">
            <v>0037 CZ15 SmallOffice BaseLslope</v>
          </cell>
          <cell r="D39" t="b">
            <v>1</v>
          </cell>
          <cell r="E39" t="str">
            <v>CZ15RV2.epw</v>
          </cell>
          <cell r="F39">
            <v>15</v>
          </cell>
          <cell r="G39">
            <v>0</v>
          </cell>
          <cell r="H39">
            <v>1.024128E-3</v>
          </cell>
          <cell r="I39">
            <v>4.9558290587117117E-2</v>
          </cell>
          <cell r="J39">
            <v>0</v>
          </cell>
          <cell r="K39">
            <v>3.9450483387994533</v>
          </cell>
          <cell r="L39">
            <v>2.504407653539467</v>
          </cell>
          <cell r="M39">
            <v>0.73</v>
          </cell>
          <cell r="N39">
            <v>0.36</v>
          </cell>
          <cell r="O39">
            <v>0.8</v>
          </cell>
          <cell r="P39">
            <v>3.8121652137271975</v>
          </cell>
          <cell r="Q39">
            <v>0.60716622873419479</v>
          </cell>
          <cell r="R39">
            <v>2.6687840419430833</v>
          </cell>
          <cell r="S39">
            <v>0.4</v>
          </cell>
          <cell r="T39">
            <v>0.31</v>
          </cell>
          <cell r="U39">
            <v>0.45199999999999996</v>
          </cell>
          <cell r="V39">
            <v>0.35029999999999994</v>
          </cell>
          <cell r="W39">
            <v>0.51979999999999993</v>
          </cell>
          <cell r="X39">
            <v>9.9999999999999995E-7</v>
          </cell>
          <cell r="Y39">
            <v>0</v>
          </cell>
          <cell r="Z39">
            <v>0</v>
          </cell>
          <cell r="AA39">
            <v>9.6875193750387503</v>
          </cell>
          <cell r="AB39">
            <v>10.763910416709722</v>
          </cell>
          <cell r="AC39">
            <v>31468.723000000002</v>
          </cell>
          <cell r="AD39">
            <v>100000</v>
          </cell>
          <cell r="AE39">
            <v>100000</v>
          </cell>
          <cell r="AF39">
            <v>450</v>
          </cell>
          <cell r="AG39">
            <v>2</v>
          </cell>
          <cell r="AH39">
            <v>0.3</v>
          </cell>
          <cell r="AI39">
            <v>0.2</v>
          </cell>
          <cell r="AJ39">
            <v>3</v>
          </cell>
          <cell r="AK39">
            <v>3</v>
          </cell>
          <cell r="AL39">
            <v>0</v>
          </cell>
          <cell r="AM39" t="str">
            <v>CZ15SmallOfficeLSl.idf</v>
          </cell>
          <cell r="AN39" t="str">
            <v>CTZ15SiteDesign.idf</v>
          </cell>
          <cell r="AO39">
            <v>0</v>
          </cell>
          <cell r="AP39">
            <v>38</v>
          </cell>
          <cell r="AQ39" t="str">
            <v>SmallOffice</v>
          </cell>
          <cell r="AR39" t="str">
            <v>SRefLSlope</v>
          </cell>
          <cell r="AS39" t="str">
            <v>+20</v>
          </cell>
          <cell r="AT39" t="str">
            <v>No</v>
          </cell>
          <cell r="AU39" t="str">
            <v>No</v>
          </cell>
          <cell r="AV39" t="str">
            <v>Yes</v>
          </cell>
          <cell r="AW39" t="str">
            <v>No</v>
          </cell>
          <cell r="AX39" t="str">
            <v>No</v>
          </cell>
          <cell r="AY39" t="str">
            <v>No</v>
          </cell>
          <cell r="AZ39" t="str">
            <v>No</v>
          </cell>
          <cell r="BA39" t="str">
            <v>No</v>
          </cell>
          <cell r="BB39" t="str">
            <v>No</v>
          </cell>
          <cell r="BC39" t="str">
            <v>No</v>
          </cell>
          <cell r="BD39" t="str">
            <v>No</v>
          </cell>
          <cell r="BE39" t="str">
            <v>No</v>
          </cell>
          <cell r="BF39" t="str">
            <v>No</v>
          </cell>
          <cell r="BG39" t="str">
            <v>No</v>
          </cell>
          <cell r="BH39" t="str">
            <v>No</v>
          </cell>
          <cell r="BI39" t="str">
            <v>No</v>
          </cell>
          <cell r="BJ39" t="str">
            <v>No</v>
          </cell>
          <cell r="BK39" t="str">
            <v>No</v>
          </cell>
          <cell r="BL39" t="str">
            <v>No</v>
          </cell>
          <cell r="BM39" t="str">
            <v>No</v>
          </cell>
          <cell r="BN39" t="str">
            <v>No</v>
          </cell>
          <cell r="BO39" t="str">
            <v>No</v>
          </cell>
          <cell r="BP39" t="str">
            <v>No</v>
          </cell>
        </row>
        <row r="40">
          <cell r="B40" t="str">
            <v>0039 CZ15 SmallOffice BaseSslope</v>
          </cell>
          <cell r="C40">
            <v>0</v>
          </cell>
          <cell r="D40" t="b">
            <v>1</v>
          </cell>
          <cell r="E40" t="str">
            <v>CZ15RV2.epw</v>
          </cell>
          <cell r="F40">
            <v>15</v>
          </cell>
          <cell r="G40">
            <v>0</v>
          </cell>
          <cell r="H40">
            <v>1.024128E-3</v>
          </cell>
          <cell r="I40">
            <v>4.9558290587117117E-2</v>
          </cell>
          <cell r="J40">
            <v>0</v>
          </cell>
          <cell r="K40">
            <v>3.9450483387994533</v>
          </cell>
          <cell r="L40">
            <v>2.504407653539467</v>
          </cell>
          <cell r="M40">
            <v>0.73</v>
          </cell>
          <cell r="N40">
            <v>0.44999999999999996</v>
          </cell>
          <cell r="O40">
            <v>0.8</v>
          </cell>
          <cell r="P40">
            <v>3.8121652137271975</v>
          </cell>
          <cell r="Q40">
            <v>0.60716622873419479</v>
          </cell>
          <cell r="R40">
            <v>2.6687840419430833</v>
          </cell>
          <cell r="S40">
            <v>0.4</v>
          </cell>
          <cell r="T40">
            <v>0.31</v>
          </cell>
          <cell r="U40">
            <v>0.45199999999999996</v>
          </cell>
          <cell r="V40">
            <v>0.35029999999999994</v>
          </cell>
          <cell r="W40">
            <v>0.51979999999999993</v>
          </cell>
          <cell r="X40">
            <v>9.9999999999999995E-7</v>
          </cell>
          <cell r="Y40">
            <v>0</v>
          </cell>
          <cell r="Z40">
            <v>0</v>
          </cell>
          <cell r="AA40">
            <v>9.6875193750387503</v>
          </cell>
          <cell r="AB40">
            <v>10.763910416709722</v>
          </cell>
          <cell r="AC40">
            <v>31468.723000000002</v>
          </cell>
          <cell r="AD40">
            <v>100000</v>
          </cell>
          <cell r="AE40">
            <v>100000</v>
          </cell>
          <cell r="AF40">
            <v>450</v>
          </cell>
          <cell r="AG40">
            <v>2</v>
          </cell>
          <cell r="AH40">
            <v>0.3</v>
          </cell>
          <cell r="AI40">
            <v>0.2</v>
          </cell>
          <cell r="AJ40">
            <v>3</v>
          </cell>
          <cell r="AK40">
            <v>3</v>
          </cell>
          <cell r="AL40">
            <v>0</v>
          </cell>
          <cell r="AM40" t="str">
            <v>CZ15SmallOfficeSSl.idf</v>
          </cell>
          <cell r="AN40" t="str">
            <v>CTZ15SiteDesign.idf</v>
          </cell>
          <cell r="AO40">
            <v>0</v>
          </cell>
          <cell r="AP40">
            <v>39</v>
          </cell>
          <cell r="AQ40" t="str">
            <v>SmallOffice</v>
          </cell>
          <cell r="AR40" t="str">
            <v>Base</v>
          </cell>
          <cell r="AS40" t="str">
            <v>Sslope</v>
          </cell>
          <cell r="AT40" t="str">
            <v>No</v>
          </cell>
          <cell r="AU40" t="str">
            <v>No</v>
          </cell>
          <cell r="AV40" t="str">
            <v>No</v>
          </cell>
          <cell r="AW40" t="str">
            <v>No</v>
          </cell>
          <cell r="AX40" t="str">
            <v>No</v>
          </cell>
          <cell r="AY40" t="str">
            <v>No</v>
          </cell>
          <cell r="AZ40" t="str">
            <v>No</v>
          </cell>
          <cell r="BA40" t="str">
            <v>No</v>
          </cell>
          <cell r="BB40" t="str">
            <v>No</v>
          </cell>
          <cell r="BC40" t="str">
            <v>No</v>
          </cell>
          <cell r="BD40" t="str">
            <v>No</v>
          </cell>
          <cell r="BE40" t="str">
            <v>No</v>
          </cell>
          <cell r="BF40" t="str">
            <v>No</v>
          </cell>
          <cell r="BG40" t="str">
            <v>No</v>
          </cell>
          <cell r="BH40" t="str">
            <v>No</v>
          </cell>
          <cell r="BI40" t="str">
            <v>No</v>
          </cell>
          <cell r="BJ40" t="str">
            <v>No</v>
          </cell>
          <cell r="BK40" t="str">
            <v>No</v>
          </cell>
          <cell r="BL40" t="str">
            <v>No</v>
          </cell>
          <cell r="BM40" t="str">
            <v>No</v>
          </cell>
          <cell r="BN40" t="str">
            <v>No</v>
          </cell>
          <cell r="BO40" t="str">
            <v>No</v>
          </cell>
          <cell r="BP40" t="str">
            <v>No</v>
          </cell>
        </row>
        <row r="41">
          <cell r="B41" t="str">
            <v>0040 CZ15 SmallOffice SRefSSlope+20</v>
          </cell>
          <cell r="C41" t="str">
            <v>0039 CZ15 SmallOffice BaseSslope</v>
          </cell>
          <cell r="D41" t="b">
            <v>1</v>
          </cell>
          <cell r="E41" t="str">
            <v>CZ15RV2.epw</v>
          </cell>
          <cell r="F41">
            <v>15</v>
          </cell>
          <cell r="G41">
            <v>0</v>
          </cell>
          <cell r="H41">
            <v>1.024128E-3</v>
          </cell>
          <cell r="I41">
            <v>4.9558290587117117E-2</v>
          </cell>
          <cell r="J41">
            <v>0</v>
          </cell>
          <cell r="K41">
            <v>3.9450483387994533</v>
          </cell>
          <cell r="L41">
            <v>2.504407653539467</v>
          </cell>
          <cell r="M41">
            <v>0.73</v>
          </cell>
          <cell r="N41">
            <v>0.44999999999999996</v>
          </cell>
          <cell r="O41">
            <v>0.64000000000000012</v>
          </cell>
          <cell r="P41">
            <v>3.8121652137271975</v>
          </cell>
          <cell r="Q41">
            <v>0.60716622873419479</v>
          </cell>
          <cell r="R41">
            <v>2.6687840419430833</v>
          </cell>
          <cell r="S41">
            <v>0.4</v>
          </cell>
          <cell r="T41">
            <v>0.31</v>
          </cell>
          <cell r="U41">
            <v>0.45199999999999996</v>
          </cell>
          <cell r="V41">
            <v>0.35029999999999994</v>
          </cell>
          <cell r="W41">
            <v>0.51979999999999993</v>
          </cell>
          <cell r="X41">
            <v>9.9999999999999995E-7</v>
          </cell>
          <cell r="Y41">
            <v>0</v>
          </cell>
          <cell r="Z41">
            <v>0</v>
          </cell>
          <cell r="AA41">
            <v>9.6875193750387503</v>
          </cell>
          <cell r="AB41">
            <v>10.763910416709722</v>
          </cell>
          <cell r="AC41">
            <v>31468.723000000002</v>
          </cell>
          <cell r="AD41">
            <v>100000</v>
          </cell>
          <cell r="AE41">
            <v>100000</v>
          </cell>
          <cell r="AF41">
            <v>450</v>
          </cell>
          <cell r="AG41">
            <v>2</v>
          </cell>
          <cell r="AH41">
            <v>0.3</v>
          </cell>
          <cell r="AI41">
            <v>0.2</v>
          </cell>
          <cell r="AJ41">
            <v>3</v>
          </cell>
          <cell r="AK41">
            <v>3</v>
          </cell>
          <cell r="AL41">
            <v>0</v>
          </cell>
          <cell r="AM41" t="str">
            <v>CZ15SmallOfficeSSl.idf</v>
          </cell>
          <cell r="AN41" t="str">
            <v>CTZ15SiteDesign.idf</v>
          </cell>
          <cell r="AO41">
            <v>0</v>
          </cell>
          <cell r="AP41">
            <v>40</v>
          </cell>
          <cell r="AQ41" t="str">
            <v>SmallOffice</v>
          </cell>
          <cell r="AR41" t="str">
            <v>SRefSSlope</v>
          </cell>
          <cell r="AS41" t="str">
            <v>+20</v>
          </cell>
          <cell r="AT41" t="str">
            <v>No</v>
          </cell>
          <cell r="AU41" t="str">
            <v>No</v>
          </cell>
          <cell r="AV41" t="str">
            <v>No</v>
          </cell>
          <cell r="AW41" t="str">
            <v>Yes</v>
          </cell>
          <cell r="AX41" t="str">
            <v>No</v>
          </cell>
          <cell r="AY41" t="str">
            <v>No</v>
          </cell>
          <cell r="AZ41" t="str">
            <v>No</v>
          </cell>
          <cell r="BA41" t="str">
            <v>No</v>
          </cell>
          <cell r="BB41" t="str">
            <v>No</v>
          </cell>
          <cell r="BC41" t="str">
            <v>No</v>
          </cell>
          <cell r="BD41" t="str">
            <v>No</v>
          </cell>
          <cell r="BE41" t="str">
            <v>No</v>
          </cell>
          <cell r="BF41" t="str">
            <v>No</v>
          </cell>
          <cell r="BG41" t="str">
            <v>No</v>
          </cell>
          <cell r="BH41" t="str">
            <v>No</v>
          </cell>
          <cell r="BI41" t="str">
            <v>No</v>
          </cell>
          <cell r="BJ41" t="str">
            <v>No</v>
          </cell>
          <cell r="BK41" t="str">
            <v>No</v>
          </cell>
          <cell r="BL41" t="str">
            <v>No</v>
          </cell>
          <cell r="BM41" t="str">
            <v>No</v>
          </cell>
          <cell r="BN41" t="str">
            <v>No</v>
          </cell>
          <cell r="BO41" t="str">
            <v>No</v>
          </cell>
          <cell r="BP41" t="str">
            <v>No</v>
          </cell>
        </row>
        <row r="42">
          <cell r="B42" t="str">
            <v>0041 CZ06 SmallOffice BaseLslope</v>
          </cell>
          <cell r="C42">
            <v>0</v>
          </cell>
          <cell r="D42" t="b">
            <v>1</v>
          </cell>
          <cell r="E42" t="str">
            <v>CZ06RV2.epw</v>
          </cell>
          <cell r="F42">
            <v>6</v>
          </cell>
          <cell r="G42">
            <v>0</v>
          </cell>
          <cell r="H42">
            <v>1.024128E-3</v>
          </cell>
          <cell r="I42">
            <v>4.9558290587117117E-2</v>
          </cell>
          <cell r="J42">
            <v>0</v>
          </cell>
          <cell r="K42">
            <v>1.7775386063882341</v>
          </cell>
          <cell r="L42">
            <v>1.4609636167878515</v>
          </cell>
          <cell r="M42">
            <v>0.73</v>
          </cell>
          <cell r="N42">
            <v>0.44999999999999996</v>
          </cell>
          <cell r="O42">
            <v>0.8</v>
          </cell>
          <cell r="P42">
            <v>1.6446554813159782</v>
          </cell>
          <cell r="Q42">
            <v>1.5E-3</v>
          </cell>
          <cell r="R42">
            <v>4.3722632176514349</v>
          </cell>
          <cell r="S42">
            <v>0.61</v>
          </cell>
          <cell r="T42">
            <v>0.34</v>
          </cell>
          <cell r="U42">
            <v>0.68929999999999991</v>
          </cell>
          <cell r="V42">
            <v>0.38419999999999999</v>
          </cell>
          <cell r="W42">
            <v>0.64409999999999989</v>
          </cell>
          <cell r="X42">
            <v>9.9999999999999995E-7</v>
          </cell>
          <cell r="Y42">
            <v>0</v>
          </cell>
          <cell r="Z42">
            <v>0</v>
          </cell>
          <cell r="AA42">
            <v>9.6875193750387503</v>
          </cell>
          <cell r="AB42">
            <v>10.763910416709722</v>
          </cell>
          <cell r="AC42">
            <v>31468.723000000002</v>
          </cell>
          <cell r="AD42">
            <v>100000</v>
          </cell>
          <cell r="AE42">
            <v>100000</v>
          </cell>
          <cell r="AF42">
            <v>450</v>
          </cell>
          <cell r="AG42">
            <v>2</v>
          </cell>
          <cell r="AH42">
            <v>0.3</v>
          </cell>
          <cell r="AI42">
            <v>0.2</v>
          </cell>
          <cell r="AJ42">
            <v>3</v>
          </cell>
          <cell r="AK42">
            <v>3</v>
          </cell>
          <cell r="AL42">
            <v>0</v>
          </cell>
          <cell r="AM42" t="str">
            <v>CZ06SmallOfficeLSl.idf</v>
          </cell>
          <cell r="AN42" t="str">
            <v>CTZ06SiteDesign.idf</v>
          </cell>
          <cell r="AO42">
            <v>0</v>
          </cell>
          <cell r="AP42">
            <v>41</v>
          </cell>
          <cell r="AQ42" t="str">
            <v>SmallOffice</v>
          </cell>
          <cell r="AR42" t="str">
            <v>Base</v>
          </cell>
          <cell r="AS42" t="str">
            <v>Lslope</v>
          </cell>
          <cell r="AT42" t="str">
            <v>No</v>
          </cell>
          <cell r="AU42" t="str">
            <v>No</v>
          </cell>
          <cell r="AV42" t="str">
            <v>No</v>
          </cell>
          <cell r="AW42" t="str">
            <v>No</v>
          </cell>
          <cell r="AX42" t="str">
            <v>No</v>
          </cell>
          <cell r="AY42" t="str">
            <v>No</v>
          </cell>
          <cell r="AZ42" t="str">
            <v>No</v>
          </cell>
          <cell r="BA42" t="str">
            <v>No</v>
          </cell>
          <cell r="BB42" t="str">
            <v>No</v>
          </cell>
          <cell r="BC42" t="str">
            <v>No</v>
          </cell>
          <cell r="BD42" t="str">
            <v>No</v>
          </cell>
          <cell r="BE42" t="str">
            <v>No</v>
          </cell>
          <cell r="BF42" t="str">
            <v>No</v>
          </cell>
          <cell r="BG42" t="str">
            <v>No</v>
          </cell>
          <cell r="BH42" t="str">
            <v>No</v>
          </cell>
          <cell r="BI42" t="str">
            <v>No</v>
          </cell>
          <cell r="BJ42" t="str">
            <v>No</v>
          </cell>
          <cell r="BK42" t="str">
            <v>No</v>
          </cell>
          <cell r="BL42" t="str">
            <v>No</v>
          </cell>
          <cell r="BM42" t="str">
            <v>No</v>
          </cell>
          <cell r="BN42" t="str">
            <v>No</v>
          </cell>
          <cell r="BO42" t="str">
            <v>No</v>
          </cell>
          <cell r="BP42" t="str">
            <v>No</v>
          </cell>
        </row>
        <row r="43">
          <cell r="B43" t="str">
            <v>0042 CZ06 SmallOffice SRefLSlope+20</v>
          </cell>
          <cell r="C43" t="str">
            <v>0041 CZ06 SmallOffice BaseLslope</v>
          </cell>
          <cell r="D43" t="b">
            <v>1</v>
          </cell>
          <cell r="E43" t="str">
            <v>CZ06RV2.epw</v>
          </cell>
          <cell r="F43">
            <v>6</v>
          </cell>
          <cell r="G43">
            <v>0</v>
          </cell>
          <cell r="H43">
            <v>1.024128E-3</v>
          </cell>
          <cell r="I43">
            <v>4.9558290587117117E-2</v>
          </cell>
          <cell r="J43">
            <v>0</v>
          </cell>
          <cell r="K43">
            <v>1.7775386063882341</v>
          </cell>
          <cell r="L43">
            <v>1.4609636167878515</v>
          </cell>
          <cell r="M43">
            <v>0.73</v>
          </cell>
          <cell r="N43">
            <v>0.36</v>
          </cell>
          <cell r="O43">
            <v>0.8</v>
          </cell>
          <cell r="P43">
            <v>1.6446554813159782</v>
          </cell>
          <cell r="Q43">
            <v>1.5E-3</v>
          </cell>
          <cell r="R43">
            <v>4.3722632176514349</v>
          </cell>
          <cell r="S43">
            <v>0.61</v>
          </cell>
          <cell r="T43">
            <v>0.34</v>
          </cell>
          <cell r="U43">
            <v>0.68929999999999991</v>
          </cell>
          <cell r="V43">
            <v>0.38419999999999999</v>
          </cell>
          <cell r="W43">
            <v>0.64409999999999989</v>
          </cell>
          <cell r="X43">
            <v>9.9999999999999995E-7</v>
          </cell>
          <cell r="Y43">
            <v>0</v>
          </cell>
          <cell r="Z43">
            <v>0</v>
          </cell>
          <cell r="AA43">
            <v>9.6875193750387503</v>
          </cell>
          <cell r="AB43">
            <v>10.763910416709722</v>
          </cell>
          <cell r="AC43">
            <v>31468.723000000002</v>
          </cell>
          <cell r="AD43">
            <v>100000</v>
          </cell>
          <cell r="AE43">
            <v>100000</v>
          </cell>
          <cell r="AF43">
            <v>450</v>
          </cell>
          <cell r="AG43">
            <v>2</v>
          </cell>
          <cell r="AH43">
            <v>0.3</v>
          </cell>
          <cell r="AI43">
            <v>0.2</v>
          </cell>
          <cell r="AJ43">
            <v>3</v>
          </cell>
          <cell r="AK43">
            <v>3</v>
          </cell>
          <cell r="AL43">
            <v>0</v>
          </cell>
          <cell r="AM43" t="str">
            <v>CZ06SmallOfficeLSl.idf</v>
          </cell>
          <cell r="AN43" t="str">
            <v>CTZ06SiteDesign.idf</v>
          </cell>
          <cell r="AO43">
            <v>0</v>
          </cell>
          <cell r="AP43">
            <v>42</v>
          </cell>
          <cell r="AQ43" t="str">
            <v>SmallOffice</v>
          </cell>
          <cell r="AR43" t="str">
            <v>SRefLSlope</v>
          </cell>
          <cell r="AS43" t="str">
            <v>+20</v>
          </cell>
          <cell r="AT43" t="str">
            <v>No</v>
          </cell>
          <cell r="AU43" t="str">
            <v>No</v>
          </cell>
          <cell r="AV43" t="str">
            <v>Yes</v>
          </cell>
          <cell r="AW43" t="str">
            <v>No</v>
          </cell>
          <cell r="AX43" t="str">
            <v>No</v>
          </cell>
          <cell r="AY43" t="str">
            <v>No</v>
          </cell>
          <cell r="AZ43" t="str">
            <v>No</v>
          </cell>
          <cell r="BA43" t="str">
            <v>No</v>
          </cell>
          <cell r="BB43" t="str">
            <v>No</v>
          </cell>
          <cell r="BC43" t="str">
            <v>No</v>
          </cell>
          <cell r="BD43" t="str">
            <v>No</v>
          </cell>
          <cell r="BE43" t="str">
            <v>No</v>
          </cell>
          <cell r="BF43" t="str">
            <v>No</v>
          </cell>
          <cell r="BG43" t="str">
            <v>No</v>
          </cell>
          <cell r="BH43" t="str">
            <v>No</v>
          </cell>
          <cell r="BI43" t="str">
            <v>No</v>
          </cell>
          <cell r="BJ43" t="str">
            <v>No</v>
          </cell>
          <cell r="BK43" t="str">
            <v>No</v>
          </cell>
          <cell r="BL43" t="str">
            <v>No</v>
          </cell>
          <cell r="BM43" t="str">
            <v>No</v>
          </cell>
          <cell r="BN43" t="str">
            <v>No</v>
          </cell>
          <cell r="BO43" t="str">
            <v>No</v>
          </cell>
          <cell r="BP43" t="str">
            <v>No</v>
          </cell>
        </row>
        <row r="44">
          <cell r="B44" t="str">
            <v>0043 CZ06 SmallOffice BaseSslope</v>
          </cell>
          <cell r="C44">
            <v>0</v>
          </cell>
          <cell r="D44" t="b">
            <v>1</v>
          </cell>
          <cell r="E44" t="str">
            <v>CZ06RV2.epw</v>
          </cell>
          <cell r="F44">
            <v>6</v>
          </cell>
          <cell r="G44">
            <v>0</v>
          </cell>
          <cell r="H44">
            <v>1.024128E-3</v>
          </cell>
          <cell r="I44">
            <v>4.9558290587117117E-2</v>
          </cell>
          <cell r="J44">
            <v>0</v>
          </cell>
          <cell r="K44">
            <v>1.7775386063882341</v>
          </cell>
          <cell r="L44">
            <v>1.4609636167878515</v>
          </cell>
          <cell r="M44">
            <v>0.73</v>
          </cell>
          <cell r="N44">
            <v>0.44999999999999996</v>
          </cell>
          <cell r="O44">
            <v>0.8</v>
          </cell>
          <cell r="P44">
            <v>1.6446554813159782</v>
          </cell>
          <cell r="Q44">
            <v>1.5E-3</v>
          </cell>
          <cell r="R44">
            <v>4.3722632176514349</v>
          </cell>
          <cell r="S44">
            <v>0.61</v>
          </cell>
          <cell r="T44">
            <v>0.34</v>
          </cell>
          <cell r="U44">
            <v>0.68929999999999991</v>
          </cell>
          <cell r="V44">
            <v>0.38419999999999999</v>
          </cell>
          <cell r="W44">
            <v>0.64409999999999989</v>
          </cell>
          <cell r="X44">
            <v>9.9999999999999995E-7</v>
          </cell>
          <cell r="Y44">
            <v>0</v>
          </cell>
          <cell r="Z44">
            <v>0</v>
          </cell>
          <cell r="AA44">
            <v>9.6875193750387503</v>
          </cell>
          <cell r="AB44">
            <v>10.763910416709722</v>
          </cell>
          <cell r="AC44">
            <v>31468.723000000002</v>
          </cell>
          <cell r="AD44">
            <v>100000</v>
          </cell>
          <cell r="AE44">
            <v>100000</v>
          </cell>
          <cell r="AF44">
            <v>450</v>
          </cell>
          <cell r="AG44">
            <v>2</v>
          </cell>
          <cell r="AH44">
            <v>0.3</v>
          </cell>
          <cell r="AI44">
            <v>0.2</v>
          </cell>
          <cell r="AJ44">
            <v>3</v>
          </cell>
          <cell r="AK44">
            <v>3</v>
          </cell>
          <cell r="AL44">
            <v>0</v>
          </cell>
          <cell r="AM44" t="str">
            <v>CZ06SmallOfficeSSl.idf</v>
          </cell>
          <cell r="AN44" t="str">
            <v>CTZ06SiteDesign.idf</v>
          </cell>
          <cell r="AO44">
            <v>0</v>
          </cell>
          <cell r="AP44">
            <v>43</v>
          </cell>
          <cell r="AQ44" t="str">
            <v>SmallOffice</v>
          </cell>
          <cell r="AR44" t="str">
            <v>Base</v>
          </cell>
          <cell r="AS44" t="str">
            <v>Sslope</v>
          </cell>
          <cell r="AT44" t="str">
            <v>No</v>
          </cell>
          <cell r="AU44" t="str">
            <v>No</v>
          </cell>
          <cell r="AV44" t="str">
            <v>No</v>
          </cell>
          <cell r="AW44" t="str">
            <v>No</v>
          </cell>
          <cell r="AX44" t="str">
            <v>No</v>
          </cell>
          <cell r="AY44" t="str">
            <v>No</v>
          </cell>
          <cell r="AZ44" t="str">
            <v>No</v>
          </cell>
          <cell r="BA44" t="str">
            <v>No</v>
          </cell>
          <cell r="BB44" t="str">
            <v>No</v>
          </cell>
          <cell r="BC44" t="str">
            <v>No</v>
          </cell>
          <cell r="BD44" t="str">
            <v>No</v>
          </cell>
          <cell r="BE44" t="str">
            <v>No</v>
          </cell>
          <cell r="BF44" t="str">
            <v>No</v>
          </cell>
          <cell r="BG44" t="str">
            <v>No</v>
          </cell>
          <cell r="BH44" t="str">
            <v>No</v>
          </cell>
          <cell r="BI44" t="str">
            <v>No</v>
          </cell>
          <cell r="BJ44" t="str">
            <v>No</v>
          </cell>
          <cell r="BK44" t="str">
            <v>No</v>
          </cell>
          <cell r="BL44" t="str">
            <v>No</v>
          </cell>
          <cell r="BM44" t="str">
            <v>No</v>
          </cell>
          <cell r="BN44" t="str">
            <v>No</v>
          </cell>
          <cell r="BO44" t="str">
            <v>No</v>
          </cell>
          <cell r="BP44" t="str">
            <v>No</v>
          </cell>
        </row>
        <row r="45">
          <cell r="B45" t="str">
            <v>0044 CZ06 SmallOffice SRefSSlope+20</v>
          </cell>
          <cell r="C45" t="str">
            <v>0043 CZ06 SmallOffice BaseSslope</v>
          </cell>
          <cell r="D45" t="b">
            <v>1</v>
          </cell>
          <cell r="E45" t="str">
            <v>CZ06RV2.epw</v>
          </cell>
          <cell r="F45">
            <v>6</v>
          </cell>
          <cell r="G45">
            <v>0</v>
          </cell>
          <cell r="H45">
            <v>1.024128E-3</v>
          </cell>
          <cell r="I45">
            <v>4.9558290587117117E-2</v>
          </cell>
          <cell r="J45">
            <v>0</v>
          </cell>
          <cell r="K45">
            <v>1.7775386063882341</v>
          </cell>
          <cell r="L45">
            <v>1.4609636167878515</v>
          </cell>
          <cell r="M45">
            <v>0.73</v>
          </cell>
          <cell r="N45">
            <v>0.44999999999999996</v>
          </cell>
          <cell r="O45">
            <v>0.64000000000000012</v>
          </cell>
          <cell r="P45">
            <v>1.6446554813159782</v>
          </cell>
          <cell r="Q45">
            <v>1.5E-3</v>
          </cell>
          <cell r="R45">
            <v>4.3722632176514349</v>
          </cell>
          <cell r="S45">
            <v>0.61</v>
          </cell>
          <cell r="T45">
            <v>0.34</v>
          </cell>
          <cell r="U45">
            <v>0.68929999999999991</v>
          </cell>
          <cell r="V45">
            <v>0.38419999999999999</v>
          </cell>
          <cell r="W45">
            <v>0.64409999999999989</v>
          </cell>
          <cell r="X45">
            <v>9.9999999999999995E-7</v>
          </cell>
          <cell r="Y45">
            <v>0</v>
          </cell>
          <cell r="Z45">
            <v>0</v>
          </cell>
          <cell r="AA45">
            <v>9.6875193750387503</v>
          </cell>
          <cell r="AB45">
            <v>10.763910416709722</v>
          </cell>
          <cell r="AC45">
            <v>31468.723000000002</v>
          </cell>
          <cell r="AD45">
            <v>100000</v>
          </cell>
          <cell r="AE45">
            <v>100000</v>
          </cell>
          <cell r="AF45">
            <v>450</v>
          </cell>
          <cell r="AG45">
            <v>2</v>
          </cell>
          <cell r="AH45">
            <v>0.3</v>
          </cell>
          <cell r="AI45">
            <v>0.2</v>
          </cell>
          <cell r="AJ45">
            <v>3</v>
          </cell>
          <cell r="AK45">
            <v>3</v>
          </cell>
          <cell r="AL45">
            <v>0</v>
          </cell>
          <cell r="AM45" t="str">
            <v>CZ06SmallOfficeSSl.idf</v>
          </cell>
          <cell r="AN45" t="str">
            <v>CTZ06SiteDesign.idf</v>
          </cell>
          <cell r="AO45">
            <v>0</v>
          </cell>
          <cell r="AP45">
            <v>44</v>
          </cell>
          <cell r="AQ45" t="str">
            <v>SmallOffice</v>
          </cell>
          <cell r="AR45" t="str">
            <v>SRefSSlope</v>
          </cell>
          <cell r="AS45" t="str">
            <v>+20</v>
          </cell>
          <cell r="AT45" t="str">
            <v>No</v>
          </cell>
          <cell r="AU45" t="str">
            <v>No</v>
          </cell>
          <cell r="AV45" t="str">
            <v>No</v>
          </cell>
          <cell r="AW45" t="str">
            <v>Yes</v>
          </cell>
          <cell r="AX45" t="str">
            <v>No</v>
          </cell>
          <cell r="AY45" t="str">
            <v>No</v>
          </cell>
          <cell r="AZ45" t="str">
            <v>No</v>
          </cell>
          <cell r="BA45" t="str">
            <v>No</v>
          </cell>
          <cell r="BB45" t="str">
            <v>No</v>
          </cell>
          <cell r="BC45" t="str">
            <v>No</v>
          </cell>
          <cell r="BD45" t="str">
            <v>No</v>
          </cell>
          <cell r="BE45" t="str">
            <v>No</v>
          </cell>
          <cell r="BF45" t="str">
            <v>No</v>
          </cell>
          <cell r="BG45" t="str">
            <v>No</v>
          </cell>
          <cell r="BH45" t="str">
            <v>No</v>
          </cell>
          <cell r="BI45" t="str">
            <v>No</v>
          </cell>
          <cell r="BJ45" t="str">
            <v>No</v>
          </cell>
          <cell r="BK45" t="str">
            <v>No</v>
          </cell>
          <cell r="BL45" t="str">
            <v>No</v>
          </cell>
          <cell r="BM45" t="str">
            <v>No</v>
          </cell>
          <cell r="BN45" t="str">
            <v>No</v>
          </cell>
          <cell r="BO45" t="str">
            <v>No</v>
          </cell>
          <cell r="BP45" t="str">
            <v>No</v>
          </cell>
        </row>
        <row r="46">
          <cell r="B46" t="str">
            <v>0045 CZ16 SmallOffice BaseLslope</v>
          </cell>
          <cell r="C46">
            <v>0</v>
          </cell>
          <cell r="D46" t="b">
            <v>1</v>
          </cell>
          <cell r="E46" t="str">
            <v>CZ16RV2.epw</v>
          </cell>
          <cell r="F46">
            <v>16</v>
          </cell>
          <cell r="G46">
            <v>0</v>
          </cell>
          <cell r="H46">
            <v>1.024128E-3</v>
          </cell>
          <cell r="I46">
            <v>4.9558290587117117E-2</v>
          </cell>
          <cell r="J46">
            <v>0</v>
          </cell>
          <cell r="K46">
            <v>3.9450483387994533</v>
          </cell>
          <cell r="L46">
            <v>2.504407653539467</v>
          </cell>
          <cell r="M46">
            <v>0.73</v>
          </cell>
          <cell r="N46">
            <v>0.75</v>
          </cell>
          <cell r="O46">
            <v>0.8</v>
          </cell>
          <cell r="P46">
            <v>3.8121652137271975</v>
          </cell>
          <cell r="Q46">
            <v>0.75073429864594332</v>
          </cell>
          <cell r="R46">
            <v>2.6687840419430833</v>
          </cell>
          <cell r="S46">
            <v>0.47</v>
          </cell>
          <cell r="T46">
            <v>0.43</v>
          </cell>
          <cell r="U46">
            <v>0.53109999999999991</v>
          </cell>
          <cell r="V46">
            <v>0.48589999999999994</v>
          </cell>
          <cell r="W46">
            <v>0.79099999999999993</v>
          </cell>
          <cell r="X46">
            <v>9.9999999999999995E-7</v>
          </cell>
          <cell r="Y46">
            <v>0</v>
          </cell>
          <cell r="Z46">
            <v>0</v>
          </cell>
          <cell r="AA46">
            <v>9.6875193750387503</v>
          </cell>
          <cell r="AB46">
            <v>10.763910416709722</v>
          </cell>
          <cell r="AC46">
            <v>31468.723000000002</v>
          </cell>
          <cell r="AD46">
            <v>100000</v>
          </cell>
          <cell r="AE46">
            <v>100000</v>
          </cell>
          <cell r="AF46">
            <v>450</v>
          </cell>
          <cell r="AG46">
            <v>2</v>
          </cell>
          <cell r="AH46">
            <v>0.3</v>
          </cell>
          <cell r="AI46">
            <v>0.2</v>
          </cell>
          <cell r="AJ46">
            <v>3</v>
          </cell>
          <cell r="AK46">
            <v>3</v>
          </cell>
          <cell r="AL46">
            <v>0</v>
          </cell>
          <cell r="AM46" t="str">
            <v>CZ16SmallOfficeLSl.idf</v>
          </cell>
          <cell r="AN46" t="str">
            <v>CTZ16SiteDesign.idf</v>
          </cell>
          <cell r="AO46">
            <v>0</v>
          </cell>
          <cell r="AP46">
            <v>45</v>
          </cell>
          <cell r="AQ46" t="str">
            <v>SmallOffice</v>
          </cell>
          <cell r="AR46" t="str">
            <v>Base</v>
          </cell>
          <cell r="AS46" t="str">
            <v>Lslope</v>
          </cell>
          <cell r="AT46" t="str">
            <v>No</v>
          </cell>
          <cell r="AU46" t="str">
            <v>No</v>
          </cell>
          <cell r="AV46" t="str">
            <v>No</v>
          </cell>
          <cell r="AW46" t="str">
            <v>No</v>
          </cell>
          <cell r="AX46" t="str">
            <v>No</v>
          </cell>
          <cell r="AY46" t="str">
            <v>No</v>
          </cell>
          <cell r="AZ46" t="str">
            <v>No</v>
          </cell>
          <cell r="BA46" t="str">
            <v>No</v>
          </cell>
          <cell r="BB46" t="str">
            <v>No</v>
          </cell>
          <cell r="BC46" t="str">
            <v>No</v>
          </cell>
          <cell r="BD46" t="str">
            <v>No</v>
          </cell>
          <cell r="BE46" t="str">
            <v>No</v>
          </cell>
          <cell r="BF46" t="str">
            <v>No</v>
          </cell>
          <cell r="BG46" t="str">
            <v>No</v>
          </cell>
          <cell r="BH46" t="str">
            <v>No</v>
          </cell>
          <cell r="BI46" t="str">
            <v>No</v>
          </cell>
          <cell r="BJ46" t="str">
            <v>No</v>
          </cell>
          <cell r="BK46" t="str">
            <v>No</v>
          </cell>
          <cell r="BL46" t="str">
            <v>No</v>
          </cell>
          <cell r="BM46" t="str">
            <v>No</v>
          </cell>
          <cell r="BN46" t="str">
            <v>No</v>
          </cell>
          <cell r="BO46" t="str">
            <v>No</v>
          </cell>
          <cell r="BP46" t="str">
            <v>No</v>
          </cell>
        </row>
        <row r="47">
          <cell r="B47" t="str">
            <v>0046 CZ16 SmallOffice SRefLSlope+20</v>
          </cell>
          <cell r="C47" t="str">
            <v>0045 CZ16 SmallOffice BaseLslope</v>
          </cell>
          <cell r="D47" t="b">
            <v>1</v>
          </cell>
          <cell r="E47" t="str">
            <v>CZ16RV2.epw</v>
          </cell>
          <cell r="F47">
            <v>16</v>
          </cell>
          <cell r="G47">
            <v>0</v>
          </cell>
          <cell r="H47">
            <v>1.024128E-3</v>
          </cell>
          <cell r="I47">
            <v>4.9558290587117117E-2</v>
          </cell>
          <cell r="J47">
            <v>0</v>
          </cell>
          <cell r="K47">
            <v>3.9450483387994533</v>
          </cell>
          <cell r="L47">
            <v>2.504407653539467</v>
          </cell>
          <cell r="M47">
            <v>0.73</v>
          </cell>
          <cell r="N47">
            <v>0.60000000000000009</v>
          </cell>
          <cell r="O47">
            <v>0.8</v>
          </cell>
          <cell r="P47">
            <v>3.8121652137271975</v>
          </cell>
          <cell r="Q47">
            <v>0.75073429864594332</v>
          </cell>
          <cell r="R47">
            <v>2.6687840419430833</v>
          </cell>
          <cell r="S47">
            <v>0.47</v>
          </cell>
          <cell r="T47">
            <v>0.43</v>
          </cell>
          <cell r="U47">
            <v>0.53109999999999991</v>
          </cell>
          <cell r="V47">
            <v>0.48589999999999994</v>
          </cell>
          <cell r="W47">
            <v>0.79099999999999993</v>
          </cell>
          <cell r="X47">
            <v>9.9999999999999995E-7</v>
          </cell>
          <cell r="Y47">
            <v>0</v>
          </cell>
          <cell r="Z47">
            <v>0</v>
          </cell>
          <cell r="AA47">
            <v>9.6875193750387503</v>
          </cell>
          <cell r="AB47">
            <v>10.763910416709722</v>
          </cell>
          <cell r="AC47">
            <v>31468.723000000002</v>
          </cell>
          <cell r="AD47">
            <v>100000</v>
          </cell>
          <cell r="AE47">
            <v>100000</v>
          </cell>
          <cell r="AF47">
            <v>450</v>
          </cell>
          <cell r="AG47">
            <v>2</v>
          </cell>
          <cell r="AH47">
            <v>0.3</v>
          </cell>
          <cell r="AI47">
            <v>0.2</v>
          </cell>
          <cell r="AJ47">
            <v>3</v>
          </cell>
          <cell r="AK47">
            <v>3</v>
          </cell>
          <cell r="AL47">
            <v>0</v>
          </cell>
          <cell r="AM47" t="str">
            <v>CZ16SmallOfficeLSl.idf</v>
          </cell>
          <cell r="AN47" t="str">
            <v>CTZ16SiteDesign.idf</v>
          </cell>
          <cell r="AO47">
            <v>0</v>
          </cell>
          <cell r="AP47">
            <v>46</v>
          </cell>
          <cell r="AQ47" t="str">
            <v>SmallOffice</v>
          </cell>
          <cell r="AR47" t="str">
            <v>SRefLSlope</v>
          </cell>
          <cell r="AS47" t="str">
            <v>+20</v>
          </cell>
          <cell r="AT47" t="str">
            <v>No</v>
          </cell>
          <cell r="AU47" t="str">
            <v>No</v>
          </cell>
          <cell r="AV47" t="str">
            <v>Yes</v>
          </cell>
          <cell r="AW47" t="str">
            <v>No</v>
          </cell>
          <cell r="AX47" t="str">
            <v>No</v>
          </cell>
          <cell r="AY47" t="str">
            <v>No</v>
          </cell>
          <cell r="AZ47" t="str">
            <v>No</v>
          </cell>
          <cell r="BA47" t="str">
            <v>No</v>
          </cell>
          <cell r="BB47" t="str">
            <v>No</v>
          </cell>
          <cell r="BC47" t="str">
            <v>No</v>
          </cell>
          <cell r="BD47" t="str">
            <v>No</v>
          </cell>
          <cell r="BE47" t="str">
            <v>No</v>
          </cell>
          <cell r="BF47" t="str">
            <v>No</v>
          </cell>
          <cell r="BG47" t="str">
            <v>No</v>
          </cell>
          <cell r="BH47" t="str">
            <v>No</v>
          </cell>
          <cell r="BI47" t="str">
            <v>No</v>
          </cell>
          <cell r="BJ47" t="str">
            <v>No</v>
          </cell>
          <cell r="BK47" t="str">
            <v>No</v>
          </cell>
          <cell r="BL47" t="str">
            <v>No</v>
          </cell>
          <cell r="BM47" t="str">
            <v>No</v>
          </cell>
          <cell r="BN47" t="str">
            <v>No</v>
          </cell>
          <cell r="BO47" t="str">
            <v>No</v>
          </cell>
          <cell r="BP47" t="str">
            <v>No</v>
          </cell>
        </row>
        <row r="48">
          <cell r="B48" t="str">
            <v>0047 CZ16 SmallOffice BaseSslope</v>
          </cell>
          <cell r="C48">
            <v>0</v>
          </cell>
          <cell r="D48" t="b">
            <v>1</v>
          </cell>
          <cell r="E48" t="str">
            <v>CZ16RV2.epw</v>
          </cell>
          <cell r="F48">
            <v>16</v>
          </cell>
          <cell r="G48">
            <v>0</v>
          </cell>
          <cell r="H48">
            <v>1.024128E-3</v>
          </cell>
          <cell r="I48">
            <v>4.9558290587117117E-2</v>
          </cell>
          <cell r="J48">
            <v>0</v>
          </cell>
          <cell r="K48">
            <v>3.9450483387994533</v>
          </cell>
          <cell r="L48">
            <v>2.504407653539467</v>
          </cell>
          <cell r="M48">
            <v>0.73</v>
          </cell>
          <cell r="N48">
            <v>0.75</v>
          </cell>
          <cell r="O48">
            <v>0.8</v>
          </cell>
          <cell r="P48">
            <v>3.8121652137271975</v>
          </cell>
          <cell r="Q48">
            <v>0.75073429864594332</v>
          </cell>
          <cell r="R48">
            <v>2.6687840419430833</v>
          </cell>
          <cell r="S48">
            <v>0.47</v>
          </cell>
          <cell r="T48">
            <v>0.43</v>
          </cell>
          <cell r="U48">
            <v>0.53109999999999991</v>
          </cell>
          <cell r="V48">
            <v>0.48589999999999994</v>
          </cell>
          <cell r="W48">
            <v>0.79099999999999993</v>
          </cell>
          <cell r="X48">
            <v>9.9999999999999995E-7</v>
          </cell>
          <cell r="Y48">
            <v>0</v>
          </cell>
          <cell r="Z48">
            <v>0</v>
          </cell>
          <cell r="AA48">
            <v>9.6875193750387503</v>
          </cell>
          <cell r="AB48">
            <v>10.763910416709722</v>
          </cell>
          <cell r="AC48">
            <v>31468.723000000002</v>
          </cell>
          <cell r="AD48">
            <v>100000</v>
          </cell>
          <cell r="AE48">
            <v>100000</v>
          </cell>
          <cell r="AF48">
            <v>450</v>
          </cell>
          <cell r="AG48">
            <v>2</v>
          </cell>
          <cell r="AH48">
            <v>0.3</v>
          </cell>
          <cell r="AI48">
            <v>0.2</v>
          </cell>
          <cell r="AJ48">
            <v>3</v>
          </cell>
          <cell r="AK48">
            <v>3</v>
          </cell>
          <cell r="AL48">
            <v>0</v>
          </cell>
          <cell r="AM48" t="str">
            <v>CZ16SmallOfficeSSl.idf</v>
          </cell>
          <cell r="AN48" t="str">
            <v>CTZ16SiteDesign.idf</v>
          </cell>
          <cell r="AO48">
            <v>0</v>
          </cell>
          <cell r="AP48">
            <v>47</v>
          </cell>
          <cell r="AQ48" t="str">
            <v>SmallOffice</v>
          </cell>
          <cell r="AR48" t="str">
            <v>Base</v>
          </cell>
          <cell r="AS48" t="str">
            <v>Sslope</v>
          </cell>
          <cell r="AT48" t="str">
            <v>No</v>
          </cell>
          <cell r="AU48" t="str">
            <v>No</v>
          </cell>
          <cell r="AV48" t="str">
            <v>No</v>
          </cell>
          <cell r="AW48" t="str">
            <v>No</v>
          </cell>
          <cell r="AX48" t="str">
            <v>No</v>
          </cell>
          <cell r="AY48" t="str">
            <v>No</v>
          </cell>
          <cell r="AZ48" t="str">
            <v>No</v>
          </cell>
          <cell r="BA48" t="str">
            <v>No</v>
          </cell>
          <cell r="BB48" t="str">
            <v>No</v>
          </cell>
          <cell r="BC48" t="str">
            <v>No</v>
          </cell>
          <cell r="BD48" t="str">
            <v>No</v>
          </cell>
          <cell r="BE48" t="str">
            <v>No</v>
          </cell>
          <cell r="BF48" t="str">
            <v>No</v>
          </cell>
          <cell r="BG48" t="str">
            <v>No</v>
          </cell>
          <cell r="BH48" t="str">
            <v>No</v>
          </cell>
          <cell r="BI48" t="str">
            <v>No</v>
          </cell>
          <cell r="BJ48" t="str">
            <v>No</v>
          </cell>
          <cell r="BK48" t="str">
            <v>No</v>
          </cell>
          <cell r="BL48" t="str">
            <v>No</v>
          </cell>
          <cell r="BM48" t="str">
            <v>No</v>
          </cell>
          <cell r="BN48" t="str">
            <v>No</v>
          </cell>
          <cell r="BO48" t="str">
            <v>No</v>
          </cell>
          <cell r="BP48" t="str">
            <v>No</v>
          </cell>
        </row>
        <row r="49">
          <cell r="B49" t="str">
            <v>0048 CZ16 SmallOffice SRefSSlope+20</v>
          </cell>
          <cell r="C49" t="str">
            <v>0047 CZ16 SmallOffice BaseSslope</v>
          </cell>
          <cell r="D49" t="b">
            <v>1</v>
          </cell>
          <cell r="E49" t="str">
            <v>CZ16RV2.epw</v>
          </cell>
          <cell r="F49">
            <v>16</v>
          </cell>
          <cell r="G49">
            <v>0</v>
          </cell>
          <cell r="H49">
            <v>1.024128E-3</v>
          </cell>
          <cell r="I49">
            <v>4.9558290587117117E-2</v>
          </cell>
          <cell r="J49">
            <v>0</v>
          </cell>
          <cell r="K49">
            <v>3.9450483387994533</v>
          </cell>
          <cell r="L49">
            <v>2.504407653539467</v>
          </cell>
          <cell r="M49">
            <v>0.73</v>
          </cell>
          <cell r="N49">
            <v>0.75</v>
          </cell>
          <cell r="O49">
            <v>0.64000000000000012</v>
          </cell>
          <cell r="P49">
            <v>3.8121652137271975</v>
          </cell>
          <cell r="Q49">
            <v>0.75073429864594332</v>
          </cell>
          <cell r="R49">
            <v>2.6687840419430833</v>
          </cell>
          <cell r="S49">
            <v>0.47</v>
          </cell>
          <cell r="T49">
            <v>0.43</v>
          </cell>
          <cell r="U49">
            <v>0.53109999999999991</v>
          </cell>
          <cell r="V49">
            <v>0.48589999999999994</v>
          </cell>
          <cell r="W49">
            <v>0.79099999999999993</v>
          </cell>
          <cell r="X49">
            <v>9.9999999999999995E-7</v>
          </cell>
          <cell r="Y49">
            <v>0</v>
          </cell>
          <cell r="Z49">
            <v>0</v>
          </cell>
          <cell r="AA49">
            <v>9.6875193750387503</v>
          </cell>
          <cell r="AB49">
            <v>10.763910416709722</v>
          </cell>
          <cell r="AC49">
            <v>31468.723000000002</v>
          </cell>
          <cell r="AD49">
            <v>100000</v>
          </cell>
          <cell r="AE49">
            <v>100000</v>
          </cell>
          <cell r="AF49">
            <v>450</v>
          </cell>
          <cell r="AG49">
            <v>2</v>
          </cell>
          <cell r="AH49">
            <v>0.3</v>
          </cell>
          <cell r="AI49">
            <v>0.2</v>
          </cell>
          <cell r="AJ49">
            <v>3</v>
          </cell>
          <cell r="AK49">
            <v>3</v>
          </cell>
          <cell r="AL49">
            <v>0</v>
          </cell>
          <cell r="AM49" t="str">
            <v>CZ16SmallOfficeSSl.idf</v>
          </cell>
          <cell r="AN49" t="str">
            <v>CTZ16SiteDesign.idf</v>
          </cell>
          <cell r="AO49">
            <v>0</v>
          </cell>
          <cell r="AP49">
            <v>48</v>
          </cell>
          <cell r="AQ49" t="str">
            <v>SmallOffice</v>
          </cell>
          <cell r="AR49" t="str">
            <v>SRefSSlope</v>
          </cell>
          <cell r="AS49" t="str">
            <v>+20</v>
          </cell>
          <cell r="AT49" t="str">
            <v>No</v>
          </cell>
          <cell r="AU49" t="str">
            <v>No</v>
          </cell>
          <cell r="AV49" t="str">
            <v>No</v>
          </cell>
          <cell r="AW49" t="str">
            <v>Yes</v>
          </cell>
          <cell r="AX49" t="str">
            <v>No</v>
          </cell>
          <cell r="AY49" t="str">
            <v>No</v>
          </cell>
          <cell r="AZ49" t="str">
            <v>No</v>
          </cell>
          <cell r="BA49" t="str">
            <v>No</v>
          </cell>
          <cell r="BB49" t="str">
            <v>No</v>
          </cell>
          <cell r="BC49" t="str">
            <v>No</v>
          </cell>
          <cell r="BD49" t="str">
            <v>No</v>
          </cell>
          <cell r="BE49" t="str">
            <v>No</v>
          </cell>
          <cell r="BF49" t="str">
            <v>No</v>
          </cell>
          <cell r="BG49" t="str">
            <v>No</v>
          </cell>
          <cell r="BH49" t="str">
            <v>No</v>
          </cell>
          <cell r="BI49" t="str">
            <v>No</v>
          </cell>
          <cell r="BJ49" t="str">
            <v>No</v>
          </cell>
          <cell r="BK49" t="str">
            <v>No</v>
          </cell>
          <cell r="BL49" t="str">
            <v>No</v>
          </cell>
          <cell r="BM49" t="str">
            <v>No</v>
          </cell>
          <cell r="BN49" t="str">
            <v>No</v>
          </cell>
          <cell r="BO49" t="str">
            <v>No</v>
          </cell>
          <cell r="BP49" t="str">
            <v>No</v>
          </cell>
        </row>
        <row r="50">
          <cell r="B50" t="str">
            <v>0049 CZ15 PrimarySchool BaseLt</v>
          </cell>
          <cell r="C50">
            <v>0</v>
          </cell>
          <cell r="D50" t="b">
            <v>1</v>
          </cell>
          <cell r="E50" t="str">
            <v>CZ15RV2.epw</v>
          </cell>
          <cell r="F50">
            <v>15</v>
          </cell>
          <cell r="G50">
            <v>0</v>
          </cell>
          <cell r="H50">
            <v>1.024128E-3</v>
          </cell>
          <cell r="I50">
            <v>3.1343415039954678E-2</v>
          </cell>
          <cell r="J50">
            <v>0</v>
          </cell>
          <cell r="K50">
            <v>3.9450483387994533</v>
          </cell>
          <cell r="L50">
            <v>2.504407653539467</v>
          </cell>
          <cell r="M50">
            <v>0.73</v>
          </cell>
          <cell r="N50">
            <v>0.44999999999999996</v>
          </cell>
          <cell r="O50">
            <v>0.8</v>
          </cell>
          <cell r="P50">
            <v>3.8121652137271975</v>
          </cell>
          <cell r="Q50">
            <v>0.60716622873419479</v>
          </cell>
          <cell r="R50">
            <v>2.6687840419430833</v>
          </cell>
          <cell r="S50">
            <v>0.4</v>
          </cell>
          <cell r="T50">
            <v>0.31</v>
          </cell>
          <cell r="U50">
            <v>0.45199999999999996</v>
          </cell>
          <cell r="V50">
            <v>0.35029999999999994</v>
          </cell>
          <cell r="W50">
            <v>0.51979999999999993</v>
          </cell>
          <cell r="X50">
            <v>9.9999999999999995E-7</v>
          </cell>
          <cell r="Y50">
            <v>0</v>
          </cell>
          <cell r="Z50">
            <v>0</v>
          </cell>
          <cell r="AA50">
            <v>9.6875193750387503</v>
          </cell>
          <cell r="AB50">
            <v>10.763910416709722</v>
          </cell>
          <cell r="AC50">
            <v>31468.723000000002</v>
          </cell>
          <cell r="AD50">
            <v>100000</v>
          </cell>
          <cell r="AE50">
            <v>100000</v>
          </cell>
          <cell r="AF50">
            <v>450</v>
          </cell>
          <cell r="AG50">
            <v>2</v>
          </cell>
          <cell r="AH50">
            <v>0.3</v>
          </cell>
          <cell r="AI50">
            <v>0.2</v>
          </cell>
          <cell r="AJ50">
            <v>3</v>
          </cell>
          <cell r="AK50">
            <v>3</v>
          </cell>
          <cell r="AL50">
            <v>0</v>
          </cell>
          <cell r="AM50" t="str">
            <v>CZ15PrimSchBaseLt.idf</v>
          </cell>
          <cell r="AN50" t="str">
            <v>CTZ15SiteDesign.idf</v>
          </cell>
          <cell r="AO50">
            <v>0</v>
          </cell>
          <cell r="AP50">
            <v>49</v>
          </cell>
          <cell r="AQ50" t="str">
            <v>PrimarySchool</v>
          </cell>
          <cell r="AR50" t="str">
            <v>Base</v>
          </cell>
          <cell r="AS50" t="str">
            <v>Lt</v>
          </cell>
          <cell r="AT50" t="str">
            <v>No</v>
          </cell>
          <cell r="AU50" t="str">
            <v>No</v>
          </cell>
          <cell r="AV50" t="str">
            <v>No</v>
          </cell>
          <cell r="AW50" t="str">
            <v>No</v>
          </cell>
          <cell r="AX50" t="str">
            <v>No</v>
          </cell>
          <cell r="AY50" t="str">
            <v>No</v>
          </cell>
          <cell r="AZ50" t="str">
            <v>No</v>
          </cell>
          <cell r="BA50" t="str">
            <v>No</v>
          </cell>
          <cell r="BB50" t="str">
            <v>No</v>
          </cell>
          <cell r="BC50" t="str">
            <v>No</v>
          </cell>
          <cell r="BD50" t="str">
            <v>No</v>
          </cell>
          <cell r="BE50" t="str">
            <v>No</v>
          </cell>
          <cell r="BF50" t="str">
            <v>No</v>
          </cell>
          <cell r="BG50" t="str">
            <v>No</v>
          </cell>
          <cell r="BH50" t="str">
            <v>No</v>
          </cell>
          <cell r="BI50" t="str">
            <v>No</v>
          </cell>
          <cell r="BJ50" t="str">
            <v>No</v>
          </cell>
          <cell r="BK50" t="str">
            <v>No</v>
          </cell>
          <cell r="BL50" t="str">
            <v>No</v>
          </cell>
          <cell r="BM50" t="str">
            <v>No</v>
          </cell>
          <cell r="BN50" t="str">
            <v>No</v>
          </cell>
          <cell r="BO50" t="str">
            <v>No</v>
          </cell>
          <cell r="BP50" t="str">
            <v>No</v>
          </cell>
        </row>
        <row r="51">
          <cell r="B51" t="str">
            <v>0050 CZ15 PrimarySchool Hvy</v>
          </cell>
          <cell r="C51" t="str">
            <v>0049 CZ15 PrimarySchool BaseLt</v>
          </cell>
          <cell r="D51" t="b">
            <v>1</v>
          </cell>
          <cell r="E51" t="str">
            <v>CZ15RV2.epw</v>
          </cell>
          <cell r="F51">
            <v>15</v>
          </cell>
          <cell r="G51">
            <v>0</v>
          </cell>
          <cell r="H51">
            <v>1.024128E-3</v>
          </cell>
          <cell r="I51">
            <v>3.1343415039954678E-2</v>
          </cell>
          <cell r="J51">
            <v>0</v>
          </cell>
          <cell r="K51">
            <v>3.9450483387994533</v>
          </cell>
          <cell r="L51">
            <v>2.504407653539467</v>
          </cell>
          <cell r="M51">
            <v>0.73</v>
          </cell>
          <cell r="N51">
            <v>0.44999999999999996</v>
          </cell>
          <cell r="O51">
            <v>0.8</v>
          </cell>
          <cell r="P51">
            <v>3.1905028842539989</v>
          </cell>
          <cell r="Q51">
            <v>2.4256197747515884</v>
          </cell>
          <cell r="R51">
            <v>2.6687840419430833</v>
          </cell>
          <cell r="S51">
            <v>0.4</v>
          </cell>
          <cell r="T51">
            <v>0.31</v>
          </cell>
          <cell r="U51">
            <v>0.45199999999999996</v>
          </cell>
          <cell r="V51">
            <v>0.35029999999999994</v>
          </cell>
          <cell r="W51">
            <v>0.51979999999999993</v>
          </cell>
          <cell r="X51">
            <v>9.9999999999999995E-7</v>
          </cell>
          <cell r="Y51">
            <v>0</v>
          </cell>
          <cell r="Z51">
            <v>0</v>
          </cell>
          <cell r="AA51">
            <v>9.6875193750387503</v>
          </cell>
          <cell r="AB51">
            <v>10.763910416709722</v>
          </cell>
          <cell r="AC51">
            <v>31468.723000000002</v>
          </cell>
          <cell r="AD51">
            <v>100000</v>
          </cell>
          <cell r="AE51">
            <v>100000</v>
          </cell>
          <cell r="AF51">
            <v>450</v>
          </cell>
          <cell r="AG51">
            <v>2</v>
          </cell>
          <cell r="AH51">
            <v>0.3</v>
          </cell>
          <cell r="AI51">
            <v>0.2</v>
          </cell>
          <cell r="AJ51">
            <v>3</v>
          </cell>
          <cell r="AK51">
            <v>3</v>
          </cell>
          <cell r="AL51">
            <v>0</v>
          </cell>
          <cell r="AM51" t="str">
            <v>CZ15PrimSchHvy.idf</v>
          </cell>
          <cell r="AN51" t="str">
            <v>CTZ15SiteDesign.idf</v>
          </cell>
          <cell r="AO51">
            <v>0</v>
          </cell>
          <cell r="AP51">
            <v>50</v>
          </cell>
          <cell r="AQ51" t="str">
            <v>PrimarySchool</v>
          </cell>
          <cell r="AR51">
            <v>0</v>
          </cell>
          <cell r="AS51" t="str">
            <v>Hvy</v>
          </cell>
          <cell r="AT51" t="str">
            <v>No</v>
          </cell>
          <cell r="AU51" t="str">
            <v>No</v>
          </cell>
          <cell r="AV51" t="str">
            <v>No</v>
          </cell>
          <cell r="AW51" t="str">
            <v>No</v>
          </cell>
          <cell r="AX51" t="str">
            <v>Yes</v>
          </cell>
          <cell r="AY51" t="str">
            <v>No</v>
          </cell>
          <cell r="AZ51" t="str">
            <v>No</v>
          </cell>
          <cell r="BA51" t="str">
            <v>No</v>
          </cell>
          <cell r="BB51" t="str">
            <v>No</v>
          </cell>
          <cell r="BC51" t="str">
            <v>No</v>
          </cell>
          <cell r="BD51" t="str">
            <v>No</v>
          </cell>
          <cell r="BE51" t="str">
            <v>No</v>
          </cell>
          <cell r="BF51" t="str">
            <v>No</v>
          </cell>
          <cell r="BG51" t="str">
            <v>No</v>
          </cell>
          <cell r="BH51" t="str">
            <v>No</v>
          </cell>
          <cell r="BI51" t="str">
            <v>No</v>
          </cell>
          <cell r="BJ51" t="str">
            <v>No</v>
          </cell>
          <cell r="BK51" t="str">
            <v>No</v>
          </cell>
          <cell r="BL51" t="str">
            <v>No</v>
          </cell>
          <cell r="BM51" t="str">
            <v>No</v>
          </cell>
          <cell r="BN51" t="str">
            <v>No</v>
          </cell>
          <cell r="BO51" t="str">
            <v>No</v>
          </cell>
          <cell r="BP51" t="str">
            <v>No</v>
          </cell>
        </row>
        <row r="52">
          <cell r="B52" t="str">
            <v>0051 CZ16 PrimarySchool BaseLt</v>
          </cell>
          <cell r="C52">
            <v>0</v>
          </cell>
          <cell r="D52" t="b">
            <v>1</v>
          </cell>
          <cell r="E52" t="str">
            <v>CZ16RV2.epw</v>
          </cell>
          <cell r="F52">
            <v>16</v>
          </cell>
          <cell r="G52">
            <v>0</v>
          </cell>
          <cell r="H52">
            <v>1.024128E-3</v>
          </cell>
          <cell r="I52">
            <v>3.1343415039954678E-2</v>
          </cell>
          <cell r="J52">
            <v>0</v>
          </cell>
          <cell r="K52">
            <v>3.9450483387994533</v>
          </cell>
          <cell r="L52">
            <v>2.504407653539467</v>
          </cell>
          <cell r="M52">
            <v>0.73</v>
          </cell>
          <cell r="N52">
            <v>0.75</v>
          </cell>
          <cell r="O52">
            <v>0.8</v>
          </cell>
          <cell r="P52">
            <v>3.8121652137271975</v>
          </cell>
          <cell r="Q52">
            <v>0.75073429864594332</v>
          </cell>
          <cell r="R52">
            <v>2.6687840419430833</v>
          </cell>
          <cell r="S52">
            <v>0.47</v>
          </cell>
          <cell r="T52">
            <v>0.43</v>
          </cell>
          <cell r="U52">
            <v>0.53109999999999991</v>
          </cell>
          <cell r="V52">
            <v>0.48589999999999994</v>
          </cell>
          <cell r="W52">
            <v>0.79099999999999993</v>
          </cell>
          <cell r="X52">
            <v>9.9999999999999995E-7</v>
          </cell>
          <cell r="Y52">
            <v>0</v>
          </cell>
          <cell r="Z52">
            <v>0</v>
          </cell>
          <cell r="AA52">
            <v>9.6875193750387503</v>
          </cell>
          <cell r="AB52">
            <v>10.763910416709722</v>
          </cell>
          <cell r="AC52">
            <v>31468.723000000002</v>
          </cell>
          <cell r="AD52">
            <v>100000</v>
          </cell>
          <cell r="AE52">
            <v>100000</v>
          </cell>
          <cell r="AF52">
            <v>450</v>
          </cell>
          <cell r="AG52">
            <v>2</v>
          </cell>
          <cell r="AH52">
            <v>0.3</v>
          </cell>
          <cell r="AI52">
            <v>0.2</v>
          </cell>
          <cell r="AJ52">
            <v>3</v>
          </cell>
          <cell r="AK52">
            <v>3</v>
          </cell>
          <cell r="AL52">
            <v>0</v>
          </cell>
          <cell r="AM52" t="str">
            <v>CZ16PrimSchBaseLt.idf</v>
          </cell>
          <cell r="AN52" t="str">
            <v>CTZ16SiteDesign.idf</v>
          </cell>
          <cell r="AO52">
            <v>0</v>
          </cell>
          <cell r="AP52">
            <v>51</v>
          </cell>
          <cell r="AQ52" t="str">
            <v>PrimarySchool</v>
          </cell>
          <cell r="AR52" t="str">
            <v>Base</v>
          </cell>
          <cell r="AS52" t="str">
            <v>Lt</v>
          </cell>
          <cell r="AT52" t="str">
            <v>No</v>
          </cell>
          <cell r="AU52" t="str">
            <v>No</v>
          </cell>
          <cell r="AV52" t="str">
            <v>No</v>
          </cell>
          <cell r="AW52" t="str">
            <v>No</v>
          </cell>
          <cell r="AX52" t="str">
            <v>No</v>
          </cell>
          <cell r="AY52" t="str">
            <v>No</v>
          </cell>
          <cell r="AZ52" t="str">
            <v>No</v>
          </cell>
          <cell r="BA52" t="str">
            <v>No</v>
          </cell>
          <cell r="BB52" t="str">
            <v>No</v>
          </cell>
          <cell r="BC52" t="str">
            <v>No</v>
          </cell>
          <cell r="BD52" t="str">
            <v>No</v>
          </cell>
          <cell r="BE52" t="str">
            <v>No</v>
          </cell>
          <cell r="BF52" t="str">
            <v>No</v>
          </cell>
          <cell r="BG52" t="str">
            <v>No</v>
          </cell>
          <cell r="BH52" t="str">
            <v>No</v>
          </cell>
          <cell r="BI52" t="str">
            <v>No</v>
          </cell>
          <cell r="BJ52" t="str">
            <v>No</v>
          </cell>
          <cell r="BK52" t="str">
            <v>No</v>
          </cell>
          <cell r="BL52" t="str">
            <v>No</v>
          </cell>
          <cell r="BM52" t="str">
            <v>No</v>
          </cell>
          <cell r="BN52" t="str">
            <v>No</v>
          </cell>
          <cell r="BO52" t="str">
            <v>No</v>
          </cell>
          <cell r="BP52" t="str">
            <v>No</v>
          </cell>
        </row>
        <row r="53">
          <cell r="B53" t="str">
            <v>0052 CZ16 PrimarySchool Hvy</v>
          </cell>
          <cell r="C53" t="str">
            <v>0051 CZ16 PrimarySchool BaseLt</v>
          </cell>
          <cell r="D53" t="b">
            <v>1</v>
          </cell>
          <cell r="E53" t="str">
            <v>CZ16RV2.epw</v>
          </cell>
          <cell r="F53">
            <v>16</v>
          </cell>
          <cell r="G53">
            <v>0</v>
          </cell>
          <cell r="H53">
            <v>1.024128E-3</v>
          </cell>
          <cell r="I53">
            <v>3.1343415039954678E-2</v>
          </cell>
          <cell r="J53">
            <v>0</v>
          </cell>
          <cell r="K53">
            <v>3.9450483387994533</v>
          </cell>
          <cell r="L53">
            <v>2.504407653539467</v>
          </cell>
          <cell r="M53">
            <v>0.73</v>
          </cell>
          <cell r="N53">
            <v>0.75</v>
          </cell>
          <cell r="O53">
            <v>0.8</v>
          </cell>
          <cell r="P53">
            <v>3.1905028842539989</v>
          </cell>
          <cell r="Q53">
            <v>2.4256197747515884</v>
          </cell>
          <cell r="R53">
            <v>2.6687840419430833</v>
          </cell>
          <cell r="S53">
            <v>0.47</v>
          </cell>
          <cell r="T53">
            <v>0.43</v>
          </cell>
          <cell r="U53">
            <v>0.53109999999999991</v>
          </cell>
          <cell r="V53">
            <v>0.48589999999999994</v>
          </cell>
          <cell r="W53">
            <v>0.79099999999999993</v>
          </cell>
          <cell r="X53">
            <v>9.9999999999999995E-7</v>
          </cell>
          <cell r="Y53">
            <v>0</v>
          </cell>
          <cell r="Z53">
            <v>0</v>
          </cell>
          <cell r="AA53">
            <v>9.6875193750387503</v>
          </cell>
          <cell r="AB53">
            <v>10.763910416709722</v>
          </cell>
          <cell r="AC53">
            <v>31468.723000000002</v>
          </cell>
          <cell r="AD53">
            <v>100000</v>
          </cell>
          <cell r="AE53">
            <v>100000</v>
          </cell>
          <cell r="AF53">
            <v>450</v>
          </cell>
          <cell r="AG53">
            <v>2</v>
          </cell>
          <cell r="AH53">
            <v>0.3</v>
          </cell>
          <cell r="AI53">
            <v>0.2</v>
          </cell>
          <cell r="AJ53">
            <v>3</v>
          </cell>
          <cell r="AK53">
            <v>3</v>
          </cell>
          <cell r="AL53">
            <v>0</v>
          </cell>
          <cell r="AM53" t="str">
            <v>CZ16PrimSchHvy.idf</v>
          </cell>
          <cell r="AN53" t="str">
            <v>CTZ16SiteDesign.idf</v>
          </cell>
          <cell r="AO53">
            <v>0</v>
          </cell>
          <cell r="AP53">
            <v>52</v>
          </cell>
          <cell r="AQ53" t="str">
            <v>PrimarySchool</v>
          </cell>
          <cell r="AR53">
            <v>0</v>
          </cell>
          <cell r="AS53" t="str">
            <v>Hvy</v>
          </cell>
          <cell r="AT53" t="str">
            <v>No</v>
          </cell>
          <cell r="AU53" t="str">
            <v>No</v>
          </cell>
          <cell r="AV53" t="str">
            <v>No</v>
          </cell>
          <cell r="AW53" t="str">
            <v>No</v>
          </cell>
          <cell r="AX53" t="str">
            <v>Yes</v>
          </cell>
          <cell r="AY53" t="str">
            <v>No</v>
          </cell>
          <cell r="AZ53" t="str">
            <v>No</v>
          </cell>
          <cell r="BA53" t="str">
            <v>No</v>
          </cell>
          <cell r="BB53" t="str">
            <v>No</v>
          </cell>
          <cell r="BC53" t="str">
            <v>No</v>
          </cell>
          <cell r="BD53" t="str">
            <v>No</v>
          </cell>
          <cell r="BE53" t="str">
            <v>No</v>
          </cell>
          <cell r="BF53" t="str">
            <v>No</v>
          </cell>
          <cell r="BG53" t="str">
            <v>No</v>
          </cell>
          <cell r="BH53" t="str">
            <v>No</v>
          </cell>
          <cell r="BI53" t="str">
            <v>No</v>
          </cell>
          <cell r="BJ53" t="str">
            <v>No</v>
          </cell>
          <cell r="BK53" t="str">
            <v>No</v>
          </cell>
          <cell r="BL53" t="str">
            <v>No</v>
          </cell>
          <cell r="BM53" t="str">
            <v>No</v>
          </cell>
          <cell r="BN53" t="str">
            <v>No</v>
          </cell>
          <cell r="BO53" t="str">
            <v>No</v>
          </cell>
          <cell r="BP53" t="str">
            <v>No</v>
          </cell>
        </row>
        <row r="54">
          <cell r="B54" t="str">
            <v>0053 CZ06 PrimarySchool BaseLt</v>
          </cell>
          <cell r="C54">
            <v>0</v>
          </cell>
          <cell r="D54" t="b">
            <v>1</v>
          </cell>
          <cell r="E54" t="str">
            <v>CZ06RV2.epw</v>
          </cell>
          <cell r="F54">
            <v>6</v>
          </cell>
          <cell r="G54">
            <v>0</v>
          </cell>
          <cell r="H54">
            <v>1.024128E-3</v>
          </cell>
          <cell r="I54">
            <v>3.1343415039954678E-2</v>
          </cell>
          <cell r="J54">
            <v>0</v>
          </cell>
          <cell r="K54">
            <v>1.7775386063882341</v>
          </cell>
          <cell r="L54">
            <v>1.4609636167878515</v>
          </cell>
          <cell r="M54">
            <v>0.73</v>
          </cell>
          <cell r="N54">
            <v>0.44999999999999996</v>
          </cell>
          <cell r="O54">
            <v>0.8</v>
          </cell>
          <cell r="P54">
            <v>1.6446554813159782</v>
          </cell>
          <cell r="Q54">
            <v>1.5E-3</v>
          </cell>
          <cell r="R54">
            <v>4.3722632176514349</v>
          </cell>
          <cell r="S54">
            <v>0.61</v>
          </cell>
          <cell r="T54">
            <v>0.34</v>
          </cell>
          <cell r="U54">
            <v>0.68929999999999991</v>
          </cell>
          <cell r="V54">
            <v>0.38419999999999999</v>
          </cell>
          <cell r="W54">
            <v>0.64409999999999989</v>
          </cell>
          <cell r="X54">
            <v>9.9999999999999995E-7</v>
          </cell>
          <cell r="Y54">
            <v>0</v>
          </cell>
          <cell r="Z54">
            <v>0</v>
          </cell>
          <cell r="AA54">
            <v>9.6875193750387503</v>
          </cell>
          <cell r="AB54">
            <v>10.763910416709722</v>
          </cell>
          <cell r="AC54">
            <v>31468.723000000002</v>
          </cell>
          <cell r="AD54">
            <v>100000</v>
          </cell>
          <cell r="AE54">
            <v>100000</v>
          </cell>
          <cell r="AF54">
            <v>450</v>
          </cell>
          <cell r="AG54">
            <v>2</v>
          </cell>
          <cell r="AH54">
            <v>0.3</v>
          </cell>
          <cell r="AI54">
            <v>0.2</v>
          </cell>
          <cell r="AJ54">
            <v>3</v>
          </cell>
          <cell r="AK54">
            <v>3</v>
          </cell>
          <cell r="AL54">
            <v>0</v>
          </cell>
          <cell r="AM54" t="str">
            <v>CZ06PrimSchBaseLt.idf</v>
          </cell>
          <cell r="AN54" t="str">
            <v>CTZ06SiteDesign.idf</v>
          </cell>
          <cell r="AO54">
            <v>0</v>
          </cell>
          <cell r="AP54">
            <v>53</v>
          </cell>
          <cell r="AQ54" t="str">
            <v>PrimarySchool</v>
          </cell>
          <cell r="AR54" t="str">
            <v>Base</v>
          </cell>
          <cell r="AS54" t="str">
            <v>Lt</v>
          </cell>
          <cell r="AT54" t="str">
            <v>No</v>
          </cell>
          <cell r="AU54" t="str">
            <v>No</v>
          </cell>
          <cell r="AV54" t="str">
            <v>No</v>
          </cell>
          <cell r="AW54" t="str">
            <v>No</v>
          </cell>
          <cell r="AX54" t="str">
            <v>No</v>
          </cell>
          <cell r="AY54" t="str">
            <v>No</v>
          </cell>
          <cell r="AZ54" t="str">
            <v>No</v>
          </cell>
          <cell r="BA54" t="str">
            <v>No</v>
          </cell>
          <cell r="BB54" t="str">
            <v>No</v>
          </cell>
          <cell r="BC54" t="str">
            <v>No</v>
          </cell>
          <cell r="BD54" t="str">
            <v>No</v>
          </cell>
          <cell r="BE54" t="str">
            <v>No</v>
          </cell>
          <cell r="BF54" t="str">
            <v>No</v>
          </cell>
          <cell r="BG54" t="str">
            <v>No</v>
          </cell>
          <cell r="BH54" t="str">
            <v>No</v>
          </cell>
          <cell r="BI54" t="str">
            <v>No</v>
          </cell>
          <cell r="BJ54" t="str">
            <v>No</v>
          </cell>
          <cell r="BK54" t="str">
            <v>No</v>
          </cell>
          <cell r="BL54" t="str">
            <v>No</v>
          </cell>
          <cell r="BM54" t="str">
            <v>No</v>
          </cell>
          <cell r="BN54" t="str">
            <v>No</v>
          </cell>
          <cell r="BO54" t="str">
            <v>No</v>
          </cell>
          <cell r="BP54" t="str">
            <v>No</v>
          </cell>
        </row>
        <row r="55">
          <cell r="B55" t="str">
            <v>0054 CZ06 PrimarySchool Hvy</v>
          </cell>
          <cell r="C55" t="str">
            <v>0053 CZ06 PrimarySchool BaseLt</v>
          </cell>
          <cell r="D55" t="b">
            <v>1</v>
          </cell>
          <cell r="E55" t="str">
            <v>CZ06RV2.epw</v>
          </cell>
          <cell r="F55">
            <v>6</v>
          </cell>
          <cell r="G55">
            <v>0</v>
          </cell>
          <cell r="H55">
            <v>1.024128E-3</v>
          </cell>
          <cell r="I55">
            <v>3.1343415039954678E-2</v>
          </cell>
          <cell r="J55">
            <v>0</v>
          </cell>
          <cell r="K55">
            <v>1.7775386063882341</v>
          </cell>
          <cell r="L55">
            <v>1.4609636167878515</v>
          </cell>
          <cell r="M55">
            <v>0.73</v>
          </cell>
          <cell r="N55">
            <v>0.44999999999999996</v>
          </cell>
          <cell r="O55">
            <v>0.8</v>
          </cell>
          <cell r="P55">
            <v>1.0229931518427793</v>
          </cell>
          <cell r="Q55">
            <v>1.3821757379999728</v>
          </cell>
          <cell r="R55">
            <v>4.3722632176514349</v>
          </cell>
          <cell r="S55">
            <v>0.61</v>
          </cell>
          <cell r="T55">
            <v>0.34</v>
          </cell>
          <cell r="U55">
            <v>0.68929999999999991</v>
          </cell>
          <cell r="V55">
            <v>0.38419999999999999</v>
          </cell>
          <cell r="W55">
            <v>0.64409999999999989</v>
          </cell>
          <cell r="X55">
            <v>9.9999999999999995E-7</v>
          </cell>
          <cell r="Y55">
            <v>0</v>
          </cell>
          <cell r="Z55">
            <v>0</v>
          </cell>
          <cell r="AA55">
            <v>9.6875193750387503</v>
          </cell>
          <cell r="AB55">
            <v>10.763910416709722</v>
          </cell>
          <cell r="AC55">
            <v>31468.723000000002</v>
          </cell>
          <cell r="AD55">
            <v>100000</v>
          </cell>
          <cell r="AE55">
            <v>100000</v>
          </cell>
          <cell r="AF55">
            <v>450</v>
          </cell>
          <cell r="AG55">
            <v>2</v>
          </cell>
          <cell r="AH55">
            <v>0.3</v>
          </cell>
          <cell r="AI55">
            <v>0.2</v>
          </cell>
          <cell r="AJ55">
            <v>3</v>
          </cell>
          <cell r="AK55">
            <v>3</v>
          </cell>
          <cell r="AL55">
            <v>0</v>
          </cell>
          <cell r="AM55" t="str">
            <v>CZ06PrimSchHvy.idf</v>
          </cell>
          <cell r="AN55" t="str">
            <v>CTZ06SiteDesign.idf</v>
          </cell>
          <cell r="AO55">
            <v>0</v>
          </cell>
          <cell r="AP55">
            <v>54</v>
          </cell>
          <cell r="AQ55" t="str">
            <v>PrimarySchool</v>
          </cell>
          <cell r="AR55">
            <v>0</v>
          </cell>
          <cell r="AS55" t="str">
            <v>Hvy</v>
          </cell>
          <cell r="AT55" t="str">
            <v>No</v>
          </cell>
          <cell r="AU55" t="str">
            <v>No</v>
          </cell>
          <cell r="AV55" t="str">
            <v>No</v>
          </cell>
          <cell r="AW55" t="str">
            <v>No</v>
          </cell>
          <cell r="AX55" t="str">
            <v>Yes</v>
          </cell>
          <cell r="AY55" t="str">
            <v>No</v>
          </cell>
          <cell r="AZ55" t="str">
            <v>No</v>
          </cell>
          <cell r="BA55" t="str">
            <v>No</v>
          </cell>
          <cell r="BB55" t="str">
            <v>No</v>
          </cell>
          <cell r="BC55" t="str">
            <v>No</v>
          </cell>
          <cell r="BD55" t="str">
            <v>No</v>
          </cell>
          <cell r="BE55" t="str">
            <v>No</v>
          </cell>
          <cell r="BF55" t="str">
            <v>No</v>
          </cell>
          <cell r="BG55" t="str">
            <v>No</v>
          </cell>
          <cell r="BH55" t="str">
            <v>No</v>
          </cell>
          <cell r="BI55" t="str">
            <v>No</v>
          </cell>
          <cell r="BJ55" t="str">
            <v>No</v>
          </cell>
          <cell r="BK55" t="str">
            <v>No</v>
          </cell>
          <cell r="BL55" t="str">
            <v>No</v>
          </cell>
          <cell r="BM55" t="str">
            <v>No</v>
          </cell>
          <cell r="BN55" t="str">
            <v>No</v>
          </cell>
          <cell r="BO55" t="str">
            <v>No</v>
          </cell>
          <cell r="BP55" t="str">
            <v>No</v>
          </cell>
        </row>
        <row r="56">
          <cell r="B56" t="str">
            <v>0055 CZ07 LargeOffice Base</v>
          </cell>
          <cell r="C56">
            <v>0</v>
          </cell>
          <cell r="D56" t="b">
            <v>1</v>
          </cell>
          <cell r="E56" t="str">
            <v>CZ07RV2.epw</v>
          </cell>
          <cell r="F56">
            <v>7</v>
          </cell>
          <cell r="G56">
            <v>0</v>
          </cell>
          <cell r="H56">
            <v>1.024128E-3</v>
          </cell>
          <cell r="I56">
            <v>0.14961845738037893</v>
          </cell>
          <cell r="J56">
            <v>0</v>
          </cell>
          <cell r="K56">
            <v>2.0579129996354562</v>
          </cell>
          <cell r="L56">
            <v>1.4609636167878515</v>
          </cell>
          <cell r="M56">
            <v>0.73</v>
          </cell>
          <cell r="N56">
            <v>0.44999999999999996</v>
          </cell>
          <cell r="O56">
            <v>0.8</v>
          </cell>
          <cell r="P56">
            <v>1.9250298745632004</v>
          </cell>
          <cell r="Q56">
            <v>1.5E-3</v>
          </cell>
          <cell r="R56">
            <v>4.3722632176514349</v>
          </cell>
          <cell r="S56">
            <v>0.61</v>
          </cell>
          <cell r="T56">
            <v>0.34</v>
          </cell>
          <cell r="U56">
            <v>0.68929999999999991</v>
          </cell>
          <cell r="V56">
            <v>0.38419999999999999</v>
          </cell>
          <cell r="W56">
            <v>0.64409999999999989</v>
          </cell>
          <cell r="X56">
            <v>9.9999999999999995E-7</v>
          </cell>
          <cell r="Y56">
            <v>0</v>
          </cell>
          <cell r="Z56">
            <v>0</v>
          </cell>
          <cell r="AA56">
            <v>9.6875193750387503</v>
          </cell>
          <cell r="AB56">
            <v>10.763910416709722</v>
          </cell>
          <cell r="AC56">
            <v>31468.723000000002</v>
          </cell>
          <cell r="AD56">
            <v>100000</v>
          </cell>
          <cell r="AE56">
            <v>100000</v>
          </cell>
          <cell r="AF56">
            <v>450</v>
          </cell>
          <cell r="AG56">
            <v>2</v>
          </cell>
          <cell r="AH56">
            <v>0.3</v>
          </cell>
          <cell r="AI56">
            <v>0.2</v>
          </cell>
          <cell r="AJ56">
            <v>3</v>
          </cell>
          <cell r="AK56">
            <v>3</v>
          </cell>
          <cell r="AL56">
            <v>0</v>
          </cell>
          <cell r="AM56" t="str">
            <v>CZ07LargeOffice.idf</v>
          </cell>
          <cell r="AN56" t="str">
            <v>CTZ07SiteDesign.idf</v>
          </cell>
          <cell r="AO56">
            <v>0</v>
          </cell>
          <cell r="AP56">
            <v>55</v>
          </cell>
          <cell r="AQ56" t="str">
            <v>LargeOffice</v>
          </cell>
          <cell r="AR56" t="str">
            <v>Base</v>
          </cell>
          <cell r="AS56">
            <v>0</v>
          </cell>
          <cell r="AT56" t="str">
            <v>No</v>
          </cell>
          <cell r="AU56" t="str">
            <v>No</v>
          </cell>
          <cell r="AV56" t="str">
            <v>No</v>
          </cell>
          <cell r="AW56" t="str">
            <v>No</v>
          </cell>
          <cell r="AX56" t="str">
            <v>No</v>
          </cell>
          <cell r="AY56" t="str">
            <v>No</v>
          </cell>
          <cell r="AZ56" t="str">
            <v>No</v>
          </cell>
          <cell r="BA56" t="str">
            <v>No</v>
          </cell>
          <cell r="BB56" t="str">
            <v>No</v>
          </cell>
          <cell r="BC56" t="str">
            <v>No</v>
          </cell>
          <cell r="BD56" t="str">
            <v>No</v>
          </cell>
          <cell r="BE56" t="str">
            <v>No</v>
          </cell>
          <cell r="BF56" t="str">
            <v>No</v>
          </cell>
          <cell r="BG56" t="str">
            <v>No</v>
          </cell>
          <cell r="BH56" t="str">
            <v>No</v>
          </cell>
          <cell r="BI56" t="str">
            <v>No</v>
          </cell>
          <cell r="BJ56" t="str">
            <v>No</v>
          </cell>
          <cell r="BK56" t="str">
            <v>No</v>
          </cell>
          <cell r="BL56" t="str">
            <v>No</v>
          </cell>
          <cell r="BM56" t="str">
            <v>No</v>
          </cell>
          <cell r="BN56" t="str">
            <v>No</v>
          </cell>
          <cell r="BO56" t="str">
            <v>No</v>
          </cell>
          <cell r="BP56" t="str">
            <v>No</v>
          </cell>
        </row>
        <row r="57">
          <cell r="B57" t="str">
            <v>0056 CZ07 LargeOffice WWR20</v>
          </cell>
          <cell r="C57" t="str">
            <v>0055 CZ07 LargeOffice Base</v>
          </cell>
          <cell r="D57" t="b">
            <v>1</v>
          </cell>
          <cell r="E57" t="str">
            <v>CZ07RV2.epw</v>
          </cell>
          <cell r="F57">
            <v>7</v>
          </cell>
          <cell r="G57">
            <v>0</v>
          </cell>
          <cell r="H57">
            <v>1.024128E-3</v>
          </cell>
          <cell r="I57">
            <v>0.14961845738037893</v>
          </cell>
          <cell r="J57">
            <v>0</v>
          </cell>
          <cell r="K57">
            <v>2.0579129996354562</v>
          </cell>
          <cell r="L57">
            <v>1.4609636167878515</v>
          </cell>
          <cell r="M57">
            <v>0.73</v>
          </cell>
          <cell r="N57">
            <v>0.44999999999999996</v>
          </cell>
          <cell r="O57">
            <v>0.8</v>
          </cell>
          <cell r="P57">
            <v>1.9250298745632004</v>
          </cell>
          <cell r="Q57">
            <v>1.5E-3</v>
          </cell>
          <cell r="R57">
            <v>4.3722632176514349</v>
          </cell>
          <cell r="S57">
            <v>0.61</v>
          </cell>
          <cell r="T57">
            <v>0.34</v>
          </cell>
          <cell r="U57">
            <v>0.68929999999999991</v>
          </cell>
          <cell r="V57">
            <v>0.38419999999999999</v>
          </cell>
          <cell r="W57">
            <v>0.64409999999999989</v>
          </cell>
          <cell r="X57">
            <v>9.9999999999999995E-7</v>
          </cell>
          <cell r="Y57">
            <v>0</v>
          </cell>
          <cell r="Z57">
            <v>0</v>
          </cell>
          <cell r="AA57">
            <v>9.6875193750387503</v>
          </cell>
          <cell r="AB57">
            <v>10.763910416709722</v>
          </cell>
          <cell r="AC57">
            <v>31468.723000000002</v>
          </cell>
          <cell r="AD57">
            <v>100000</v>
          </cell>
          <cell r="AE57">
            <v>100000</v>
          </cell>
          <cell r="AF57">
            <v>450</v>
          </cell>
          <cell r="AG57">
            <v>2</v>
          </cell>
          <cell r="AH57">
            <v>0.3</v>
          </cell>
          <cell r="AI57">
            <v>0.2</v>
          </cell>
          <cell r="AJ57">
            <v>3</v>
          </cell>
          <cell r="AK57">
            <v>3</v>
          </cell>
          <cell r="AL57">
            <v>0</v>
          </cell>
          <cell r="AM57" t="str">
            <v>CZ07LargeOfficeWWR20.idf</v>
          </cell>
          <cell r="AN57" t="str">
            <v>CTZ07SiteDesign.idf</v>
          </cell>
          <cell r="AO57">
            <v>0</v>
          </cell>
          <cell r="AP57">
            <v>56</v>
          </cell>
          <cell r="AQ57" t="str">
            <v>LargeOffice</v>
          </cell>
          <cell r="AR57" t="str">
            <v>WWR</v>
          </cell>
          <cell r="AS57">
            <v>20</v>
          </cell>
          <cell r="AT57" t="str">
            <v>No</v>
          </cell>
          <cell r="AU57" t="str">
            <v>No</v>
          </cell>
          <cell r="AV57" t="str">
            <v>No</v>
          </cell>
          <cell r="AW57" t="str">
            <v>No</v>
          </cell>
          <cell r="AX57" t="str">
            <v>No</v>
          </cell>
          <cell r="AY57" t="str">
            <v>No</v>
          </cell>
          <cell r="AZ57" t="str">
            <v>No</v>
          </cell>
          <cell r="BA57" t="str">
            <v>No</v>
          </cell>
          <cell r="BB57" t="str">
            <v>No</v>
          </cell>
          <cell r="BC57" t="str">
            <v>No</v>
          </cell>
          <cell r="BD57" t="str">
            <v>No</v>
          </cell>
          <cell r="BE57" t="str">
            <v>No</v>
          </cell>
          <cell r="BF57" t="str">
            <v>No</v>
          </cell>
          <cell r="BG57" t="str">
            <v>No</v>
          </cell>
          <cell r="BH57" t="str">
            <v>No</v>
          </cell>
          <cell r="BI57" t="str">
            <v>No</v>
          </cell>
          <cell r="BJ57" t="str">
            <v>No</v>
          </cell>
          <cell r="BK57" t="str">
            <v>No</v>
          </cell>
          <cell r="BL57" t="str">
            <v>No</v>
          </cell>
          <cell r="BM57" t="str">
            <v>No</v>
          </cell>
          <cell r="BN57" t="str">
            <v>No</v>
          </cell>
          <cell r="BO57" t="str">
            <v>No</v>
          </cell>
          <cell r="BP57" t="str">
            <v>No</v>
          </cell>
        </row>
        <row r="58">
          <cell r="B58" t="str">
            <v>0057 CZ07 LargeOffice WWR60</v>
          </cell>
          <cell r="C58" t="str">
            <v>0055 CZ07 LargeOffice Base</v>
          </cell>
          <cell r="D58" t="b">
            <v>1</v>
          </cell>
          <cell r="E58" t="str">
            <v>CZ07RV2.epw</v>
          </cell>
          <cell r="F58">
            <v>7</v>
          </cell>
          <cell r="G58">
            <v>0</v>
          </cell>
          <cell r="H58">
            <v>1.024128E-3</v>
          </cell>
          <cell r="I58">
            <v>0.14961845738037893</v>
          </cell>
          <cell r="J58">
            <v>0</v>
          </cell>
          <cell r="K58">
            <v>2.0579129996354562</v>
          </cell>
          <cell r="L58">
            <v>1.4609636167878515</v>
          </cell>
          <cell r="M58">
            <v>0.73</v>
          </cell>
          <cell r="N58">
            <v>0.44999999999999996</v>
          </cell>
          <cell r="O58">
            <v>0.8</v>
          </cell>
          <cell r="P58">
            <v>1.9250298745632004</v>
          </cell>
          <cell r="Q58">
            <v>1.5E-3</v>
          </cell>
          <cell r="R58">
            <v>4.3722632176514349</v>
          </cell>
          <cell r="S58">
            <v>0.61</v>
          </cell>
          <cell r="T58">
            <v>0.34</v>
          </cell>
          <cell r="U58">
            <v>0.68929999999999991</v>
          </cell>
          <cell r="V58">
            <v>0.38419999999999999</v>
          </cell>
          <cell r="W58">
            <v>0.64409999999999989</v>
          </cell>
          <cell r="X58">
            <v>9.9999999999999995E-7</v>
          </cell>
          <cell r="Y58">
            <v>0</v>
          </cell>
          <cell r="Z58">
            <v>0</v>
          </cell>
          <cell r="AA58">
            <v>9.6875193750387503</v>
          </cell>
          <cell r="AB58">
            <v>10.763910416709722</v>
          </cell>
          <cell r="AC58">
            <v>31468.723000000002</v>
          </cell>
          <cell r="AD58">
            <v>100000</v>
          </cell>
          <cell r="AE58">
            <v>100000</v>
          </cell>
          <cell r="AF58">
            <v>450</v>
          </cell>
          <cell r="AG58">
            <v>2</v>
          </cell>
          <cell r="AH58">
            <v>0.3</v>
          </cell>
          <cell r="AI58">
            <v>0.2</v>
          </cell>
          <cell r="AJ58">
            <v>3</v>
          </cell>
          <cell r="AK58">
            <v>3</v>
          </cell>
          <cell r="AL58">
            <v>0</v>
          </cell>
          <cell r="AM58" t="str">
            <v>CZ07LargeOfficeWWR60.idf</v>
          </cell>
          <cell r="AN58" t="str">
            <v>CTZ07SiteDesign.idf</v>
          </cell>
          <cell r="AO58">
            <v>0</v>
          </cell>
          <cell r="AP58">
            <v>57</v>
          </cell>
          <cell r="AQ58" t="str">
            <v>LargeOffice</v>
          </cell>
          <cell r="AR58" t="str">
            <v>WWR</v>
          </cell>
          <cell r="AS58">
            <v>60</v>
          </cell>
          <cell r="AT58" t="str">
            <v>No</v>
          </cell>
          <cell r="AU58" t="str">
            <v>No</v>
          </cell>
          <cell r="AV58" t="str">
            <v>No</v>
          </cell>
          <cell r="AW58" t="str">
            <v>No</v>
          </cell>
          <cell r="AX58" t="str">
            <v>No</v>
          </cell>
          <cell r="AY58" t="str">
            <v>No</v>
          </cell>
          <cell r="AZ58" t="str">
            <v>No</v>
          </cell>
          <cell r="BA58" t="str">
            <v>No</v>
          </cell>
          <cell r="BB58" t="str">
            <v>No</v>
          </cell>
          <cell r="BC58" t="str">
            <v>No</v>
          </cell>
          <cell r="BD58" t="str">
            <v>No</v>
          </cell>
          <cell r="BE58" t="str">
            <v>No</v>
          </cell>
          <cell r="BF58" t="str">
            <v>No</v>
          </cell>
          <cell r="BG58" t="str">
            <v>No</v>
          </cell>
          <cell r="BH58" t="str">
            <v>No</v>
          </cell>
          <cell r="BI58" t="str">
            <v>No</v>
          </cell>
          <cell r="BJ58" t="str">
            <v>No</v>
          </cell>
          <cell r="BK58" t="str">
            <v>No</v>
          </cell>
          <cell r="BL58" t="str">
            <v>No</v>
          </cell>
          <cell r="BM58" t="str">
            <v>No</v>
          </cell>
          <cell r="BN58" t="str">
            <v>No</v>
          </cell>
          <cell r="BO58" t="str">
            <v>No</v>
          </cell>
          <cell r="BP58" t="str">
            <v>No</v>
          </cell>
        </row>
        <row r="59">
          <cell r="B59" t="str">
            <v>0058 CZ07 LargeOffice WWR60wSOverhg</v>
          </cell>
          <cell r="C59" t="str">
            <v>0055 CZ07 LargeOffice Base</v>
          </cell>
          <cell r="D59" t="b">
            <v>1</v>
          </cell>
          <cell r="E59" t="str">
            <v>CZ07RV2.epw</v>
          </cell>
          <cell r="F59">
            <v>7</v>
          </cell>
          <cell r="G59">
            <v>0</v>
          </cell>
          <cell r="H59">
            <v>1.024128E-3</v>
          </cell>
          <cell r="I59">
            <v>0.14961845738037893</v>
          </cell>
          <cell r="J59">
            <v>0</v>
          </cell>
          <cell r="K59">
            <v>2.0579129996354562</v>
          </cell>
          <cell r="L59">
            <v>1.4609636167878515</v>
          </cell>
          <cell r="M59">
            <v>0.73</v>
          </cell>
          <cell r="N59">
            <v>0.44999999999999996</v>
          </cell>
          <cell r="O59">
            <v>0.8</v>
          </cell>
          <cell r="P59">
            <v>1.9250298745632004</v>
          </cell>
          <cell r="Q59">
            <v>1.5E-3</v>
          </cell>
          <cell r="R59">
            <v>4.3722632176514349</v>
          </cell>
          <cell r="S59">
            <v>0.61</v>
          </cell>
          <cell r="T59">
            <v>0.34</v>
          </cell>
          <cell r="U59">
            <v>0.68929999999999991</v>
          </cell>
          <cell r="V59">
            <v>0.38419999999999999</v>
          </cell>
          <cell r="W59">
            <v>0.64409999999999989</v>
          </cell>
          <cell r="X59">
            <v>0.60960000000000003</v>
          </cell>
          <cell r="Y59">
            <v>0</v>
          </cell>
          <cell r="Z59">
            <v>0</v>
          </cell>
          <cell r="AA59">
            <v>9.6875193750387503</v>
          </cell>
          <cell r="AB59">
            <v>10.763910416709722</v>
          </cell>
          <cell r="AC59">
            <v>31468.723000000002</v>
          </cell>
          <cell r="AD59">
            <v>100000</v>
          </cell>
          <cell r="AE59">
            <v>100000</v>
          </cell>
          <cell r="AF59">
            <v>450</v>
          </cell>
          <cell r="AG59">
            <v>2</v>
          </cell>
          <cell r="AH59">
            <v>0.3</v>
          </cell>
          <cell r="AI59">
            <v>0.2</v>
          </cell>
          <cell r="AJ59">
            <v>3</v>
          </cell>
          <cell r="AK59">
            <v>3</v>
          </cell>
          <cell r="AL59">
            <v>0</v>
          </cell>
          <cell r="AM59" t="str">
            <v>CZ07LargeOfficeWWR60.idf</v>
          </cell>
          <cell r="AN59" t="str">
            <v>CTZ07SiteDesign.idf</v>
          </cell>
          <cell r="AO59">
            <v>0</v>
          </cell>
          <cell r="AP59">
            <v>58</v>
          </cell>
          <cell r="AQ59" t="str">
            <v>LargeOffice</v>
          </cell>
          <cell r="AR59" t="str">
            <v>WWR60</v>
          </cell>
          <cell r="AS59" t="str">
            <v>wSOverhg</v>
          </cell>
          <cell r="AT59" t="str">
            <v>No</v>
          </cell>
          <cell r="AU59" t="str">
            <v>No</v>
          </cell>
          <cell r="AV59" t="str">
            <v>No</v>
          </cell>
          <cell r="AW59" t="str">
            <v>No</v>
          </cell>
          <cell r="AX59" t="str">
            <v>No</v>
          </cell>
          <cell r="AY59" t="str">
            <v>No</v>
          </cell>
          <cell r="AZ59" t="str">
            <v>No</v>
          </cell>
          <cell r="BA59" t="str">
            <v>No</v>
          </cell>
          <cell r="BB59" t="str">
            <v>No</v>
          </cell>
          <cell r="BC59" t="str">
            <v>No</v>
          </cell>
          <cell r="BD59" t="str">
            <v>No</v>
          </cell>
          <cell r="BE59" t="str">
            <v>No</v>
          </cell>
          <cell r="BF59" t="str">
            <v>No</v>
          </cell>
          <cell r="BG59" t="str">
            <v>No</v>
          </cell>
          <cell r="BH59" t="str">
            <v>No</v>
          </cell>
          <cell r="BI59" t="str">
            <v>No</v>
          </cell>
          <cell r="BJ59" t="str">
            <v>No</v>
          </cell>
          <cell r="BK59" t="str">
            <v>No</v>
          </cell>
          <cell r="BL59" t="str">
            <v>No</v>
          </cell>
          <cell r="BM59" t="str">
            <v>No</v>
          </cell>
          <cell r="BN59" t="str">
            <v>No</v>
          </cell>
          <cell r="BO59" t="str">
            <v>No</v>
          </cell>
          <cell r="BP59" t="str">
            <v>No</v>
          </cell>
        </row>
        <row r="60">
          <cell r="B60" t="str">
            <v>0059 CZ07 LargeOffice BaseContDim</v>
          </cell>
          <cell r="C60" t="str">
            <v>0055 CZ07 LargeOffice Base</v>
          </cell>
          <cell r="D60" t="b">
            <v>1</v>
          </cell>
          <cell r="E60" t="str">
            <v>CZ07RV2.epw</v>
          </cell>
          <cell r="F60">
            <v>7</v>
          </cell>
          <cell r="G60">
            <v>0</v>
          </cell>
          <cell r="H60">
            <v>1.024128E-3</v>
          </cell>
          <cell r="I60">
            <v>0.14961845738037893</v>
          </cell>
          <cell r="J60">
            <v>0</v>
          </cell>
          <cell r="K60">
            <v>2.0579129996354562</v>
          </cell>
          <cell r="L60">
            <v>1.4609636167878515</v>
          </cell>
          <cell r="M60">
            <v>0.73</v>
          </cell>
          <cell r="N60">
            <v>0.44999999999999996</v>
          </cell>
          <cell r="O60">
            <v>0.8</v>
          </cell>
          <cell r="P60">
            <v>1.9250298745632004</v>
          </cell>
          <cell r="Q60">
            <v>1.5E-3</v>
          </cell>
          <cell r="R60">
            <v>4.3722632176514349</v>
          </cell>
          <cell r="S60">
            <v>0.61</v>
          </cell>
          <cell r="T60">
            <v>0.34</v>
          </cell>
          <cell r="U60">
            <v>0.68929999999999991</v>
          </cell>
          <cell r="V60">
            <v>0.38419999999999999</v>
          </cell>
          <cell r="W60">
            <v>0.64409999999999989</v>
          </cell>
          <cell r="X60">
            <v>9.9999999999999995E-7</v>
          </cell>
          <cell r="Y60">
            <v>0</v>
          </cell>
          <cell r="Z60">
            <v>0</v>
          </cell>
          <cell r="AA60">
            <v>9.6875193750387503</v>
          </cell>
          <cell r="AB60">
            <v>10.763910416709722</v>
          </cell>
          <cell r="AC60">
            <v>31468.723000000002</v>
          </cell>
          <cell r="AD60">
            <v>450</v>
          </cell>
          <cell r="AE60">
            <v>450</v>
          </cell>
          <cell r="AF60">
            <v>450</v>
          </cell>
          <cell r="AG60">
            <v>1</v>
          </cell>
          <cell r="AH60">
            <v>0.3</v>
          </cell>
          <cell r="AI60">
            <v>0.2</v>
          </cell>
          <cell r="AJ60">
            <v>3</v>
          </cell>
          <cell r="AK60">
            <v>3</v>
          </cell>
          <cell r="AL60">
            <v>0</v>
          </cell>
          <cell r="AM60" t="str">
            <v>CZ07LargeOffice.idf</v>
          </cell>
          <cell r="AN60" t="str">
            <v>CTZ07SiteDesign.idf</v>
          </cell>
          <cell r="AO60">
            <v>0</v>
          </cell>
          <cell r="AP60">
            <v>59</v>
          </cell>
          <cell r="AQ60" t="str">
            <v>LargeOffice</v>
          </cell>
          <cell r="AR60" t="str">
            <v>Base</v>
          </cell>
          <cell r="AS60" t="str">
            <v>ContDim</v>
          </cell>
          <cell r="AT60" t="str">
            <v>No</v>
          </cell>
          <cell r="AU60" t="str">
            <v>No</v>
          </cell>
          <cell r="AV60" t="str">
            <v>No</v>
          </cell>
          <cell r="AW60" t="str">
            <v>No</v>
          </cell>
          <cell r="AX60" t="str">
            <v>No</v>
          </cell>
          <cell r="AY60" t="str">
            <v>No</v>
          </cell>
          <cell r="AZ60" t="str">
            <v>No</v>
          </cell>
          <cell r="BA60" t="str">
            <v>No</v>
          </cell>
          <cell r="BB60" t="str">
            <v>No</v>
          </cell>
          <cell r="BC60" t="str">
            <v>No</v>
          </cell>
          <cell r="BD60" t="str">
            <v>Yes</v>
          </cell>
          <cell r="BE60" t="str">
            <v>No</v>
          </cell>
          <cell r="BF60" t="str">
            <v>No</v>
          </cell>
          <cell r="BG60" t="str">
            <v>No</v>
          </cell>
          <cell r="BH60" t="str">
            <v>No</v>
          </cell>
          <cell r="BI60" t="str">
            <v>No</v>
          </cell>
          <cell r="BJ60" t="str">
            <v>No</v>
          </cell>
          <cell r="BK60" t="str">
            <v>No</v>
          </cell>
          <cell r="BL60" t="str">
            <v>No</v>
          </cell>
          <cell r="BM60" t="str">
            <v>No</v>
          </cell>
          <cell r="BN60" t="str">
            <v>No</v>
          </cell>
          <cell r="BO60" t="str">
            <v>No</v>
          </cell>
          <cell r="BP60" t="str">
            <v>No</v>
          </cell>
        </row>
        <row r="61">
          <cell r="B61" t="str">
            <v>0060 CZ07 LargeOffice BaseContDimVT+20</v>
          </cell>
          <cell r="C61" t="str">
            <v>0055 CZ07 LargeOffice Base</v>
          </cell>
          <cell r="D61" t="b">
            <v>1</v>
          </cell>
          <cell r="E61" t="str">
            <v>CZ07RV2.epw</v>
          </cell>
          <cell r="F61">
            <v>7</v>
          </cell>
          <cell r="G61">
            <v>0</v>
          </cell>
          <cell r="H61">
            <v>1.024128E-3</v>
          </cell>
          <cell r="I61">
            <v>0.14961845738037893</v>
          </cell>
          <cell r="J61">
            <v>0</v>
          </cell>
          <cell r="K61">
            <v>2.0579129996354562</v>
          </cell>
          <cell r="L61">
            <v>1.4609636167878515</v>
          </cell>
          <cell r="M61">
            <v>0.73</v>
          </cell>
          <cell r="N61">
            <v>0.44999999999999996</v>
          </cell>
          <cell r="O61">
            <v>0.8</v>
          </cell>
          <cell r="P61">
            <v>1.9250298745632004</v>
          </cell>
          <cell r="Q61">
            <v>1.5E-3</v>
          </cell>
          <cell r="R61">
            <v>4.3722632176514349</v>
          </cell>
          <cell r="S61">
            <v>0.61</v>
          </cell>
          <cell r="T61">
            <v>0.34</v>
          </cell>
          <cell r="U61">
            <v>0.8271599999999999</v>
          </cell>
          <cell r="V61">
            <v>0.46103999999999995</v>
          </cell>
          <cell r="W61">
            <v>0.64409999999999989</v>
          </cell>
          <cell r="X61">
            <v>9.9999999999999995E-7</v>
          </cell>
          <cell r="Y61">
            <v>0</v>
          </cell>
          <cell r="Z61">
            <v>0</v>
          </cell>
          <cell r="AA61">
            <v>9.6875193750387503</v>
          </cell>
          <cell r="AB61">
            <v>10.763910416709722</v>
          </cell>
          <cell r="AC61">
            <v>31468.723000000002</v>
          </cell>
          <cell r="AD61">
            <v>450</v>
          </cell>
          <cell r="AE61">
            <v>450</v>
          </cell>
          <cell r="AF61">
            <v>450</v>
          </cell>
          <cell r="AG61">
            <v>1</v>
          </cell>
          <cell r="AH61">
            <v>0.3</v>
          </cell>
          <cell r="AI61">
            <v>0.2</v>
          </cell>
          <cell r="AJ61">
            <v>3</v>
          </cell>
          <cell r="AK61">
            <v>3</v>
          </cell>
          <cell r="AL61">
            <v>0</v>
          </cell>
          <cell r="AM61" t="str">
            <v>CZ07LargeOffice.idf</v>
          </cell>
          <cell r="AN61" t="str">
            <v>CTZ07SiteDesign.idf</v>
          </cell>
          <cell r="AO61">
            <v>0</v>
          </cell>
          <cell r="AP61">
            <v>60</v>
          </cell>
          <cell r="AQ61" t="str">
            <v>LargeOffice</v>
          </cell>
          <cell r="AR61" t="str">
            <v>Base</v>
          </cell>
          <cell r="AS61" t="str">
            <v>ContDimVT+20</v>
          </cell>
          <cell r="AT61" t="str">
            <v>No</v>
          </cell>
          <cell r="AU61" t="str">
            <v>No</v>
          </cell>
          <cell r="AV61" t="str">
            <v>No</v>
          </cell>
          <cell r="AW61" t="str">
            <v>No</v>
          </cell>
          <cell r="AX61" t="str">
            <v>No</v>
          </cell>
          <cell r="AY61" t="str">
            <v>No</v>
          </cell>
          <cell r="AZ61" t="str">
            <v>No</v>
          </cell>
          <cell r="BA61" t="str">
            <v>No</v>
          </cell>
          <cell r="BB61" t="str">
            <v>Yes</v>
          </cell>
          <cell r="BC61" t="str">
            <v>No</v>
          </cell>
          <cell r="BD61" t="str">
            <v>Yes</v>
          </cell>
          <cell r="BE61" t="str">
            <v>No</v>
          </cell>
          <cell r="BF61" t="str">
            <v>No</v>
          </cell>
          <cell r="BG61" t="str">
            <v>No</v>
          </cell>
          <cell r="BH61" t="str">
            <v>No</v>
          </cell>
          <cell r="BI61" t="str">
            <v>No</v>
          </cell>
          <cell r="BJ61" t="str">
            <v>No</v>
          </cell>
          <cell r="BK61" t="str">
            <v>No</v>
          </cell>
          <cell r="BL61" t="str">
            <v>No</v>
          </cell>
          <cell r="BM61" t="str">
            <v>No</v>
          </cell>
          <cell r="BN61" t="str">
            <v>No</v>
          </cell>
          <cell r="BO61" t="str">
            <v>No</v>
          </cell>
          <cell r="BP61" t="str">
            <v>No</v>
          </cell>
        </row>
        <row r="62">
          <cell r="B62" t="str">
            <v>0061 CZ07 LargeOffice BaseStDim</v>
          </cell>
          <cell r="C62" t="str">
            <v>0055 CZ07 LargeOffice Base</v>
          </cell>
          <cell r="D62" t="b">
            <v>1</v>
          </cell>
          <cell r="E62" t="str">
            <v>CZ07RV2.epw</v>
          </cell>
          <cell r="F62">
            <v>7</v>
          </cell>
          <cell r="G62">
            <v>0</v>
          </cell>
          <cell r="H62">
            <v>1.024128E-3</v>
          </cell>
          <cell r="I62">
            <v>0.14961845738037893</v>
          </cell>
          <cell r="J62">
            <v>0</v>
          </cell>
          <cell r="K62">
            <v>2.0579129996354562</v>
          </cell>
          <cell r="L62">
            <v>1.4609636167878515</v>
          </cell>
          <cell r="M62">
            <v>0.73</v>
          </cell>
          <cell r="N62">
            <v>0.44999999999999996</v>
          </cell>
          <cell r="O62">
            <v>0.8</v>
          </cell>
          <cell r="P62">
            <v>1.9250298745632004</v>
          </cell>
          <cell r="Q62">
            <v>1.5E-3</v>
          </cell>
          <cell r="R62">
            <v>4.3722632176514349</v>
          </cell>
          <cell r="S62">
            <v>0.61</v>
          </cell>
          <cell r="T62">
            <v>0.34</v>
          </cell>
          <cell r="U62">
            <v>0.68929999999999991</v>
          </cell>
          <cell r="V62">
            <v>0.38419999999999999</v>
          </cell>
          <cell r="W62">
            <v>0.64409999999999989</v>
          </cell>
          <cell r="X62">
            <v>9.9999999999999995E-7</v>
          </cell>
          <cell r="Y62">
            <v>0</v>
          </cell>
          <cell r="Z62">
            <v>0</v>
          </cell>
          <cell r="AA62">
            <v>9.6875193750387503</v>
          </cell>
          <cell r="AB62">
            <v>10.763910416709722</v>
          </cell>
          <cell r="AC62">
            <v>31468.723000000002</v>
          </cell>
          <cell r="AD62">
            <v>450</v>
          </cell>
          <cell r="AE62">
            <v>450</v>
          </cell>
          <cell r="AF62">
            <v>450</v>
          </cell>
          <cell r="AG62">
            <v>2</v>
          </cell>
          <cell r="AH62">
            <v>0.3</v>
          </cell>
          <cell r="AI62">
            <v>0.2</v>
          </cell>
          <cell r="AJ62">
            <v>3</v>
          </cell>
          <cell r="AK62">
            <v>3</v>
          </cell>
          <cell r="AL62">
            <v>0</v>
          </cell>
          <cell r="AM62" t="str">
            <v>CZ07LargeOffice.idf</v>
          </cell>
          <cell r="AN62" t="str">
            <v>CTZ07SiteDesign.idf</v>
          </cell>
          <cell r="AO62">
            <v>0</v>
          </cell>
          <cell r="AP62">
            <v>61</v>
          </cell>
          <cell r="AQ62" t="str">
            <v>LargeOffice</v>
          </cell>
          <cell r="AR62" t="str">
            <v>Base</v>
          </cell>
          <cell r="AS62" t="str">
            <v>StDim</v>
          </cell>
          <cell r="AT62" t="str">
            <v>No</v>
          </cell>
          <cell r="AU62" t="str">
            <v>No</v>
          </cell>
          <cell r="AV62" t="str">
            <v>No</v>
          </cell>
          <cell r="AW62" t="str">
            <v>No</v>
          </cell>
          <cell r="AX62" t="str">
            <v>No</v>
          </cell>
          <cell r="AY62" t="str">
            <v>No</v>
          </cell>
          <cell r="AZ62" t="str">
            <v>No</v>
          </cell>
          <cell r="BA62" t="str">
            <v>No</v>
          </cell>
          <cell r="BB62" t="str">
            <v>No</v>
          </cell>
          <cell r="BC62" t="str">
            <v>No</v>
          </cell>
          <cell r="BD62" t="str">
            <v>Yes</v>
          </cell>
          <cell r="BE62" t="str">
            <v>No</v>
          </cell>
          <cell r="BF62" t="str">
            <v>No</v>
          </cell>
          <cell r="BG62" t="str">
            <v>No</v>
          </cell>
          <cell r="BH62" t="str">
            <v>No</v>
          </cell>
          <cell r="BI62" t="str">
            <v>No</v>
          </cell>
          <cell r="BJ62" t="str">
            <v>No</v>
          </cell>
          <cell r="BK62" t="str">
            <v>No</v>
          </cell>
          <cell r="BL62" t="str">
            <v>No</v>
          </cell>
          <cell r="BM62" t="str">
            <v>No</v>
          </cell>
          <cell r="BN62" t="str">
            <v>No</v>
          </cell>
          <cell r="BO62" t="str">
            <v>No</v>
          </cell>
          <cell r="BP62" t="str">
            <v>No</v>
          </cell>
        </row>
        <row r="63">
          <cell r="B63" t="str">
            <v>0062 CZ07 LargeOffice BaseStDimVT+20</v>
          </cell>
          <cell r="C63" t="str">
            <v>0055 CZ07 LargeOffice Base</v>
          </cell>
          <cell r="D63" t="b">
            <v>1</v>
          </cell>
          <cell r="E63" t="str">
            <v>CZ07RV2.epw</v>
          </cell>
          <cell r="F63">
            <v>7</v>
          </cell>
          <cell r="G63">
            <v>0</v>
          </cell>
          <cell r="H63">
            <v>1.024128E-3</v>
          </cell>
          <cell r="I63">
            <v>0.14961845738037893</v>
          </cell>
          <cell r="J63">
            <v>0</v>
          </cell>
          <cell r="K63">
            <v>2.0579129996354562</v>
          </cell>
          <cell r="L63">
            <v>1.4609636167878515</v>
          </cell>
          <cell r="M63">
            <v>0.73</v>
          </cell>
          <cell r="N63">
            <v>0.44999999999999996</v>
          </cell>
          <cell r="O63">
            <v>0.8</v>
          </cell>
          <cell r="P63">
            <v>1.9250298745632004</v>
          </cell>
          <cell r="Q63">
            <v>1.5E-3</v>
          </cell>
          <cell r="R63">
            <v>4.3722632176514349</v>
          </cell>
          <cell r="S63">
            <v>0.61</v>
          </cell>
          <cell r="T63">
            <v>0.34</v>
          </cell>
          <cell r="U63">
            <v>0.8271599999999999</v>
          </cell>
          <cell r="V63">
            <v>0.46103999999999995</v>
          </cell>
          <cell r="W63">
            <v>0.64409999999999989</v>
          </cell>
          <cell r="X63">
            <v>9.9999999999999995E-7</v>
          </cell>
          <cell r="Y63">
            <v>0</v>
          </cell>
          <cell r="Z63">
            <v>0</v>
          </cell>
          <cell r="AA63">
            <v>9.6875193750387503</v>
          </cell>
          <cell r="AB63">
            <v>10.763910416709722</v>
          </cell>
          <cell r="AC63">
            <v>31468.723000000002</v>
          </cell>
          <cell r="AD63">
            <v>450</v>
          </cell>
          <cell r="AE63">
            <v>450</v>
          </cell>
          <cell r="AF63">
            <v>450</v>
          </cell>
          <cell r="AG63">
            <v>2</v>
          </cell>
          <cell r="AH63">
            <v>0.3</v>
          </cell>
          <cell r="AI63">
            <v>0.2</v>
          </cell>
          <cell r="AJ63">
            <v>3</v>
          </cell>
          <cell r="AK63">
            <v>3</v>
          </cell>
          <cell r="AL63">
            <v>0</v>
          </cell>
          <cell r="AM63" t="str">
            <v>CZ07LargeOffice.idf</v>
          </cell>
          <cell r="AN63" t="str">
            <v>CTZ07SiteDesign.idf</v>
          </cell>
          <cell r="AO63">
            <v>0</v>
          </cell>
          <cell r="AP63">
            <v>62</v>
          </cell>
          <cell r="AQ63" t="str">
            <v>LargeOffice</v>
          </cell>
          <cell r="AR63" t="str">
            <v>Base</v>
          </cell>
          <cell r="AS63" t="str">
            <v>StDimVT+20</v>
          </cell>
          <cell r="AT63" t="str">
            <v>No</v>
          </cell>
          <cell r="AU63" t="str">
            <v>No</v>
          </cell>
          <cell r="AV63" t="str">
            <v>No</v>
          </cell>
          <cell r="AW63" t="str">
            <v>No</v>
          </cell>
          <cell r="AX63" t="str">
            <v>No</v>
          </cell>
          <cell r="AY63" t="str">
            <v>No</v>
          </cell>
          <cell r="AZ63" t="str">
            <v>No</v>
          </cell>
          <cell r="BA63" t="str">
            <v>No</v>
          </cell>
          <cell r="BB63" t="str">
            <v>Yes</v>
          </cell>
          <cell r="BC63" t="str">
            <v>No</v>
          </cell>
          <cell r="BD63" t="str">
            <v>Yes</v>
          </cell>
          <cell r="BE63" t="str">
            <v>No</v>
          </cell>
          <cell r="BF63" t="str">
            <v>No</v>
          </cell>
          <cell r="BG63" t="str">
            <v>No</v>
          </cell>
          <cell r="BH63" t="str">
            <v>No</v>
          </cell>
          <cell r="BI63" t="str">
            <v>No</v>
          </cell>
          <cell r="BJ63" t="str">
            <v>No</v>
          </cell>
          <cell r="BK63" t="str">
            <v>No</v>
          </cell>
          <cell r="BL63" t="str">
            <v>No</v>
          </cell>
          <cell r="BM63" t="str">
            <v>No</v>
          </cell>
          <cell r="BN63" t="str">
            <v>No</v>
          </cell>
          <cell r="BO63" t="str">
            <v>No</v>
          </cell>
          <cell r="BP63" t="str">
            <v>No</v>
          </cell>
        </row>
        <row r="64">
          <cell r="B64" t="str">
            <v>0063 CZ07 LargeOffice WWR20ContDim</v>
          </cell>
          <cell r="C64" t="str">
            <v>0055 CZ07 LargeOffice Base</v>
          </cell>
          <cell r="D64" t="b">
            <v>1</v>
          </cell>
          <cell r="E64" t="str">
            <v>CZ07RV2.epw</v>
          </cell>
          <cell r="F64">
            <v>7</v>
          </cell>
          <cell r="G64">
            <v>0</v>
          </cell>
          <cell r="H64">
            <v>1.024128E-3</v>
          </cell>
          <cell r="I64">
            <v>0.14961845738037893</v>
          </cell>
          <cell r="J64">
            <v>0</v>
          </cell>
          <cell r="K64">
            <v>2.0579129996354562</v>
          </cell>
          <cell r="L64">
            <v>1.4609636167878515</v>
          </cell>
          <cell r="M64">
            <v>0.73</v>
          </cell>
          <cell r="N64">
            <v>0.44999999999999996</v>
          </cell>
          <cell r="O64">
            <v>0.8</v>
          </cell>
          <cell r="P64">
            <v>1.9250298745632004</v>
          </cell>
          <cell r="Q64">
            <v>1.5E-3</v>
          </cell>
          <cell r="R64">
            <v>4.3722632176514349</v>
          </cell>
          <cell r="S64">
            <v>0.61</v>
          </cell>
          <cell r="T64">
            <v>0.34</v>
          </cell>
          <cell r="U64">
            <v>0.68929999999999991</v>
          </cell>
          <cell r="V64">
            <v>0.38419999999999999</v>
          </cell>
          <cell r="W64">
            <v>0.64409999999999989</v>
          </cell>
          <cell r="X64">
            <v>9.9999999999999995E-7</v>
          </cell>
          <cell r="Y64">
            <v>0</v>
          </cell>
          <cell r="Z64">
            <v>0</v>
          </cell>
          <cell r="AA64">
            <v>9.6875193750387503</v>
          </cell>
          <cell r="AB64">
            <v>10.763910416709722</v>
          </cell>
          <cell r="AC64">
            <v>31468.723000000002</v>
          </cell>
          <cell r="AD64">
            <v>450</v>
          </cell>
          <cell r="AE64">
            <v>450</v>
          </cell>
          <cell r="AF64">
            <v>450</v>
          </cell>
          <cell r="AG64">
            <v>1</v>
          </cell>
          <cell r="AH64">
            <v>0.3</v>
          </cell>
          <cell r="AI64">
            <v>0.2</v>
          </cell>
          <cell r="AJ64">
            <v>3</v>
          </cell>
          <cell r="AK64">
            <v>3</v>
          </cell>
          <cell r="AL64">
            <v>0</v>
          </cell>
          <cell r="AM64" t="str">
            <v>CZ07LargeOfficeWWR20.idf</v>
          </cell>
          <cell r="AN64" t="str">
            <v>CTZ07SiteDesign.idf</v>
          </cell>
          <cell r="AO64">
            <v>0</v>
          </cell>
          <cell r="AP64">
            <v>63</v>
          </cell>
          <cell r="AQ64" t="str">
            <v>LargeOffice</v>
          </cell>
          <cell r="AR64" t="str">
            <v>WWR20</v>
          </cell>
          <cell r="AS64" t="str">
            <v>ContDim</v>
          </cell>
          <cell r="AT64" t="str">
            <v>No</v>
          </cell>
          <cell r="AU64" t="str">
            <v>No</v>
          </cell>
          <cell r="AV64" t="str">
            <v>No</v>
          </cell>
          <cell r="AW64" t="str">
            <v>No</v>
          </cell>
          <cell r="AX64" t="str">
            <v>No</v>
          </cell>
          <cell r="AY64" t="str">
            <v>No</v>
          </cell>
          <cell r="AZ64" t="str">
            <v>No</v>
          </cell>
          <cell r="BA64" t="str">
            <v>No</v>
          </cell>
          <cell r="BB64" t="str">
            <v>No</v>
          </cell>
          <cell r="BC64" t="str">
            <v>No</v>
          </cell>
          <cell r="BD64" t="str">
            <v>Yes</v>
          </cell>
          <cell r="BE64" t="str">
            <v>No</v>
          </cell>
          <cell r="BF64" t="str">
            <v>No</v>
          </cell>
          <cell r="BG64" t="str">
            <v>No</v>
          </cell>
          <cell r="BH64" t="str">
            <v>No</v>
          </cell>
          <cell r="BI64" t="str">
            <v>No</v>
          </cell>
          <cell r="BJ64" t="str">
            <v>No</v>
          </cell>
          <cell r="BK64" t="str">
            <v>No</v>
          </cell>
          <cell r="BL64" t="str">
            <v>No</v>
          </cell>
          <cell r="BM64" t="str">
            <v>No</v>
          </cell>
          <cell r="BN64" t="str">
            <v>No</v>
          </cell>
          <cell r="BO64" t="str">
            <v>No</v>
          </cell>
          <cell r="BP64" t="str">
            <v>No</v>
          </cell>
        </row>
        <row r="65">
          <cell r="B65" t="str">
            <v>0064 CZ07 LargeOffice WWR20ContDimVT+20</v>
          </cell>
          <cell r="C65" t="str">
            <v>0055 CZ07 LargeOffice Base</v>
          </cell>
          <cell r="D65" t="b">
            <v>1</v>
          </cell>
          <cell r="E65" t="str">
            <v>CZ07RV2.epw</v>
          </cell>
          <cell r="F65">
            <v>7</v>
          </cell>
          <cell r="G65">
            <v>0</v>
          </cell>
          <cell r="H65">
            <v>1.024128E-3</v>
          </cell>
          <cell r="I65">
            <v>0.14961845738037893</v>
          </cell>
          <cell r="J65">
            <v>0</v>
          </cell>
          <cell r="K65">
            <v>2.0579129996354562</v>
          </cell>
          <cell r="L65">
            <v>1.4609636167878515</v>
          </cell>
          <cell r="M65">
            <v>0.73</v>
          </cell>
          <cell r="N65">
            <v>0.44999999999999996</v>
          </cell>
          <cell r="O65">
            <v>0.8</v>
          </cell>
          <cell r="P65">
            <v>1.9250298745632004</v>
          </cell>
          <cell r="Q65">
            <v>1.5E-3</v>
          </cell>
          <cell r="R65">
            <v>4.3722632176514349</v>
          </cell>
          <cell r="S65">
            <v>0.61</v>
          </cell>
          <cell r="T65">
            <v>0.34</v>
          </cell>
          <cell r="U65">
            <v>0.8271599999999999</v>
          </cell>
          <cell r="V65">
            <v>0.46103999999999995</v>
          </cell>
          <cell r="W65">
            <v>0.64409999999999989</v>
          </cell>
          <cell r="X65">
            <v>9.9999999999999995E-7</v>
          </cell>
          <cell r="Y65">
            <v>0</v>
          </cell>
          <cell r="Z65">
            <v>0</v>
          </cell>
          <cell r="AA65">
            <v>9.6875193750387503</v>
          </cell>
          <cell r="AB65">
            <v>10.763910416709722</v>
          </cell>
          <cell r="AC65">
            <v>31468.723000000002</v>
          </cell>
          <cell r="AD65">
            <v>450</v>
          </cell>
          <cell r="AE65">
            <v>450</v>
          </cell>
          <cell r="AF65">
            <v>450</v>
          </cell>
          <cell r="AG65">
            <v>1</v>
          </cell>
          <cell r="AH65">
            <v>0.3</v>
          </cell>
          <cell r="AI65">
            <v>0.2</v>
          </cell>
          <cell r="AJ65">
            <v>3</v>
          </cell>
          <cell r="AK65">
            <v>3</v>
          </cell>
          <cell r="AL65">
            <v>0</v>
          </cell>
          <cell r="AM65" t="str">
            <v>CZ07LargeOfficeWWR20.idf</v>
          </cell>
          <cell r="AN65" t="str">
            <v>CTZ07SiteDesign.idf</v>
          </cell>
          <cell r="AO65">
            <v>0</v>
          </cell>
          <cell r="AP65">
            <v>64</v>
          </cell>
          <cell r="AQ65" t="str">
            <v>LargeOffice</v>
          </cell>
          <cell r="AR65" t="str">
            <v>WWR20</v>
          </cell>
          <cell r="AS65" t="str">
            <v>ContDimVT+20</v>
          </cell>
          <cell r="AT65" t="str">
            <v>No</v>
          </cell>
          <cell r="AU65" t="str">
            <v>No</v>
          </cell>
          <cell r="AV65" t="str">
            <v>No</v>
          </cell>
          <cell r="AW65" t="str">
            <v>No</v>
          </cell>
          <cell r="AX65" t="str">
            <v>No</v>
          </cell>
          <cell r="AY65" t="str">
            <v>No</v>
          </cell>
          <cell r="AZ65" t="str">
            <v>No</v>
          </cell>
          <cell r="BA65" t="str">
            <v>No</v>
          </cell>
          <cell r="BB65" t="str">
            <v>Yes</v>
          </cell>
          <cell r="BC65" t="str">
            <v>No</v>
          </cell>
          <cell r="BD65" t="str">
            <v>Yes</v>
          </cell>
          <cell r="BE65" t="str">
            <v>No</v>
          </cell>
          <cell r="BF65" t="str">
            <v>No</v>
          </cell>
          <cell r="BG65" t="str">
            <v>No</v>
          </cell>
          <cell r="BH65" t="str">
            <v>No</v>
          </cell>
          <cell r="BI65" t="str">
            <v>No</v>
          </cell>
          <cell r="BJ65" t="str">
            <v>No</v>
          </cell>
          <cell r="BK65" t="str">
            <v>No</v>
          </cell>
          <cell r="BL65" t="str">
            <v>No</v>
          </cell>
          <cell r="BM65" t="str">
            <v>No</v>
          </cell>
          <cell r="BN65" t="str">
            <v>No</v>
          </cell>
          <cell r="BO65" t="str">
            <v>No</v>
          </cell>
          <cell r="BP65" t="str">
            <v>No</v>
          </cell>
        </row>
        <row r="66">
          <cell r="B66" t="str">
            <v>0065 CZ07 LargeOffice WWR20StDim</v>
          </cell>
          <cell r="C66" t="str">
            <v>0055 CZ07 LargeOffice Base</v>
          </cell>
          <cell r="D66" t="b">
            <v>1</v>
          </cell>
          <cell r="E66" t="str">
            <v>CZ07RV2.epw</v>
          </cell>
          <cell r="F66">
            <v>7</v>
          </cell>
          <cell r="G66">
            <v>0</v>
          </cell>
          <cell r="H66">
            <v>1.024128E-3</v>
          </cell>
          <cell r="I66">
            <v>0.14961845738037893</v>
          </cell>
          <cell r="J66">
            <v>0</v>
          </cell>
          <cell r="K66">
            <v>2.0579129996354562</v>
          </cell>
          <cell r="L66">
            <v>1.4609636167878515</v>
          </cell>
          <cell r="M66">
            <v>0.73</v>
          </cell>
          <cell r="N66">
            <v>0.44999999999999996</v>
          </cell>
          <cell r="O66">
            <v>0.8</v>
          </cell>
          <cell r="P66">
            <v>1.9250298745632004</v>
          </cell>
          <cell r="Q66">
            <v>1.5E-3</v>
          </cell>
          <cell r="R66">
            <v>4.3722632176514349</v>
          </cell>
          <cell r="S66">
            <v>0.61</v>
          </cell>
          <cell r="T66">
            <v>0.34</v>
          </cell>
          <cell r="U66">
            <v>0.68929999999999991</v>
          </cell>
          <cell r="V66">
            <v>0.38419999999999999</v>
          </cell>
          <cell r="W66">
            <v>0.64409999999999989</v>
          </cell>
          <cell r="X66">
            <v>9.9999999999999995E-7</v>
          </cell>
          <cell r="Y66">
            <v>0</v>
          </cell>
          <cell r="Z66">
            <v>0</v>
          </cell>
          <cell r="AA66">
            <v>9.6875193750387503</v>
          </cell>
          <cell r="AB66">
            <v>10.763910416709722</v>
          </cell>
          <cell r="AC66">
            <v>31468.723000000002</v>
          </cell>
          <cell r="AD66">
            <v>450</v>
          </cell>
          <cell r="AE66">
            <v>450</v>
          </cell>
          <cell r="AF66">
            <v>450</v>
          </cell>
          <cell r="AG66">
            <v>2</v>
          </cell>
          <cell r="AH66">
            <v>0.3</v>
          </cell>
          <cell r="AI66">
            <v>0.2</v>
          </cell>
          <cell r="AJ66">
            <v>3</v>
          </cell>
          <cell r="AK66">
            <v>3</v>
          </cell>
          <cell r="AL66">
            <v>0</v>
          </cell>
          <cell r="AM66" t="str">
            <v>CZ07LargeOfficeWWR20.idf</v>
          </cell>
          <cell r="AN66" t="str">
            <v>CTZ07SiteDesign.idf</v>
          </cell>
          <cell r="AO66">
            <v>0</v>
          </cell>
          <cell r="AP66">
            <v>65</v>
          </cell>
          <cell r="AQ66" t="str">
            <v>LargeOffice</v>
          </cell>
          <cell r="AR66" t="str">
            <v>WWR20</v>
          </cell>
          <cell r="AS66" t="str">
            <v>StDim</v>
          </cell>
          <cell r="AT66" t="str">
            <v>No</v>
          </cell>
          <cell r="AU66" t="str">
            <v>No</v>
          </cell>
          <cell r="AV66" t="str">
            <v>No</v>
          </cell>
          <cell r="AW66" t="str">
            <v>No</v>
          </cell>
          <cell r="AX66" t="str">
            <v>No</v>
          </cell>
          <cell r="AY66" t="str">
            <v>No</v>
          </cell>
          <cell r="AZ66" t="str">
            <v>No</v>
          </cell>
          <cell r="BA66" t="str">
            <v>No</v>
          </cell>
          <cell r="BB66" t="str">
            <v>No</v>
          </cell>
          <cell r="BC66" t="str">
            <v>No</v>
          </cell>
          <cell r="BD66" t="str">
            <v>Yes</v>
          </cell>
          <cell r="BE66" t="str">
            <v>No</v>
          </cell>
          <cell r="BF66" t="str">
            <v>No</v>
          </cell>
          <cell r="BG66" t="str">
            <v>No</v>
          </cell>
          <cell r="BH66" t="str">
            <v>No</v>
          </cell>
          <cell r="BI66" t="str">
            <v>No</v>
          </cell>
          <cell r="BJ66" t="str">
            <v>No</v>
          </cell>
          <cell r="BK66" t="str">
            <v>No</v>
          </cell>
          <cell r="BL66" t="str">
            <v>No</v>
          </cell>
          <cell r="BM66" t="str">
            <v>No</v>
          </cell>
          <cell r="BN66" t="str">
            <v>No</v>
          </cell>
          <cell r="BO66" t="str">
            <v>No</v>
          </cell>
          <cell r="BP66" t="str">
            <v>No</v>
          </cell>
        </row>
        <row r="67">
          <cell r="B67" t="str">
            <v>0066 CZ07 LargeOffice WWR20StDimVT+20</v>
          </cell>
          <cell r="C67" t="str">
            <v>0055 CZ07 LargeOffice Base</v>
          </cell>
          <cell r="D67" t="b">
            <v>1</v>
          </cell>
          <cell r="E67" t="str">
            <v>CZ07RV2.epw</v>
          </cell>
          <cell r="F67">
            <v>7</v>
          </cell>
          <cell r="G67">
            <v>0</v>
          </cell>
          <cell r="H67">
            <v>1.024128E-3</v>
          </cell>
          <cell r="I67">
            <v>0.14961845738037893</v>
          </cell>
          <cell r="J67">
            <v>0</v>
          </cell>
          <cell r="K67">
            <v>2.0579129996354562</v>
          </cell>
          <cell r="L67">
            <v>1.4609636167878515</v>
          </cell>
          <cell r="M67">
            <v>0.73</v>
          </cell>
          <cell r="N67">
            <v>0.44999999999999996</v>
          </cell>
          <cell r="O67">
            <v>0.8</v>
          </cell>
          <cell r="P67">
            <v>1.9250298745632004</v>
          </cell>
          <cell r="Q67">
            <v>1.5E-3</v>
          </cell>
          <cell r="R67">
            <v>4.3722632176514349</v>
          </cell>
          <cell r="S67">
            <v>0.61</v>
          </cell>
          <cell r="T67">
            <v>0.34</v>
          </cell>
          <cell r="U67">
            <v>0.8271599999999999</v>
          </cell>
          <cell r="V67">
            <v>0.46103999999999995</v>
          </cell>
          <cell r="W67">
            <v>0.64409999999999989</v>
          </cell>
          <cell r="X67">
            <v>9.9999999999999995E-7</v>
          </cell>
          <cell r="Y67">
            <v>0</v>
          </cell>
          <cell r="Z67">
            <v>0</v>
          </cell>
          <cell r="AA67">
            <v>9.6875193750387503</v>
          </cell>
          <cell r="AB67">
            <v>10.763910416709722</v>
          </cell>
          <cell r="AC67">
            <v>31468.723000000002</v>
          </cell>
          <cell r="AD67">
            <v>450</v>
          </cell>
          <cell r="AE67">
            <v>450</v>
          </cell>
          <cell r="AF67">
            <v>450</v>
          </cell>
          <cell r="AG67">
            <v>2</v>
          </cell>
          <cell r="AH67">
            <v>0.3</v>
          </cell>
          <cell r="AI67">
            <v>0.2</v>
          </cell>
          <cell r="AJ67">
            <v>3</v>
          </cell>
          <cell r="AK67">
            <v>3</v>
          </cell>
          <cell r="AL67">
            <v>0</v>
          </cell>
          <cell r="AM67" t="str">
            <v>CZ07LargeOfficeWWR20.idf</v>
          </cell>
          <cell r="AN67" t="str">
            <v>CTZ07SiteDesign.idf</v>
          </cell>
          <cell r="AO67">
            <v>0</v>
          </cell>
          <cell r="AP67">
            <v>66</v>
          </cell>
          <cell r="AQ67" t="str">
            <v>LargeOffice</v>
          </cell>
          <cell r="AR67" t="str">
            <v>WWR20</v>
          </cell>
          <cell r="AS67" t="str">
            <v>StDimVT+20</v>
          </cell>
          <cell r="AT67" t="str">
            <v>No</v>
          </cell>
          <cell r="AU67" t="str">
            <v>No</v>
          </cell>
          <cell r="AV67" t="str">
            <v>No</v>
          </cell>
          <cell r="AW67" t="str">
            <v>No</v>
          </cell>
          <cell r="AX67" t="str">
            <v>No</v>
          </cell>
          <cell r="AY67" t="str">
            <v>No</v>
          </cell>
          <cell r="AZ67" t="str">
            <v>No</v>
          </cell>
          <cell r="BA67" t="str">
            <v>No</v>
          </cell>
          <cell r="BB67" t="str">
            <v>Yes</v>
          </cell>
          <cell r="BC67" t="str">
            <v>No</v>
          </cell>
          <cell r="BD67" t="str">
            <v>Yes</v>
          </cell>
          <cell r="BE67" t="str">
            <v>No</v>
          </cell>
          <cell r="BF67" t="str">
            <v>No</v>
          </cell>
          <cell r="BG67" t="str">
            <v>No</v>
          </cell>
          <cell r="BH67" t="str">
            <v>No</v>
          </cell>
          <cell r="BI67" t="str">
            <v>No</v>
          </cell>
          <cell r="BJ67" t="str">
            <v>No</v>
          </cell>
          <cell r="BK67" t="str">
            <v>No</v>
          </cell>
          <cell r="BL67" t="str">
            <v>No</v>
          </cell>
          <cell r="BM67" t="str">
            <v>No</v>
          </cell>
          <cell r="BN67" t="str">
            <v>No</v>
          </cell>
          <cell r="BO67" t="str">
            <v>No</v>
          </cell>
          <cell r="BP67" t="str">
            <v>No</v>
          </cell>
        </row>
        <row r="68">
          <cell r="B68" t="str">
            <v>0067 CZ07 LargeOffice WWR60ContDim</v>
          </cell>
          <cell r="C68" t="str">
            <v>0055 CZ07 LargeOffice Base</v>
          </cell>
          <cell r="D68" t="b">
            <v>1</v>
          </cell>
          <cell r="E68" t="str">
            <v>CZ07RV2.epw</v>
          </cell>
          <cell r="F68">
            <v>7</v>
          </cell>
          <cell r="G68">
            <v>0</v>
          </cell>
          <cell r="H68">
            <v>1.024128E-3</v>
          </cell>
          <cell r="I68">
            <v>0.14961845738037893</v>
          </cell>
          <cell r="J68">
            <v>0</v>
          </cell>
          <cell r="K68">
            <v>2.0579129996354562</v>
          </cell>
          <cell r="L68">
            <v>1.4609636167878515</v>
          </cell>
          <cell r="M68">
            <v>0.73</v>
          </cell>
          <cell r="N68">
            <v>0.44999999999999996</v>
          </cell>
          <cell r="O68">
            <v>0.8</v>
          </cell>
          <cell r="P68">
            <v>1.9250298745632004</v>
          </cell>
          <cell r="Q68">
            <v>1.5E-3</v>
          </cell>
          <cell r="R68">
            <v>4.3722632176514349</v>
          </cell>
          <cell r="S68">
            <v>0.61</v>
          </cell>
          <cell r="T68">
            <v>0.34</v>
          </cell>
          <cell r="U68">
            <v>0.68929999999999991</v>
          </cell>
          <cell r="V68">
            <v>0.38419999999999999</v>
          </cell>
          <cell r="W68">
            <v>0.64409999999999989</v>
          </cell>
          <cell r="X68">
            <v>9.9999999999999995E-7</v>
          </cell>
          <cell r="Y68">
            <v>0</v>
          </cell>
          <cell r="Z68">
            <v>0</v>
          </cell>
          <cell r="AA68">
            <v>9.6875193750387503</v>
          </cell>
          <cell r="AB68">
            <v>10.763910416709722</v>
          </cell>
          <cell r="AC68">
            <v>31468.723000000002</v>
          </cell>
          <cell r="AD68">
            <v>450</v>
          </cell>
          <cell r="AE68">
            <v>450</v>
          </cell>
          <cell r="AF68">
            <v>450</v>
          </cell>
          <cell r="AG68">
            <v>1</v>
          </cell>
          <cell r="AH68">
            <v>0.3</v>
          </cell>
          <cell r="AI68">
            <v>0.2</v>
          </cell>
          <cell r="AJ68">
            <v>3</v>
          </cell>
          <cell r="AK68">
            <v>3</v>
          </cell>
          <cell r="AL68">
            <v>0</v>
          </cell>
          <cell r="AM68" t="str">
            <v>CZ07LargeOfficeWWR60.idf</v>
          </cell>
          <cell r="AN68" t="str">
            <v>CTZ07SiteDesign.idf</v>
          </cell>
          <cell r="AO68">
            <v>0</v>
          </cell>
          <cell r="AP68">
            <v>67</v>
          </cell>
          <cell r="AQ68" t="str">
            <v>LargeOffice</v>
          </cell>
          <cell r="AR68" t="str">
            <v>WWR60</v>
          </cell>
          <cell r="AS68" t="str">
            <v>ContDim</v>
          </cell>
          <cell r="AT68" t="str">
            <v>No</v>
          </cell>
          <cell r="AU68" t="str">
            <v>No</v>
          </cell>
          <cell r="AV68" t="str">
            <v>No</v>
          </cell>
          <cell r="AW68" t="str">
            <v>No</v>
          </cell>
          <cell r="AX68" t="str">
            <v>No</v>
          </cell>
          <cell r="AY68" t="str">
            <v>No</v>
          </cell>
          <cell r="AZ68" t="str">
            <v>No</v>
          </cell>
          <cell r="BA68" t="str">
            <v>No</v>
          </cell>
          <cell r="BB68" t="str">
            <v>No</v>
          </cell>
          <cell r="BC68" t="str">
            <v>No</v>
          </cell>
          <cell r="BD68" t="str">
            <v>Yes</v>
          </cell>
          <cell r="BE68" t="str">
            <v>No</v>
          </cell>
          <cell r="BF68" t="str">
            <v>No</v>
          </cell>
          <cell r="BG68" t="str">
            <v>No</v>
          </cell>
          <cell r="BH68" t="str">
            <v>No</v>
          </cell>
          <cell r="BI68" t="str">
            <v>No</v>
          </cell>
          <cell r="BJ68" t="str">
            <v>No</v>
          </cell>
          <cell r="BK68" t="str">
            <v>No</v>
          </cell>
          <cell r="BL68" t="str">
            <v>No</v>
          </cell>
          <cell r="BM68" t="str">
            <v>No</v>
          </cell>
          <cell r="BN68" t="str">
            <v>No</v>
          </cell>
          <cell r="BO68" t="str">
            <v>No</v>
          </cell>
          <cell r="BP68" t="str">
            <v>No</v>
          </cell>
        </row>
        <row r="69">
          <cell r="B69" t="str">
            <v>0068 CZ07 LargeOffice WWR60ContDimVT+20</v>
          </cell>
          <cell r="C69" t="str">
            <v>0055 CZ07 LargeOffice Base</v>
          </cell>
          <cell r="D69" t="b">
            <v>1</v>
          </cell>
          <cell r="E69" t="str">
            <v>CZ07RV2.epw</v>
          </cell>
          <cell r="F69">
            <v>7</v>
          </cell>
          <cell r="G69">
            <v>0</v>
          </cell>
          <cell r="H69">
            <v>1.024128E-3</v>
          </cell>
          <cell r="I69">
            <v>0.14961845738037893</v>
          </cell>
          <cell r="J69">
            <v>0</v>
          </cell>
          <cell r="K69">
            <v>2.0579129996354562</v>
          </cell>
          <cell r="L69">
            <v>1.4609636167878515</v>
          </cell>
          <cell r="M69">
            <v>0.73</v>
          </cell>
          <cell r="N69">
            <v>0.44999999999999996</v>
          </cell>
          <cell r="O69">
            <v>0.8</v>
          </cell>
          <cell r="P69">
            <v>1.9250298745632004</v>
          </cell>
          <cell r="Q69">
            <v>1.5E-3</v>
          </cell>
          <cell r="R69">
            <v>4.3722632176514349</v>
          </cell>
          <cell r="S69">
            <v>0.61</v>
          </cell>
          <cell r="T69">
            <v>0.34</v>
          </cell>
          <cell r="U69">
            <v>0.8271599999999999</v>
          </cell>
          <cell r="V69">
            <v>0.46103999999999995</v>
          </cell>
          <cell r="W69">
            <v>0.64409999999999989</v>
          </cell>
          <cell r="X69">
            <v>9.9999999999999995E-7</v>
          </cell>
          <cell r="Y69">
            <v>0</v>
          </cell>
          <cell r="Z69">
            <v>0</v>
          </cell>
          <cell r="AA69">
            <v>9.6875193750387503</v>
          </cell>
          <cell r="AB69">
            <v>10.763910416709722</v>
          </cell>
          <cell r="AC69">
            <v>31468.723000000002</v>
          </cell>
          <cell r="AD69">
            <v>450</v>
          </cell>
          <cell r="AE69">
            <v>450</v>
          </cell>
          <cell r="AF69">
            <v>450</v>
          </cell>
          <cell r="AG69">
            <v>1</v>
          </cell>
          <cell r="AH69">
            <v>0.3</v>
          </cell>
          <cell r="AI69">
            <v>0.2</v>
          </cell>
          <cell r="AJ69">
            <v>3</v>
          </cell>
          <cell r="AK69">
            <v>3</v>
          </cell>
          <cell r="AL69">
            <v>0</v>
          </cell>
          <cell r="AM69" t="str">
            <v>CZ07LargeOfficeWWR60.idf</v>
          </cell>
          <cell r="AN69" t="str">
            <v>CTZ07SiteDesign.idf</v>
          </cell>
          <cell r="AO69">
            <v>0</v>
          </cell>
          <cell r="AP69">
            <v>68</v>
          </cell>
          <cell r="AQ69" t="str">
            <v>LargeOffice</v>
          </cell>
          <cell r="AR69" t="str">
            <v>WWR60</v>
          </cell>
          <cell r="AS69" t="str">
            <v>ContDimVT+20</v>
          </cell>
          <cell r="AT69" t="str">
            <v>No</v>
          </cell>
          <cell r="AU69" t="str">
            <v>No</v>
          </cell>
          <cell r="AV69" t="str">
            <v>No</v>
          </cell>
          <cell r="AW69" t="str">
            <v>No</v>
          </cell>
          <cell r="AX69" t="str">
            <v>No</v>
          </cell>
          <cell r="AY69" t="str">
            <v>No</v>
          </cell>
          <cell r="AZ69" t="str">
            <v>No</v>
          </cell>
          <cell r="BA69" t="str">
            <v>No</v>
          </cell>
          <cell r="BB69" t="str">
            <v>Yes</v>
          </cell>
          <cell r="BC69" t="str">
            <v>No</v>
          </cell>
          <cell r="BD69" t="str">
            <v>Yes</v>
          </cell>
          <cell r="BE69" t="str">
            <v>No</v>
          </cell>
          <cell r="BF69" t="str">
            <v>No</v>
          </cell>
          <cell r="BG69" t="str">
            <v>No</v>
          </cell>
          <cell r="BH69" t="str">
            <v>No</v>
          </cell>
          <cell r="BI69" t="str">
            <v>No</v>
          </cell>
          <cell r="BJ69" t="str">
            <v>No</v>
          </cell>
          <cell r="BK69" t="str">
            <v>No</v>
          </cell>
          <cell r="BL69" t="str">
            <v>No</v>
          </cell>
          <cell r="BM69" t="str">
            <v>No</v>
          </cell>
          <cell r="BN69" t="str">
            <v>No</v>
          </cell>
          <cell r="BO69" t="str">
            <v>No</v>
          </cell>
          <cell r="BP69" t="str">
            <v>No</v>
          </cell>
        </row>
        <row r="70">
          <cell r="B70" t="str">
            <v>0069 CZ07 LargeOffice WWR60StDim</v>
          </cell>
          <cell r="C70" t="str">
            <v>0055 CZ07 LargeOffice Base</v>
          </cell>
          <cell r="D70" t="b">
            <v>1</v>
          </cell>
          <cell r="E70" t="str">
            <v>CZ07RV2.epw</v>
          </cell>
          <cell r="F70">
            <v>7</v>
          </cell>
          <cell r="G70">
            <v>0</v>
          </cell>
          <cell r="H70">
            <v>1.024128E-3</v>
          </cell>
          <cell r="I70">
            <v>0.14961845738037893</v>
          </cell>
          <cell r="J70">
            <v>0</v>
          </cell>
          <cell r="K70">
            <v>2.0579129996354562</v>
          </cell>
          <cell r="L70">
            <v>1.4609636167878515</v>
          </cell>
          <cell r="M70">
            <v>0.73</v>
          </cell>
          <cell r="N70">
            <v>0.44999999999999996</v>
          </cell>
          <cell r="O70">
            <v>0.8</v>
          </cell>
          <cell r="P70">
            <v>1.9250298745632004</v>
          </cell>
          <cell r="Q70">
            <v>1.5E-3</v>
          </cell>
          <cell r="R70">
            <v>4.3722632176514349</v>
          </cell>
          <cell r="S70">
            <v>0.61</v>
          </cell>
          <cell r="T70">
            <v>0.34</v>
          </cell>
          <cell r="U70">
            <v>0.68929999999999991</v>
          </cell>
          <cell r="V70">
            <v>0.38419999999999999</v>
          </cell>
          <cell r="W70">
            <v>0.64409999999999989</v>
          </cell>
          <cell r="X70">
            <v>9.9999999999999995E-7</v>
          </cell>
          <cell r="Y70">
            <v>0</v>
          </cell>
          <cell r="Z70">
            <v>0</v>
          </cell>
          <cell r="AA70">
            <v>9.6875193750387503</v>
          </cell>
          <cell r="AB70">
            <v>10.763910416709722</v>
          </cell>
          <cell r="AC70">
            <v>31468.723000000002</v>
          </cell>
          <cell r="AD70">
            <v>450</v>
          </cell>
          <cell r="AE70">
            <v>450</v>
          </cell>
          <cell r="AF70">
            <v>450</v>
          </cell>
          <cell r="AG70">
            <v>2</v>
          </cell>
          <cell r="AH70">
            <v>0.3</v>
          </cell>
          <cell r="AI70">
            <v>0.2</v>
          </cell>
          <cell r="AJ70">
            <v>3</v>
          </cell>
          <cell r="AK70">
            <v>3</v>
          </cell>
          <cell r="AL70">
            <v>0</v>
          </cell>
          <cell r="AM70" t="str">
            <v>CZ07LargeOfficeWWR60.idf</v>
          </cell>
          <cell r="AN70" t="str">
            <v>CTZ07SiteDesign.idf</v>
          </cell>
          <cell r="AO70">
            <v>0</v>
          </cell>
          <cell r="AP70">
            <v>69</v>
          </cell>
          <cell r="AQ70" t="str">
            <v>LargeOffice</v>
          </cell>
          <cell r="AR70" t="str">
            <v>WWR60</v>
          </cell>
          <cell r="AS70" t="str">
            <v>StDim</v>
          </cell>
          <cell r="AT70" t="str">
            <v>No</v>
          </cell>
          <cell r="AU70" t="str">
            <v>No</v>
          </cell>
          <cell r="AV70" t="str">
            <v>No</v>
          </cell>
          <cell r="AW70" t="str">
            <v>No</v>
          </cell>
          <cell r="AX70" t="str">
            <v>No</v>
          </cell>
          <cell r="AY70" t="str">
            <v>No</v>
          </cell>
          <cell r="AZ70" t="str">
            <v>No</v>
          </cell>
          <cell r="BA70" t="str">
            <v>No</v>
          </cell>
          <cell r="BB70" t="str">
            <v>No</v>
          </cell>
          <cell r="BC70" t="str">
            <v>No</v>
          </cell>
          <cell r="BD70" t="str">
            <v>Yes</v>
          </cell>
          <cell r="BE70" t="str">
            <v>No</v>
          </cell>
          <cell r="BF70" t="str">
            <v>No</v>
          </cell>
          <cell r="BG70" t="str">
            <v>No</v>
          </cell>
          <cell r="BH70" t="str">
            <v>No</v>
          </cell>
          <cell r="BI70" t="str">
            <v>No</v>
          </cell>
          <cell r="BJ70" t="str">
            <v>No</v>
          </cell>
          <cell r="BK70" t="str">
            <v>No</v>
          </cell>
          <cell r="BL70" t="str">
            <v>No</v>
          </cell>
          <cell r="BM70" t="str">
            <v>No</v>
          </cell>
          <cell r="BN70" t="str">
            <v>No</v>
          </cell>
          <cell r="BO70" t="str">
            <v>No</v>
          </cell>
          <cell r="BP70" t="str">
            <v>No</v>
          </cell>
        </row>
        <row r="71">
          <cell r="B71" t="str">
            <v>0070 CZ07 LargeOffice WWR60StDimVT+20</v>
          </cell>
          <cell r="C71" t="str">
            <v>0055 CZ07 LargeOffice Base</v>
          </cell>
          <cell r="D71" t="b">
            <v>1</v>
          </cell>
          <cell r="E71" t="str">
            <v>CZ07RV2.epw</v>
          </cell>
          <cell r="F71">
            <v>7</v>
          </cell>
          <cell r="G71">
            <v>0</v>
          </cell>
          <cell r="H71">
            <v>1.024128E-3</v>
          </cell>
          <cell r="I71">
            <v>0.14961845738037893</v>
          </cell>
          <cell r="J71">
            <v>0</v>
          </cell>
          <cell r="K71">
            <v>2.0579129996354562</v>
          </cell>
          <cell r="L71">
            <v>1.4609636167878515</v>
          </cell>
          <cell r="M71">
            <v>0.73</v>
          </cell>
          <cell r="N71">
            <v>0.44999999999999996</v>
          </cell>
          <cell r="O71">
            <v>0.8</v>
          </cell>
          <cell r="P71">
            <v>1.9250298745632004</v>
          </cell>
          <cell r="Q71">
            <v>1.5E-3</v>
          </cell>
          <cell r="R71">
            <v>4.3722632176514349</v>
          </cell>
          <cell r="S71">
            <v>0.61</v>
          </cell>
          <cell r="T71">
            <v>0.34</v>
          </cell>
          <cell r="U71">
            <v>0.8271599999999999</v>
          </cell>
          <cell r="V71">
            <v>0.46103999999999995</v>
          </cell>
          <cell r="W71">
            <v>0.64409999999999989</v>
          </cell>
          <cell r="X71">
            <v>9.9999999999999995E-7</v>
          </cell>
          <cell r="Y71">
            <v>0</v>
          </cell>
          <cell r="Z71">
            <v>0</v>
          </cell>
          <cell r="AA71">
            <v>9.6875193750387503</v>
          </cell>
          <cell r="AB71">
            <v>10.763910416709722</v>
          </cell>
          <cell r="AC71">
            <v>31468.723000000002</v>
          </cell>
          <cell r="AD71">
            <v>450</v>
          </cell>
          <cell r="AE71">
            <v>450</v>
          </cell>
          <cell r="AF71">
            <v>450</v>
          </cell>
          <cell r="AG71">
            <v>2</v>
          </cell>
          <cell r="AH71">
            <v>0.3</v>
          </cell>
          <cell r="AI71">
            <v>0.2</v>
          </cell>
          <cell r="AJ71">
            <v>3</v>
          </cell>
          <cell r="AK71">
            <v>3</v>
          </cell>
          <cell r="AL71">
            <v>0</v>
          </cell>
          <cell r="AM71" t="str">
            <v>CZ07LargeOfficeWWR60.idf</v>
          </cell>
          <cell r="AN71" t="str">
            <v>CTZ07SiteDesign.idf</v>
          </cell>
          <cell r="AO71">
            <v>0</v>
          </cell>
          <cell r="AP71">
            <v>70</v>
          </cell>
          <cell r="AQ71" t="str">
            <v>LargeOffice</v>
          </cell>
          <cell r="AR71" t="str">
            <v>WWR60</v>
          </cell>
          <cell r="AS71" t="str">
            <v>StDimVT+20</v>
          </cell>
          <cell r="AT71" t="str">
            <v>No</v>
          </cell>
          <cell r="AU71" t="str">
            <v>No</v>
          </cell>
          <cell r="AV71" t="str">
            <v>No</v>
          </cell>
          <cell r="AW71" t="str">
            <v>No</v>
          </cell>
          <cell r="AX71" t="str">
            <v>No</v>
          </cell>
          <cell r="AY71" t="str">
            <v>No</v>
          </cell>
          <cell r="AZ71" t="str">
            <v>No</v>
          </cell>
          <cell r="BA71" t="str">
            <v>No</v>
          </cell>
          <cell r="BB71" t="str">
            <v>Yes</v>
          </cell>
          <cell r="BC71" t="str">
            <v>No</v>
          </cell>
          <cell r="BD71" t="str">
            <v>Yes</v>
          </cell>
          <cell r="BE71" t="str">
            <v>No</v>
          </cell>
          <cell r="BF71" t="str">
            <v>No</v>
          </cell>
          <cell r="BG71" t="str">
            <v>No</v>
          </cell>
          <cell r="BH71" t="str">
            <v>No</v>
          </cell>
          <cell r="BI71" t="str">
            <v>No</v>
          </cell>
          <cell r="BJ71" t="str">
            <v>No</v>
          </cell>
          <cell r="BK71" t="str">
            <v>No</v>
          </cell>
          <cell r="BL71" t="str">
            <v>No</v>
          </cell>
          <cell r="BM71" t="str">
            <v>No</v>
          </cell>
          <cell r="BN71" t="str">
            <v>No</v>
          </cell>
          <cell r="BO71" t="str">
            <v>No</v>
          </cell>
          <cell r="BP71" t="str">
            <v>No</v>
          </cell>
        </row>
        <row r="72">
          <cell r="B72" t="str">
            <v>0071 CZ01 LargeOffice Base</v>
          </cell>
          <cell r="C72">
            <v>0</v>
          </cell>
          <cell r="D72" t="b">
            <v>1</v>
          </cell>
          <cell r="E72" t="str">
            <v>CZ01RV2.epw</v>
          </cell>
          <cell r="F72">
            <v>1</v>
          </cell>
          <cell r="G72">
            <v>0</v>
          </cell>
          <cell r="H72">
            <v>1.024128E-3</v>
          </cell>
          <cell r="I72">
            <v>0.14961845738037893</v>
          </cell>
          <cell r="J72">
            <v>0</v>
          </cell>
          <cell r="K72">
            <v>3.0234880784205331</v>
          </cell>
          <cell r="L72">
            <v>1.4609636167878515</v>
          </cell>
          <cell r="M72">
            <v>0.73</v>
          </cell>
          <cell r="N72">
            <v>0.75</v>
          </cell>
          <cell r="O72">
            <v>0.75</v>
          </cell>
          <cell r="P72">
            <v>2.8906049533482774</v>
          </cell>
          <cell r="Q72">
            <v>0.34613337434919739</v>
          </cell>
          <cell r="R72">
            <v>2.6687840419430833</v>
          </cell>
          <cell r="S72">
            <v>0.47</v>
          </cell>
          <cell r="T72">
            <v>0.43</v>
          </cell>
          <cell r="U72">
            <v>0.53109999999999991</v>
          </cell>
          <cell r="V72">
            <v>0.48589999999999994</v>
          </cell>
          <cell r="W72">
            <v>0.79099999999999993</v>
          </cell>
          <cell r="X72">
            <v>9.9999999999999995E-7</v>
          </cell>
          <cell r="Y72">
            <v>0</v>
          </cell>
          <cell r="Z72">
            <v>0</v>
          </cell>
          <cell r="AA72">
            <v>9.6875193750387503</v>
          </cell>
          <cell r="AB72">
            <v>10.763910416709722</v>
          </cell>
          <cell r="AC72">
            <v>31468.723000000002</v>
          </cell>
          <cell r="AD72">
            <v>100000</v>
          </cell>
          <cell r="AE72">
            <v>100000</v>
          </cell>
          <cell r="AF72">
            <v>450</v>
          </cell>
          <cell r="AG72">
            <v>2</v>
          </cell>
          <cell r="AH72">
            <v>0.3</v>
          </cell>
          <cell r="AI72">
            <v>0.2</v>
          </cell>
          <cell r="AJ72">
            <v>3</v>
          </cell>
          <cell r="AK72">
            <v>3</v>
          </cell>
          <cell r="AL72">
            <v>0</v>
          </cell>
          <cell r="AM72" t="str">
            <v>CZ01LargeOffice.idf</v>
          </cell>
          <cell r="AN72" t="str">
            <v>CTZ01SiteDesign.idf</v>
          </cell>
          <cell r="AO72">
            <v>0</v>
          </cell>
          <cell r="AP72">
            <v>71</v>
          </cell>
          <cell r="AQ72" t="str">
            <v>LargeOffice</v>
          </cell>
          <cell r="AR72" t="str">
            <v>Base</v>
          </cell>
          <cell r="AS72">
            <v>0</v>
          </cell>
          <cell r="AT72" t="str">
            <v>No</v>
          </cell>
          <cell r="AU72" t="str">
            <v>No</v>
          </cell>
          <cell r="AV72" t="str">
            <v>No</v>
          </cell>
          <cell r="AW72" t="str">
            <v>No</v>
          </cell>
          <cell r="AX72" t="str">
            <v>No</v>
          </cell>
          <cell r="AY72" t="str">
            <v>No</v>
          </cell>
          <cell r="AZ72" t="str">
            <v>No</v>
          </cell>
          <cell r="BA72" t="str">
            <v>No</v>
          </cell>
          <cell r="BB72" t="str">
            <v>No</v>
          </cell>
          <cell r="BC72" t="str">
            <v>No</v>
          </cell>
          <cell r="BD72" t="str">
            <v>No</v>
          </cell>
          <cell r="BE72" t="str">
            <v>No</v>
          </cell>
          <cell r="BF72" t="str">
            <v>No</v>
          </cell>
          <cell r="BG72" t="str">
            <v>No</v>
          </cell>
          <cell r="BH72" t="str">
            <v>No</v>
          </cell>
          <cell r="BI72" t="str">
            <v>No</v>
          </cell>
          <cell r="BJ72" t="str">
            <v>No</v>
          </cell>
          <cell r="BK72" t="str">
            <v>No</v>
          </cell>
          <cell r="BL72" t="str">
            <v>No</v>
          </cell>
          <cell r="BM72" t="str">
            <v>No</v>
          </cell>
          <cell r="BN72" t="str">
            <v>No</v>
          </cell>
          <cell r="BO72" t="str">
            <v>No</v>
          </cell>
          <cell r="BP72" t="str">
            <v>No</v>
          </cell>
        </row>
        <row r="73">
          <cell r="B73" t="str">
            <v>0072 CZ01 LargeOffice WWR20</v>
          </cell>
          <cell r="C73" t="str">
            <v>0071 CZ01 LargeOffice Base</v>
          </cell>
          <cell r="D73" t="b">
            <v>1</v>
          </cell>
          <cell r="E73" t="str">
            <v>CZ01RV2.epw</v>
          </cell>
          <cell r="F73">
            <v>1</v>
          </cell>
          <cell r="G73">
            <v>0</v>
          </cell>
          <cell r="H73">
            <v>1.024128E-3</v>
          </cell>
          <cell r="I73">
            <v>0.14961845738037893</v>
          </cell>
          <cell r="J73">
            <v>0</v>
          </cell>
          <cell r="K73">
            <v>3.0234880784205331</v>
          </cell>
          <cell r="L73">
            <v>1.4609636167878515</v>
          </cell>
          <cell r="M73">
            <v>0.73</v>
          </cell>
          <cell r="N73">
            <v>0.75</v>
          </cell>
          <cell r="O73">
            <v>0.75</v>
          </cell>
          <cell r="P73">
            <v>2.8906049533482774</v>
          </cell>
          <cell r="Q73">
            <v>0.34613337434919739</v>
          </cell>
          <cell r="R73">
            <v>2.6687840419430833</v>
          </cell>
          <cell r="S73">
            <v>0.47</v>
          </cell>
          <cell r="T73">
            <v>0.43</v>
          </cell>
          <cell r="U73">
            <v>0.53109999999999991</v>
          </cell>
          <cell r="V73">
            <v>0.48589999999999994</v>
          </cell>
          <cell r="W73">
            <v>0.79099999999999993</v>
          </cell>
          <cell r="X73">
            <v>9.9999999999999995E-7</v>
          </cell>
          <cell r="Y73">
            <v>0</v>
          </cell>
          <cell r="Z73">
            <v>0</v>
          </cell>
          <cell r="AA73">
            <v>9.6875193750387503</v>
          </cell>
          <cell r="AB73">
            <v>10.763910416709722</v>
          </cell>
          <cell r="AC73">
            <v>31468.723000000002</v>
          </cell>
          <cell r="AD73">
            <v>100000</v>
          </cell>
          <cell r="AE73">
            <v>100000</v>
          </cell>
          <cell r="AF73">
            <v>450</v>
          </cell>
          <cell r="AG73">
            <v>2</v>
          </cell>
          <cell r="AH73">
            <v>0.3</v>
          </cell>
          <cell r="AI73">
            <v>0.2</v>
          </cell>
          <cell r="AJ73">
            <v>3</v>
          </cell>
          <cell r="AK73">
            <v>3</v>
          </cell>
          <cell r="AL73">
            <v>0</v>
          </cell>
          <cell r="AM73" t="str">
            <v>CZ01LargeOfficeWWR20.idf</v>
          </cell>
          <cell r="AN73" t="str">
            <v>CTZ01SiteDesign.idf</v>
          </cell>
          <cell r="AO73">
            <v>0</v>
          </cell>
          <cell r="AP73">
            <v>72</v>
          </cell>
          <cell r="AQ73" t="str">
            <v>LargeOffice</v>
          </cell>
          <cell r="AR73" t="str">
            <v>WWR</v>
          </cell>
          <cell r="AS73">
            <v>20</v>
          </cell>
          <cell r="AT73" t="str">
            <v>No</v>
          </cell>
          <cell r="AU73" t="str">
            <v>No</v>
          </cell>
          <cell r="AV73" t="str">
            <v>No</v>
          </cell>
          <cell r="AW73" t="str">
            <v>No</v>
          </cell>
          <cell r="AX73" t="str">
            <v>No</v>
          </cell>
          <cell r="AY73" t="str">
            <v>No</v>
          </cell>
          <cell r="AZ73" t="str">
            <v>No</v>
          </cell>
          <cell r="BA73" t="str">
            <v>No</v>
          </cell>
          <cell r="BB73" t="str">
            <v>No</v>
          </cell>
          <cell r="BC73" t="str">
            <v>No</v>
          </cell>
          <cell r="BD73" t="str">
            <v>No</v>
          </cell>
          <cell r="BE73" t="str">
            <v>No</v>
          </cell>
          <cell r="BF73" t="str">
            <v>No</v>
          </cell>
          <cell r="BG73" t="str">
            <v>No</v>
          </cell>
          <cell r="BH73" t="str">
            <v>No</v>
          </cell>
          <cell r="BI73" t="str">
            <v>No</v>
          </cell>
          <cell r="BJ73" t="str">
            <v>No</v>
          </cell>
          <cell r="BK73" t="str">
            <v>No</v>
          </cell>
          <cell r="BL73" t="str">
            <v>No</v>
          </cell>
          <cell r="BM73" t="str">
            <v>No</v>
          </cell>
          <cell r="BN73" t="str">
            <v>No</v>
          </cell>
          <cell r="BO73" t="str">
            <v>No</v>
          </cell>
          <cell r="BP73" t="str">
            <v>No</v>
          </cell>
        </row>
        <row r="74">
          <cell r="B74" t="str">
            <v>0073 CZ01 LargeOffice WWR60</v>
          </cell>
          <cell r="C74" t="str">
            <v>0071 CZ01 LargeOffice Base</v>
          </cell>
          <cell r="D74" t="b">
            <v>1</v>
          </cell>
          <cell r="E74" t="str">
            <v>CZ01RV2.epw</v>
          </cell>
          <cell r="F74">
            <v>1</v>
          </cell>
          <cell r="G74">
            <v>0</v>
          </cell>
          <cell r="H74">
            <v>1.024128E-3</v>
          </cell>
          <cell r="I74">
            <v>0.14961845738037893</v>
          </cell>
          <cell r="J74">
            <v>0</v>
          </cell>
          <cell r="K74">
            <v>3.0234880784205331</v>
          </cell>
          <cell r="L74">
            <v>1.4609636167878515</v>
          </cell>
          <cell r="M74">
            <v>0.73</v>
          </cell>
          <cell r="N74">
            <v>0.75</v>
          </cell>
          <cell r="O74">
            <v>0.75</v>
          </cell>
          <cell r="P74">
            <v>2.8906049533482774</v>
          </cell>
          <cell r="Q74">
            <v>0.34613337434919739</v>
          </cell>
          <cell r="R74">
            <v>2.6687840419430833</v>
          </cell>
          <cell r="S74">
            <v>0.47</v>
          </cell>
          <cell r="T74">
            <v>0.43</v>
          </cell>
          <cell r="U74">
            <v>0.53109999999999991</v>
          </cell>
          <cell r="V74">
            <v>0.48589999999999994</v>
          </cell>
          <cell r="W74">
            <v>0.79099999999999993</v>
          </cell>
          <cell r="X74">
            <v>9.9999999999999995E-7</v>
          </cell>
          <cell r="Y74">
            <v>0</v>
          </cell>
          <cell r="Z74">
            <v>0</v>
          </cell>
          <cell r="AA74">
            <v>9.6875193750387503</v>
          </cell>
          <cell r="AB74">
            <v>10.763910416709722</v>
          </cell>
          <cell r="AC74">
            <v>31468.723000000002</v>
          </cell>
          <cell r="AD74">
            <v>100000</v>
          </cell>
          <cell r="AE74">
            <v>100000</v>
          </cell>
          <cell r="AF74">
            <v>450</v>
          </cell>
          <cell r="AG74">
            <v>2</v>
          </cell>
          <cell r="AH74">
            <v>0.3</v>
          </cell>
          <cell r="AI74">
            <v>0.2</v>
          </cell>
          <cell r="AJ74">
            <v>3</v>
          </cell>
          <cell r="AK74">
            <v>3</v>
          </cell>
          <cell r="AL74">
            <v>0</v>
          </cell>
          <cell r="AM74" t="str">
            <v>CZ01LargeOfficeWWR60.idf</v>
          </cell>
          <cell r="AN74" t="str">
            <v>CTZ01SiteDesign.idf</v>
          </cell>
          <cell r="AO74">
            <v>0</v>
          </cell>
          <cell r="AP74">
            <v>73</v>
          </cell>
          <cell r="AQ74" t="str">
            <v>LargeOffice</v>
          </cell>
          <cell r="AR74" t="str">
            <v>WWR</v>
          </cell>
          <cell r="AS74">
            <v>60</v>
          </cell>
          <cell r="AT74" t="str">
            <v>No</v>
          </cell>
          <cell r="AU74" t="str">
            <v>No</v>
          </cell>
          <cell r="AV74" t="str">
            <v>No</v>
          </cell>
          <cell r="AW74" t="str">
            <v>No</v>
          </cell>
          <cell r="AX74" t="str">
            <v>No</v>
          </cell>
          <cell r="AY74" t="str">
            <v>No</v>
          </cell>
          <cell r="AZ74" t="str">
            <v>No</v>
          </cell>
          <cell r="BA74" t="str">
            <v>No</v>
          </cell>
          <cell r="BB74" t="str">
            <v>No</v>
          </cell>
          <cell r="BC74" t="str">
            <v>No</v>
          </cell>
          <cell r="BD74" t="str">
            <v>No</v>
          </cell>
          <cell r="BE74" t="str">
            <v>No</v>
          </cell>
          <cell r="BF74" t="str">
            <v>No</v>
          </cell>
          <cell r="BG74" t="str">
            <v>No</v>
          </cell>
          <cell r="BH74" t="str">
            <v>No</v>
          </cell>
          <cell r="BI74" t="str">
            <v>No</v>
          </cell>
          <cell r="BJ74" t="str">
            <v>No</v>
          </cell>
          <cell r="BK74" t="str">
            <v>No</v>
          </cell>
          <cell r="BL74" t="str">
            <v>No</v>
          </cell>
          <cell r="BM74" t="str">
            <v>No</v>
          </cell>
          <cell r="BN74" t="str">
            <v>No</v>
          </cell>
          <cell r="BO74" t="str">
            <v>No</v>
          </cell>
          <cell r="BP74" t="str">
            <v>No</v>
          </cell>
        </row>
        <row r="75">
          <cell r="B75" t="str">
            <v>0074 CZ01 LargeOffice BaseContDim</v>
          </cell>
          <cell r="C75" t="str">
            <v>0071 CZ01 LargeOffice Base</v>
          </cell>
          <cell r="D75" t="b">
            <v>1</v>
          </cell>
          <cell r="E75" t="str">
            <v>CZ01RV2.epw</v>
          </cell>
          <cell r="F75">
            <v>1</v>
          </cell>
          <cell r="G75">
            <v>0</v>
          </cell>
          <cell r="H75">
            <v>1.024128E-3</v>
          </cell>
          <cell r="I75">
            <v>0.14961845738037893</v>
          </cell>
          <cell r="J75">
            <v>0</v>
          </cell>
          <cell r="K75">
            <v>3.0234880784205331</v>
          </cell>
          <cell r="L75">
            <v>1.4609636167878515</v>
          </cell>
          <cell r="M75">
            <v>0.73</v>
          </cell>
          <cell r="N75">
            <v>0.75</v>
          </cell>
          <cell r="O75">
            <v>0.75</v>
          </cell>
          <cell r="P75">
            <v>2.8906049533482774</v>
          </cell>
          <cell r="Q75">
            <v>0.34613337434919739</v>
          </cell>
          <cell r="R75">
            <v>2.6687840419430833</v>
          </cell>
          <cell r="S75">
            <v>0.47</v>
          </cell>
          <cell r="T75">
            <v>0.43</v>
          </cell>
          <cell r="U75">
            <v>0.53109999999999991</v>
          </cell>
          <cell r="V75">
            <v>0.48589999999999994</v>
          </cell>
          <cell r="W75">
            <v>0.79099999999999993</v>
          </cell>
          <cell r="X75">
            <v>9.9999999999999995E-7</v>
          </cell>
          <cell r="Y75">
            <v>0</v>
          </cell>
          <cell r="Z75">
            <v>0</v>
          </cell>
          <cell r="AA75">
            <v>9.6875193750387503</v>
          </cell>
          <cell r="AB75">
            <v>10.763910416709722</v>
          </cell>
          <cell r="AC75">
            <v>31468.723000000002</v>
          </cell>
          <cell r="AD75">
            <v>450</v>
          </cell>
          <cell r="AE75">
            <v>450</v>
          </cell>
          <cell r="AF75">
            <v>450</v>
          </cell>
          <cell r="AG75">
            <v>1</v>
          </cell>
          <cell r="AH75">
            <v>0.3</v>
          </cell>
          <cell r="AI75">
            <v>0.2</v>
          </cell>
          <cell r="AJ75">
            <v>3</v>
          </cell>
          <cell r="AK75">
            <v>3</v>
          </cell>
          <cell r="AL75">
            <v>0</v>
          </cell>
          <cell r="AM75" t="str">
            <v>CZ01LargeOffice.idf</v>
          </cell>
          <cell r="AN75" t="str">
            <v>CTZ01SiteDesign.idf</v>
          </cell>
          <cell r="AO75">
            <v>0</v>
          </cell>
          <cell r="AP75">
            <v>74</v>
          </cell>
          <cell r="AQ75" t="str">
            <v>LargeOffice</v>
          </cell>
          <cell r="AR75" t="str">
            <v>Base</v>
          </cell>
          <cell r="AS75" t="str">
            <v>ContDim</v>
          </cell>
          <cell r="AT75" t="str">
            <v>No</v>
          </cell>
          <cell r="AU75" t="str">
            <v>No</v>
          </cell>
          <cell r="AV75" t="str">
            <v>No</v>
          </cell>
          <cell r="AW75" t="str">
            <v>No</v>
          </cell>
          <cell r="AX75" t="str">
            <v>No</v>
          </cell>
          <cell r="AY75" t="str">
            <v>No</v>
          </cell>
          <cell r="AZ75" t="str">
            <v>No</v>
          </cell>
          <cell r="BA75" t="str">
            <v>No</v>
          </cell>
          <cell r="BB75" t="str">
            <v>No</v>
          </cell>
          <cell r="BC75" t="str">
            <v>No</v>
          </cell>
          <cell r="BD75" t="str">
            <v>Yes</v>
          </cell>
          <cell r="BE75" t="str">
            <v>No</v>
          </cell>
          <cell r="BF75" t="str">
            <v>No</v>
          </cell>
          <cell r="BG75" t="str">
            <v>No</v>
          </cell>
          <cell r="BH75" t="str">
            <v>No</v>
          </cell>
          <cell r="BI75" t="str">
            <v>No</v>
          </cell>
          <cell r="BJ75" t="str">
            <v>No</v>
          </cell>
          <cell r="BK75" t="str">
            <v>No</v>
          </cell>
          <cell r="BL75" t="str">
            <v>No</v>
          </cell>
          <cell r="BM75" t="str">
            <v>No</v>
          </cell>
          <cell r="BN75" t="str">
            <v>No</v>
          </cell>
          <cell r="BO75" t="str">
            <v>No</v>
          </cell>
          <cell r="BP75" t="str">
            <v>No</v>
          </cell>
        </row>
        <row r="76">
          <cell r="B76" t="str">
            <v>0075 CZ01 LargeOffice BaseContDimVT+20</v>
          </cell>
          <cell r="C76" t="str">
            <v>0071 CZ01 LargeOffice Base</v>
          </cell>
          <cell r="D76" t="b">
            <v>1</v>
          </cell>
          <cell r="E76" t="str">
            <v>CZ01RV2.epw</v>
          </cell>
          <cell r="F76">
            <v>1</v>
          </cell>
          <cell r="G76">
            <v>0</v>
          </cell>
          <cell r="H76">
            <v>1.024128E-3</v>
          </cell>
          <cell r="I76">
            <v>0.14961845738037893</v>
          </cell>
          <cell r="J76">
            <v>0</v>
          </cell>
          <cell r="K76">
            <v>3.0234880784205331</v>
          </cell>
          <cell r="L76">
            <v>1.4609636167878515</v>
          </cell>
          <cell r="M76">
            <v>0.73</v>
          </cell>
          <cell r="N76">
            <v>0.75</v>
          </cell>
          <cell r="O76">
            <v>0.75</v>
          </cell>
          <cell r="P76">
            <v>2.8906049533482774</v>
          </cell>
          <cell r="Q76">
            <v>0.34613337434919739</v>
          </cell>
          <cell r="R76">
            <v>2.6687840419430833</v>
          </cell>
          <cell r="S76">
            <v>0.47</v>
          </cell>
          <cell r="T76">
            <v>0.43</v>
          </cell>
          <cell r="U76">
            <v>0.63731999999999989</v>
          </cell>
          <cell r="V76">
            <v>0.58307999999999993</v>
          </cell>
          <cell r="W76">
            <v>0.79099999999999993</v>
          </cell>
          <cell r="X76">
            <v>9.9999999999999995E-7</v>
          </cell>
          <cell r="Y76">
            <v>0</v>
          </cell>
          <cell r="Z76">
            <v>0</v>
          </cell>
          <cell r="AA76">
            <v>9.6875193750387503</v>
          </cell>
          <cell r="AB76">
            <v>10.763910416709722</v>
          </cell>
          <cell r="AC76">
            <v>31468.723000000002</v>
          </cell>
          <cell r="AD76">
            <v>450</v>
          </cell>
          <cell r="AE76">
            <v>450</v>
          </cell>
          <cell r="AF76">
            <v>450</v>
          </cell>
          <cell r="AG76">
            <v>1</v>
          </cell>
          <cell r="AH76">
            <v>0.3</v>
          </cell>
          <cell r="AI76">
            <v>0.2</v>
          </cell>
          <cell r="AJ76">
            <v>3</v>
          </cell>
          <cell r="AK76">
            <v>3</v>
          </cell>
          <cell r="AL76">
            <v>0</v>
          </cell>
          <cell r="AM76" t="str">
            <v>CZ01LargeOffice.idf</v>
          </cell>
          <cell r="AN76" t="str">
            <v>CTZ01SiteDesign.idf</v>
          </cell>
          <cell r="AO76">
            <v>0</v>
          </cell>
          <cell r="AP76">
            <v>75</v>
          </cell>
          <cell r="AQ76" t="str">
            <v>LargeOffice</v>
          </cell>
          <cell r="AR76" t="str">
            <v>Base</v>
          </cell>
          <cell r="AS76" t="str">
            <v>ContDimVT+20</v>
          </cell>
          <cell r="AT76" t="str">
            <v>No</v>
          </cell>
          <cell r="AU76" t="str">
            <v>No</v>
          </cell>
          <cell r="AV76" t="str">
            <v>No</v>
          </cell>
          <cell r="AW76" t="str">
            <v>No</v>
          </cell>
          <cell r="AX76" t="str">
            <v>No</v>
          </cell>
          <cell r="AY76" t="str">
            <v>No</v>
          </cell>
          <cell r="AZ76" t="str">
            <v>No</v>
          </cell>
          <cell r="BA76" t="str">
            <v>No</v>
          </cell>
          <cell r="BB76" t="str">
            <v>Yes</v>
          </cell>
          <cell r="BC76" t="str">
            <v>No</v>
          </cell>
          <cell r="BD76" t="str">
            <v>Yes</v>
          </cell>
          <cell r="BE76" t="str">
            <v>No</v>
          </cell>
          <cell r="BF76" t="str">
            <v>No</v>
          </cell>
          <cell r="BG76" t="str">
            <v>No</v>
          </cell>
          <cell r="BH76" t="str">
            <v>No</v>
          </cell>
          <cell r="BI76" t="str">
            <v>No</v>
          </cell>
          <cell r="BJ76" t="str">
            <v>No</v>
          </cell>
          <cell r="BK76" t="str">
            <v>No</v>
          </cell>
          <cell r="BL76" t="str">
            <v>No</v>
          </cell>
          <cell r="BM76" t="str">
            <v>No</v>
          </cell>
          <cell r="BN76" t="str">
            <v>No</v>
          </cell>
          <cell r="BO76" t="str">
            <v>No</v>
          </cell>
          <cell r="BP76" t="str">
            <v>No</v>
          </cell>
        </row>
        <row r="77">
          <cell r="B77" t="str">
            <v>0076 CZ01 LargeOffice BaseStDim</v>
          </cell>
          <cell r="C77" t="str">
            <v>0071 CZ01 LargeOffice Base</v>
          </cell>
          <cell r="D77" t="b">
            <v>1</v>
          </cell>
          <cell r="E77" t="str">
            <v>CZ01RV2.epw</v>
          </cell>
          <cell r="F77">
            <v>1</v>
          </cell>
          <cell r="G77">
            <v>0</v>
          </cell>
          <cell r="H77">
            <v>1.024128E-3</v>
          </cell>
          <cell r="I77">
            <v>0.14961845738037893</v>
          </cell>
          <cell r="J77">
            <v>0</v>
          </cell>
          <cell r="K77">
            <v>3.0234880784205331</v>
          </cell>
          <cell r="L77">
            <v>1.4609636167878515</v>
          </cell>
          <cell r="M77">
            <v>0.73</v>
          </cell>
          <cell r="N77">
            <v>0.75</v>
          </cell>
          <cell r="O77">
            <v>0.75</v>
          </cell>
          <cell r="P77">
            <v>2.8906049533482774</v>
          </cell>
          <cell r="Q77">
            <v>0.34613337434919739</v>
          </cell>
          <cell r="R77">
            <v>2.6687840419430833</v>
          </cell>
          <cell r="S77">
            <v>0.47</v>
          </cell>
          <cell r="T77">
            <v>0.43</v>
          </cell>
          <cell r="U77">
            <v>0.53109999999999991</v>
          </cell>
          <cell r="V77">
            <v>0.48589999999999994</v>
          </cell>
          <cell r="W77">
            <v>0.79099999999999993</v>
          </cell>
          <cell r="X77">
            <v>9.9999999999999995E-7</v>
          </cell>
          <cell r="Y77">
            <v>0</v>
          </cell>
          <cell r="Z77">
            <v>0</v>
          </cell>
          <cell r="AA77">
            <v>9.6875193750387503</v>
          </cell>
          <cell r="AB77">
            <v>10.763910416709722</v>
          </cell>
          <cell r="AC77">
            <v>31468.723000000002</v>
          </cell>
          <cell r="AD77">
            <v>450</v>
          </cell>
          <cell r="AE77">
            <v>450</v>
          </cell>
          <cell r="AF77">
            <v>450</v>
          </cell>
          <cell r="AG77">
            <v>2</v>
          </cell>
          <cell r="AH77">
            <v>0.3</v>
          </cell>
          <cell r="AI77">
            <v>0.2</v>
          </cell>
          <cell r="AJ77">
            <v>3</v>
          </cell>
          <cell r="AK77">
            <v>3</v>
          </cell>
          <cell r="AL77">
            <v>0</v>
          </cell>
          <cell r="AM77" t="str">
            <v>CZ01LargeOffice.idf</v>
          </cell>
          <cell r="AN77" t="str">
            <v>CTZ01SiteDesign.idf</v>
          </cell>
          <cell r="AO77">
            <v>0</v>
          </cell>
          <cell r="AP77">
            <v>76</v>
          </cell>
          <cell r="AQ77" t="str">
            <v>LargeOffice</v>
          </cell>
          <cell r="AR77" t="str">
            <v>Base</v>
          </cell>
          <cell r="AS77" t="str">
            <v>StDim</v>
          </cell>
          <cell r="AT77" t="str">
            <v>No</v>
          </cell>
          <cell r="AU77" t="str">
            <v>No</v>
          </cell>
          <cell r="AV77" t="str">
            <v>No</v>
          </cell>
          <cell r="AW77" t="str">
            <v>No</v>
          </cell>
          <cell r="AX77" t="str">
            <v>No</v>
          </cell>
          <cell r="AY77" t="str">
            <v>No</v>
          </cell>
          <cell r="AZ77" t="str">
            <v>No</v>
          </cell>
          <cell r="BA77" t="str">
            <v>No</v>
          </cell>
          <cell r="BB77" t="str">
            <v>No</v>
          </cell>
          <cell r="BC77" t="str">
            <v>No</v>
          </cell>
          <cell r="BD77" t="str">
            <v>Yes</v>
          </cell>
          <cell r="BE77" t="str">
            <v>No</v>
          </cell>
          <cell r="BF77" t="str">
            <v>No</v>
          </cell>
          <cell r="BG77" t="str">
            <v>No</v>
          </cell>
          <cell r="BH77" t="str">
            <v>No</v>
          </cell>
          <cell r="BI77" t="str">
            <v>No</v>
          </cell>
          <cell r="BJ77" t="str">
            <v>No</v>
          </cell>
          <cell r="BK77" t="str">
            <v>No</v>
          </cell>
          <cell r="BL77" t="str">
            <v>No</v>
          </cell>
          <cell r="BM77" t="str">
            <v>No</v>
          </cell>
          <cell r="BN77" t="str">
            <v>No</v>
          </cell>
          <cell r="BO77" t="str">
            <v>No</v>
          </cell>
          <cell r="BP77" t="str">
            <v>No</v>
          </cell>
        </row>
        <row r="78">
          <cell r="B78" t="str">
            <v>0077 CZ01 LargeOffice BaseStDimVT+20</v>
          </cell>
          <cell r="C78" t="str">
            <v>0071 CZ01 LargeOffice Base</v>
          </cell>
          <cell r="D78" t="b">
            <v>1</v>
          </cell>
          <cell r="E78" t="str">
            <v>CZ01RV2.epw</v>
          </cell>
          <cell r="F78">
            <v>1</v>
          </cell>
          <cell r="G78">
            <v>0</v>
          </cell>
          <cell r="H78">
            <v>1.024128E-3</v>
          </cell>
          <cell r="I78">
            <v>0.14961845738037893</v>
          </cell>
          <cell r="J78">
            <v>0</v>
          </cell>
          <cell r="K78">
            <v>3.0234880784205331</v>
          </cell>
          <cell r="L78">
            <v>1.4609636167878515</v>
          </cell>
          <cell r="M78">
            <v>0.73</v>
          </cell>
          <cell r="N78">
            <v>0.75</v>
          </cell>
          <cell r="O78">
            <v>0.75</v>
          </cell>
          <cell r="P78">
            <v>2.8906049533482774</v>
          </cell>
          <cell r="Q78">
            <v>0.34613337434919739</v>
          </cell>
          <cell r="R78">
            <v>2.6687840419430833</v>
          </cell>
          <cell r="S78">
            <v>0.47</v>
          </cell>
          <cell r="T78">
            <v>0.43</v>
          </cell>
          <cell r="U78">
            <v>0.63731999999999989</v>
          </cell>
          <cell r="V78">
            <v>0.58307999999999993</v>
          </cell>
          <cell r="W78">
            <v>0.79099999999999993</v>
          </cell>
          <cell r="X78">
            <v>9.9999999999999995E-7</v>
          </cell>
          <cell r="Y78">
            <v>0</v>
          </cell>
          <cell r="Z78">
            <v>0</v>
          </cell>
          <cell r="AA78">
            <v>9.6875193750387503</v>
          </cell>
          <cell r="AB78">
            <v>10.763910416709722</v>
          </cell>
          <cell r="AC78">
            <v>31468.723000000002</v>
          </cell>
          <cell r="AD78">
            <v>450</v>
          </cell>
          <cell r="AE78">
            <v>450</v>
          </cell>
          <cell r="AF78">
            <v>450</v>
          </cell>
          <cell r="AG78">
            <v>2</v>
          </cell>
          <cell r="AH78">
            <v>0.3</v>
          </cell>
          <cell r="AI78">
            <v>0.2</v>
          </cell>
          <cell r="AJ78">
            <v>3</v>
          </cell>
          <cell r="AK78">
            <v>3</v>
          </cell>
          <cell r="AL78">
            <v>0</v>
          </cell>
          <cell r="AM78" t="str">
            <v>CZ01LargeOffice.idf</v>
          </cell>
          <cell r="AN78" t="str">
            <v>CTZ01SiteDesign.idf</v>
          </cell>
          <cell r="AO78">
            <v>0</v>
          </cell>
          <cell r="AP78">
            <v>77</v>
          </cell>
          <cell r="AQ78" t="str">
            <v>LargeOffice</v>
          </cell>
          <cell r="AR78" t="str">
            <v>Base</v>
          </cell>
          <cell r="AS78" t="str">
            <v>StDimVT+20</v>
          </cell>
          <cell r="AT78" t="str">
            <v>No</v>
          </cell>
          <cell r="AU78" t="str">
            <v>No</v>
          </cell>
          <cell r="AV78" t="str">
            <v>No</v>
          </cell>
          <cell r="AW78" t="str">
            <v>No</v>
          </cell>
          <cell r="AX78" t="str">
            <v>No</v>
          </cell>
          <cell r="AY78" t="str">
            <v>No</v>
          </cell>
          <cell r="AZ78" t="str">
            <v>No</v>
          </cell>
          <cell r="BA78" t="str">
            <v>No</v>
          </cell>
          <cell r="BB78" t="str">
            <v>Yes</v>
          </cell>
          <cell r="BC78" t="str">
            <v>No</v>
          </cell>
          <cell r="BD78" t="str">
            <v>Yes</v>
          </cell>
          <cell r="BE78" t="str">
            <v>No</v>
          </cell>
          <cell r="BF78" t="str">
            <v>No</v>
          </cell>
          <cell r="BG78" t="str">
            <v>No</v>
          </cell>
          <cell r="BH78" t="str">
            <v>No</v>
          </cell>
          <cell r="BI78" t="str">
            <v>No</v>
          </cell>
          <cell r="BJ78" t="str">
            <v>No</v>
          </cell>
          <cell r="BK78" t="str">
            <v>No</v>
          </cell>
          <cell r="BL78" t="str">
            <v>No</v>
          </cell>
          <cell r="BM78" t="str">
            <v>No</v>
          </cell>
          <cell r="BN78" t="str">
            <v>No</v>
          </cell>
          <cell r="BO78" t="str">
            <v>No</v>
          </cell>
          <cell r="BP78" t="str">
            <v>No</v>
          </cell>
        </row>
        <row r="79">
          <cell r="B79" t="str">
            <v>0078 CZ01 LargeOffice WWR20ContDim</v>
          </cell>
          <cell r="C79" t="str">
            <v>0071 CZ01 LargeOffice Base</v>
          </cell>
          <cell r="D79" t="b">
            <v>1</v>
          </cell>
          <cell r="E79" t="str">
            <v>CZ01RV2.epw</v>
          </cell>
          <cell r="F79">
            <v>1</v>
          </cell>
          <cell r="G79">
            <v>0</v>
          </cell>
          <cell r="H79">
            <v>1.024128E-3</v>
          </cell>
          <cell r="I79">
            <v>0.14961845738037893</v>
          </cell>
          <cell r="J79">
            <v>0</v>
          </cell>
          <cell r="K79">
            <v>3.0234880784205331</v>
          </cell>
          <cell r="L79">
            <v>1.4609636167878515</v>
          </cell>
          <cell r="M79">
            <v>0.73</v>
          </cell>
          <cell r="N79">
            <v>0.75</v>
          </cell>
          <cell r="O79">
            <v>0.75</v>
          </cell>
          <cell r="P79">
            <v>2.8906049533482774</v>
          </cell>
          <cell r="Q79">
            <v>0.34613337434919739</v>
          </cell>
          <cell r="R79">
            <v>2.6687840419430833</v>
          </cell>
          <cell r="S79">
            <v>0.47</v>
          </cell>
          <cell r="T79">
            <v>0.43</v>
          </cell>
          <cell r="U79">
            <v>0.53109999999999991</v>
          </cell>
          <cell r="V79">
            <v>0.48589999999999994</v>
          </cell>
          <cell r="W79">
            <v>0.79099999999999993</v>
          </cell>
          <cell r="X79">
            <v>9.9999999999999995E-7</v>
          </cell>
          <cell r="Y79">
            <v>0</v>
          </cell>
          <cell r="Z79">
            <v>0</v>
          </cell>
          <cell r="AA79">
            <v>9.6875193750387503</v>
          </cell>
          <cell r="AB79">
            <v>10.763910416709722</v>
          </cell>
          <cell r="AC79">
            <v>31468.723000000002</v>
          </cell>
          <cell r="AD79">
            <v>450</v>
          </cell>
          <cell r="AE79">
            <v>450</v>
          </cell>
          <cell r="AF79">
            <v>450</v>
          </cell>
          <cell r="AG79">
            <v>1</v>
          </cell>
          <cell r="AH79">
            <v>0.3</v>
          </cell>
          <cell r="AI79">
            <v>0.2</v>
          </cell>
          <cell r="AJ79">
            <v>3</v>
          </cell>
          <cell r="AK79">
            <v>3</v>
          </cell>
          <cell r="AL79">
            <v>0</v>
          </cell>
          <cell r="AM79" t="str">
            <v>CZ01LargeOfficeWWR20.idf</v>
          </cell>
          <cell r="AN79" t="str">
            <v>CTZ01SiteDesign.idf</v>
          </cell>
          <cell r="AO79">
            <v>0</v>
          </cell>
          <cell r="AP79">
            <v>78</v>
          </cell>
          <cell r="AQ79" t="str">
            <v>LargeOffice</v>
          </cell>
          <cell r="AR79" t="str">
            <v>WWR20</v>
          </cell>
          <cell r="AS79" t="str">
            <v>ContDim</v>
          </cell>
          <cell r="AT79" t="str">
            <v>No</v>
          </cell>
          <cell r="AU79" t="str">
            <v>No</v>
          </cell>
          <cell r="AV79" t="str">
            <v>No</v>
          </cell>
          <cell r="AW79" t="str">
            <v>No</v>
          </cell>
          <cell r="AX79" t="str">
            <v>No</v>
          </cell>
          <cell r="AY79" t="str">
            <v>No</v>
          </cell>
          <cell r="AZ79" t="str">
            <v>No</v>
          </cell>
          <cell r="BA79" t="str">
            <v>No</v>
          </cell>
          <cell r="BB79" t="str">
            <v>No</v>
          </cell>
          <cell r="BC79" t="str">
            <v>No</v>
          </cell>
          <cell r="BD79" t="str">
            <v>Yes</v>
          </cell>
          <cell r="BE79" t="str">
            <v>No</v>
          </cell>
          <cell r="BF79" t="str">
            <v>No</v>
          </cell>
          <cell r="BG79" t="str">
            <v>No</v>
          </cell>
          <cell r="BH79" t="str">
            <v>No</v>
          </cell>
          <cell r="BI79" t="str">
            <v>No</v>
          </cell>
          <cell r="BJ79" t="str">
            <v>No</v>
          </cell>
          <cell r="BK79" t="str">
            <v>No</v>
          </cell>
          <cell r="BL79" t="str">
            <v>No</v>
          </cell>
          <cell r="BM79" t="str">
            <v>No</v>
          </cell>
          <cell r="BN79" t="str">
            <v>No</v>
          </cell>
          <cell r="BO79" t="str">
            <v>No</v>
          </cell>
          <cell r="BP79" t="str">
            <v>No</v>
          </cell>
        </row>
        <row r="80">
          <cell r="B80" t="str">
            <v>0079 CZ01 LargeOffice WWR20ContDimVT+20</v>
          </cell>
          <cell r="C80" t="str">
            <v>0071 CZ01 LargeOffice Base</v>
          </cell>
          <cell r="D80" t="b">
            <v>1</v>
          </cell>
          <cell r="E80" t="str">
            <v>CZ01RV2.epw</v>
          </cell>
          <cell r="F80">
            <v>1</v>
          </cell>
          <cell r="G80">
            <v>0</v>
          </cell>
          <cell r="H80">
            <v>1.024128E-3</v>
          </cell>
          <cell r="I80">
            <v>0.14961845738037893</v>
          </cell>
          <cell r="J80">
            <v>0</v>
          </cell>
          <cell r="K80">
            <v>3.0234880784205331</v>
          </cell>
          <cell r="L80">
            <v>1.4609636167878515</v>
          </cell>
          <cell r="M80">
            <v>0.73</v>
          </cell>
          <cell r="N80">
            <v>0.75</v>
          </cell>
          <cell r="O80">
            <v>0.75</v>
          </cell>
          <cell r="P80">
            <v>2.8906049533482774</v>
          </cell>
          <cell r="Q80">
            <v>0.34613337434919739</v>
          </cell>
          <cell r="R80">
            <v>2.6687840419430833</v>
          </cell>
          <cell r="S80">
            <v>0.47</v>
          </cell>
          <cell r="T80">
            <v>0.43</v>
          </cell>
          <cell r="U80">
            <v>0.63731999999999989</v>
          </cell>
          <cell r="V80">
            <v>0.58307999999999993</v>
          </cell>
          <cell r="W80">
            <v>0.79099999999999993</v>
          </cell>
          <cell r="X80">
            <v>9.9999999999999995E-7</v>
          </cell>
          <cell r="Y80">
            <v>0</v>
          </cell>
          <cell r="Z80">
            <v>0</v>
          </cell>
          <cell r="AA80">
            <v>9.6875193750387503</v>
          </cell>
          <cell r="AB80">
            <v>10.763910416709722</v>
          </cell>
          <cell r="AC80">
            <v>31468.723000000002</v>
          </cell>
          <cell r="AD80">
            <v>450</v>
          </cell>
          <cell r="AE80">
            <v>450</v>
          </cell>
          <cell r="AF80">
            <v>450</v>
          </cell>
          <cell r="AG80">
            <v>1</v>
          </cell>
          <cell r="AH80">
            <v>0.3</v>
          </cell>
          <cell r="AI80">
            <v>0.2</v>
          </cell>
          <cell r="AJ80">
            <v>3</v>
          </cell>
          <cell r="AK80">
            <v>3</v>
          </cell>
          <cell r="AL80">
            <v>0</v>
          </cell>
          <cell r="AM80" t="str">
            <v>CZ01LargeOfficeWWR20.idf</v>
          </cell>
          <cell r="AN80" t="str">
            <v>CTZ01SiteDesign.idf</v>
          </cell>
          <cell r="AO80">
            <v>0</v>
          </cell>
          <cell r="AP80">
            <v>79</v>
          </cell>
          <cell r="AQ80" t="str">
            <v>LargeOffice</v>
          </cell>
          <cell r="AR80" t="str">
            <v>WWR20</v>
          </cell>
          <cell r="AS80" t="str">
            <v>ContDimVT+20</v>
          </cell>
          <cell r="AT80" t="str">
            <v>No</v>
          </cell>
          <cell r="AU80" t="str">
            <v>No</v>
          </cell>
          <cell r="AV80" t="str">
            <v>No</v>
          </cell>
          <cell r="AW80" t="str">
            <v>No</v>
          </cell>
          <cell r="AX80" t="str">
            <v>No</v>
          </cell>
          <cell r="AY80" t="str">
            <v>No</v>
          </cell>
          <cell r="AZ80" t="str">
            <v>No</v>
          </cell>
          <cell r="BA80" t="str">
            <v>No</v>
          </cell>
          <cell r="BB80" t="str">
            <v>Yes</v>
          </cell>
          <cell r="BC80" t="str">
            <v>No</v>
          </cell>
          <cell r="BD80" t="str">
            <v>Yes</v>
          </cell>
          <cell r="BE80" t="str">
            <v>No</v>
          </cell>
          <cell r="BF80" t="str">
            <v>No</v>
          </cell>
          <cell r="BG80" t="str">
            <v>No</v>
          </cell>
          <cell r="BH80" t="str">
            <v>No</v>
          </cell>
          <cell r="BI80" t="str">
            <v>No</v>
          </cell>
          <cell r="BJ80" t="str">
            <v>No</v>
          </cell>
          <cell r="BK80" t="str">
            <v>No</v>
          </cell>
          <cell r="BL80" t="str">
            <v>No</v>
          </cell>
          <cell r="BM80" t="str">
            <v>No</v>
          </cell>
          <cell r="BN80" t="str">
            <v>No</v>
          </cell>
          <cell r="BO80" t="str">
            <v>No</v>
          </cell>
          <cell r="BP80" t="str">
            <v>No</v>
          </cell>
        </row>
        <row r="81">
          <cell r="B81" t="str">
            <v>0080 CZ01 LargeOffice WWR20StDim</v>
          </cell>
          <cell r="C81" t="str">
            <v>0071 CZ01 LargeOffice Base</v>
          </cell>
          <cell r="D81" t="b">
            <v>1</v>
          </cell>
          <cell r="E81" t="str">
            <v>CZ01RV2.epw</v>
          </cell>
          <cell r="F81">
            <v>1</v>
          </cell>
          <cell r="G81">
            <v>0</v>
          </cell>
          <cell r="H81">
            <v>1.024128E-3</v>
          </cell>
          <cell r="I81">
            <v>0.14961845738037893</v>
          </cell>
          <cell r="J81">
            <v>0</v>
          </cell>
          <cell r="K81">
            <v>3.0234880784205331</v>
          </cell>
          <cell r="L81">
            <v>1.4609636167878515</v>
          </cell>
          <cell r="M81">
            <v>0.73</v>
          </cell>
          <cell r="N81">
            <v>0.75</v>
          </cell>
          <cell r="O81">
            <v>0.75</v>
          </cell>
          <cell r="P81">
            <v>2.8906049533482774</v>
          </cell>
          <cell r="Q81">
            <v>0.34613337434919739</v>
          </cell>
          <cell r="R81">
            <v>2.6687840419430833</v>
          </cell>
          <cell r="S81">
            <v>0.47</v>
          </cell>
          <cell r="T81">
            <v>0.43</v>
          </cell>
          <cell r="U81">
            <v>0.53109999999999991</v>
          </cell>
          <cell r="V81">
            <v>0.48589999999999994</v>
          </cell>
          <cell r="W81">
            <v>0.79099999999999993</v>
          </cell>
          <cell r="X81">
            <v>9.9999999999999995E-7</v>
          </cell>
          <cell r="Y81">
            <v>0</v>
          </cell>
          <cell r="Z81">
            <v>0</v>
          </cell>
          <cell r="AA81">
            <v>9.6875193750387503</v>
          </cell>
          <cell r="AB81">
            <v>10.763910416709722</v>
          </cell>
          <cell r="AC81">
            <v>31468.723000000002</v>
          </cell>
          <cell r="AD81">
            <v>450</v>
          </cell>
          <cell r="AE81">
            <v>450</v>
          </cell>
          <cell r="AF81">
            <v>450</v>
          </cell>
          <cell r="AG81">
            <v>2</v>
          </cell>
          <cell r="AH81">
            <v>0.3</v>
          </cell>
          <cell r="AI81">
            <v>0.2</v>
          </cell>
          <cell r="AJ81">
            <v>3</v>
          </cell>
          <cell r="AK81">
            <v>3</v>
          </cell>
          <cell r="AL81">
            <v>0</v>
          </cell>
          <cell r="AM81" t="str">
            <v>CZ01LargeOfficeWWR20.idf</v>
          </cell>
          <cell r="AN81" t="str">
            <v>CTZ01SiteDesign.idf</v>
          </cell>
          <cell r="AO81">
            <v>0</v>
          </cell>
          <cell r="AP81">
            <v>80</v>
          </cell>
          <cell r="AQ81" t="str">
            <v>LargeOffice</v>
          </cell>
          <cell r="AR81" t="str">
            <v>WWR20</v>
          </cell>
          <cell r="AS81" t="str">
            <v>StDim</v>
          </cell>
          <cell r="AT81" t="str">
            <v>No</v>
          </cell>
          <cell r="AU81" t="str">
            <v>No</v>
          </cell>
          <cell r="AV81" t="str">
            <v>No</v>
          </cell>
          <cell r="AW81" t="str">
            <v>No</v>
          </cell>
          <cell r="AX81" t="str">
            <v>No</v>
          </cell>
          <cell r="AY81" t="str">
            <v>No</v>
          </cell>
          <cell r="AZ81" t="str">
            <v>No</v>
          </cell>
          <cell r="BA81" t="str">
            <v>No</v>
          </cell>
          <cell r="BB81" t="str">
            <v>No</v>
          </cell>
          <cell r="BC81" t="str">
            <v>No</v>
          </cell>
          <cell r="BD81" t="str">
            <v>Yes</v>
          </cell>
          <cell r="BE81" t="str">
            <v>No</v>
          </cell>
          <cell r="BF81" t="str">
            <v>No</v>
          </cell>
          <cell r="BG81" t="str">
            <v>No</v>
          </cell>
          <cell r="BH81" t="str">
            <v>No</v>
          </cell>
          <cell r="BI81" t="str">
            <v>No</v>
          </cell>
          <cell r="BJ81" t="str">
            <v>No</v>
          </cell>
          <cell r="BK81" t="str">
            <v>No</v>
          </cell>
          <cell r="BL81" t="str">
            <v>No</v>
          </cell>
          <cell r="BM81" t="str">
            <v>No</v>
          </cell>
          <cell r="BN81" t="str">
            <v>No</v>
          </cell>
          <cell r="BO81" t="str">
            <v>No</v>
          </cell>
          <cell r="BP81" t="str">
            <v>No</v>
          </cell>
        </row>
        <row r="82">
          <cell r="B82" t="str">
            <v>0081 CZ01 LargeOffice WWR20StDimVT+20</v>
          </cell>
          <cell r="C82" t="str">
            <v>0071 CZ01 LargeOffice Base</v>
          </cell>
          <cell r="D82" t="b">
            <v>1</v>
          </cell>
          <cell r="E82" t="str">
            <v>CZ01RV2.epw</v>
          </cell>
          <cell r="F82">
            <v>1</v>
          </cell>
          <cell r="G82">
            <v>0</v>
          </cell>
          <cell r="H82">
            <v>1.024128E-3</v>
          </cell>
          <cell r="I82">
            <v>0.14961845738037893</v>
          </cell>
          <cell r="J82">
            <v>0</v>
          </cell>
          <cell r="K82">
            <v>3.0234880784205331</v>
          </cell>
          <cell r="L82">
            <v>1.4609636167878515</v>
          </cell>
          <cell r="M82">
            <v>0.73</v>
          </cell>
          <cell r="N82">
            <v>0.75</v>
          </cell>
          <cell r="O82">
            <v>0.75</v>
          </cell>
          <cell r="P82">
            <v>2.8906049533482774</v>
          </cell>
          <cell r="Q82">
            <v>0.34613337434919739</v>
          </cell>
          <cell r="R82">
            <v>2.6687840419430833</v>
          </cell>
          <cell r="S82">
            <v>0.47</v>
          </cell>
          <cell r="T82">
            <v>0.43</v>
          </cell>
          <cell r="U82">
            <v>0.63731999999999989</v>
          </cell>
          <cell r="V82">
            <v>0.58307999999999993</v>
          </cell>
          <cell r="W82">
            <v>0.79099999999999993</v>
          </cell>
          <cell r="X82">
            <v>9.9999999999999995E-7</v>
          </cell>
          <cell r="Y82">
            <v>0</v>
          </cell>
          <cell r="Z82">
            <v>0</v>
          </cell>
          <cell r="AA82">
            <v>9.6875193750387503</v>
          </cell>
          <cell r="AB82">
            <v>10.763910416709722</v>
          </cell>
          <cell r="AC82">
            <v>31468.723000000002</v>
          </cell>
          <cell r="AD82">
            <v>450</v>
          </cell>
          <cell r="AE82">
            <v>450</v>
          </cell>
          <cell r="AF82">
            <v>450</v>
          </cell>
          <cell r="AG82">
            <v>2</v>
          </cell>
          <cell r="AH82">
            <v>0.3</v>
          </cell>
          <cell r="AI82">
            <v>0.2</v>
          </cell>
          <cell r="AJ82">
            <v>3</v>
          </cell>
          <cell r="AK82">
            <v>3</v>
          </cell>
          <cell r="AL82">
            <v>0</v>
          </cell>
          <cell r="AM82" t="str">
            <v>CZ01LargeOfficeWWR20.idf</v>
          </cell>
          <cell r="AN82" t="str">
            <v>CTZ01SiteDesign.idf</v>
          </cell>
          <cell r="AO82">
            <v>0</v>
          </cell>
          <cell r="AP82">
            <v>81</v>
          </cell>
          <cell r="AQ82" t="str">
            <v>LargeOffice</v>
          </cell>
          <cell r="AR82" t="str">
            <v>WWR20</v>
          </cell>
          <cell r="AS82" t="str">
            <v>StDimVT+20</v>
          </cell>
          <cell r="AT82" t="str">
            <v>No</v>
          </cell>
          <cell r="AU82" t="str">
            <v>No</v>
          </cell>
          <cell r="AV82" t="str">
            <v>No</v>
          </cell>
          <cell r="AW82" t="str">
            <v>No</v>
          </cell>
          <cell r="AX82" t="str">
            <v>No</v>
          </cell>
          <cell r="AY82" t="str">
            <v>No</v>
          </cell>
          <cell r="AZ82" t="str">
            <v>No</v>
          </cell>
          <cell r="BA82" t="str">
            <v>No</v>
          </cell>
          <cell r="BB82" t="str">
            <v>Yes</v>
          </cell>
          <cell r="BC82" t="str">
            <v>No</v>
          </cell>
          <cell r="BD82" t="str">
            <v>Yes</v>
          </cell>
          <cell r="BE82" t="str">
            <v>No</v>
          </cell>
          <cell r="BF82" t="str">
            <v>No</v>
          </cell>
          <cell r="BG82" t="str">
            <v>No</v>
          </cell>
          <cell r="BH82" t="str">
            <v>No</v>
          </cell>
          <cell r="BI82" t="str">
            <v>No</v>
          </cell>
          <cell r="BJ82" t="str">
            <v>No</v>
          </cell>
          <cell r="BK82" t="str">
            <v>No</v>
          </cell>
          <cell r="BL82" t="str">
            <v>No</v>
          </cell>
          <cell r="BM82" t="str">
            <v>No</v>
          </cell>
          <cell r="BN82" t="str">
            <v>No</v>
          </cell>
          <cell r="BO82" t="str">
            <v>No</v>
          </cell>
          <cell r="BP82" t="str">
            <v>No</v>
          </cell>
        </row>
        <row r="83">
          <cell r="B83" t="str">
            <v>0082 CZ01 LargeOffice WWR60ContDim</v>
          </cell>
          <cell r="C83" t="str">
            <v>0071 CZ01 LargeOffice Base</v>
          </cell>
          <cell r="D83" t="b">
            <v>1</v>
          </cell>
          <cell r="E83" t="str">
            <v>CZ01RV2.epw</v>
          </cell>
          <cell r="F83">
            <v>1</v>
          </cell>
          <cell r="G83">
            <v>0</v>
          </cell>
          <cell r="H83">
            <v>1.024128E-3</v>
          </cell>
          <cell r="I83">
            <v>0.14961845738037893</v>
          </cell>
          <cell r="J83">
            <v>0</v>
          </cell>
          <cell r="K83">
            <v>3.0234880784205331</v>
          </cell>
          <cell r="L83">
            <v>1.4609636167878515</v>
          </cell>
          <cell r="M83">
            <v>0.73</v>
          </cell>
          <cell r="N83">
            <v>0.75</v>
          </cell>
          <cell r="O83">
            <v>0.75</v>
          </cell>
          <cell r="P83">
            <v>2.8906049533482774</v>
          </cell>
          <cell r="Q83">
            <v>0.34613337434919739</v>
          </cell>
          <cell r="R83">
            <v>2.6687840419430833</v>
          </cell>
          <cell r="S83">
            <v>0.47</v>
          </cell>
          <cell r="T83">
            <v>0.43</v>
          </cell>
          <cell r="U83">
            <v>0.53109999999999991</v>
          </cell>
          <cell r="V83">
            <v>0.48589999999999994</v>
          </cell>
          <cell r="W83">
            <v>0.79099999999999993</v>
          </cell>
          <cell r="X83">
            <v>9.9999999999999995E-7</v>
          </cell>
          <cell r="Y83">
            <v>0</v>
          </cell>
          <cell r="Z83">
            <v>0</v>
          </cell>
          <cell r="AA83">
            <v>9.6875193750387503</v>
          </cell>
          <cell r="AB83">
            <v>10.763910416709722</v>
          </cell>
          <cell r="AC83">
            <v>31468.723000000002</v>
          </cell>
          <cell r="AD83">
            <v>450</v>
          </cell>
          <cell r="AE83">
            <v>450</v>
          </cell>
          <cell r="AF83">
            <v>450</v>
          </cell>
          <cell r="AG83">
            <v>1</v>
          </cell>
          <cell r="AH83">
            <v>0.3</v>
          </cell>
          <cell r="AI83">
            <v>0.2</v>
          </cell>
          <cell r="AJ83">
            <v>3</v>
          </cell>
          <cell r="AK83">
            <v>3</v>
          </cell>
          <cell r="AL83">
            <v>0</v>
          </cell>
          <cell r="AM83" t="str">
            <v>CZ01LargeOfficeWWR60.idf</v>
          </cell>
          <cell r="AN83" t="str">
            <v>CTZ01SiteDesign.idf</v>
          </cell>
          <cell r="AO83">
            <v>0</v>
          </cell>
          <cell r="AP83">
            <v>82</v>
          </cell>
          <cell r="AQ83" t="str">
            <v>LargeOffice</v>
          </cell>
          <cell r="AR83" t="str">
            <v>WWR60</v>
          </cell>
          <cell r="AS83" t="str">
            <v>ContDim</v>
          </cell>
          <cell r="AT83" t="str">
            <v>No</v>
          </cell>
          <cell r="AU83" t="str">
            <v>No</v>
          </cell>
          <cell r="AV83" t="str">
            <v>No</v>
          </cell>
          <cell r="AW83" t="str">
            <v>No</v>
          </cell>
          <cell r="AX83" t="str">
            <v>No</v>
          </cell>
          <cell r="AY83" t="str">
            <v>No</v>
          </cell>
          <cell r="AZ83" t="str">
            <v>No</v>
          </cell>
          <cell r="BA83" t="str">
            <v>No</v>
          </cell>
          <cell r="BB83" t="str">
            <v>No</v>
          </cell>
          <cell r="BC83" t="str">
            <v>No</v>
          </cell>
          <cell r="BD83" t="str">
            <v>Yes</v>
          </cell>
          <cell r="BE83" t="str">
            <v>No</v>
          </cell>
          <cell r="BF83" t="str">
            <v>No</v>
          </cell>
          <cell r="BG83" t="str">
            <v>No</v>
          </cell>
          <cell r="BH83" t="str">
            <v>No</v>
          </cell>
          <cell r="BI83" t="str">
            <v>No</v>
          </cell>
          <cell r="BJ83" t="str">
            <v>No</v>
          </cell>
          <cell r="BK83" t="str">
            <v>No</v>
          </cell>
          <cell r="BL83" t="str">
            <v>No</v>
          </cell>
          <cell r="BM83" t="str">
            <v>No</v>
          </cell>
          <cell r="BN83" t="str">
            <v>No</v>
          </cell>
          <cell r="BO83" t="str">
            <v>No</v>
          </cell>
          <cell r="BP83" t="str">
            <v>No</v>
          </cell>
        </row>
        <row r="84">
          <cell r="B84" t="str">
            <v>0083 CZ01 LargeOffice WWR60ContDimVT+20</v>
          </cell>
          <cell r="C84" t="str">
            <v>0071 CZ01 LargeOffice Base</v>
          </cell>
          <cell r="D84" t="b">
            <v>1</v>
          </cell>
          <cell r="E84" t="str">
            <v>CZ01RV2.epw</v>
          </cell>
          <cell r="F84">
            <v>1</v>
          </cell>
          <cell r="G84">
            <v>0</v>
          </cell>
          <cell r="H84">
            <v>1.024128E-3</v>
          </cell>
          <cell r="I84">
            <v>0.14961845738037893</v>
          </cell>
          <cell r="J84">
            <v>0</v>
          </cell>
          <cell r="K84">
            <v>3.0234880784205331</v>
          </cell>
          <cell r="L84">
            <v>1.4609636167878515</v>
          </cell>
          <cell r="M84">
            <v>0.73</v>
          </cell>
          <cell r="N84">
            <v>0.75</v>
          </cell>
          <cell r="O84">
            <v>0.75</v>
          </cell>
          <cell r="P84">
            <v>2.8906049533482774</v>
          </cell>
          <cell r="Q84">
            <v>0.34613337434919739</v>
          </cell>
          <cell r="R84">
            <v>2.6687840419430833</v>
          </cell>
          <cell r="S84">
            <v>0.47</v>
          </cell>
          <cell r="T84">
            <v>0.43</v>
          </cell>
          <cell r="U84">
            <v>0.63731999999999989</v>
          </cell>
          <cell r="V84">
            <v>0.58307999999999993</v>
          </cell>
          <cell r="W84">
            <v>0.79099999999999993</v>
          </cell>
          <cell r="X84">
            <v>9.9999999999999995E-7</v>
          </cell>
          <cell r="Y84">
            <v>0</v>
          </cell>
          <cell r="Z84">
            <v>0</v>
          </cell>
          <cell r="AA84">
            <v>9.6875193750387503</v>
          </cell>
          <cell r="AB84">
            <v>10.763910416709722</v>
          </cell>
          <cell r="AC84">
            <v>31468.723000000002</v>
          </cell>
          <cell r="AD84">
            <v>450</v>
          </cell>
          <cell r="AE84">
            <v>450</v>
          </cell>
          <cell r="AF84">
            <v>450</v>
          </cell>
          <cell r="AG84">
            <v>1</v>
          </cell>
          <cell r="AH84">
            <v>0.3</v>
          </cell>
          <cell r="AI84">
            <v>0.2</v>
          </cell>
          <cell r="AJ84">
            <v>3</v>
          </cell>
          <cell r="AK84">
            <v>3</v>
          </cell>
          <cell r="AL84">
            <v>0</v>
          </cell>
          <cell r="AM84" t="str">
            <v>CZ01LargeOfficeWWR60.idf</v>
          </cell>
          <cell r="AN84" t="str">
            <v>CTZ01SiteDesign.idf</v>
          </cell>
          <cell r="AO84">
            <v>0</v>
          </cell>
          <cell r="AP84">
            <v>83</v>
          </cell>
          <cell r="AQ84" t="str">
            <v>LargeOffice</v>
          </cell>
          <cell r="AR84" t="str">
            <v>WWR60</v>
          </cell>
          <cell r="AS84" t="str">
            <v>ContDimVT+20</v>
          </cell>
          <cell r="AT84" t="str">
            <v>No</v>
          </cell>
          <cell r="AU84" t="str">
            <v>No</v>
          </cell>
          <cell r="AV84" t="str">
            <v>No</v>
          </cell>
          <cell r="AW84" t="str">
            <v>No</v>
          </cell>
          <cell r="AX84" t="str">
            <v>No</v>
          </cell>
          <cell r="AY84" t="str">
            <v>No</v>
          </cell>
          <cell r="AZ84" t="str">
            <v>No</v>
          </cell>
          <cell r="BA84" t="str">
            <v>No</v>
          </cell>
          <cell r="BB84" t="str">
            <v>Yes</v>
          </cell>
          <cell r="BC84" t="str">
            <v>No</v>
          </cell>
          <cell r="BD84" t="str">
            <v>Yes</v>
          </cell>
          <cell r="BE84" t="str">
            <v>No</v>
          </cell>
          <cell r="BF84" t="str">
            <v>No</v>
          </cell>
          <cell r="BG84" t="str">
            <v>No</v>
          </cell>
          <cell r="BH84" t="str">
            <v>No</v>
          </cell>
          <cell r="BI84" t="str">
            <v>No</v>
          </cell>
          <cell r="BJ84" t="str">
            <v>No</v>
          </cell>
          <cell r="BK84" t="str">
            <v>No</v>
          </cell>
          <cell r="BL84" t="str">
            <v>No</v>
          </cell>
          <cell r="BM84" t="str">
            <v>No</v>
          </cell>
          <cell r="BN84" t="str">
            <v>No</v>
          </cell>
          <cell r="BO84" t="str">
            <v>No</v>
          </cell>
          <cell r="BP84" t="str">
            <v>No</v>
          </cell>
        </row>
        <row r="85">
          <cell r="B85" t="str">
            <v>0084 CZ01 LargeOffice WWR60StDim</v>
          </cell>
          <cell r="C85" t="str">
            <v>0071 CZ01 LargeOffice Base</v>
          </cell>
          <cell r="D85" t="b">
            <v>1</v>
          </cell>
          <cell r="E85" t="str">
            <v>CZ01RV2.epw</v>
          </cell>
          <cell r="F85">
            <v>1</v>
          </cell>
          <cell r="G85">
            <v>0</v>
          </cell>
          <cell r="H85">
            <v>1.024128E-3</v>
          </cell>
          <cell r="I85">
            <v>0.14961845738037893</v>
          </cell>
          <cell r="J85">
            <v>0</v>
          </cell>
          <cell r="K85">
            <v>3.0234880784205331</v>
          </cell>
          <cell r="L85">
            <v>1.4609636167878515</v>
          </cell>
          <cell r="M85">
            <v>0.73</v>
          </cell>
          <cell r="N85">
            <v>0.75</v>
          </cell>
          <cell r="O85">
            <v>0.75</v>
          </cell>
          <cell r="P85">
            <v>2.8906049533482774</v>
          </cell>
          <cell r="Q85">
            <v>0.34613337434919739</v>
          </cell>
          <cell r="R85">
            <v>2.6687840419430833</v>
          </cell>
          <cell r="S85">
            <v>0.47</v>
          </cell>
          <cell r="T85">
            <v>0.43</v>
          </cell>
          <cell r="U85">
            <v>0.53109999999999991</v>
          </cell>
          <cell r="V85">
            <v>0.48589999999999994</v>
          </cell>
          <cell r="W85">
            <v>0.79099999999999993</v>
          </cell>
          <cell r="X85">
            <v>9.9999999999999995E-7</v>
          </cell>
          <cell r="Y85">
            <v>0</v>
          </cell>
          <cell r="Z85">
            <v>0</v>
          </cell>
          <cell r="AA85">
            <v>9.6875193750387503</v>
          </cell>
          <cell r="AB85">
            <v>10.763910416709722</v>
          </cell>
          <cell r="AC85">
            <v>31468.723000000002</v>
          </cell>
          <cell r="AD85">
            <v>450</v>
          </cell>
          <cell r="AE85">
            <v>450</v>
          </cell>
          <cell r="AF85">
            <v>450</v>
          </cell>
          <cell r="AG85">
            <v>2</v>
          </cell>
          <cell r="AH85">
            <v>0.3</v>
          </cell>
          <cell r="AI85">
            <v>0.2</v>
          </cell>
          <cell r="AJ85">
            <v>3</v>
          </cell>
          <cell r="AK85">
            <v>3</v>
          </cell>
          <cell r="AL85">
            <v>0</v>
          </cell>
          <cell r="AM85" t="str">
            <v>CZ01LargeOfficeWWR60.idf</v>
          </cell>
          <cell r="AN85" t="str">
            <v>CTZ01SiteDesign.idf</v>
          </cell>
          <cell r="AO85">
            <v>0</v>
          </cell>
          <cell r="AP85">
            <v>84</v>
          </cell>
          <cell r="AQ85" t="str">
            <v>LargeOffice</v>
          </cell>
          <cell r="AR85" t="str">
            <v>WWR60</v>
          </cell>
          <cell r="AS85" t="str">
            <v>StDim</v>
          </cell>
          <cell r="AT85" t="str">
            <v>No</v>
          </cell>
          <cell r="AU85" t="str">
            <v>No</v>
          </cell>
          <cell r="AV85" t="str">
            <v>No</v>
          </cell>
          <cell r="AW85" t="str">
            <v>No</v>
          </cell>
          <cell r="AX85" t="str">
            <v>No</v>
          </cell>
          <cell r="AY85" t="str">
            <v>No</v>
          </cell>
          <cell r="AZ85" t="str">
            <v>No</v>
          </cell>
          <cell r="BA85" t="str">
            <v>No</v>
          </cell>
          <cell r="BB85" t="str">
            <v>No</v>
          </cell>
          <cell r="BC85" t="str">
            <v>No</v>
          </cell>
          <cell r="BD85" t="str">
            <v>Yes</v>
          </cell>
          <cell r="BE85" t="str">
            <v>No</v>
          </cell>
          <cell r="BF85" t="str">
            <v>No</v>
          </cell>
          <cell r="BG85" t="str">
            <v>No</v>
          </cell>
          <cell r="BH85" t="str">
            <v>No</v>
          </cell>
          <cell r="BI85" t="str">
            <v>No</v>
          </cell>
          <cell r="BJ85" t="str">
            <v>No</v>
          </cell>
          <cell r="BK85" t="str">
            <v>No</v>
          </cell>
          <cell r="BL85" t="str">
            <v>No</v>
          </cell>
          <cell r="BM85" t="str">
            <v>No</v>
          </cell>
          <cell r="BN85" t="str">
            <v>No</v>
          </cell>
          <cell r="BO85" t="str">
            <v>No</v>
          </cell>
          <cell r="BP85" t="str">
            <v>No</v>
          </cell>
        </row>
        <row r="86">
          <cell r="B86" t="str">
            <v>0085 CZ01 LargeOffice WWR60StDimVT+20</v>
          </cell>
          <cell r="C86" t="str">
            <v>0071 CZ01 LargeOffice Base</v>
          </cell>
          <cell r="D86" t="b">
            <v>1</v>
          </cell>
          <cell r="E86" t="str">
            <v>CZ01RV2.epw</v>
          </cell>
          <cell r="F86">
            <v>1</v>
          </cell>
          <cell r="G86">
            <v>0</v>
          </cell>
          <cell r="H86">
            <v>1.024128E-3</v>
          </cell>
          <cell r="I86">
            <v>0.14961845738037893</v>
          </cell>
          <cell r="J86">
            <v>0</v>
          </cell>
          <cell r="K86">
            <v>3.0234880784205331</v>
          </cell>
          <cell r="L86">
            <v>1.4609636167878515</v>
          </cell>
          <cell r="M86">
            <v>0.73</v>
          </cell>
          <cell r="N86">
            <v>0.75</v>
          </cell>
          <cell r="O86">
            <v>0.75</v>
          </cell>
          <cell r="P86">
            <v>2.8906049533482774</v>
          </cell>
          <cell r="Q86">
            <v>0.34613337434919739</v>
          </cell>
          <cell r="R86">
            <v>2.6687840419430833</v>
          </cell>
          <cell r="S86">
            <v>0.47</v>
          </cell>
          <cell r="T86">
            <v>0.43</v>
          </cell>
          <cell r="U86">
            <v>0.63731999999999989</v>
          </cell>
          <cell r="V86">
            <v>0.58307999999999993</v>
          </cell>
          <cell r="W86">
            <v>0.79099999999999993</v>
          </cell>
          <cell r="X86">
            <v>9.9999999999999995E-7</v>
          </cell>
          <cell r="Y86">
            <v>0</v>
          </cell>
          <cell r="Z86">
            <v>0</v>
          </cell>
          <cell r="AA86">
            <v>9.6875193750387503</v>
          </cell>
          <cell r="AB86">
            <v>10.763910416709722</v>
          </cell>
          <cell r="AC86">
            <v>31468.723000000002</v>
          </cell>
          <cell r="AD86">
            <v>450</v>
          </cell>
          <cell r="AE86">
            <v>450</v>
          </cell>
          <cell r="AF86">
            <v>450</v>
          </cell>
          <cell r="AG86">
            <v>2</v>
          </cell>
          <cell r="AH86">
            <v>0.3</v>
          </cell>
          <cell r="AI86">
            <v>0.2</v>
          </cell>
          <cell r="AJ86">
            <v>3</v>
          </cell>
          <cell r="AK86">
            <v>3</v>
          </cell>
          <cell r="AL86">
            <v>0</v>
          </cell>
          <cell r="AM86" t="str">
            <v>CZ01LargeOfficeWWR60.idf</v>
          </cell>
          <cell r="AN86" t="str">
            <v>CTZ01SiteDesign.idf</v>
          </cell>
          <cell r="AO86">
            <v>0</v>
          </cell>
          <cell r="AP86">
            <v>85</v>
          </cell>
          <cell r="AQ86" t="str">
            <v>LargeOffice</v>
          </cell>
          <cell r="AR86" t="str">
            <v>WWR60</v>
          </cell>
          <cell r="AS86" t="str">
            <v>StDimVT+20</v>
          </cell>
          <cell r="AT86" t="str">
            <v>No</v>
          </cell>
          <cell r="AU86" t="str">
            <v>No</v>
          </cell>
          <cell r="AV86" t="str">
            <v>No</v>
          </cell>
          <cell r="AW86" t="str">
            <v>No</v>
          </cell>
          <cell r="AX86" t="str">
            <v>No</v>
          </cell>
          <cell r="AY86" t="str">
            <v>No</v>
          </cell>
          <cell r="AZ86" t="str">
            <v>No</v>
          </cell>
          <cell r="BA86" t="str">
            <v>No</v>
          </cell>
          <cell r="BB86" t="str">
            <v>Yes</v>
          </cell>
          <cell r="BC86" t="str">
            <v>No</v>
          </cell>
          <cell r="BD86" t="str">
            <v>Yes</v>
          </cell>
          <cell r="BE86" t="str">
            <v>No</v>
          </cell>
          <cell r="BF86" t="str">
            <v>No</v>
          </cell>
          <cell r="BG86" t="str">
            <v>No</v>
          </cell>
          <cell r="BH86" t="str">
            <v>No</v>
          </cell>
          <cell r="BI86" t="str">
            <v>No</v>
          </cell>
          <cell r="BJ86" t="str">
            <v>No</v>
          </cell>
          <cell r="BK86" t="str">
            <v>No</v>
          </cell>
          <cell r="BL86" t="str">
            <v>No</v>
          </cell>
          <cell r="BM86" t="str">
            <v>No</v>
          </cell>
          <cell r="BN86" t="str">
            <v>No</v>
          </cell>
          <cell r="BO86" t="str">
            <v>No</v>
          </cell>
          <cell r="BP86" t="str">
            <v>No</v>
          </cell>
        </row>
        <row r="87">
          <cell r="B87" t="str">
            <v>0086 CZ07 SAloneRetail BaseStDim</v>
          </cell>
          <cell r="C87">
            <v>0</v>
          </cell>
          <cell r="D87" t="b">
            <v>1</v>
          </cell>
          <cell r="E87" t="str">
            <v>CZ07RV2.epw</v>
          </cell>
          <cell r="F87">
            <v>7</v>
          </cell>
          <cell r="G87">
            <v>0</v>
          </cell>
          <cell r="H87">
            <v>1.024128E-3</v>
          </cell>
          <cell r="I87">
            <v>4.9558290587117117E-2</v>
          </cell>
          <cell r="J87">
            <v>0</v>
          </cell>
          <cell r="K87">
            <v>2.0579129996354562</v>
          </cell>
          <cell r="L87">
            <v>1.4609636167878515</v>
          </cell>
          <cell r="M87">
            <v>0.73</v>
          </cell>
          <cell r="N87">
            <v>0.44999999999999996</v>
          </cell>
          <cell r="O87">
            <v>0.8</v>
          </cell>
          <cell r="P87">
            <v>1.9250298745632004</v>
          </cell>
          <cell r="Q87">
            <v>1.5E-3</v>
          </cell>
          <cell r="R87">
            <v>4.3722632176514349</v>
          </cell>
          <cell r="S87">
            <v>0.61</v>
          </cell>
          <cell r="T87">
            <v>0.34</v>
          </cell>
          <cell r="U87">
            <v>0.68929999999999991</v>
          </cell>
          <cell r="V87">
            <v>0.38419999999999999</v>
          </cell>
          <cell r="W87">
            <v>0.64409999999999989</v>
          </cell>
          <cell r="X87">
            <v>9.9999999999999995E-7</v>
          </cell>
          <cell r="Y87">
            <v>0</v>
          </cell>
          <cell r="Z87">
            <v>0</v>
          </cell>
          <cell r="AA87">
            <v>9.6875193750387503</v>
          </cell>
          <cell r="AB87">
            <v>10.763910416709722</v>
          </cell>
          <cell r="AC87">
            <v>31468.723000000002</v>
          </cell>
          <cell r="AD87">
            <v>100000</v>
          </cell>
          <cell r="AE87">
            <v>100000</v>
          </cell>
          <cell r="AF87">
            <v>450</v>
          </cell>
          <cell r="AG87">
            <v>2</v>
          </cell>
          <cell r="AH87">
            <v>0.3</v>
          </cell>
          <cell r="AI87">
            <v>0.2</v>
          </cell>
          <cell r="AJ87">
            <v>4</v>
          </cell>
          <cell r="AK87">
            <v>3</v>
          </cell>
          <cell r="AL87">
            <v>0</v>
          </cell>
          <cell r="AM87" t="str">
            <v>CZ07SAloneRetail.idf</v>
          </cell>
          <cell r="AN87" t="str">
            <v>CTZ07SiteDesign.idf</v>
          </cell>
          <cell r="AO87">
            <v>0</v>
          </cell>
          <cell r="AP87">
            <v>86</v>
          </cell>
          <cell r="AQ87" t="str">
            <v>SAloneRetail</v>
          </cell>
          <cell r="AR87" t="str">
            <v>Base</v>
          </cell>
          <cell r="AS87" t="str">
            <v>StDim</v>
          </cell>
          <cell r="AT87" t="str">
            <v>No</v>
          </cell>
          <cell r="AU87" t="str">
            <v>No</v>
          </cell>
          <cell r="AV87" t="str">
            <v>No</v>
          </cell>
          <cell r="AW87" t="str">
            <v>No</v>
          </cell>
          <cell r="AX87" t="str">
            <v>No</v>
          </cell>
          <cell r="AY87" t="str">
            <v>No</v>
          </cell>
          <cell r="AZ87" t="str">
            <v>No</v>
          </cell>
          <cell r="BA87" t="str">
            <v>No</v>
          </cell>
          <cell r="BB87" t="str">
            <v>No</v>
          </cell>
          <cell r="BC87" t="str">
            <v>No</v>
          </cell>
          <cell r="BD87" t="str">
            <v>No</v>
          </cell>
          <cell r="BE87" t="str">
            <v>No</v>
          </cell>
          <cell r="BF87" t="str">
            <v>No</v>
          </cell>
          <cell r="BG87" t="str">
            <v>No</v>
          </cell>
          <cell r="BH87" t="str">
            <v>No</v>
          </cell>
          <cell r="BI87" t="str">
            <v>No</v>
          </cell>
          <cell r="BJ87" t="str">
            <v>No</v>
          </cell>
          <cell r="BK87" t="str">
            <v>No</v>
          </cell>
          <cell r="BL87" t="str">
            <v>No</v>
          </cell>
          <cell r="BM87" t="str">
            <v>No</v>
          </cell>
          <cell r="BN87" t="str">
            <v>No</v>
          </cell>
          <cell r="BO87" t="str">
            <v>No</v>
          </cell>
          <cell r="BP87" t="str">
            <v>No</v>
          </cell>
        </row>
        <row r="88">
          <cell r="B88" t="str">
            <v>0087 CZ07 SAloneRetail BaseStDimSVT+20</v>
          </cell>
          <cell r="C88" t="str">
            <v>0086 CZ07 SAloneRetail BaseStDim</v>
          </cell>
          <cell r="D88" t="b">
            <v>1</v>
          </cell>
          <cell r="E88" t="str">
            <v>CZ07RV2.epw</v>
          </cell>
          <cell r="F88">
            <v>7</v>
          </cell>
          <cell r="G88">
            <v>0</v>
          </cell>
          <cell r="H88">
            <v>1.024128E-3</v>
          </cell>
          <cell r="I88">
            <v>4.9558290587117117E-2</v>
          </cell>
          <cell r="J88">
            <v>0</v>
          </cell>
          <cell r="K88">
            <v>2.0579129996354562</v>
          </cell>
          <cell r="L88">
            <v>1.4609636167878515</v>
          </cell>
          <cell r="M88">
            <v>0.73</v>
          </cell>
          <cell r="N88">
            <v>0.44999999999999996</v>
          </cell>
          <cell r="O88">
            <v>0.8</v>
          </cell>
          <cell r="P88">
            <v>1.9250298745632004</v>
          </cell>
          <cell r="Q88">
            <v>1.5E-3</v>
          </cell>
          <cell r="R88">
            <v>4.3722632176514349</v>
          </cell>
          <cell r="S88">
            <v>0.61</v>
          </cell>
          <cell r="T88">
            <v>0.34</v>
          </cell>
          <cell r="U88">
            <v>0.68929999999999991</v>
          </cell>
          <cell r="V88">
            <v>0.38419999999999999</v>
          </cell>
          <cell r="W88">
            <v>0.77291999999999983</v>
          </cell>
          <cell r="X88">
            <v>9.9999999999999995E-7</v>
          </cell>
          <cell r="Y88">
            <v>0</v>
          </cell>
          <cell r="Z88">
            <v>0</v>
          </cell>
          <cell r="AA88">
            <v>9.6875193750387503</v>
          </cell>
          <cell r="AB88">
            <v>10.763910416709722</v>
          </cell>
          <cell r="AC88">
            <v>31468.723000000002</v>
          </cell>
          <cell r="AD88">
            <v>100000</v>
          </cell>
          <cell r="AE88">
            <v>100000</v>
          </cell>
          <cell r="AF88">
            <v>450</v>
          </cell>
          <cell r="AG88">
            <v>2</v>
          </cell>
          <cell r="AH88">
            <v>0.3</v>
          </cell>
          <cell r="AI88">
            <v>0.2</v>
          </cell>
          <cell r="AJ88">
            <v>4</v>
          </cell>
          <cell r="AK88">
            <v>3</v>
          </cell>
          <cell r="AL88">
            <v>0</v>
          </cell>
          <cell r="AM88" t="str">
            <v>CZ07SAloneRetail.idf</v>
          </cell>
          <cell r="AN88" t="str">
            <v>CTZ07SiteDesign.idf</v>
          </cell>
          <cell r="AO88">
            <v>0</v>
          </cell>
          <cell r="AP88">
            <v>87</v>
          </cell>
          <cell r="AQ88" t="str">
            <v>SAloneRetail</v>
          </cell>
          <cell r="AR88" t="str">
            <v>Base</v>
          </cell>
          <cell r="AS88" t="str">
            <v>StDimSVT+20</v>
          </cell>
          <cell r="AT88" t="str">
            <v>No</v>
          </cell>
          <cell r="AU88" t="str">
            <v>No</v>
          </cell>
          <cell r="AV88" t="str">
            <v>No</v>
          </cell>
          <cell r="AW88" t="str">
            <v>No</v>
          </cell>
          <cell r="AX88" t="str">
            <v>No</v>
          </cell>
          <cell r="AY88" t="str">
            <v>No</v>
          </cell>
          <cell r="AZ88" t="str">
            <v>No</v>
          </cell>
          <cell r="BA88" t="str">
            <v>No</v>
          </cell>
          <cell r="BB88" t="str">
            <v>No</v>
          </cell>
          <cell r="BC88" t="str">
            <v>Yes</v>
          </cell>
          <cell r="BD88" t="str">
            <v>No</v>
          </cell>
          <cell r="BE88" t="str">
            <v>No</v>
          </cell>
          <cell r="BF88" t="str">
            <v>No</v>
          </cell>
          <cell r="BG88" t="str">
            <v>No</v>
          </cell>
          <cell r="BH88" t="str">
            <v>No</v>
          </cell>
          <cell r="BI88" t="str">
            <v>No</v>
          </cell>
          <cell r="BJ88" t="str">
            <v>No</v>
          </cell>
          <cell r="BK88" t="str">
            <v>No</v>
          </cell>
          <cell r="BL88" t="str">
            <v>No</v>
          </cell>
          <cell r="BM88" t="str">
            <v>No</v>
          </cell>
          <cell r="BN88" t="str">
            <v>No</v>
          </cell>
          <cell r="BO88" t="str">
            <v>No</v>
          </cell>
          <cell r="BP88" t="str">
            <v>No</v>
          </cell>
        </row>
        <row r="89">
          <cell r="B89" t="str">
            <v>0088 CZ07 SAloneRetail SkyLt5StDim</v>
          </cell>
          <cell r="C89" t="str">
            <v>0086 CZ07 SAloneRetail BaseStDim</v>
          </cell>
          <cell r="D89" t="b">
            <v>1</v>
          </cell>
          <cell r="E89" t="str">
            <v>CZ07RV2.epw</v>
          </cell>
          <cell r="F89">
            <v>7</v>
          </cell>
          <cell r="G89">
            <v>0</v>
          </cell>
          <cell r="H89">
            <v>1.024128E-3</v>
          </cell>
          <cell r="I89">
            <v>4.9558290587117117E-2</v>
          </cell>
          <cell r="J89">
            <v>0</v>
          </cell>
          <cell r="K89">
            <v>2.0579129996354562</v>
          </cell>
          <cell r="L89">
            <v>1.4609636167878515</v>
          </cell>
          <cell r="M89">
            <v>0.73</v>
          </cell>
          <cell r="N89">
            <v>0.44999999999999996</v>
          </cell>
          <cell r="O89">
            <v>0.8</v>
          </cell>
          <cell r="P89">
            <v>1.9250298745632004</v>
          </cell>
          <cell r="Q89">
            <v>1.5E-3</v>
          </cell>
          <cell r="R89">
            <v>4.3722632176514349</v>
          </cell>
          <cell r="S89">
            <v>0.61</v>
          </cell>
          <cell r="T89">
            <v>0.34</v>
          </cell>
          <cell r="U89">
            <v>0.68929999999999991</v>
          </cell>
          <cell r="V89">
            <v>0.38419999999999999</v>
          </cell>
          <cell r="W89">
            <v>0.64409999999999989</v>
          </cell>
          <cell r="X89">
            <v>9.9999999999999995E-7</v>
          </cell>
          <cell r="Y89">
            <v>0</v>
          </cell>
          <cell r="Z89">
            <v>0</v>
          </cell>
          <cell r="AA89">
            <v>9.6875193750387503</v>
          </cell>
          <cell r="AB89">
            <v>10.763910416709722</v>
          </cell>
          <cell r="AC89">
            <v>31468.723000000002</v>
          </cell>
          <cell r="AD89">
            <v>100000</v>
          </cell>
          <cell r="AE89">
            <v>100000</v>
          </cell>
          <cell r="AF89">
            <v>450</v>
          </cell>
          <cell r="AG89">
            <v>2</v>
          </cell>
          <cell r="AH89">
            <v>0.3</v>
          </cell>
          <cell r="AI89">
            <v>0.2</v>
          </cell>
          <cell r="AJ89">
            <v>4</v>
          </cell>
          <cell r="AK89">
            <v>3</v>
          </cell>
          <cell r="AL89">
            <v>0</v>
          </cell>
          <cell r="AM89" t="str">
            <v>CZ07SAloneRetail5SkyLt.idf</v>
          </cell>
          <cell r="AN89" t="str">
            <v>CTZ07SiteDesign.idf</v>
          </cell>
          <cell r="AO89">
            <v>0</v>
          </cell>
          <cell r="AP89">
            <v>88</v>
          </cell>
          <cell r="AQ89" t="str">
            <v>SAloneRetail</v>
          </cell>
          <cell r="AR89" t="str">
            <v>SkyLt5</v>
          </cell>
          <cell r="AS89" t="str">
            <v>StDim</v>
          </cell>
          <cell r="AT89" t="str">
            <v>No</v>
          </cell>
          <cell r="AU89" t="str">
            <v>No</v>
          </cell>
          <cell r="AV89" t="str">
            <v>No</v>
          </cell>
          <cell r="AW89" t="str">
            <v>No</v>
          </cell>
          <cell r="AX89" t="str">
            <v>No</v>
          </cell>
          <cell r="AY89" t="str">
            <v>No</v>
          </cell>
          <cell r="AZ89" t="str">
            <v>No</v>
          </cell>
          <cell r="BA89" t="str">
            <v>No</v>
          </cell>
          <cell r="BB89" t="str">
            <v>No</v>
          </cell>
          <cell r="BC89" t="str">
            <v>No</v>
          </cell>
          <cell r="BD89" t="str">
            <v>No</v>
          </cell>
          <cell r="BE89" t="str">
            <v>No</v>
          </cell>
          <cell r="BF89" t="str">
            <v>No</v>
          </cell>
          <cell r="BG89" t="str">
            <v>No</v>
          </cell>
          <cell r="BH89" t="str">
            <v>No</v>
          </cell>
          <cell r="BI89" t="str">
            <v>No</v>
          </cell>
          <cell r="BJ89" t="str">
            <v>No</v>
          </cell>
          <cell r="BK89" t="str">
            <v>No</v>
          </cell>
          <cell r="BL89" t="str">
            <v>No</v>
          </cell>
          <cell r="BM89" t="str">
            <v>No</v>
          </cell>
          <cell r="BN89" t="str">
            <v>No</v>
          </cell>
          <cell r="BO89" t="str">
            <v>No</v>
          </cell>
          <cell r="BP89" t="str">
            <v>No</v>
          </cell>
        </row>
        <row r="90">
          <cell r="B90" t="str">
            <v>0089 CZ07 SAloneRetail SkyLt5StDimSVT+20</v>
          </cell>
          <cell r="C90" t="str">
            <v>0086 CZ07 SAloneRetail BaseStDim</v>
          </cell>
          <cell r="D90" t="b">
            <v>1</v>
          </cell>
          <cell r="E90" t="str">
            <v>CZ07RV2.epw</v>
          </cell>
          <cell r="F90">
            <v>7</v>
          </cell>
          <cell r="G90">
            <v>0</v>
          </cell>
          <cell r="H90">
            <v>1.024128E-3</v>
          </cell>
          <cell r="I90">
            <v>4.9558290587117117E-2</v>
          </cell>
          <cell r="J90">
            <v>0</v>
          </cell>
          <cell r="K90">
            <v>2.0579129996354562</v>
          </cell>
          <cell r="L90">
            <v>1.4609636167878515</v>
          </cell>
          <cell r="M90">
            <v>0.73</v>
          </cell>
          <cell r="N90">
            <v>0.44999999999999996</v>
          </cell>
          <cell r="O90">
            <v>0.8</v>
          </cell>
          <cell r="P90">
            <v>1.9250298745632004</v>
          </cell>
          <cell r="Q90">
            <v>1.5E-3</v>
          </cell>
          <cell r="R90">
            <v>4.3722632176514349</v>
          </cell>
          <cell r="S90">
            <v>0.61</v>
          </cell>
          <cell r="T90">
            <v>0.34</v>
          </cell>
          <cell r="U90">
            <v>0.68929999999999991</v>
          </cell>
          <cell r="V90">
            <v>0.38419999999999999</v>
          </cell>
          <cell r="W90">
            <v>0.77291999999999983</v>
          </cell>
          <cell r="X90">
            <v>9.9999999999999995E-7</v>
          </cell>
          <cell r="Y90">
            <v>0</v>
          </cell>
          <cell r="Z90">
            <v>0</v>
          </cell>
          <cell r="AA90">
            <v>9.6875193750387503</v>
          </cell>
          <cell r="AB90">
            <v>10.763910416709722</v>
          </cell>
          <cell r="AC90">
            <v>31468.723000000002</v>
          </cell>
          <cell r="AD90">
            <v>100000</v>
          </cell>
          <cell r="AE90">
            <v>100000</v>
          </cell>
          <cell r="AF90">
            <v>450</v>
          </cell>
          <cell r="AG90">
            <v>2</v>
          </cell>
          <cell r="AH90">
            <v>0.3</v>
          </cell>
          <cell r="AI90">
            <v>0.2</v>
          </cell>
          <cell r="AJ90">
            <v>4</v>
          </cell>
          <cell r="AK90">
            <v>3</v>
          </cell>
          <cell r="AL90">
            <v>0</v>
          </cell>
          <cell r="AM90" t="str">
            <v>CZ07SAloneRetail5SkyLt.idf</v>
          </cell>
          <cell r="AN90" t="str">
            <v>CTZ07SiteDesign.idf</v>
          </cell>
          <cell r="AO90">
            <v>0</v>
          </cell>
          <cell r="AP90">
            <v>89</v>
          </cell>
          <cell r="AQ90" t="str">
            <v>SAloneRetail</v>
          </cell>
          <cell r="AR90" t="str">
            <v>SkyLt5</v>
          </cell>
          <cell r="AS90" t="str">
            <v>StDimSVT+20</v>
          </cell>
          <cell r="AT90" t="str">
            <v>No</v>
          </cell>
          <cell r="AU90" t="str">
            <v>No</v>
          </cell>
          <cell r="AV90" t="str">
            <v>No</v>
          </cell>
          <cell r="AW90" t="str">
            <v>No</v>
          </cell>
          <cell r="AX90" t="str">
            <v>No</v>
          </cell>
          <cell r="AY90" t="str">
            <v>No</v>
          </cell>
          <cell r="AZ90" t="str">
            <v>No</v>
          </cell>
          <cell r="BA90" t="str">
            <v>No</v>
          </cell>
          <cell r="BB90" t="str">
            <v>No</v>
          </cell>
          <cell r="BC90" t="str">
            <v>Yes</v>
          </cell>
          <cell r="BD90" t="str">
            <v>No</v>
          </cell>
          <cell r="BE90" t="str">
            <v>No</v>
          </cell>
          <cell r="BF90" t="str">
            <v>No</v>
          </cell>
          <cell r="BG90" t="str">
            <v>No</v>
          </cell>
          <cell r="BH90" t="str">
            <v>No</v>
          </cell>
          <cell r="BI90" t="str">
            <v>No</v>
          </cell>
          <cell r="BJ90" t="str">
            <v>No</v>
          </cell>
          <cell r="BK90" t="str">
            <v>No</v>
          </cell>
          <cell r="BL90" t="str">
            <v>No</v>
          </cell>
          <cell r="BM90" t="str">
            <v>No</v>
          </cell>
          <cell r="BN90" t="str">
            <v>No</v>
          </cell>
          <cell r="BO90" t="str">
            <v>No</v>
          </cell>
          <cell r="BP90" t="str">
            <v>No</v>
          </cell>
        </row>
        <row r="91">
          <cell r="B91" t="str">
            <v>0090 CZ01 SAloneRetail BaseStDim</v>
          </cell>
          <cell r="C91">
            <v>0</v>
          </cell>
          <cell r="D91" t="b">
            <v>1</v>
          </cell>
          <cell r="E91" t="str">
            <v>CZ01RV2.epw</v>
          </cell>
          <cell r="F91">
            <v>1</v>
          </cell>
          <cell r="G91">
            <v>0</v>
          </cell>
          <cell r="H91">
            <v>1.024128E-3</v>
          </cell>
          <cell r="I91">
            <v>4.9558290587117117E-2</v>
          </cell>
          <cell r="J91">
            <v>0</v>
          </cell>
          <cell r="K91">
            <v>3.0234880784205331</v>
          </cell>
          <cell r="L91">
            <v>1.4609636167878515</v>
          </cell>
          <cell r="M91">
            <v>0.73</v>
          </cell>
          <cell r="N91">
            <v>0.75</v>
          </cell>
          <cell r="O91">
            <v>0.75</v>
          </cell>
          <cell r="P91">
            <v>2.8906049533482774</v>
          </cell>
          <cell r="Q91">
            <v>0.34613337434919739</v>
          </cell>
          <cell r="R91">
            <v>2.6687840419430833</v>
          </cell>
          <cell r="S91">
            <v>0.47</v>
          </cell>
          <cell r="T91">
            <v>0.43</v>
          </cell>
          <cell r="U91">
            <v>0.53109999999999991</v>
          </cell>
          <cell r="V91">
            <v>0.48589999999999994</v>
          </cell>
          <cell r="W91">
            <v>0.79099999999999993</v>
          </cell>
          <cell r="X91">
            <v>9.9999999999999995E-7</v>
          </cell>
          <cell r="Y91">
            <v>0</v>
          </cell>
          <cell r="Z91">
            <v>0</v>
          </cell>
          <cell r="AA91">
            <v>9.6875193750387503</v>
          </cell>
          <cell r="AB91">
            <v>10.763910416709722</v>
          </cell>
          <cell r="AC91">
            <v>31468.723000000002</v>
          </cell>
          <cell r="AD91">
            <v>100000</v>
          </cell>
          <cell r="AE91">
            <v>100000</v>
          </cell>
          <cell r="AF91">
            <v>450</v>
          </cell>
          <cell r="AG91">
            <v>2</v>
          </cell>
          <cell r="AH91">
            <v>0.3</v>
          </cell>
          <cell r="AI91">
            <v>0.2</v>
          </cell>
          <cell r="AJ91">
            <v>4</v>
          </cell>
          <cell r="AK91">
            <v>3</v>
          </cell>
          <cell r="AL91">
            <v>0</v>
          </cell>
          <cell r="AM91" t="str">
            <v>CZ01SAloneRetail.idf</v>
          </cell>
          <cell r="AN91" t="str">
            <v>CTZ01SiteDesign.idf</v>
          </cell>
          <cell r="AO91">
            <v>0</v>
          </cell>
          <cell r="AP91">
            <v>90</v>
          </cell>
          <cell r="AQ91" t="str">
            <v>SAloneRetail</v>
          </cell>
          <cell r="AR91" t="str">
            <v>Base</v>
          </cell>
          <cell r="AS91" t="str">
            <v>StDim</v>
          </cell>
          <cell r="AT91" t="str">
            <v>No</v>
          </cell>
          <cell r="AU91" t="str">
            <v>No</v>
          </cell>
          <cell r="AV91" t="str">
            <v>No</v>
          </cell>
          <cell r="AW91" t="str">
            <v>No</v>
          </cell>
          <cell r="AX91" t="str">
            <v>No</v>
          </cell>
          <cell r="AY91" t="str">
            <v>No</v>
          </cell>
          <cell r="AZ91" t="str">
            <v>No</v>
          </cell>
          <cell r="BA91" t="str">
            <v>No</v>
          </cell>
          <cell r="BB91" t="str">
            <v>No</v>
          </cell>
          <cell r="BC91" t="str">
            <v>No</v>
          </cell>
          <cell r="BD91" t="str">
            <v>No</v>
          </cell>
          <cell r="BE91" t="str">
            <v>No</v>
          </cell>
          <cell r="BF91" t="str">
            <v>No</v>
          </cell>
          <cell r="BG91" t="str">
            <v>No</v>
          </cell>
          <cell r="BH91" t="str">
            <v>No</v>
          </cell>
          <cell r="BI91" t="str">
            <v>No</v>
          </cell>
          <cell r="BJ91" t="str">
            <v>No</v>
          </cell>
          <cell r="BK91" t="str">
            <v>No</v>
          </cell>
          <cell r="BL91" t="str">
            <v>No</v>
          </cell>
          <cell r="BM91" t="str">
            <v>No</v>
          </cell>
          <cell r="BN91" t="str">
            <v>No</v>
          </cell>
          <cell r="BO91" t="str">
            <v>No</v>
          </cell>
          <cell r="BP91" t="str">
            <v>No</v>
          </cell>
        </row>
        <row r="92">
          <cell r="B92" t="str">
            <v>0091 CZ01 SAloneRetail BaseStDimSVT+20</v>
          </cell>
          <cell r="C92" t="str">
            <v>0090 CZ01 SAloneRetail BaseStDim</v>
          </cell>
          <cell r="D92" t="b">
            <v>1</v>
          </cell>
          <cell r="E92" t="str">
            <v>CZ01RV2.epw</v>
          </cell>
          <cell r="F92">
            <v>1</v>
          </cell>
          <cell r="G92">
            <v>0</v>
          </cell>
          <cell r="H92">
            <v>1.024128E-3</v>
          </cell>
          <cell r="I92">
            <v>4.9558290587117117E-2</v>
          </cell>
          <cell r="J92">
            <v>0</v>
          </cell>
          <cell r="K92">
            <v>3.0234880784205331</v>
          </cell>
          <cell r="L92">
            <v>1.4609636167878515</v>
          </cell>
          <cell r="M92">
            <v>0.73</v>
          </cell>
          <cell r="N92">
            <v>0.75</v>
          </cell>
          <cell r="O92">
            <v>0.75</v>
          </cell>
          <cell r="P92">
            <v>2.8906049533482774</v>
          </cell>
          <cell r="Q92">
            <v>0.34613337434919739</v>
          </cell>
          <cell r="R92">
            <v>2.6687840419430833</v>
          </cell>
          <cell r="S92">
            <v>0.47</v>
          </cell>
          <cell r="T92">
            <v>0.43</v>
          </cell>
          <cell r="U92">
            <v>0.53109999999999991</v>
          </cell>
          <cell r="V92">
            <v>0.48589999999999994</v>
          </cell>
          <cell r="W92">
            <v>0.94919999999999982</v>
          </cell>
          <cell r="X92">
            <v>9.9999999999999995E-7</v>
          </cell>
          <cell r="Y92">
            <v>0</v>
          </cell>
          <cell r="Z92">
            <v>0</v>
          </cell>
          <cell r="AA92">
            <v>9.6875193750387503</v>
          </cell>
          <cell r="AB92">
            <v>10.763910416709722</v>
          </cell>
          <cell r="AC92">
            <v>31468.723000000002</v>
          </cell>
          <cell r="AD92">
            <v>100000</v>
          </cell>
          <cell r="AE92">
            <v>100000</v>
          </cell>
          <cell r="AF92">
            <v>450</v>
          </cell>
          <cell r="AG92">
            <v>2</v>
          </cell>
          <cell r="AH92">
            <v>0.3</v>
          </cell>
          <cell r="AI92">
            <v>0.2</v>
          </cell>
          <cell r="AJ92">
            <v>4</v>
          </cell>
          <cell r="AK92">
            <v>3</v>
          </cell>
          <cell r="AL92">
            <v>0</v>
          </cell>
          <cell r="AM92" t="str">
            <v>CZ01SAloneRetail.idf</v>
          </cell>
          <cell r="AN92" t="str">
            <v>CTZ01SiteDesign.idf</v>
          </cell>
          <cell r="AO92">
            <v>0</v>
          </cell>
          <cell r="AP92">
            <v>91</v>
          </cell>
          <cell r="AQ92" t="str">
            <v>SAloneRetail</v>
          </cell>
          <cell r="AR92" t="str">
            <v>Base</v>
          </cell>
          <cell r="AS92" t="str">
            <v>StDimSVT+20</v>
          </cell>
          <cell r="AT92" t="str">
            <v>No</v>
          </cell>
          <cell r="AU92" t="str">
            <v>No</v>
          </cell>
          <cell r="AV92" t="str">
            <v>No</v>
          </cell>
          <cell r="AW92" t="str">
            <v>No</v>
          </cell>
          <cell r="AX92" t="str">
            <v>No</v>
          </cell>
          <cell r="AY92" t="str">
            <v>No</v>
          </cell>
          <cell r="AZ92" t="str">
            <v>No</v>
          </cell>
          <cell r="BA92" t="str">
            <v>No</v>
          </cell>
          <cell r="BB92" t="str">
            <v>No</v>
          </cell>
          <cell r="BC92" t="str">
            <v>Yes</v>
          </cell>
          <cell r="BD92" t="str">
            <v>No</v>
          </cell>
          <cell r="BE92" t="str">
            <v>No</v>
          </cell>
          <cell r="BF92" t="str">
            <v>No</v>
          </cell>
          <cell r="BG92" t="str">
            <v>No</v>
          </cell>
          <cell r="BH92" t="str">
            <v>No</v>
          </cell>
          <cell r="BI92" t="str">
            <v>No</v>
          </cell>
          <cell r="BJ92" t="str">
            <v>No</v>
          </cell>
          <cell r="BK92" t="str">
            <v>No</v>
          </cell>
          <cell r="BL92" t="str">
            <v>No</v>
          </cell>
          <cell r="BM92" t="str">
            <v>No</v>
          </cell>
          <cell r="BN92" t="str">
            <v>No</v>
          </cell>
          <cell r="BO92" t="str">
            <v>No</v>
          </cell>
          <cell r="BP92" t="str">
            <v>No</v>
          </cell>
        </row>
        <row r="93">
          <cell r="B93" t="str">
            <v>0092 CZ01 SAloneRetail SkyLt5StDim</v>
          </cell>
          <cell r="C93" t="str">
            <v>0090 CZ01 SAloneRetail BaseStDim</v>
          </cell>
          <cell r="D93" t="b">
            <v>1</v>
          </cell>
          <cell r="E93" t="str">
            <v>CZ01RV2.epw</v>
          </cell>
          <cell r="F93">
            <v>1</v>
          </cell>
          <cell r="G93">
            <v>0</v>
          </cell>
          <cell r="H93">
            <v>1.024128E-3</v>
          </cell>
          <cell r="I93">
            <v>4.9558290587117117E-2</v>
          </cell>
          <cell r="J93">
            <v>0</v>
          </cell>
          <cell r="K93">
            <v>3.0234880784205331</v>
          </cell>
          <cell r="L93">
            <v>1.4609636167878515</v>
          </cell>
          <cell r="M93">
            <v>0.73</v>
          </cell>
          <cell r="N93">
            <v>0.75</v>
          </cell>
          <cell r="O93">
            <v>0.75</v>
          </cell>
          <cell r="P93">
            <v>2.8906049533482774</v>
          </cell>
          <cell r="Q93">
            <v>0.34613337434919739</v>
          </cell>
          <cell r="R93">
            <v>2.6687840419430833</v>
          </cell>
          <cell r="S93">
            <v>0.47</v>
          </cell>
          <cell r="T93">
            <v>0.43</v>
          </cell>
          <cell r="U93">
            <v>0.53109999999999991</v>
          </cell>
          <cell r="V93">
            <v>0.48589999999999994</v>
          </cell>
          <cell r="W93">
            <v>0.79099999999999993</v>
          </cell>
          <cell r="X93">
            <v>9.9999999999999995E-7</v>
          </cell>
          <cell r="Y93">
            <v>0</v>
          </cell>
          <cell r="Z93">
            <v>0</v>
          </cell>
          <cell r="AA93">
            <v>9.6875193750387503</v>
          </cell>
          <cell r="AB93">
            <v>10.763910416709722</v>
          </cell>
          <cell r="AC93">
            <v>31468.723000000002</v>
          </cell>
          <cell r="AD93">
            <v>100000</v>
          </cell>
          <cell r="AE93">
            <v>100000</v>
          </cell>
          <cell r="AF93">
            <v>450</v>
          </cell>
          <cell r="AG93">
            <v>2</v>
          </cell>
          <cell r="AH93">
            <v>0.3</v>
          </cell>
          <cell r="AI93">
            <v>0.2</v>
          </cell>
          <cell r="AJ93">
            <v>4</v>
          </cell>
          <cell r="AK93">
            <v>3</v>
          </cell>
          <cell r="AL93">
            <v>0</v>
          </cell>
          <cell r="AM93" t="str">
            <v>CZ01SAloneRetail5SkyLt.idf</v>
          </cell>
          <cell r="AN93" t="str">
            <v>CTZ01SiteDesign.idf</v>
          </cell>
          <cell r="AO93">
            <v>0</v>
          </cell>
          <cell r="AP93">
            <v>92</v>
          </cell>
          <cell r="AQ93" t="str">
            <v>SAloneRetail</v>
          </cell>
          <cell r="AR93" t="str">
            <v>SkyLt5</v>
          </cell>
          <cell r="AS93" t="str">
            <v>StDim</v>
          </cell>
          <cell r="AT93" t="str">
            <v>No</v>
          </cell>
          <cell r="AU93" t="str">
            <v>No</v>
          </cell>
          <cell r="AV93" t="str">
            <v>No</v>
          </cell>
          <cell r="AW93" t="str">
            <v>No</v>
          </cell>
          <cell r="AX93" t="str">
            <v>No</v>
          </cell>
          <cell r="AY93" t="str">
            <v>No</v>
          </cell>
          <cell r="AZ93" t="str">
            <v>No</v>
          </cell>
          <cell r="BA93" t="str">
            <v>No</v>
          </cell>
          <cell r="BB93" t="str">
            <v>No</v>
          </cell>
          <cell r="BC93" t="str">
            <v>No</v>
          </cell>
          <cell r="BD93" t="str">
            <v>No</v>
          </cell>
          <cell r="BE93" t="str">
            <v>No</v>
          </cell>
          <cell r="BF93" t="str">
            <v>No</v>
          </cell>
          <cell r="BG93" t="str">
            <v>No</v>
          </cell>
          <cell r="BH93" t="str">
            <v>No</v>
          </cell>
          <cell r="BI93" t="str">
            <v>No</v>
          </cell>
          <cell r="BJ93" t="str">
            <v>No</v>
          </cell>
          <cell r="BK93" t="str">
            <v>No</v>
          </cell>
          <cell r="BL93" t="str">
            <v>No</v>
          </cell>
          <cell r="BM93" t="str">
            <v>No</v>
          </cell>
          <cell r="BN93" t="str">
            <v>No</v>
          </cell>
          <cell r="BO93" t="str">
            <v>No</v>
          </cell>
          <cell r="BP93" t="str">
            <v>No</v>
          </cell>
        </row>
        <row r="94">
          <cell r="B94" t="str">
            <v>0093 CZ01 SAloneRetail SkyLt5StDimSVT+20</v>
          </cell>
          <cell r="C94" t="str">
            <v>0090 CZ01 SAloneRetail BaseStDim</v>
          </cell>
          <cell r="D94" t="b">
            <v>1</v>
          </cell>
          <cell r="E94" t="str">
            <v>CZ01RV2.epw</v>
          </cell>
          <cell r="F94">
            <v>1</v>
          </cell>
          <cell r="G94">
            <v>0</v>
          </cell>
          <cell r="H94">
            <v>1.024128E-3</v>
          </cell>
          <cell r="I94">
            <v>4.9558290587117117E-2</v>
          </cell>
          <cell r="J94">
            <v>0</v>
          </cell>
          <cell r="K94">
            <v>3.0234880784205331</v>
          </cell>
          <cell r="L94">
            <v>1.4609636167878515</v>
          </cell>
          <cell r="M94">
            <v>0.73</v>
          </cell>
          <cell r="N94">
            <v>0.75</v>
          </cell>
          <cell r="O94">
            <v>0.75</v>
          </cell>
          <cell r="P94">
            <v>2.8906049533482774</v>
          </cell>
          <cell r="Q94">
            <v>0.34613337434919739</v>
          </cell>
          <cell r="R94">
            <v>2.6687840419430833</v>
          </cell>
          <cell r="S94">
            <v>0.47</v>
          </cell>
          <cell r="T94">
            <v>0.43</v>
          </cell>
          <cell r="U94">
            <v>0.53109999999999991</v>
          </cell>
          <cell r="V94">
            <v>0.48589999999999994</v>
          </cell>
          <cell r="W94">
            <v>0.94919999999999982</v>
          </cell>
          <cell r="X94">
            <v>9.9999999999999995E-7</v>
          </cell>
          <cell r="Y94">
            <v>0</v>
          </cell>
          <cell r="Z94">
            <v>0</v>
          </cell>
          <cell r="AA94">
            <v>9.6875193750387503</v>
          </cell>
          <cell r="AB94">
            <v>10.763910416709722</v>
          </cell>
          <cell r="AC94">
            <v>31468.723000000002</v>
          </cell>
          <cell r="AD94">
            <v>100000</v>
          </cell>
          <cell r="AE94">
            <v>100000</v>
          </cell>
          <cell r="AF94">
            <v>450</v>
          </cell>
          <cell r="AG94">
            <v>2</v>
          </cell>
          <cell r="AH94">
            <v>0.3</v>
          </cell>
          <cell r="AI94">
            <v>0.2</v>
          </cell>
          <cell r="AJ94">
            <v>4</v>
          </cell>
          <cell r="AK94">
            <v>3</v>
          </cell>
          <cell r="AL94">
            <v>0</v>
          </cell>
          <cell r="AM94" t="str">
            <v>CZ01SAloneRetail5SkyLt.idf</v>
          </cell>
          <cell r="AN94" t="str">
            <v>CTZ01SiteDesign.idf</v>
          </cell>
          <cell r="AO94">
            <v>0</v>
          </cell>
          <cell r="AP94">
            <v>93</v>
          </cell>
          <cell r="AQ94" t="str">
            <v>SAloneRetail</v>
          </cell>
          <cell r="AR94" t="str">
            <v>SkyLt5</v>
          </cell>
          <cell r="AS94" t="str">
            <v>StDimSVT+20</v>
          </cell>
          <cell r="AT94" t="str">
            <v>No</v>
          </cell>
          <cell r="AU94" t="str">
            <v>No</v>
          </cell>
          <cell r="AV94" t="str">
            <v>No</v>
          </cell>
          <cell r="AW94" t="str">
            <v>No</v>
          </cell>
          <cell r="AX94" t="str">
            <v>No</v>
          </cell>
          <cell r="AY94" t="str">
            <v>No</v>
          </cell>
          <cell r="AZ94" t="str">
            <v>No</v>
          </cell>
          <cell r="BA94" t="str">
            <v>No</v>
          </cell>
          <cell r="BB94" t="str">
            <v>No</v>
          </cell>
          <cell r="BC94" t="str">
            <v>Yes</v>
          </cell>
          <cell r="BD94" t="str">
            <v>No</v>
          </cell>
          <cell r="BE94" t="str">
            <v>No</v>
          </cell>
          <cell r="BF94" t="str">
            <v>No</v>
          </cell>
          <cell r="BG94" t="str">
            <v>No</v>
          </cell>
          <cell r="BH94" t="str">
            <v>No</v>
          </cell>
          <cell r="BI94" t="str">
            <v>No</v>
          </cell>
          <cell r="BJ94" t="str">
            <v>No</v>
          </cell>
          <cell r="BK94" t="str">
            <v>No</v>
          </cell>
          <cell r="BL94" t="str">
            <v>No</v>
          </cell>
          <cell r="BM94" t="str">
            <v>No</v>
          </cell>
          <cell r="BN94" t="str">
            <v>No</v>
          </cell>
          <cell r="BO94" t="str">
            <v>No</v>
          </cell>
          <cell r="BP94" t="str">
            <v>No</v>
          </cell>
        </row>
        <row r="95">
          <cell r="B95" t="str">
            <v>0094 CZ06 QSRest Base</v>
          </cell>
          <cell r="C95">
            <v>0</v>
          </cell>
          <cell r="D95" t="b">
            <v>0</v>
          </cell>
          <cell r="E95" t="str">
            <v>CZ06RV2.epw</v>
          </cell>
          <cell r="F95">
            <v>6</v>
          </cell>
          <cell r="G95">
            <v>0</v>
          </cell>
          <cell r="H95">
            <v>1.024128E-3</v>
          </cell>
          <cell r="I95">
            <v>4.9558290587117117E-2</v>
          </cell>
          <cell r="J95">
            <v>0</v>
          </cell>
          <cell r="K95">
            <v>1.7775386063882341</v>
          </cell>
          <cell r="L95">
            <v>1.4609636167878515</v>
          </cell>
          <cell r="M95">
            <v>0.73</v>
          </cell>
          <cell r="N95">
            <v>0.44999999999999996</v>
          </cell>
          <cell r="O95">
            <v>0.8</v>
          </cell>
          <cell r="P95">
            <v>1.6446554813159782</v>
          </cell>
          <cell r="Q95">
            <v>1.5E-3</v>
          </cell>
          <cell r="R95">
            <v>4.3722632176514349</v>
          </cell>
          <cell r="S95">
            <v>0.61</v>
          </cell>
          <cell r="T95">
            <v>0.34</v>
          </cell>
          <cell r="U95">
            <v>0.68929999999999991</v>
          </cell>
          <cell r="V95">
            <v>0.38419999999999999</v>
          </cell>
          <cell r="W95">
            <v>0.64409999999999989</v>
          </cell>
          <cell r="X95">
            <v>9.9999999999999995E-7</v>
          </cell>
          <cell r="Y95">
            <v>0</v>
          </cell>
          <cell r="Z95">
            <v>0</v>
          </cell>
          <cell r="AA95">
            <v>9.6875193750387503</v>
          </cell>
          <cell r="AB95">
            <v>10.763910416709722</v>
          </cell>
          <cell r="AC95">
            <v>31468.723000000002</v>
          </cell>
          <cell r="AD95">
            <v>100000</v>
          </cell>
          <cell r="AE95">
            <v>100000</v>
          </cell>
          <cell r="AF95">
            <v>450</v>
          </cell>
          <cell r="AG95">
            <v>2</v>
          </cell>
          <cell r="AH95">
            <v>0.3</v>
          </cell>
          <cell r="AI95">
            <v>0.2</v>
          </cell>
          <cell r="AJ95">
            <v>3</v>
          </cell>
          <cell r="AK95">
            <v>3</v>
          </cell>
          <cell r="AL95">
            <v>0</v>
          </cell>
          <cell r="AM95" t="str">
            <v>CZ06QSRest.idf</v>
          </cell>
          <cell r="AN95" t="str">
            <v>CTZ06SiteDesign.idf</v>
          </cell>
          <cell r="AO95">
            <v>0</v>
          </cell>
          <cell r="AP95">
            <v>94</v>
          </cell>
          <cell r="AQ95" t="str">
            <v>QSRest</v>
          </cell>
          <cell r="AR95" t="str">
            <v>Base</v>
          </cell>
          <cell r="AS95">
            <v>0</v>
          </cell>
          <cell r="AT95" t="str">
            <v>No</v>
          </cell>
          <cell r="AU95" t="str">
            <v>No</v>
          </cell>
          <cell r="AV95" t="str">
            <v>No</v>
          </cell>
          <cell r="AW95" t="str">
            <v>No</v>
          </cell>
          <cell r="AX95" t="str">
            <v>No</v>
          </cell>
          <cell r="AY95" t="str">
            <v>No</v>
          </cell>
          <cell r="AZ95" t="str">
            <v>No</v>
          </cell>
          <cell r="BA95" t="str">
            <v>No</v>
          </cell>
          <cell r="BB95" t="str">
            <v>No</v>
          </cell>
          <cell r="BC95" t="str">
            <v>No</v>
          </cell>
          <cell r="BD95" t="str">
            <v>No</v>
          </cell>
          <cell r="BE95" t="str">
            <v>No</v>
          </cell>
          <cell r="BF95" t="str">
            <v>No</v>
          </cell>
          <cell r="BG95" t="str">
            <v>No</v>
          </cell>
          <cell r="BH95" t="str">
            <v>No</v>
          </cell>
          <cell r="BI95" t="str">
            <v>No</v>
          </cell>
          <cell r="BJ95" t="str">
            <v>No</v>
          </cell>
          <cell r="BK95" t="str">
            <v>No</v>
          </cell>
          <cell r="BL95" t="str">
            <v>No</v>
          </cell>
          <cell r="BM95" t="str">
            <v>No</v>
          </cell>
          <cell r="BN95" t="str">
            <v>No</v>
          </cell>
          <cell r="BO95" t="str">
            <v>No</v>
          </cell>
          <cell r="BP95" t="str">
            <v>No</v>
          </cell>
        </row>
        <row r="96">
          <cell r="B96" t="str">
            <v>0095 CZ06 QSRest ProsLoad5h</v>
          </cell>
          <cell r="C96" t="str">
            <v>0094 CZ06 QSRest Base</v>
          </cell>
          <cell r="D96" t="b">
            <v>0</v>
          </cell>
          <cell r="E96" t="str">
            <v>CZ06RV2.epw</v>
          </cell>
          <cell r="F96">
            <v>6</v>
          </cell>
          <cell r="G96">
            <v>0</v>
          </cell>
          <cell r="H96">
            <v>1.024128E-3</v>
          </cell>
          <cell r="I96">
            <v>4.9558290587117117E-2</v>
          </cell>
          <cell r="J96">
            <v>0</v>
          </cell>
          <cell r="K96">
            <v>1.7775386063882341</v>
          </cell>
          <cell r="L96">
            <v>1.4609636167878515</v>
          </cell>
          <cell r="M96">
            <v>0.73</v>
          </cell>
          <cell r="N96">
            <v>0.44999999999999996</v>
          </cell>
          <cell r="O96">
            <v>0.8</v>
          </cell>
          <cell r="P96">
            <v>1.6446554813159782</v>
          </cell>
          <cell r="Q96">
            <v>1.5E-3</v>
          </cell>
          <cell r="R96">
            <v>4.3722632176514349</v>
          </cell>
          <cell r="S96">
            <v>0.61</v>
          </cell>
          <cell r="T96">
            <v>0.34</v>
          </cell>
          <cell r="U96">
            <v>0.68929999999999991</v>
          </cell>
          <cell r="V96">
            <v>0.38419999999999999</v>
          </cell>
          <cell r="W96">
            <v>0.64409999999999989</v>
          </cell>
          <cell r="X96">
            <v>9.9999999999999995E-7</v>
          </cell>
          <cell r="Y96">
            <v>0</v>
          </cell>
          <cell r="Z96">
            <v>0</v>
          </cell>
          <cell r="AA96">
            <v>9.6875193750387503</v>
          </cell>
          <cell r="AB96">
            <v>10.763910416709722</v>
          </cell>
          <cell r="AC96">
            <v>33042.159150000007</v>
          </cell>
          <cell r="AD96">
            <v>100000</v>
          </cell>
          <cell r="AE96">
            <v>100000</v>
          </cell>
          <cell r="AF96">
            <v>450</v>
          </cell>
          <cell r="AG96">
            <v>2</v>
          </cell>
          <cell r="AH96">
            <v>0.3</v>
          </cell>
          <cell r="AI96">
            <v>0.2</v>
          </cell>
          <cell r="AJ96">
            <v>3</v>
          </cell>
          <cell r="AK96">
            <v>3</v>
          </cell>
          <cell r="AL96">
            <v>0</v>
          </cell>
          <cell r="AM96" t="str">
            <v>CZ06QSRest.idf</v>
          </cell>
          <cell r="AN96" t="str">
            <v>CTZ06SiteDesign.idf</v>
          </cell>
          <cell r="AO96">
            <v>0</v>
          </cell>
          <cell r="AP96">
            <v>95</v>
          </cell>
          <cell r="AQ96" t="str">
            <v>QSRest</v>
          </cell>
          <cell r="AR96" t="str">
            <v>ProsLoad</v>
          </cell>
          <cell r="AS96" t="str">
            <v>5h</v>
          </cell>
          <cell r="AT96" t="str">
            <v>No</v>
          </cell>
          <cell r="AU96" t="str">
            <v>No</v>
          </cell>
          <cell r="AV96" t="str">
            <v>No</v>
          </cell>
          <cell r="AW96" t="str">
            <v>No</v>
          </cell>
          <cell r="AX96" t="str">
            <v>No</v>
          </cell>
          <cell r="AY96" t="str">
            <v>No</v>
          </cell>
          <cell r="AZ96" t="str">
            <v>No</v>
          </cell>
          <cell r="BA96" t="str">
            <v>No</v>
          </cell>
          <cell r="BB96" t="str">
            <v>No</v>
          </cell>
          <cell r="BC96" t="str">
            <v>No</v>
          </cell>
          <cell r="BD96" t="str">
            <v>No</v>
          </cell>
          <cell r="BE96" t="str">
            <v>No</v>
          </cell>
          <cell r="BF96" t="str">
            <v>No</v>
          </cell>
          <cell r="BG96" t="str">
            <v>No</v>
          </cell>
          <cell r="BH96" t="str">
            <v>No</v>
          </cell>
          <cell r="BI96" t="str">
            <v>No</v>
          </cell>
          <cell r="BJ96" t="str">
            <v>No</v>
          </cell>
          <cell r="BK96" t="str">
            <v>No</v>
          </cell>
          <cell r="BL96" t="str">
            <v>No</v>
          </cell>
          <cell r="BM96" t="str">
            <v>No</v>
          </cell>
          <cell r="BN96" t="str">
            <v>No</v>
          </cell>
          <cell r="BO96" t="str">
            <v>No</v>
          </cell>
          <cell r="BP96" t="str">
            <v>No</v>
          </cell>
        </row>
        <row r="97">
          <cell r="B97">
            <v>0</v>
          </cell>
          <cell r="D97" t="str">
            <v>end</v>
          </cell>
          <cell r="E97" t="str">
            <v># of Runs</v>
          </cell>
          <cell r="F97">
            <v>87</v>
          </cell>
          <cell r="I97">
            <v>1</v>
          </cell>
          <cell r="AL97">
            <v>0</v>
          </cell>
        </row>
        <row r="98">
          <cell r="B98">
            <v>0</v>
          </cell>
          <cell r="C98">
            <v>0</v>
          </cell>
          <cell r="D98">
            <v>0</v>
          </cell>
          <cell r="E98">
            <v>0</v>
          </cell>
          <cell r="F98">
            <v>0</v>
          </cell>
          <cell r="G98">
            <v>0</v>
          </cell>
          <cell r="H98">
            <v>0</v>
          </cell>
          <cell r="I98">
            <v>0</v>
          </cell>
          <cell r="J98">
            <v>0</v>
          </cell>
          <cell r="K98">
            <v>3</v>
          </cell>
          <cell r="L98">
            <v>12</v>
          </cell>
          <cell r="M98">
            <v>16</v>
          </cell>
          <cell r="N98">
            <v>5</v>
          </cell>
          <cell r="O98">
            <v>7</v>
          </cell>
          <cell r="P98">
            <v>4</v>
          </cell>
          <cell r="Q98">
            <v>14</v>
          </cell>
          <cell r="R98">
            <v>18</v>
          </cell>
          <cell r="S98">
            <v>22</v>
          </cell>
          <cell r="T98">
            <v>26</v>
          </cell>
          <cell r="U98">
            <v>39</v>
          </cell>
          <cell r="V98">
            <v>43</v>
          </cell>
          <cell r="W98">
            <v>44</v>
          </cell>
          <cell r="X98">
            <v>0</v>
          </cell>
          <cell r="Y98">
            <v>0</v>
          </cell>
          <cell r="Z98">
            <v>0</v>
          </cell>
          <cell r="AA98" t="str">
            <v>W/ft²</v>
          </cell>
          <cell r="AB98" t="str">
            <v>W/ft²</v>
          </cell>
          <cell r="AC98" t="str">
            <v>W</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row>
        <row r="99">
          <cell r="B99">
            <v>0</v>
          </cell>
          <cell r="C99">
            <v>0</v>
          </cell>
          <cell r="D99">
            <v>0</v>
          </cell>
          <cell r="E99">
            <v>0</v>
          </cell>
          <cell r="F99">
            <v>0</v>
          </cell>
          <cell r="G99">
            <v>0</v>
          </cell>
          <cell r="H99">
            <v>0</v>
          </cell>
          <cell r="I99">
            <v>0</v>
          </cell>
          <cell r="J99">
            <v>0</v>
          </cell>
          <cell r="K99">
            <v>2</v>
          </cell>
          <cell r="L99">
            <v>3</v>
          </cell>
          <cell r="M99">
            <v>0</v>
          </cell>
          <cell r="N99">
            <v>0</v>
          </cell>
          <cell r="O99">
            <v>0</v>
          </cell>
          <cell r="P99">
            <v>4</v>
          </cell>
          <cell r="Q99">
            <v>5</v>
          </cell>
          <cell r="R99">
            <v>0</v>
          </cell>
          <cell r="S99">
            <v>0</v>
          </cell>
          <cell r="T99">
            <v>0</v>
          </cell>
          <cell r="U99">
            <v>0</v>
          </cell>
          <cell r="V99">
            <v>0</v>
          </cell>
          <cell r="W99">
            <v>0</v>
          </cell>
          <cell r="X99">
            <v>0</v>
          </cell>
          <cell r="Y99">
            <v>0</v>
          </cell>
          <cell r="Z99">
            <v>0</v>
          </cell>
          <cell r="AA99">
            <v>0.9</v>
          </cell>
          <cell r="AB99">
            <v>1</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row>
        <row r="100">
          <cell r="J100">
            <v>0</v>
          </cell>
          <cell r="Z100">
            <v>0</v>
          </cell>
          <cell r="AK100">
            <v>0</v>
          </cell>
        </row>
        <row r="101">
          <cell r="B101">
            <v>0</v>
          </cell>
          <cell r="C101">
            <v>0</v>
          </cell>
          <cell r="D101">
            <v>0</v>
          </cell>
          <cell r="E101">
            <v>0</v>
          </cell>
          <cell r="F101">
            <v>0</v>
          </cell>
          <cell r="G101">
            <v>0</v>
          </cell>
          <cell r="H101">
            <v>0</v>
          </cell>
          <cell r="I101">
            <v>0</v>
          </cell>
          <cell r="J101">
            <v>0</v>
          </cell>
          <cell r="L101">
            <v>0</v>
          </cell>
          <cell r="M101">
            <v>0</v>
          </cell>
          <cell r="N101">
            <v>0</v>
          </cell>
          <cell r="O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row>
        <row r="102">
          <cell r="B102">
            <v>0</v>
          </cell>
          <cell r="C102">
            <v>0</v>
          </cell>
          <cell r="D102">
            <v>0</v>
          </cell>
          <cell r="E102">
            <v>0</v>
          </cell>
          <cell r="F102">
            <v>0</v>
          </cell>
          <cell r="G102">
            <v>0</v>
          </cell>
          <cell r="H102">
            <v>0</v>
          </cell>
          <cell r="I102">
            <v>0</v>
          </cell>
          <cell r="J102">
            <v>0</v>
          </cell>
          <cell r="K102">
            <v>0</v>
          </cell>
          <cell r="P102">
            <v>0</v>
          </cell>
          <cell r="Q102">
            <v>0</v>
          </cell>
          <cell r="Z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row>
        <row r="103">
          <cell r="L103">
            <v>0</v>
          </cell>
          <cell r="M103">
            <v>0</v>
          </cell>
          <cell r="N103">
            <v>0</v>
          </cell>
          <cell r="O103">
            <v>0</v>
          </cell>
          <cell r="R103">
            <v>0</v>
          </cell>
          <cell r="S103">
            <v>0</v>
          </cell>
          <cell r="T103">
            <v>0</v>
          </cell>
          <cell r="U103">
            <v>0</v>
          </cell>
          <cell r="V103">
            <v>0</v>
          </cell>
          <cell r="W103">
            <v>0</v>
          </cell>
          <cell r="X103">
            <v>0</v>
          </cell>
          <cell r="Y103">
            <v>0</v>
          </cell>
          <cell r="AA103">
            <v>0</v>
          </cell>
          <cell r="AB103">
            <v>0</v>
          </cell>
          <cell r="AC103">
            <v>0</v>
          </cell>
          <cell r="AD103">
            <v>0</v>
          </cell>
          <cell r="AE103">
            <v>0</v>
          </cell>
          <cell r="AF103">
            <v>0</v>
          </cell>
          <cell r="AG103">
            <v>0</v>
          </cell>
          <cell r="AH103">
            <v>0</v>
          </cell>
          <cell r="AI103">
            <v>0</v>
          </cell>
          <cell r="AJ103">
            <v>0</v>
          </cell>
        </row>
        <row r="104">
          <cell r="L104">
            <v>0</v>
          </cell>
          <cell r="M104">
            <v>0</v>
          </cell>
        </row>
        <row r="105">
          <cell r="M105">
            <v>0</v>
          </cell>
        </row>
        <row r="106">
          <cell r="M106">
            <v>0</v>
          </cell>
        </row>
        <row r="107">
          <cell r="M107">
            <v>0</v>
          </cell>
        </row>
        <row r="108">
          <cell r="N108">
            <v>0</v>
          </cell>
          <cell r="O108">
            <v>0</v>
          </cell>
          <cell r="R108">
            <v>0</v>
          </cell>
          <cell r="S108">
            <v>0</v>
          </cell>
          <cell r="T108">
            <v>0</v>
          </cell>
          <cell r="U108">
            <v>0</v>
          </cell>
          <cell r="V108">
            <v>0</v>
          </cell>
          <cell r="W108">
            <v>0</v>
          </cell>
          <cell r="X108">
            <v>0</v>
          </cell>
          <cell r="Y108">
            <v>0</v>
          </cell>
          <cell r="AA108">
            <v>0</v>
          </cell>
          <cell r="AB108">
            <v>0</v>
          </cell>
          <cell r="AC108">
            <v>0</v>
          </cell>
          <cell r="AD108">
            <v>0</v>
          </cell>
          <cell r="AE108">
            <v>0</v>
          </cell>
          <cell r="AF108">
            <v>0</v>
          </cell>
          <cell r="AG108">
            <v>0</v>
          </cell>
          <cell r="AH108">
            <v>0</v>
          </cell>
          <cell r="AI108">
            <v>0</v>
          </cell>
          <cell r="AJ108">
            <v>0</v>
          </cell>
        </row>
        <row r="109">
          <cell r="N109">
            <v>0</v>
          </cell>
          <cell r="O109">
            <v>0</v>
          </cell>
          <cell r="R109">
            <v>0</v>
          </cell>
          <cell r="S109">
            <v>0</v>
          </cell>
          <cell r="T109">
            <v>0</v>
          </cell>
          <cell r="U109">
            <v>0</v>
          </cell>
          <cell r="V109">
            <v>0</v>
          </cell>
          <cell r="W109">
            <v>0</v>
          </cell>
          <cell r="X109">
            <v>0</v>
          </cell>
          <cell r="Y109">
            <v>0</v>
          </cell>
          <cell r="AA109">
            <v>0</v>
          </cell>
          <cell r="AB109">
            <v>0</v>
          </cell>
          <cell r="AC109">
            <v>0</v>
          </cell>
          <cell r="AD109">
            <v>0</v>
          </cell>
          <cell r="AE109">
            <v>0</v>
          </cell>
          <cell r="AF109">
            <v>0</v>
          </cell>
          <cell r="AG109">
            <v>0</v>
          </cell>
          <cell r="AH109">
            <v>0</v>
          </cell>
          <cell r="AI109">
            <v>0</v>
          </cell>
          <cell r="AJ109">
            <v>0</v>
          </cell>
        </row>
        <row r="110">
          <cell r="N110">
            <v>0</v>
          </cell>
          <cell r="O110">
            <v>0</v>
          </cell>
          <cell r="R110">
            <v>0</v>
          </cell>
          <cell r="S110">
            <v>0</v>
          </cell>
          <cell r="T110">
            <v>0</v>
          </cell>
          <cell r="U110">
            <v>0</v>
          </cell>
          <cell r="V110">
            <v>0</v>
          </cell>
          <cell r="W110">
            <v>0</v>
          </cell>
          <cell r="X110">
            <v>0</v>
          </cell>
          <cell r="Y110">
            <v>0</v>
          </cell>
          <cell r="AA110">
            <v>0</v>
          </cell>
          <cell r="AB110">
            <v>0</v>
          </cell>
          <cell r="AC110">
            <v>0</v>
          </cell>
          <cell r="AD110">
            <v>0</v>
          </cell>
          <cell r="AE110">
            <v>0</v>
          </cell>
          <cell r="AF110">
            <v>0</v>
          </cell>
          <cell r="AG110">
            <v>0</v>
          </cell>
          <cell r="AH110">
            <v>0</v>
          </cell>
          <cell r="AI110">
            <v>0</v>
          </cell>
          <cell r="AJ110">
            <v>0</v>
          </cell>
        </row>
      </sheetData>
      <sheetData sheetId="8">
        <row r="2">
          <cell r="A2" t="str">
            <v>! Run description</v>
          </cell>
          <cell r="B2" t="str">
            <v>Baseline, Scheme A, IASys</v>
          </cell>
          <cell r="C2" t="str">
            <v>Ext Wall R12</v>
          </cell>
          <cell r="D2">
            <v>0</v>
          </cell>
        </row>
        <row r="3">
          <cell r="A3" t="str">
            <v>! Parent Run</v>
          </cell>
          <cell r="B3">
            <v>0</v>
          </cell>
          <cell r="C3" t="str">
            <v>Baseline, Scheme A, IASys</v>
          </cell>
          <cell r="D3">
            <v>0</v>
          </cell>
        </row>
        <row r="4">
          <cell r="A4" t="str">
            <v>! Run Flag</v>
          </cell>
          <cell r="B4" t="b">
            <v>0</v>
          </cell>
          <cell r="C4" t="b">
            <v>0</v>
          </cell>
          <cell r="D4" t="str">
            <v>end</v>
          </cell>
        </row>
        <row r="5">
          <cell r="A5" t="str">
            <v>! Weather file</v>
          </cell>
          <cell r="B5">
            <v>0</v>
          </cell>
          <cell r="C5">
            <v>0</v>
          </cell>
          <cell r="D5">
            <v>0</v>
          </cell>
        </row>
        <row r="6">
          <cell r="A6" t="str">
            <v>! Simulation</v>
          </cell>
          <cell r="B6">
            <v>0</v>
          </cell>
          <cell r="C6">
            <v>0</v>
          </cell>
          <cell r="D6">
            <v>0</v>
          </cell>
        </row>
        <row r="7">
          <cell r="A7" t="str">
            <v>! Envelope</v>
          </cell>
          <cell r="B7">
            <v>0</v>
          </cell>
          <cell r="C7">
            <v>0</v>
          </cell>
          <cell r="D7">
            <v>0</v>
          </cell>
        </row>
        <row r="8">
          <cell r="A8" t="str">
            <v>! Internal Gains</v>
          </cell>
          <cell r="B8">
            <v>0</v>
          </cell>
          <cell r="C8">
            <v>0</v>
          </cell>
          <cell r="D8">
            <v>0</v>
          </cell>
        </row>
        <row r="9">
          <cell r="A9" t="str">
            <v>!Systems &amp; Zones</v>
          </cell>
          <cell r="B9">
            <v>0</v>
          </cell>
          <cell r="C9">
            <v>0</v>
          </cell>
          <cell r="D9">
            <v>0</v>
          </cell>
        </row>
        <row r="10">
          <cell r="A10" t="str">
            <v>##include</v>
          </cell>
          <cell r="B10">
            <v>0</v>
          </cell>
          <cell r="C10">
            <v>0</v>
          </cell>
          <cell r="D10">
            <v>0</v>
          </cell>
        </row>
        <row r="11">
          <cell r="A11" t="str">
            <v>end</v>
          </cell>
          <cell r="B11">
            <v>0</v>
          </cell>
          <cell r="C11">
            <v>0</v>
          </cell>
          <cell r="D11">
            <v>0</v>
          </cell>
        </row>
      </sheetData>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Prototype Model"/>
      <sheetName val="Schedules"/>
      <sheetName val="Results"/>
      <sheetName val="HVAC Results"/>
      <sheetName val="Summary(Reference)"/>
      <sheetName val="Zone Area"/>
    </sheetNames>
    <sheetDataSet>
      <sheetData sheetId="0"/>
      <sheetData sheetId="1"/>
      <sheetData sheetId="2"/>
      <sheetData sheetId="3"/>
      <sheetData sheetId="4"/>
      <sheetData sheetId="5">
        <row r="3">
          <cell r="R3">
            <v>1</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6"/>
  <sheetViews>
    <sheetView showGridLines="0" tabSelected="1" zoomScale="80" zoomScaleNormal="80" workbookViewId="0">
      <pane xSplit="3" ySplit="4" topLeftCell="D5" activePane="bottomRight" state="frozen"/>
      <selection activeCell="B1" sqref="B1"/>
      <selection pane="topRight" activeCell="D1" sqref="D1"/>
      <selection pane="bottomLeft" activeCell="B5" sqref="B5"/>
      <selection pane="bottomRight" activeCell="C7" sqref="C7"/>
    </sheetView>
  </sheetViews>
  <sheetFormatPr defaultRowHeight="15" outlineLevelCol="1" x14ac:dyDescent="0.25"/>
  <cols>
    <col min="1" max="1" width="6.140625" style="91" hidden="1" customWidth="1"/>
    <col min="2" max="2" width="26" style="12" bestFit="1" customWidth="1"/>
    <col min="3" max="3" width="52" customWidth="1"/>
    <col min="4" max="4" width="14.7109375" style="1" customWidth="1"/>
    <col min="5" max="5" width="22.5703125" style="1" customWidth="1"/>
    <col min="6" max="6" width="14.7109375" style="1" customWidth="1"/>
    <col min="7" max="7" width="21" style="1" customWidth="1"/>
    <col min="8" max="8" width="14.7109375" style="1" customWidth="1"/>
    <col min="9" max="9" width="20.85546875" style="1" customWidth="1"/>
    <col min="10" max="10" width="15.28515625" style="1" customWidth="1" outlineLevel="1"/>
    <col min="11" max="11" width="21.7109375" style="1" customWidth="1" outlineLevel="1"/>
    <col min="12" max="29" width="14.7109375" style="1" customWidth="1" outlineLevel="1"/>
    <col min="30" max="30" width="14.7109375" style="5" customWidth="1" outlineLevel="1"/>
    <col min="31" max="31" width="14.7109375" style="1" customWidth="1" outlineLevel="1"/>
    <col min="32" max="32" width="14.7109375" style="5" customWidth="1" outlineLevel="1"/>
    <col min="33" max="33" width="14.7109375" style="1" customWidth="1" outlineLevel="1"/>
    <col min="34" max="36" width="14.7109375" style="1" customWidth="1"/>
    <col min="37" max="37" width="13.42578125" style="1" customWidth="1"/>
    <col min="38" max="39" width="7.7109375" style="5" hidden="1" customWidth="1"/>
    <col min="40" max="40" width="14.7109375" style="11" customWidth="1"/>
    <col min="41" max="41" width="29.28515625" style="88" customWidth="1"/>
    <col min="42" max="42" width="10.140625" style="34" customWidth="1"/>
    <col min="43" max="44" width="17.42578125" style="20" customWidth="1"/>
    <col min="45" max="45" width="9.140625" style="20"/>
  </cols>
  <sheetData>
    <row r="1" spans="1:45" ht="15" hidden="1" customHeight="1" x14ac:dyDescent="0.25">
      <c r="B1" s="12" t="s">
        <v>0</v>
      </c>
      <c r="D1" s="1">
        <v>1</v>
      </c>
      <c r="F1" s="1">
        <v>2</v>
      </c>
      <c r="H1" s="1">
        <v>3</v>
      </c>
      <c r="J1" s="1">
        <v>4</v>
      </c>
      <c r="L1" s="1">
        <v>5</v>
      </c>
      <c r="N1" s="1">
        <v>6</v>
      </c>
      <c r="P1" s="1">
        <v>7</v>
      </c>
      <c r="R1" s="1">
        <v>8</v>
      </c>
      <c r="V1" s="1">
        <v>9</v>
      </c>
      <c r="X1" s="1">
        <v>10</v>
      </c>
      <c r="Z1" s="1">
        <v>10</v>
      </c>
      <c r="AB1" s="1">
        <v>11</v>
      </c>
      <c r="AH1" s="1">
        <v>12</v>
      </c>
      <c r="AJ1" s="1">
        <v>13</v>
      </c>
      <c r="AN1" s="10">
        <v>14</v>
      </c>
      <c r="AQ1" s="20">
        <v>16</v>
      </c>
    </row>
    <row r="2" spans="1:45" ht="27.75" customHeight="1" x14ac:dyDescent="0.25">
      <c r="B2" s="50" t="s">
        <v>99</v>
      </c>
      <c r="C2" s="95" t="s">
        <v>1</v>
      </c>
      <c r="D2" s="99" t="s">
        <v>21</v>
      </c>
      <c r="E2" s="100"/>
      <c r="F2" s="99" t="s">
        <v>27</v>
      </c>
      <c r="G2" s="100"/>
      <c r="H2" s="99" t="s">
        <v>26</v>
      </c>
      <c r="I2" s="100"/>
      <c r="J2" s="99" t="s">
        <v>20</v>
      </c>
      <c r="K2" s="100"/>
      <c r="L2" s="108" t="s">
        <v>2</v>
      </c>
      <c r="M2" s="109"/>
      <c r="N2" s="109"/>
      <c r="O2" s="109"/>
      <c r="P2" s="109"/>
      <c r="Q2" s="109"/>
      <c r="R2" s="109"/>
      <c r="S2" s="109"/>
      <c r="T2" s="109"/>
      <c r="U2" s="109"/>
      <c r="V2" s="109"/>
      <c r="W2" s="109"/>
      <c r="X2" s="109"/>
      <c r="Y2" s="109"/>
      <c r="Z2" s="109"/>
      <c r="AA2" s="109"/>
      <c r="AB2" s="109"/>
      <c r="AC2" s="110"/>
      <c r="AD2" s="97" t="s">
        <v>23</v>
      </c>
      <c r="AE2" s="112"/>
      <c r="AF2" s="112"/>
      <c r="AG2" s="113"/>
      <c r="AH2" s="108" t="s">
        <v>3</v>
      </c>
      <c r="AI2" s="109"/>
      <c r="AJ2" s="109"/>
      <c r="AK2" s="110"/>
      <c r="AL2" s="68"/>
      <c r="AM2" s="69"/>
      <c r="AN2" s="103" t="s">
        <v>22</v>
      </c>
      <c r="AP2" s="35"/>
    </row>
    <row r="3" spans="1:45" s="3" customFormat="1" ht="34.5" customHeight="1" x14ac:dyDescent="0.2">
      <c r="A3" s="91"/>
      <c r="B3" s="67" t="s">
        <v>283</v>
      </c>
      <c r="C3" s="95"/>
      <c r="D3" s="101" t="s">
        <v>4</v>
      </c>
      <c r="E3" s="102"/>
      <c r="F3" s="101" t="s">
        <v>5</v>
      </c>
      <c r="G3" s="102"/>
      <c r="H3" s="101" t="s">
        <v>6</v>
      </c>
      <c r="I3" s="102"/>
      <c r="J3" s="101" t="s">
        <v>4</v>
      </c>
      <c r="K3" s="102"/>
      <c r="L3" s="106" t="s">
        <v>7</v>
      </c>
      <c r="M3" s="107"/>
      <c r="N3" s="106" t="s">
        <v>8</v>
      </c>
      <c r="O3" s="107"/>
      <c r="P3" s="101" t="s">
        <v>9</v>
      </c>
      <c r="Q3" s="102"/>
      <c r="R3" s="101" t="s">
        <v>18</v>
      </c>
      <c r="S3" s="102"/>
      <c r="T3" s="101" t="s">
        <v>19</v>
      </c>
      <c r="U3" s="102"/>
      <c r="V3" s="101" t="s">
        <v>10</v>
      </c>
      <c r="W3" s="102"/>
      <c r="X3" s="101" t="s">
        <v>11</v>
      </c>
      <c r="Y3" s="102"/>
      <c r="Z3" s="111" t="s">
        <v>17</v>
      </c>
      <c r="AA3" s="111"/>
      <c r="AB3" s="101" t="s">
        <v>12</v>
      </c>
      <c r="AC3" s="102"/>
      <c r="AD3" s="97" t="s">
        <v>24</v>
      </c>
      <c r="AE3" s="98"/>
      <c r="AF3" s="97" t="s">
        <v>25</v>
      </c>
      <c r="AG3" s="98"/>
      <c r="AH3" s="108" t="s">
        <v>13</v>
      </c>
      <c r="AI3" s="110"/>
      <c r="AJ3" s="101" t="s">
        <v>14</v>
      </c>
      <c r="AK3" s="102"/>
      <c r="AL3" s="70"/>
      <c r="AM3" s="71"/>
      <c r="AN3" s="104"/>
      <c r="AO3" s="82"/>
      <c r="AP3" s="36" t="s">
        <v>76</v>
      </c>
      <c r="AQ3" s="14"/>
      <c r="AR3" s="14"/>
      <c r="AS3" s="14"/>
    </row>
    <row r="4" spans="1:45" s="3" customFormat="1" ht="33" customHeight="1" thickBot="1" x14ac:dyDescent="0.25">
      <c r="A4" s="92">
        <f>COUNTIF(A5:A76,"x")</f>
        <v>32</v>
      </c>
      <c r="B4" s="72"/>
      <c r="C4" s="96"/>
      <c r="D4" s="61" t="s">
        <v>15</v>
      </c>
      <c r="E4" s="60" t="s">
        <v>16</v>
      </c>
      <c r="F4" s="59" t="s">
        <v>15</v>
      </c>
      <c r="G4" s="58" t="s">
        <v>16</v>
      </c>
      <c r="H4" s="59" t="s">
        <v>15</v>
      </c>
      <c r="I4" s="58" t="s">
        <v>16</v>
      </c>
      <c r="J4" s="59" t="s">
        <v>15</v>
      </c>
      <c r="K4" s="58" t="s">
        <v>16</v>
      </c>
      <c r="L4" s="59" t="s">
        <v>15</v>
      </c>
      <c r="M4" s="58" t="s">
        <v>16</v>
      </c>
      <c r="N4" s="59" t="s">
        <v>15</v>
      </c>
      <c r="O4" s="58" t="s">
        <v>16</v>
      </c>
      <c r="P4" s="59" t="s">
        <v>15</v>
      </c>
      <c r="Q4" s="58" t="s">
        <v>16</v>
      </c>
      <c r="R4" s="59" t="s">
        <v>15</v>
      </c>
      <c r="S4" s="58" t="s">
        <v>16</v>
      </c>
      <c r="T4" s="59" t="s">
        <v>15</v>
      </c>
      <c r="U4" s="58" t="s">
        <v>16</v>
      </c>
      <c r="V4" s="59" t="s">
        <v>15</v>
      </c>
      <c r="W4" s="58" t="s">
        <v>16</v>
      </c>
      <c r="X4" s="59" t="s">
        <v>15</v>
      </c>
      <c r="Y4" s="58" t="s">
        <v>16</v>
      </c>
      <c r="Z4" s="57" t="s">
        <v>15</v>
      </c>
      <c r="AA4" s="62" t="s">
        <v>16</v>
      </c>
      <c r="AB4" s="59" t="s">
        <v>15</v>
      </c>
      <c r="AC4" s="58" t="s">
        <v>16</v>
      </c>
      <c r="AD4" s="61" t="s">
        <v>15</v>
      </c>
      <c r="AE4" s="60" t="s">
        <v>16</v>
      </c>
      <c r="AF4" s="61" t="s">
        <v>15</v>
      </c>
      <c r="AG4" s="60" t="s">
        <v>16</v>
      </c>
      <c r="AH4" s="61" t="s">
        <v>15</v>
      </c>
      <c r="AI4" s="81" t="s">
        <v>16</v>
      </c>
      <c r="AJ4" s="61" t="s">
        <v>15</v>
      </c>
      <c r="AK4" s="81" t="s">
        <v>16</v>
      </c>
      <c r="AL4" s="73"/>
      <c r="AM4" s="74"/>
      <c r="AN4" s="105"/>
      <c r="AO4" s="82"/>
      <c r="AP4" s="36"/>
      <c r="AQ4" s="14"/>
      <c r="AR4" s="14"/>
      <c r="AS4" s="14"/>
    </row>
    <row r="5" spans="1:45" s="3" customFormat="1" ht="26.25" hidden="1" customHeight="1" x14ac:dyDescent="0.2">
      <c r="A5" s="94" t="s">
        <v>206</v>
      </c>
      <c r="B5" s="44" t="str">
        <f>B3</f>
        <v>CBECC-Com 2016.2.1</v>
      </c>
      <c r="C5" s="66" t="s">
        <v>147</v>
      </c>
      <c r="D5" s="54">
        <f>INDEX(Sheet1!$C$5:$BD$192,MATCH($C5,Sheet1!$C$5:$C$192,0),54)</f>
        <v>308.94499999999999</v>
      </c>
      <c r="E5" s="75">
        <f>D5</f>
        <v>308.94499999999999</v>
      </c>
      <c r="F5" s="54">
        <f>(INDEX(Sheet1!$C$5:$BD$192,MATCH($C5,Sheet1!$C$5:$C$192,0),18))/$AP5</f>
        <v>10.982830532496457</v>
      </c>
      <c r="G5" s="75">
        <f>F5</f>
        <v>10.982830532496457</v>
      </c>
      <c r="H5" s="54">
        <f>(INDEX(Sheet1!$C$5:$BD$192,MATCH($C5,Sheet1!$C$5:$C$192,0),30))/$AP5</f>
        <v>4.0879125329013971E-2</v>
      </c>
      <c r="I5" s="75">
        <f>H5</f>
        <v>4.0879125329013971E-2</v>
      </c>
      <c r="J5" s="54">
        <f t="shared" ref="J5" si="0">SUM(L5,N5,P5,V5,X5,Z5,AB5)</f>
        <v>41.561901493202669</v>
      </c>
      <c r="K5" s="75">
        <f>J5</f>
        <v>41.561901493202669</v>
      </c>
      <c r="L5" s="54">
        <f>(((INDEX(Sheet1!$C$5:$BD$192,MATCH($C5,Sheet1!$C$5:$C$192,0),11))*3.4121416)+((INDEX(Sheet1!$C$5:$BD$192,MATCH($C5,Sheet1!$C$5:$C$192,0),23))*99.976))/$AP5</f>
        <v>0.26691992869811709</v>
      </c>
      <c r="M5" s="75">
        <f>L5</f>
        <v>0.26691992869811709</v>
      </c>
      <c r="N5" s="54">
        <f>(((INDEX(Sheet1!$C$5:$BD$192,MATCH($C5,Sheet1!$C$5:$C$192,0),12))*3.4121416)+((INDEX(Sheet1!$C$5:$BD$192,MATCH($C5,Sheet1!$C$5:$C$192,0),24))*99.976))/$AP5</f>
        <v>14.420806100441384</v>
      </c>
      <c r="O5" s="75">
        <f>N5</f>
        <v>14.420806100441384</v>
      </c>
      <c r="P5" s="54">
        <f>(((INDEX(Sheet1!$C$5:$BD$192,MATCH($C5,Sheet1!$C$5:$C$192,0),17))*3.4121416)+((INDEX(Sheet1!$C$5:$BD$192,MATCH($C5,Sheet1!$C$5:$C$192,0),29))*99.976))/$AP5</f>
        <v>12.916382575235472</v>
      </c>
      <c r="Q5" s="75">
        <f>P5</f>
        <v>12.916382575235472</v>
      </c>
      <c r="R5" s="54">
        <f>(((INDEX(Sheet1!$C$5:$BD$192,MATCH($C5,Sheet1!$C$5:$C$192,0),31))+(INDEX(Sheet1!$C$5:$BD$192,MATCH($C5,Sheet1!$C$5:$C$192,0),32)))*99.976)/$AP5</f>
        <v>0</v>
      </c>
      <c r="S5" s="75">
        <f>R5</f>
        <v>0</v>
      </c>
      <c r="T5" s="54">
        <f>(((INDEX(Sheet1!$C$5:$BD$192,MATCH($C5,Sheet1!$C$5:$C$192,0),19))+(INDEX(Sheet1!$C$5:$BD$192,MATCH($C5,Sheet1!$C$5:$C$192,0),20)))*3.4121416)/$AP5</f>
        <v>10.7303044896149</v>
      </c>
      <c r="U5" s="75">
        <f>T5</f>
        <v>10.7303044896149</v>
      </c>
      <c r="V5" s="54">
        <f>(((INDEX(Sheet1!$C$5:$BD$192,MATCH($C5,Sheet1!$C$5:$C$192,0),13))*3.4121416)+((INDEX(Sheet1!$C$5:$BD$192,MATCH($C5,Sheet1!$C$5:$C$192,0),25))*99.976))/$AP5</f>
        <v>10.137770452869001</v>
      </c>
      <c r="W5" s="75">
        <f>V5</f>
        <v>10.137770452869001</v>
      </c>
      <c r="X5" s="54">
        <f>(((INDEX(Sheet1!$C$5:$BD$192,MATCH($C5,Sheet1!$C$5:C$192,0),15))*3.4121416)+((INDEX(Sheet1!$C$5:$BD$192,MATCH($C5,Sheet1!$C$5:C$192,0),27))*99.976))/$AP5</f>
        <v>0</v>
      </c>
      <c r="Y5" s="75">
        <f>X5</f>
        <v>0</v>
      </c>
      <c r="Z5" s="54">
        <f>(((INDEX(Sheet1!$C$5:$BD$192,MATCH($C5,Sheet1!$C$5:C$192,0),14))*3.4121416)+((INDEX(Sheet1!$C$5:$BD$192,MATCH($C5,Sheet1!$C$5:C$192,0),26))*99.976))/$AP5</f>
        <v>0</v>
      </c>
      <c r="AA5" s="75">
        <f>Z5</f>
        <v>0</v>
      </c>
      <c r="AB5" s="54">
        <f>(((INDEX(Sheet1!$C$5:$BD$192,MATCH($C5,Sheet1!$C$5:C$192,0),16))*3.4121416)+((INDEX(Sheet1!$C$5:$BD$192,MATCH($C5,Sheet1!$C$5:C$192,0),28))*99.976))/$AP5</f>
        <v>3.8200224359586961</v>
      </c>
      <c r="AC5" s="75">
        <f>AB5</f>
        <v>3.8200224359586961</v>
      </c>
      <c r="AD5" s="55">
        <v>0</v>
      </c>
      <c r="AE5" s="75">
        <f>AD5</f>
        <v>0</v>
      </c>
      <c r="AF5" s="55">
        <v>0</v>
      </c>
      <c r="AG5" s="75">
        <f>AF5</f>
        <v>0</v>
      </c>
      <c r="AH5" s="56"/>
      <c r="AI5" s="54"/>
      <c r="AJ5" s="56"/>
      <c r="AK5" s="54"/>
      <c r="AL5" s="54"/>
      <c r="AM5" s="54"/>
      <c r="AN5" s="79"/>
      <c r="AO5" s="87"/>
      <c r="AP5" s="46">
        <f>IF(ISNUMBER(SEARCH("RetlMed",C5)),Sheet3!D$2,IF(ISNUMBER(SEARCH("OffSml",C5)),Sheet3!A$2,IF(ISNUMBER(SEARCH("OffMed",C5)),Sheet3!B$2,IF(ISNUMBER(SEARCH("OffLrg",C5)),Sheet3!C$2,IF(ISNUMBER(SEARCH("RetlStrp",C5)),Sheet3!E$2)))))</f>
        <v>24695</v>
      </c>
      <c r="AQ5" s="14"/>
      <c r="AR5" s="14"/>
      <c r="AS5" s="14"/>
    </row>
    <row r="6" spans="1:45" s="3" customFormat="1" ht="26.25" hidden="1" customHeight="1" x14ac:dyDescent="0.2">
      <c r="A6" s="94" t="s">
        <v>206</v>
      </c>
      <c r="B6" s="44" t="str">
        <f>B5</f>
        <v>CBECC-Com 2016.2.1</v>
      </c>
      <c r="C6" s="64" t="s">
        <v>148</v>
      </c>
      <c r="D6" s="45">
        <f>INDEX(Sheet1!$C$5:$BD$192,MATCH($C6,Sheet1!$C$5:$C$192,0),54)</f>
        <v>284.666</v>
      </c>
      <c r="E6" s="76">
        <f t="shared" ref="E6:E69" si="1">D6</f>
        <v>284.666</v>
      </c>
      <c r="F6" s="6">
        <f>(INDEX(Sheet1!$C$5:$BD$192,MATCH($C6,Sheet1!$C$5:$C$192,0),18))/$AP6</f>
        <v>9.7156104474589995</v>
      </c>
      <c r="G6" s="76">
        <f t="shared" ref="G6" si="2">F6</f>
        <v>9.7156104474589995</v>
      </c>
      <c r="H6" s="6">
        <f>(INDEX(Sheet1!$C$5:$BD$192,MATCH($C6,Sheet1!$C$5:$C$192,0),30))/$AP6</f>
        <v>4.2303705203482492E-2</v>
      </c>
      <c r="I6" s="76">
        <f t="shared" ref="I6" si="3">H6</f>
        <v>4.2303705203482492E-2</v>
      </c>
      <c r="J6" s="6">
        <f t="shared" ref="J6:J36" si="4">SUM(L6,N6,P6,V6,X6,Z6,AB6)</f>
        <v>37.380479087993514</v>
      </c>
      <c r="K6" s="76">
        <f t="shared" ref="K6" si="5">J6</f>
        <v>37.380479087993514</v>
      </c>
      <c r="L6" s="6">
        <f>(((INDEX(Sheet1!$C$5:$BD$192,MATCH($C6,Sheet1!$C$5:$C$192,0),11))*3.4121416)+((INDEX(Sheet1!$C$5:$BD$192,MATCH($C6,Sheet1!$C$5:$C$192,0),23))*99.976))/$AP6</f>
        <v>0.40934494075723826</v>
      </c>
      <c r="M6" s="76">
        <f t="shared" ref="M6" si="6">L6</f>
        <v>0.40934494075723826</v>
      </c>
      <c r="N6" s="6">
        <f>(((INDEX(Sheet1!$C$5:$BD$192,MATCH($C6,Sheet1!$C$5:$C$192,0),12))*3.4121416)+((INDEX(Sheet1!$C$5:$BD$192,MATCH($C6,Sheet1!$C$5:$C$192,0),24))*99.976))/$AP6</f>
        <v>14.671172594841062</v>
      </c>
      <c r="O6" s="76">
        <f t="shared" ref="O6" si="7">N6</f>
        <v>14.671172594841062</v>
      </c>
      <c r="P6" s="6">
        <f>(((INDEX(Sheet1!$C$5:$BD$192,MATCH($C6,Sheet1!$C$5:$C$192,0),17))*3.4121416)+((INDEX(Sheet1!$C$5:$BD$192,MATCH($C6,Sheet1!$C$5:$C$192,0),29))*99.976))/$AP6</f>
        <v>12.916382575235472</v>
      </c>
      <c r="Q6" s="76">
        <f t="shared" ref="Q6" si="8">P6</f>
        <v>12.916382575235472</v>
      </c>
      <c r="R6" s="6">
        <f>(((INDEX(Sheet1!$C$5:$BD$192,MATCH($C6,Sheet1!$C$5:$C$192,0),31))+(INDEX(Sheet1!$C$5:$BD$192,MATCH($C6,Sheet1!$C$5:$C$192,0),32)))*99.976)/$AP6</f>
        <v>0</v>
      </c>
      <c r="S6" s="76">
        <f t="shared" ref="S6" si="9">R6</f>
        <v>0</v>
      </c>
      <c r="T6" s="45">
        <f>(((INDEX(Sheet1!$C$5:$BD$192,MATCH($C6,Sheet1!$C$5:$C$192,0),19))+(INDEX(Sheet1!$C$5:$BD$192,MATCH($C6,Sheet1!$C$5:$C$192,0),20)))*3.4121416)/$AP6</f>
        <v>10.7303044896149</v>
      </c>
      <c r="U6" s="76">
        <f t="shared" ref="U6" si="10">T6</f>
        <v>10.7303044896149</v>
      </c>
      <c r="V6" s="6">
        <f>(((INDEX(Sheet1!$C$5:$BD$192,MATCH($C6,Sheet1!$C$5:$C$192,0),13))*3.4121416)+((INDEX(Sheet1!$C$5:$BD$192,MATCH($C6,Sheet1!$C$5:$C$192,0),25))*99.976))/$AP6</f>
        <v>5.5635524927701958</v>
      </c>
      <c r="W6" s="76">
        <f t="shared" ref="W6" si="11">V6</f>
        <v>5.5635524927701958</v>
      </c>
      <c r="X6" s="6">
        <f>(((INDEX(Sheet1!$C$5:$BD$192,MATCH($C6,Sheet1!$C$5:C$192,0),15))*3.4121416)+((INDEX(Sheet1!$C$5:$BD$192,MATCH($C6,Sheet1!$C$5:C$192,0),27))*99.976))/$AP6</f>
        <v>0</v>
      </c>
      <c r="Y6" s="76">
        <f t="shared" ref="Y6" si="12">X6</f>
        <v>0</v>
      </c>
      <c r="Z6" s="6">
        <f>(((INDEX(Sheet1!$C$5:$BD$192,MATCH($C6,Sheet1!$C$5:C$192,0),14))*3.4121416)+((INDEX(Sheet1!$C$5:$BD$192,MATCH($C6,Sheet1!$C$5:C$192,0),26))*99.976))/$AP6</f>
        <v>0</v>
      </c>
      <c r="AA6" s="76">
        <f t="shared" ref="AA6" si="13">Z6</f>
        <v>0</v>
      </c>
      <c r="AB6" s="6">
        <f>(((INDEX(Sheet1!$C$5:$BD$192,MATCH($C6,Sheet1!$C$5:C$192,0),16))*3.4121416)+((INDEX(Sheet1!$C$5:$BD$192,MATCH($C6,Sheet1!$C$5:C$192,0),28))*99.976))/$AP6</f>
        <v>3.8200264843895524</v>
      </c>
      <c r="AC6" s="76">
        <f t="shared" ref="AC6" si="14">AB6</f>
        <v>3.8200264843895524</v>
      </c>
      <c r="AD6" s="9">
        <v>0</v>
      </c>
      <c r="AE6" s="76">
        <f t="shared" ref="AE6" si="15">AD6</f>
        <v>0</v>
      </c>
      <c r="AF6" s="9">
        <v>0</v>
      </c>
      <c r="AG6" s="76">
        <f t="shared" ref="AG6" si="16">AF6</f>
        <v>0</v>
      </c>
      <c r="AH6" s="47">
        <f>IF(D5=0,"",(D6-D$5)/D$5)</f>
        <v>-7.8586803476346917E-2</v>
      </c>
      <c r="AI6" s="77">
        <f>IF(E5=0,"",(E6-E$5)/E$5)</f>
        <v>-7.8586803476346917E-2</v>
      </c>
      <c r="AJ6" s="47">
        <f t="shared" ref="AJ6:AK6" si="17">IF(F5=0,"",(F6-F$5)/F$5)</f>
        <v>-0.11538192101644056</v>
      </c>
      <c r="AK6" s="77">
        <f t="shared" si="17"/>
        <v>-0.11538192101644056</v>
      </c>
      <c r="AL6" s="45" t="str">
        <f>IF(AND(AH6&gt;0,AI6&gt;0), "Yes", "No")</f>
        <v>No</v>
      </c>
      <c r="AM6" s="45" t="str">
        <f t="shared" ref="AM6:AM36" si="18">IF(AND(AH6&lt;0,AI6&lt;0), "No", "Yes")</f>
        <v>No</v>
      </c>
      <c r="AN6" s="78" t="str">
        <f>IF((AL6=AM6),(IF(AND(AI6&gt;(-0.5%*D$5),AI6&lt;(0.5%*D$5),AE6&lt;=150,AG6&lt;=150,(COUNTBLANK(D6:AK6)=0)),"Pass","Fail")),IF(COUNTA(D6:AK6)=0,"","Fail"))</f>
        <v>Pass</v>
      </c>
      <c r="AO6" s="87"/>
      <c r="AP6" s="46">
        <f>IF(ISNUMBER(SEARCH("RetlMed",C6)),Sheet3!D$2,IF(ISNUMBER(SEARCH("OffSml",C6)),Sheet3!A$2,IF(ISNUMBER(SEARCH("OffMed",C6)),Sheet3!B$2,IF(ISNUMBER(SEARCH("OffLrg",C6)),Sheet3!C$2,IF(ISNUMBER(SEARCH("RetlStrp",C6)),Sheet3!E$2)))))</f>
        <v>24695</v>
      </c>
      <c r="AQ6" s="14"/>
      <c r="AR6" s="14"/>
      <c r="AS6" s="14"/>
    </row>
    <row r="7" spans="1:45" s="3" customFormat="1" ht="26.25" customHeight="1" x14ac:dyDescent="0.2">
      <c r="A7" s="94"/>
      <c r="B7" s="44" t="str">
        <f t="shared" ref="B7:B70" si="19">B6</f>
        <v>CBECC-Com 2016.2.1</v>
      </c>
      <c r="C7" s="63" t="s">
        <v>149</v>
      </c>
      <c r="D7" s="51">
        <f>INDEX(Sheet1!$C$5:$BD$192,MATCH($C7,Sheet1!$C$5:$C$192,0),54)</f>
        <v>223.53899999999999</v>
      </c>
      <c r="E7" s="76">
        <f t="shared" si="1"/>
        <v>223.53899999999999</v>
      </c>
      <c r="F7" s="51">
        <f>(INDEX(Sheet1!$C$5:$BD$192,MATCH($C7,Sheet1!$C$5:$C$192,0),18))/$AP7</f>
        <v>7.8970641830330024</v>
      </c>
      <c r="G7" s="76">
        <f t="shared" ref="G7" si="20">F7</f>
        <v>7.8970641830330024</v>
      </c>
      <c r="H7" s="51">
        <f>(INDEX(Sheet1!$C$5:$BD$192,MATCH($C7,Sheet1!$C$5:$C$192,0),30))/$AP7</f>
        <v>4.8631301882972267E-2</v>
      </c>
      <c r="I7" s="76">
        <f t="shared" ref="I7" si="21">H7</f>
        <v>4.8631301882972267E-2</v>
      </c>
      <c r="J7" s="51">
        <f t="shared" si="4"/>
        <v>31.807891888119862</v>
      </c>
      <c r="K7" s="76">
        <f t="shared" ref="K7" si="22">J7</f>
        <v>31.807891888119862</v>
      </c>
      <c r="L7" s="51">
        <f>(((INDEX(Sheet1!$C$5:$BD$192,MATCH($C7,Sheet1!$C$5:$C$192,0),11))*3.4121416)+((INDEX(Sheet1!$C$5:$BD$192,MATCH($C7,Sheet1!$C$5:$C$192,0),23))*99.976))/$AP7</f>
        <v>0.4520882737396234</v>
      </c>
      <c r="M7" s="76">
        <f t="shared" ref="M7" si="23">L7</f>
        <v>0.4520882737396234</v>
      </c>
      <c r="N7" s="51">
        <f>(((INDEX(Sheet1!$C$5:$BD$192,MATCH($C7,Sheet1!$C$5:$C$192,0),12))*3.4121416)+((INDEX(Sheet1!$C$5:$BD$192,MATCH($C7,Sheet1!$C$5:$C$192,0),24))*99.976))/$AP7</f>
        <v>4.2785865299566712</v>
      </c>
      <c r="O7" s="76">
        <f t="shared" ref="O7" si="24">N7</f>
        <v>4.2785865299566712</v>
      </c>
      <c r="P7" s="51">
        <f>(((INDEX(Sheet1!$C$5:$BD$192,MATCH($C7,Sheet1!$C$5:$C$192,0),17))*3.4121416)+((INDEX(Sheet1!$C$5:$BD$192,MATCH($C7,Sheet1!$C$5:$C$192,0),29))*99.976))/$AP7</f>
        <v>12.916382575235472</v>
      </c>
      <c r="Q7" s="76">
        <f t="shared" ref="Q7" si="25">P7</f>
        <v>12.916382575235472</v>
      </c>
      <c r="R7" s="51">
        <f>(((INDEX(Sheet1!$C$5:$BD$192,MATCH($C7,Sheet1!$C$5:$C$192,0),31))+(INDEX(Sheet1!$C$5:$BD$192,MATCH($C7,Sheet1!$C$5:$C$192,0),32)))*99.976)/$AP7</f>
        <v>0</v>
      </c>
      <c r="S7" s="76">
        <f t="shared" ref="S7" si="26">R7</f>
        <v>0</v>
      </c>
      <c r="T7" s="51">
        <f>(((INDEX(Sheet1!$C$5:$BD$192,MATCH($C7,Sheet1!$C$5:$C$192,0),19))+(INDEX(Sheet1!$C$5:$BD$192,MATCH($C7,Sheet1!$C$5:$C$192,0),20)))*3.4121416)/$AP7</f>
        <v>10.7303044896149</v>
      </c>
      <c r="U7" s="76">
        <f t="shared" ref="U7" si="27">T7</f>
        <v>10.7303044896149</v>
      </c>
      <c r="V7" s="51">
        <f>(((INDEX(Sheet1!$C$5:$BD$192,MATCH($C7,Sheet1!$C$5:$C$192,0),13))*3.4121416)+((INDEX(Sheet1!$C$5:$BD$192,MATCH($C7,Sheet1!$C$5:$C$192,0),25))*99.976))/$AP7</f>
        <v>9.7509597458756829</v>
      </c>
      <c r="W7" s="76">
        <f t="shared" ref="W7" si="28">V7</f>
        <v>9.7509597458756829</v>
      </c>
      <c r="X7" s="51">
        <f>(((INDEX(Sheet1!$C$5:$BD$192,MATCH($C7,Sheet1!$C$5:C$192,0),15))*3.4121416)+((INDEX(Sheet1!$C$5:$BD$192,MATCH($C7,Sheet1!$C$5:C$192,0),27))*99.976))/$AP7</f>
        <v>0</v>
      </c>
      <c r="Y7" s="76">
        <f t="shared" ref="Y7" si="29">X7</f>
        <v>0</v>
      </c>
      <c r="Z7" s="51">
        <f>(((INDEX(Sheet1!$C$5:$BD$192,MATCH($C7,Sheet1!$C$5:C$192,0),14))*3.4121416)+((INDEX(Sheet1!$C$5:$BD$192,MATCH($C7,Sheet1!$C$5:C$192,0),26))*99.976))/$AP7</f>
        <v>0</v>
      </c>
      <c r="AA7" s="76">
        <f t="shared" ref="AA7" si="30">Z7</f>
        <v>0</v>
      </c>
      <c r="AB7" s="51">
        <f>(((INDEX(Sheet1!$C$5:$BD$192,MATCH($C7,Sheet1!$C$5:C$192,0),16))*3.4121416)+((INDEX(Sheet1!$C$5:$BD$192,MATCH($C7,Sheet1!$C$5:C$192,0),28))*99.976))/$AP7</f>
        <v>4.4098747633124109</v>
      </c>
      <c r="AC7" s="76">
        <f t="shared" ref="AC7" si="31">AB7</f>
        <v>4.4098747633124109</v>
      </c>
      <c r="AD7" s="52">
        <v>0</v>
      </c>
      <c r="AE7" s="76">
        <f t="shared" ref="AE7" si="32">AD7</f>
        <v>0</v>
      </c>
      <c r="AF7" s="52">
        <v>0</v>
      </c>
      <c r="AG7" s="76">
        <f t="shared" ref="AG7" si="33">AF7</f>
        <v>0</v>
      </c>
      <c r="AH7" s="53"/>
      <c r="AI7" s="51"/>
      <c r="AJ7" s="53"/>
      <c r="AK7" s="51"/>
      <c r="AL7" s="51"/>
      <c r="AM7" s="51"/>
      <c r="AN7" s="79"/>
      <c r="AO7" s="87"/>
      <c r="AP7" s="46">
        <f>IF(ISNUMBER(SEARCH("RetlMed",C7)),Sheet3!D$2,IF(ISNUMBER(SEARCH("OffSml",C7)),Sheet3!A$2,IF(ISNUMBER(SEARCH("OffMed",C7)),Sheet3!B$2,IF(ISNUMBER(SEARCH("OffLrg",C7)),Sheet3!C$2,IF(ISNUMBER(SEARCH("RetlStrp",C7)),Sheet3!E$2)))))</f>
        <v>24695</v>
      </c>
      <c r="AQ7" s="14"/>
      <c r="AR7" s="14"/>
      <c r="AS7" s="14"/>
    </row>
    <row r="8" spans="1:45" s="3" customFormat="1" ht="26.25" customHeight="1" x14ac:dyDescent="0.2">
      <c r="A8" s="94"/>
      <c r="B8" s="44" t="str">
        <f t="shared" si="19"/>
        <v>CBECC-Com 2016.2.1</v>
      </c>
      <c r="C8" s="64" t="s">
        <v>150</v>
      </c>
      <c r="D8" s="45">
        <f>INDEX(Sheet1!$C$5:$BD$192,MATCH($C8,Sheet1!$C$5:$C$192,0),54)</f>
        <v>179.02199999999999</v>
      </c>
      <c r="E8" s="76">
        <f t="shared" si="1"/>
        <v>179.02199999999999</v>
      </c>
      <c r="F8" s="6">
        <f>(INDEX(Sheet1!$C$5:$BD$192,MATCH($C8,Sheet1!$C$5:$C$192,0),18))/$AP8</f>
        <v>5.9708038064385507</v>
      </c>
      <c r="G8" s="76">
        <f t="shared" ref="G8" si="34">F8</f>
        <v>5.9708038064385507</v>
      </c>
      <c r="H8" s="6">
        <f>(INDEX(Sheet1!$C$5:$BD$192,MATCH($C8,Sheet1!$C$5:$C$192,0),30))/$AP8</f>
        <v>5.3332658432881146E-2</v>
      </c>
      <c r="I8" s="76">
        <f t="shared" ref="I8" si="35">H8</f>
        <v>5.3332658432881146E-2</v>
      </c>
      <c r="J8" s="6">
        <f t="shared" si="4"/>
        <v>25.705231073694264</v>
      </c>
      <c r="K8" s="76">
        <f t="shared" ref="K8" si="36">J8</f>
        <v>25.705231073694264</v>
      </c>
      <c r="L8" s="6">
        <f>(((INDEX(Sheet1!$C$5:$BD$192,MATCH($C8,Sheet1!$C$5:$C$192,0),11))*3.4121416)+((INDEX(Sheet1!$C$5:$BD$192,MATCH($C8,Sheet1!$C$5:$C$192,0),23))*99.976))/$AP8</f>
        <v>0.9220868055881758</v>
      </c>
      <c r="M8" s="76">
        <f t="shared" ref="M8" si="37">L8</f>
        <v>0.9220868055881758</v>
      </c>
      <c r="N8" s="6">
        <f>(((INDEX(Sheet1!$C$5:$BD$192,MATCH($C8,Sheet1!$C$5:$C$192,0),12))*3.4121416)+((INDEX(Sheet1!$C$5:$BD$192,MATCH($C8,Sheet1!$C$5:$C$192,0),24))*99.976))/$AP8</f>
        <v>5.5213549610981971</v>
      </c>
      <c r="O8" s="76">
        <f t="shared" ref="O8" si="38">N8</f>
        <v>5.5213549610981971</v>
      </c>
      <c r="P8" s="6">
        <f>(((INDEX(Sheet1!$C$5:$BD$192,MATCH($C8,Sheet1!$C$5:$C$192,0),17))*3.4121416)+((INDEX(Sheet1!$C$5:$BD$192,MATCH($C8,Sheet1!$C$5:$C$192,0),29))*99.976))/$AP8</f>
        <v>12.916382575235472</v>
      </c>
      <c r="Q8" s="76">
        <f t="shared" ref="Q8" si="39">P8</f>
        <v>12.916382575235472</v>
      </c>
      <c r="R8" s="6">
        <f>(((INDEX(Sheet1!$C$5:$BD$192,MATCH($C8,Sheet1!$C$5:$C$192,0),31))+(INDEX(Sheet1!$C$5:$BD$192,MATCH($C8,Sheet1!$C$5:$C$192,0),32)))*99.976)/$AP8</f>
        <v>0</v>
      </c>
      <c r="S8" s="76">
        <f t="shared" ref="S8" si="40">R8</f>
        <v>0</v>
      </c>
      <c r="T8" s="45">
        <f>(((INDEX(Sheet1!$C$5:$BD$192,MATCH($C8,Sheet1!$C$5:$C$192,0),19))+(INDEX(Sheet1!$C$5:$BD$192,MATCH($C8,Sheet1!$C$5:$C$192,0),20)))*3.4121416)/$AP8</f>
        <v>10.7303044896149</v>
      </c>
      <c r="U8" s="76">
        <f t="shared" ref="U8" si="41">T8</f>
        <v>10.7303044896149</v>
      </c>
      <c r="V8" s="6">
        <f>(((INDEX(Sheet1!$C$5:$BD$192,MATCH($C8,Sheet1!$C$5:$C$192,0),13))*3.4121416)+((INDEX(Sheet1!$C$5:$BD$192,MATCH($C8,Sheet1!$C$5:$C$192,0),25))*99.976))/$AP8</f>
        <v>1.9355319684600123</v>
      </c>
      <c r="W8" s="76">
        <f t="shared" ref="W8" si="42">V8</f>
        <v>1.9355319684600123</v>
      </c>
      <c r="X8" s="6">
        <f>(((INDEX(Sheet1!$C$5:$BD$192,MATCH($C8,Sheet1!$C$5:C$192,0),15))*3.4121416)+((INDEX(Sheet1!$C$5:$BD$192,MATCH($C8,Sheet1!$C$5:C$192,0),27))*99.976))/$AP8</f>
        <v>0</v>
      </c>
      <c r="Y8" s="76">
        <f t="shared" ref="Y8" si="43">X8</f>
        <v>0</v>
      </c>
      <c r="Z8" s="6">
        <f>(((INDEX(Sheet1!$C$5:$BD$192,MATCH($C8,Sheet1!$C$5:C$192,0),14))*3.4121416)+((INDEX(Sheet1!$C$5:$BD$192,MATCH($C8,Sheet1!$C$5:C$192,0),26))*99.976))/$AP8</f>
        <v>0</v>
      </c>
      <c r="AA8" s="76">
        <f t="shared" ref="AA8" si="44">Z8</f>
        <v>0</v>
      </c>
      <c r="AB8" s="6">
        <f>(((INDEX(Sheet1!$C$5:$BD$192,MATCH($C8,Sheet1!$C$5:C$192,0),16))*3.4121416)+((INDEX(Sheet1!$C$5:$BD$192,MATCH($C8,Sheet1!$C$5:C$192,0),28))*99.976))/$AP8</f>
        <v>4.4098747633124109</v>
      </c>
      <c r="AC8" s="76">
        <f t="shared" ref="AC8" si="45">AB8</f>
        <v>4.4098747633124109</v>
      </c>
      <c r="AD8" s="9">
        <v>0</v>
      </c>
      <c r="AE8" s="76">
        <f t="shared" ref="AE8" si="46">AD8</f>
        <v>0</v>
      </c>
      <c r="AF8" s="9">
        <v>0</v>
      </c>
      <c r="AG8" s="76">
        <f t="shared" ref="AG8" si="47">AF8</f>
        <v>0</v>
      </c>
      <c r="AH8" s="47">
        <f>IF(D7=0,"",(D8-D$7)/D$7)</f>
        <v>-0.19914645766510541</v>
      </c>
      <c r="AI8" s="77">
        <f t="shared" ref="AI8:AK8" si="48">IF(E7=0,"",(E8-E$7)/E$7)</f>
        <v>-0.19914645766510541</v>
      </c>
      <c r="AJ8" s="47">
        <f t="shared" si="48"/>
        <v>-0.24392107395214793</v>
      </c>
      <c r="AK8" s="86">
        <f t="shared" si="48"/>
        <v>-0.24392107395214793</v>
      </c>
      <c r="AL8" s="45" t="str">
        <f>IF(AND(AH8&gt;0,AI8&gt;0), "Yes", "No")</f>
        <v>No</v>
      </c>
      <c r="AM8" s="45" t="str">
        <f t="shared" si="18"/>
        <v>No</v>
      </c>
      <c r="AN8" s="78" t="str">
        <f>IF((AL8=AM8),(IF(AND(AI8&gt;(-0.5%*D$7),AI8&lt;(0.5%*D$7),AE8&lt;=150,AG8&lt;=150,(COUNTBLANK(D8:AK8)=0)),"Pass","Fail")),IF(COUNTA(D8:AK8)=0,"","Fail"))</f>
        <v>Pass</v>
      </c>
      <c r="AO8" s="87"/>
      <c r="AP8" s="46">
        <f>IF(ISNUMBER(SEARCH("RetlMed",C8)),Sheet3!D$2,IF(ISNUMBER(SEARCH("OffSml",C8)),Sheet3!A$2,IF(ISNUMBER(SEARCH("OffMed",C8)),Sheet3!B$2,IF(ISNUMBER(SEARCH("OffLrg",C8)),Sheet3!C$2,IF(ISNUMBER(SEARCH("RetlStrp",C8)),Sheet3!E$2)))))</f>
        <v>24695</v>
      </c>
      <c r="AQ8" s="14"/>
      <c r="AR8" s="14"/>
      <c r="AS8" s="14"/>
    </row>
    <row r="9" spans="1:45" s="3" customFormat="1" ht="26.25" customHeight="1" x14ac:dyDescent="0.2">
      <c r="A9" s="94"/>
      <c r="B9" s="44" t="str">
        <f t="shared" si="19"/>
        <v>CBECC-Com 2016.2.1</v>
      </c>
      <c r="C9" s="63" t="s">
        <v>103</v>
      </c>
      <c r="D9" s="51">
        <f>INDEX(Sheet1!$C$5:$BD$192,MATCH($C9,Sheet1!$C$5:$C$192,0),54)</f>
        <v>115.739</v>
      </c>
      <c r="E9" s="76">
        <f t="shared" si="1"/>
        <v>115.739</v>
      </c>
      <c r="F9" s="51">
        <f>(INDEX(Sheet1!$C$5:$BD$192,MATCH($C9,Sheet1!$C$5:$C$192,0),18))/$AP9</f>
        <v>3.1230783582089554</v>
      </c>
      <c r="G9" s="76">
        <f t="shared" ref="G9" si="49">F9</f>
        <v>3.1230783582089554</v>
      </c>
      <c r="H9" s="51">
        <f>(INDEX(Sheet1!$C$5:$BD$192,MATCH($C9,Sheet1!$C$5:$C$192,0),30))/$AP9</f>
        <v>0.12356716417910447</v>
      </c>
      <c r="I9" s="76">
        <f t="shared" ref="I9" si="50">H9</f>
        <v>0.12356716417910447</v>
      </c>
      <c r="J9" s="51">
        <f t="shared" si="4"/>
        <v>23.010133909336233</v>
      </c>
      <c r="K9" s="76">
        <f t="shared" ref="K9" si="51">J9</f>
        <v>23.010133909336233</v>
      </c>
      <c r="L9" s="51">
        <f>(((INDEX(Sheet1!$C$5:$BD$192,MATCH($C9,Sheet1!$C$5:$C$192,0),11))*3.4121416)+((INDEX(Sheet1!$C$5:$BD$192,MATCH($C9,Sheet1!$C$5:$C$192,0),23))*99.976))/$AP9</f>
        <v>11.032861220119667</v>
      </c>
      <c r="M9" s="76">
        <f t="shared" ref="M9" si="52">L9</f>
        <v>11.032861220119667</v>
      </c>
      <c r="N9" s="51">
        <f>(((INDEX(Sheet1!$C$5:$BD$192,MATCH($C9,Sheet1!$C$5:$C$192,0),12))*3.4121416)+((INDEX(Sheet1!$C$5:$BD$192,MATCH($C9,Sheet1!$C$5:$C$192,0),24))*99.976))/$AP9</f>
        <v>2.9036433784985074</v>
      </c>
      <c r="O9" s="76">
        <f t="shared" ref="O9" si="53">N9</f>
        <v>2.9036433784985074</v>
      </c>
      <c r="P9" s="51">
        <f>(((INDEX(Sheet1!$C$5:$BD$192,MATCH($C9,Sheet1!$C$5:$C$192,0),17))*3.4121416)+((INDEX(Sheet1!$C$5:$BD$192,MATCH($C9,Sheet1!$C$5:$C$192,0),29))*99.976))/$AP9</f>
        <v>5.7689128958686569</v>
      </c>
      <c r="Q9" s="76">
        <f t="shared" ref="Q9" si="54">P9</f>
        <v>5.7689128958686569</v>
      </c>
      <c r="R9" s="51">
        <f>(((INDEX(Sheet1!$C$5:$BD$192,MATCH($C9,Sheet1!$C$5:$C$192,0),31))+(INDEX(Sheet1!$C$5:$BD$192,MATCH($C9,Sheet1!$C$5:$C$192,0),32)))*99.976)/$AP9</f>
        <v>0</v>
      </c>
      <c r="S9" s="76">
        <f t="shared" ref="S9" si="55">R9</f>
        <v>0</v>
      </c>
      <c r="T9" s="51">
        <f>(((INDEX(Sheet1!$C$5:$BD$192,MATCH($C9,Sheet1!$C$5:$C$192,0),19))+(INDEX(Sheet1!$C$5:$BD$192,MATCH($C9,Sheet1!$C$5:$C$192,0),20)))*3.4121416)/$AP9</f>
        <v>14.622618239955223</v>
      </c>
      <c r="U9" s="76">
        <f t="shared" ref="U9" si="56">T9</f>
        <v>14.622618239955223</v>
      </c>
      <c r="V9" s="51">
        <f>(((INDEX(Sheet1!$C$5:$BD$192,MATCH($C9,Sheet1!$C$5:$C$192,0),13))*3.4121416)+((INDEX(Sheet1!$C$5:$BD$192,MATCH($C9,Sheet1!$C$5:$C$192,0),25))*99.976))/$AP9</f>
        <v>1.7143019550164178</v>
      </c>
      <c r="W9" s="76">
        <f t="shared" ref="W9" si="57">V9</f>
        <v>1.7143019550164178</v>
      </c>
      <c r="X9" s="51">
        <f>(((INDEX(Sheet1!$C$5:$BD$192,MATCH($C9,Sheet1!$C$5:C$192,0),15))*3.4121416)+((INDEX(Sheet1!$C$5:$BD$192,MATCH($C9,Sheet1!$C$5:C$192,0),27))*99.976))/$AP9</f>
        <v>0.26708474714641789</v>
      </c>
      <c r="Y9" s="76">
        <f t="shared" ref="Y9" si="58">X9</f>
        <v>0.26708474714641789</v>
      </c>
      <c r="Z9" s="51">
        <f>(((INDEX(Sheet1!$C$5:$BD$192,MATCH($C9,Sheet1!$C$5:C$192,0),14))*3.4121416)+((INDEX(Sheet1!$C$5:$BD$192,MATCH($C9,Sheet1!$C$5:C$192,0),26))*99.976))/$AP9</f>
        <v>0</v>
      </c>
      <c r="AA9" s="76">
        <f t="shared" ref="AA9" si="59">Z9</f>
        <v>0</v>
      </c>
      <c r="AB9" s="51">
        <f>(((INDEX(Sheet1!$C$5:$BD$192,MATCH($C9,Sheet1!$C$5:C$192,0),16))*3.4121416)+((INDEX(Sheet1!$C$5:$BD$192,MATCH($C9,Sheet1!$C$5:C$192,0),28))*99.976))/$AP9</f>
        <v>1.3233297126865673</v>
      </c>
      <c r="AC9" s="76">
        <f t="shared" ref="AC9" si="60">AB9</f>
        <v>1.3233297126865673</v>
      </c>
      <c r="AD9" s="52">
        <v>0</v>
      </c>
      <c r="AE9" s="76">
        <f t="shared" ref="AE9" si="61">AD9</f>
        <v>0</v>
      </c>
      <c r="AF9" s="52">
        <v>0</v>
      </c>
      <c r="AG9" s="76">
        <f t="shared" ref="AG9" si="62">AF9</f>
        <v>0</v>
      </c>
      <c r="AH9" s="53"/>
      <c r="AI9" s="51"/>
      <c r="AJ9" s="53"/>
      <c r="AK9" s="51"/>
      <c r="AL9" s="51"/>
      <c r="AM9" s="51"/>
      <c r="AN9" s="79"/>
      <c r="AO9" s="87"/>
      <c r="AP9" s="46">
        <f>IF(ISNUMBER(SEARCH("RetlMed",C9)),Sheet3!D$2,IF(ISNUMBER(SEARCH("OffSml",C9)),Sheet3!A$2,IF(ISNUMBER(SEARCH("OffMed",C9)),Sheet3!B$2,IF(ISNUMBER(SEARCH("OffLrg",C9)),Sheet3!C$2,IF(ISNUMBER(SEARCH("RetlStrp",C9)),Sheet3!E$2)))))</f>
        <v>53600</v>
      </c>
      <c r="AQ9" s="14"/>
      <c r="AR9" s="14"/>
      <c r="AS9" s="14"/>
    </row>
    <row r="10" spans="1:45" s="3" customFormat="1" ht="26.25" customHeight="1" x14ac:dyDescent="0.2">
      <c r="A10" s="94"/>
      <c r="B10" s="44" t="str">
        <f t="shared" si="19"/>
        <v>CBECC-Com 2016.2.1</v>
      </c>
      <c r="C10" s="64" t="s">
        <v>104</v>
      </c>
      <c r="D10" s="45">
        <f>INDEX(Sheet1!$C$5:$BD$192,MATCH($C10,Sheet1!$C$5:$C$192,0),54)</f>
        <v>106.73</v>
      </c>
      <c r="E10" s="76">
        <f t="shared" si="1"/>
        <v>106.73</v>
      </c>
      <c r="F10" s="6">
        <f>(INDEX(Sheet1!$C$5:$BD$192,MATCH($C10,Sheet1!$C$5:$C$192,0),18))/$AP10</f>
        <v>2.7533582089552238</v>
      </c>
      <c r="G10" s="76">
        <f t="shared" ref="G10" si="63">F10</f>
        <v>2.7533582089552238</v>
      </c>
      <c r="H10" s="6">
        <f>(INDEX(Sheet1!$C$5:$BD$192,MATCH($C10,Sheet1!$C$5:$C$192,0),30))/$AP10</f>
        <v>0.12836940298507463</v>
      </c>
      <c r="I10" s="76">
        <f t="shared" ref="I10" si="64">H10</f>
        <v>0.12836940298507463</v>
      </c>
      <c r="J10" s="6">
        <f t="shared" si="4"/>
        <v>22.228734814469661</v>
      </c>
      <c r="K10" s="76">
        <f t="shared" ref="K10" si="65">J10</f>
        <v>22.228734814469661</v>
      </c>
      <c r="L10" s="6">
        <f>(((INDEX(Sheet1!$C$5:$BD$192,MATCH($C10,Sheet1!$C$5:$C$192,0),11))*3.4121416)+((INDEX(Sheet1!$C$5:$BD$192,MATCH($C10,Sheet1!$C$5:$C$192,0),23))*99.976))/$AP10</f>
        <v>11.51309511591727</v>
      </c>
      <c r="M10" s="76">
        <f t="shared" ref="M10" si="66">L10</f>
        <v>11.51309511591727</v>
      </c>
      <c r="N10" s="6">
        <f>(((INDEX(Sheet1!$C$5:$BD$192,MATCH($C10,Sheet1!$C$5:$C$192,0),12))*3.4121416)+((INDEX(Sheet1!$C$5:$BD$192,MATCH($C10,Sheet1!$C$5:$C$192,0),24))*99.976))/$AP10</f>
        <v>2.8341973846283586</v>
      </c>
      <c r="O10" s="76">
        <f t="shared" ref="O10" si="67">N10</f>
        <v>2.8341973846283586</v>
      </c>
      <c r="P10" s="6">
        <f>(((INDEX(Sheet1!$C$5:$BD$192,MATCH($C10,Sheet1!$C$5:$C$192,0),17))*3.4121416)+((INDEX(Sheet1!$C$5:$BD$192,MATCH($C10,Sheet1!$C$5:$C$192,0),29))*99.976))/$AP10</f>
        <v>4.6151315898820897</v>
      </c>
      <c r="Q10" s="76">
        <f t="shared" ref="Q10" si="68">P10</f>
        <v>4.6151315898820897</v>
      </c>
      <c r="R10" s="6">
        <f>(((INDEX(Sheet1!$C$5:$BD$192,MATCH($C10,Sheet1!$C$5:$C$192,0),31))+(INDEX(Sheet1!$C$5:$BD$192,MATCH($C10,Sheet1!$C$5:$C$192,0),32)))*99.976)/$AP10</f>
        <v>0</v>
      </c>
      <c r="S10" s="76">
        <f t="shared" ref="S10" si="69">R10</f>
        <v>0</v>
      </c>
      <c r="T10" s="45">
        <f>(((INDEX(Sheet1!$C$5:$BD$192,MATCH($C10,Sheet1!$C$5:$C$192,0),19))+(INDEX(Sheet1!$C$5:$BD$192,MATCH($C10,Sheet1!$C$5:$C$192,0),20)))*3.4121416)/$AP10</f>
        <v>14.622618239955223</v>
      </c>
      <c r="U10" s="76">
        <f t="shared" ref="U10" si="70">T10</f>
        <v>14.622618239955223</v>
      </c>
      <c r="V10" s="6">
        <f>(((INDEX(Sheet1!$C$5:$BD$192,MATCH($C10,Sheet1!$C$5:$C$192,0),13))*3.4121416)+((INDEX(Sheet1!$C$5:$BD$192,MATCH($C10,Sheet1!$C$5:$C$192,0),25))*99.976))/$AP10</f>
        <v>1.6676905729358207</v>
      </c>
      <c r="W10" s="76">
        <f t="shared" ref="W10" si="71">V10</f>
        <v>1.6676905729358207</v>
      </c>
      <c r="X10" s="6">
        <f>(((INDEX(Sheet1!$C$5:$BD$192,MATCH($C10,Sheet1!$C$5:C$192,0),15))*3.4121416)+((INDEX(Sheet1!$C$5:$BD$192,MATCH($C10,Sheet1!$C$5:C$192,0),27))*99.976))/$AP10</f>
        <v>0.27529043841955225</v>
      </c>
      <c r="Y10" s="76">
        <f t="shared" ref="Y10" si="72">X10</f>
        <v>0.27529043841955225</v>
      </c>
      <c r="Z10" s="6">
        <f>(((INDEX(Sheet1!$C$5:$BD$192,MATCH($C10,Sheet1!$C$5:C$192,0),14))*3.4121416)+((INDEX(Sheet1!$C$5:$BD$192,MATCH($C10,Sheet1!$C$5:C$192,0),26))*99.976))/$AP10</f>
        <v>0</v>
      </c>
      <c r="AA10" s="76">
        <f t="shared" ref="AA10" si="73">Z10</f>
        <v>0</v>
      </c>
      <c r="AB10" s="6">
        <f>(((INDEX(Sheet1!$C$5:$BD$192,MATCH($C10,Sheet1!$C$5:C$192,0),16))*3.4121416)+((INDEX(Sheet1!$C$5:$BD$192,MATCH($C10,Sheet1!$C$5:C$192,0),28))*99.976))/$AP10</f>
        <v>1.3233297126865673</v>
      </c>
      <c r="AC10" s="76">
        <f t="shared" ref="AC10" si="74">AB10</f>
        <v>1.3233297126865673</v>
      </c>
      <c r="AD10" s="9">
        <v>0</v>
      </c>
      <c r="AE10" s="76">
        <f t="shared" ref="AE10" si="75">AD10</f>
        <v>0</v>
      </c>
      <c r="AF10" s="9">
        <v>0</v>
      </c>
      <c r="AG10" s="76">
        <f t="shared" ref="AG10" si="76">AF10</f>
        <v>0</v>
      </c>
      <c r="AH10" s="47">
        <f>IF($D$9=0,"",(D10-D$9)/D$9)</f>
        <v>-7.7838930697517697E-2</v>
      </c>
      <c r="AI10" s="77">
        <f>IF($E$9=0,"",(E10-E$9)/E$9)</f>
        <v>-7.7838930697517697E-2</v>
      </c>
      <c r="AJ10" s="47">
        <f>IF($F$9=0,"",(F10-F$9)/F$9)</f>
        <v>-0.1183832446220662</v>
      </c>
      <c r="AK10" s="86">
        <f>IF($G$9=0,"",(G10-G$9)/G$9)</f>
        <v>-0.1183832446220662</v>
      </c>
      <c r="AL10" s="45" t="str">
        <f t="shared" ref="AL10:AL36" si="77">IF(AND(AH10&gt;0,AI10&gt;0), "Yes", "No")</f>
        <v>No</v>
      </c>
      <c r="AM10" s="45" t="str">
        <f t="shared" si="18"/>
        <v>No</v>
      </c>
      <c r="AN10" s="78" t="str">
        <f>IF((AL10=AM10),(IF(AND(AI10&gt;(-0.5%*D$9),AI10&lt;(0.5%*D$9),AE10&lt;=150,AG10&lt;=150,(COUNTBLANK(D10:AK10)=0)),"Pass","Fail")),IF(COUNTA(D10:AK10)=0,"","Fail"))</f>
        <v>Pass</v>
      </c>
      <c r="AO10" s="87"/>
      <c r="AP10" s="46">
        <f>IF(ISNUMBER(SEARCH("RetlMed",C10)),Sheet3!D$2,IF(ISNUMBER(SEARCH("OffSml",C10)),Sheet3!A$2,IF(ISNUMBER(SEARCH("OffMed",C10)),Sheet3!B$2,IF(ISNUMBER(SEARCH("OffLrg",C10)),Sheet3!C$2,IF(ISNUMBER(SEARCH("RetlStrp",C10)),Sheet3!E$2)))))</f>
        <v>53600</v>
      </c>
      <c r="AQ10" s="14"/>
      <c r="AR10" s="14"/>
      <c r="AS10" s="14"/>
    </row>
    <row r="11" spans="1:45" s="3" customFormat="1" ht="26.25" customHeight="1" x14ac:dyDescent="0.2">
      <c r="A11" s="94"/>
      <c r="B11" s="44" t="str">
        <f t="shared" si="19"/>
        <v>CBECC-Com 2016.2.1</v>
      </c>
      <c r="C11" s="64" t="s">
        <v>105</v>
      </c>
      <c r="D11" s="45">
        <f>INDEX(Sheet1!$C$5:$BD$192,MATCH($C11,Sheet1!$C$5:$C$192,0),54)</f>
        <v>124.833</v>
      </c>
      <c r="E11" s="76">
        <f t="shared" si="1"/>
        <v>124.833</v>
      </c>
      <c r="F11" s="6">
        <f>(INDEX(Sheet1!$C$5:$BD$192,MATCH($C11,Sheet1!$C$5:$C$192,0),18))/$AP11</f>
        <v>3.4944402985074627</v>
      </c>
      <c r="G11" s="76">
        <f t="shared" ref="G11" si="78">F11</f>
        <v>3.4944402985074627</v>
      </c>
      <c r="H11" s="6">
        <f>(INDEX(Sheet1!$C$5:$BD$192,MATCH($C11,Sheet1!$C$5:$C$192,0),30))/$AP11</f>
        <v>0.11904309701492537</v>
      </c>
      <c r="I11" s="76">
        <f t="shared" ref="I11" si="79">H11</f>
        <v>0.11904309701492537</v>
      </c>
      <c r="J11" s="6">
        <f t="shared" si="4"/>
        <v>23.824983717812607</v>
      </c>
      <c r="K11" s="76">
        <f t="shared" ref="K11" si="80">J11</f>
        <v>23.824983717812607</v>
      </c>
      <c r="L11" s="6">
        <f>(((INDEX(Sheet1!$C$5:$BD$192,MATCH($C11,Sheet1!$C$5:$C$192,0),11))*3.4121416)+((INDEX(Sheet1!$C$5:$BD$192,MATCH($C11,Sheet1!$C$5:$C$192,0),23))*99.976))/$AP11</f>
        <v>10.580462645944246</v>
      </c>
      <c r="M11" s="76">
        <f t="shared" ref="M11" si="81">L11</f>
        <v>10.580462645944246</v>
      </c>
      <c r="N11" s="6">
        <f>(((INDEX(Sheet1!$C$5:$BD$192,MATCH($C11,Sheet1!$C$5:$C$192,0),12))*3.4121416)+((INDEX(Sheet1!$C$5:$BD$192,MATCH($C11,Sheet1!$C$5:$C$192,0),24))*99.976))/$AP11</f>
        <v>2.9745471716716421</v>
      </c>
      <c r="O11" s="76">
        <f t="shared" ref="O11" si="82">N11</f>
        <v>2.9745471716716421</v>
      </c>
      <c r="P11" s="6">
        <f>(((INDEX(Sheet1!$C$5:$BD$192,MATCH($C11,Sheet1!$C$5:$C$192,0),17))*3.4121416)+((INDEX(Sheet1!$C$5:$BD$192,MATCH($C11,Sheet1!$C$5:$C$192,0),29))*99.976))/$AP11</f>
        <v>6.9227005677910443</v>
      </c>
      <c r="Q11" s="76">
        <f t="shared" ref="Q11" si="83">P11</f>
        <v>6.9227005677910443</v>
      </c>
      <c r="R11" s="6">
        <f>(((INDEX(Sheet1!$C$5:$BD$192,MATCH($C11,Sheet1!$C$5:$C$192,0),31))+(INDEX(Sheet1!$C$5:$BD$192,MATCH($C11,Sheet1!$C$5:$C$192,0),32)))*99.976)/$AP11</f>
        <v>0</v>
      </c>
      <c r="S11" s="76">
        <f t="shared" ref="S11" si="84">R11</f>
        <v>0</v>
      </c>
      <c r="T11" s="45">
        <f>(((INDEX(Sheet1!$C$5:$BD$192,MATCH($C11,Sheet1!$C$5:$C$192,0),19))+(INDEX(Sheet1!$C$5:$BD$192,MATCH($C11,Sheet1!$C$5:$C$192,0),20)))*3.4121416)/$AP11</f>
        <v>14.622618239955223</v>
      </c>
      <c r="U11" s="76">
        <f t="shared" ref="U11" si="85">T11</f>
        <v>14.622618239955223</v>
      </c>
      <c r="V11" s="6">
        <f>(((INDEX(Sheet1!$C$5:$BD$192,MATCH($C11,Sheet1!$C$5:$C$192,0),13))*3.4121416)+((INDEX(Sheet1!$C$5:$BD$192,MATCH($C11,Sheet1!$C$5:$C$192,0),25))*99.976))/$AP11</f>
        <v>1.7648729491776121</v>
      </c>
      <c r="W11" s="76">
        <f t="shared" ref="W11" si="86">V11</f>
        <v>1.7648729491776121</v>
      </c>
      <c r="X11" s="6">
        <f>(((INDEX(Sheet1!$C$5:$BD$192,MATCH($C11,Sheet1!$C$5:C$192,0),15))*3.4121416)+((INDEX(Sheet1!$C$5:$BD$192,MATCH($C11,Sheet1!$C$5:C$192,0),27))*99.976))/$AP11</f>
        <v>0.25907067054149252</v>
      </c>
      <c r="Y11" s="76">
        <f t="shared" ref="Y11" si="87">X11</f>
        <v>0.25907067054149252</v>
      </c>
      <c r="Z11" s="6">
        <f>(((INDEX(Sheet1!$C$5:$BD$192,MATCH($C11,Sheet1!$C$5:C$192,0),14))*3.4121416)+((INDEX(Sheet1!$C$5:$BD$192,MATCH($C11,Sheet1!$C$5:C$192,0),26))*99.976))/$AP11</f>
        <v>0</v>
      </c>
      <c r="AA11" s="76">
        <f t="shared" ref="AA11" si="88">Z11</f>
        <v>0</v>
      </c>
      <c r="AB11" s="6">
        <f>(((INDEX(Sheet1!$C$5:$BD$192,MATCH($C11,Sheet1!$C$5:C$192,0),16))*3.4121416)+((INDEX(Sheet1!$C$5:$BD$192,MATCH($C11,Sheet1!$C$5:C$192,0),28))*99.976))/$AP11</f>
        <v>1.3233297126865673</v>
      </c>
      <c r="AC11" s="76">
        <f t="shared" ref="AC11" si="89">AB11</f>
        <v>1.3233297126865673</v>
      </c>
      <c r="AD11" s="9">
        <v>0</v>
      </c>
      <c r="AE11" s="76">
        <f t="shared" ref="AE11" si="90">AD11</f>
        <v>0</v>
      </c>
      <c r="AF11" s="9">
        <v>0</v>
      </c>
      <c r="AG11" s="76">
        <f t="shared" ref="AG11" si="91">AF11</f>
        <v>0</v>
      </c>
      <c r="AH11" s="47">
        <f t="shared" ref="AH11:AH16" si="92">IF($D$9=0,"",(D11-D$9)/D$9)</f>
        <v>7.8573341743059757E-2</v>
      </c>
      <c r="AI11" s="77">
        <f t="shared" ref="AI11:AI16" si="93">IF($E$9=0,"",(E11-E$9)/E$9)</f>
        <v>7.8573341743059757E-2</v>
      </c>
      <c r="AJ11" s="47">
        <f t="shared" ref="AJ11:AJ16" si="94">IF($F$9=0,"",(F11-F$9)/F$9)</f>
        <v>0.11890894102044834</v>
      </c>
      <c r="AK11" s="86">
        <f t="shared" ref="AK11:AK16" si="95">IF($G$9=0,"",(G11-G$9)/G$9)</f>
        <v>0.11890894102044834</v>
      </c>
      <c r="AL11" s="45" t="str">
        <f t="shared" si="77"/>
        <v>Yes</v>
      </c>
      <c r="AM11" s="45" t="str">
        <f t="shared" si="18"/>
        <v>Yes</v>
      </c>
      <c r="AN11" s="78" t="str">
        <f t="shared" ref="AN11:AN16" si="96">IF((AL11=AM11),(IF(AND(AI11&gt;(-0.5%*D$9),AI11&lt;(0.5%*D$9),AE11&lt;=150,AG11&lt;=150,(COUNTBLANK(D11:AK11)=0)),"Pass","Fail")),IF(COUNTA(D11:AK11)=0,"","Fail"))</f>
        <v>Pass</v>
      </c>
      <c r="AO11" s="87"/>
      <c r="AP11" s="46">
        <f>IF(ISNUMBER(SEARCH("RetlMed",C11)),Sheet3!D$2,IF(ISNUMBER(SEARCH("OffSml",C11)),Sheet3!A$2,IF(ISNUMBER(SEARCH("OffMed",C11)),Sheet3!B$2,IF(ISNUMBER(SEARCH("OffLrg",C11)),Sheet3!C$2,IF(ISNUMBER(SEARCH("RetlStrp",C11)),Sheet3!E$2)))))</f>
        <v>53600</v>
      </c>
      <c r="AQ11" s="14"/>
      <c r="AR11" s="14"/>
      <c r="AS11" s="14"/>
    </row>
    <row r="12" spans="1:45" s="3" customFormat="1" ht="26.25" customHeight="1" x14ac:dyDescent="0.2">
      <c r="A12" s="94"/>
      <c r="B12" s="44" t="str">
        <f t="shared" si="19"/>
        <v>CBECC-Com 2016.2.1</v>
      </c>
      <c r="C12" s="64" t="s">
        <v>109</v>
      </c>
      <c r="D12" s="45">
        <f>INDEX(Sheet1!$C$5:$BD$192,MATCH($C12,Sheet1!$C$5:$C$192,0),54)</f>
        <v>111.759</v>
      </c>
      <c r="E12" s="76">
        <f t="shared" si="1"/>
        <v>111.759</v>
      </c>
      <c r="F12" s="6">
        <f>(INDEX(Sheet1!$C$5:$BD$192,MATCH($C12,Sheet1!$C$5:$C$192,0),18))/$AP12</f>
        <v>2.9695895522388058</v>
      </c>
      <c r="G12" s="76">
        <f t="shared" ref="G12" si="97">F12</f>
        <v>2.9695895522388058</v>
      </c>
      <c r="H12" s="6">
        <f>(INDEX(Sheet1!$C$5:$BD$192,MATCH($C12,Sheet1!$C$5:$C$192,0),30))/$AP12</f>
        <v>0.12521119402985073</v>
      </c>
      <c r="I12" s="76">
        <f t="shared" ref="I12" si="98">H12</f>
        <v>0.12521119402985073</v>
      </c>
      <c r="J12" s="6">
        <f t="shared" si="4"/>
        <v>22.65079649573223</v>
      </c>
      <c r="K12" s="76">
        <f t="shared" ref="K12" si="99">J12</f>
        <v>22.65079649573223</v>
      </c>
      <c r="L12" s="6">
        <f>(((INDEX(Sheet1!$C$5:$BD$192,MATCH($C12,Sheet1!$C$5:$C$192,0),11))*3.4121416)+((INDEX(Sheet1!$C$5:$BD$192,MATCH($C12,Sheet1!$C$5:$C$192,0),23))*99.976))/$AP12</f>
        <v>11.197279902992676</v>
      </c>
      <c r="M12" s="76">
        <f t="shared" ref="M12" si="100">L12</f>
        <v>11.197279902992676</v>
      </c>
      <c r="N12" s="6">
        <f>(((INDEX(Sheet1!$C$5:$BD$192,MATCH($C12,Sheet1!$C$5:$C$192,0),12))*3.4121416)+((INDEX(Sheet1!$C$5:$BD$192,MATCH($C12,Sheet1!$C$5:$C$192,0),24))*99.976))/$AP12</f>
        <v>2.8466236913507466</v>
      </c>
      <c r="O12" s="76">
        <f t="shared" ref="O12" si="101">N12</f>
        <v>2.8466236913507466</v>
      </c>
      <c r="P12" s="6">
        <f>(((INDEX(Sheet1!$C$5:$BD$192,MATCH($C12,Sheet1!$C$5:$C$192,0),17))*3.4121416)+((INDEX(Sheet1!$C$5:$BD$192,MATCH($C12,Sheet1!$C$5:$C$192,0),29))*99.976))/$AP12</f>
        <v>5.7689128958686569</v>
      </c>
      <c r="Q12" s="76">
        <f t="shared" ref="Q12" si="102">P12</f>
        <v>5.7689128958686569</v>
      </c>
      <c r="R12" s="6">
        <f>(((INDEX(Sheet1!$C$5:$BD$192,MATCH($C12,Sheet1!$C$5:$C$192,0),31))+(INDEX(Sheet1!$C$5:$BD$192,MATCH($C12,Sheet1!$C$5:$C$192,0),32)))*99.976)/$AP12</f>
        <v>0</v>
      </c>
      <c r="S12" s="76">
        <f t="shared" ref="S12" si="103">R12</f>
        <v>0</v>
      </c>
      <c r="T12" s="45">
        <f>(((INDEX(Sheet1!$C$5:$BD$192,MATCH($C12,Sheet1!$C$5:$C$192,0),19))+(INDEX(Sheet1!$C$5:$BD$192,MATCH($C12,Sheet1!$C$5:$C$192,0),20)))*3.4121416)/$AP12</f>
        <v>14.622618239955223</v>
      </c>
      <c r="U12" s="76">
        <f t="shared" ref="U12" si="104">T12</f>
        <v>14.622618239955223</v>
      </c>
      <c r="V12" s="6">
        <f>(((INDEX(Sheet1!$C$5:$BD$192,MATCH($C12,Sheet1!$C$5:$C$192,0),13))*3.4121416)+((INDEX(Sheet1!$C$5:$BD$192,MATCH($C12,Sheet1!$C$5:$C$192,0),25))*99.976))/$AP12</f>
        <v>1.2464056721805967</v>
      </c>
      <c r="W12" s="76">
        <f t="shared" ref="W12" si="105">V12</f>
        <v>1.2464056721805967</v>
      </c>
      <c r="X12" s="6">
        <f>(((INDEX(Sheet1!$C$5:$BD$192,MATCH($C12,Sheet1!$C$5:C$192,0),15))*3.4121416)+((INDEX(Sheet1!$C$5:$BD$192,MATCH($C12,Sheet1!$C$5:C$192,0),27))*99.976))/$AP12</f>
        <v>0.2682446206529851</v>
      </c>
      <c r="Y12" s="76">
        <f t="shared" ref="Y12" si="106">X12</f>
        <v>0.2682446206529851</v>
      </c>
      <c r="Z12" s="6">
        <f>(((INDEX(Sheet1!$C$5:$BD$192,MATCH($C12,Sheet1!$C$5:C$192,0),14))*3.4121416)+((INDEX(Sheet1!$C$5:$BD$192,MATCH($C12,Sheet1!$C$5:C$192,0),26))*99.976))/$AP12</f>
        <v>0</v>
      </c>
      <c r="AA12" s="76">
        <f t="shared" ref="AA12" si="107">Z12</f>
        <v>0</v>
      </c>
      <c r="AB12" s="6">
        <f>(((INDEX(Sheet1!$C$5:$BD$192,MATCH($C12,Sheet1!$C$5:C$192,0),16))*3.4121416)+((INDEX(Sheet1!$C$5:$BD$192,MATCH($C12,Sheet1!$C$5:C$192,0),28))*99.976))/$AP12</f>
        <v>1.3233297126865673</v>
      </c>
      <c r="AC12" s="76">
        <f t="shared" ref="AC12" si="108">AB12</f>
        <v>1.3233297126865673</v>
      </c>
      <c r="AD12" s="9">
        <v>0</v>
      </c>
      <c r="AE12" s="76">
        <f t="shared" ref="AE12" si="109">AD12</f>
        <v>0</v>
      </c>
      <c r="AF12" s="9">
        <v>0</v>
      </c>
      <c r="AG12" s="76">
        <f t="shared" ref="AG12" si="110">AF12</f>
        <v>0</v>
      </c>
      <c r="AH12" s="47">
        <f t="shared" si="92"/>
        <v>-3.4387717191266591E-2</v>
      </c>
      <c r="AI12" s="77">
        <f t="shared" si="93"/>
        <v>-3.4387717191266591E-2</v>
      </c>
      <c r="AJ12" s="47">
        <f t="shared" si="94"/>
        <v>-4.9146639426035213E-2</v>
      </c>
      <c r="AK12" s="86">
        <f t="shared" si="95"/>
        <v>-4.9146639426035213E-2</v>
      </c>
      <c r="AL12" s="45" t="str">
        <f t="shared" si="77"/>
        <v>No</v>
      </c>
      <c r="AM12" s="45" t="str">
        <f t="shared" si="18"/>
        <v>No</v>
      </c>
      <c r="AN12" s="78" t="str">
        <f t="shared" si="96"/>
        <v>Pass</v>
      </c>
      <c r="AO12" s="87"/>
      <c r="AP12" s="46">
        <f>IF(ISNUMBER(SEARCH("RetlMed",C12)),Sheet3!D$2,IF(ISNUMBER(SEARCH("OffSml",C12)),Sheet3!A$2,IF(ISNUMBER(SEARCH("OffMed",C12)),Sheet3!B$2,IF(ISNUMBER(SEARCH("OffLrg",C12)),Sheet3!C$2,IF(ISNUMBER(SEARCH("RetlStrp",C12)),Sheet3!E$2)))))</f>
        <v>53600</v>
      </c>
      <c r="AQ12" s="14"/>
      <c r="AR12" s="14"/>
      <c r="AS12" s="14"/>
    </row>
    <row r="13" spans="1:45" s="3" customFormat="1" ht="26.25" hidden="1" customHeight="1" x14ac:dyDescent="0.2">
      <c r="A13" s="94" t="s">
        <v>206</v>
      </c>
      <c r="B13" s="44" t="str">
        <f t="shared" si="19"/>
        <v>CBECC-Com 2016.2.1</v>
      </c>
      <c r="C13" s="64" t="s">
        <v>110</v>
      </c>
      <c r="D13" s="45">
        <f>INDEX(Sheet1!$C$5:$BD$192,MATCH($C13,Sheet1!$C$5:$C$192,0),54)</f>
        <v>124.303</v>
      </c>
      <c r="E13" s="76">
        <f t="shared" si="1"/>
        <v>124.303</v>
      </c>
      <c r="F13" s="6">
        <f>(INDEX(Sheet1!$C$5:$BD$192,MATCH($C13,Sheet1!$C$5:$C$192,0),18))/$AP13</f>
        <v>3.4461940298507461</v>
      </c>
      <c r="G13" s="76">
        <f t="shared" ref="G13" si="111">F13</f>
        <v>3.4461940298507461</v>
      </c>
      <c r="H13" s="6">
        <f>(INDEX(Sheet1!$C$5:$BD$192,MATCH($C13,Sheet1!$C$5:$C$192,0),30))/$AP13</f>
        <v>0.15317686567164179</v>
      </c>
      <c r="I13" s="76">
        <f t="shared" ref="I13" si="112">H13</f>
        <v>0.15317686567164179</v>
      </c>
      <c r="J13" s="6">
        <f t="shared" si="4"/>
        <v>27.072915446288846</v>
      </c>
      <c r="K13" s="76">
        <f t="shared" ref="K13" si="113">J13</f>
        <v>27.072915446288846</v>
      </c>
      <c r="L13" s="6">
        <f>(((INDEX(Sheet1!$C$5:$BD$192,MATCH($C13,Sheet1!$C$5:$C$192,0),11))*3.4121416)+((INDEX(Sheet1!$C$5:$BD$192,MATCH($C13,Sheet1!$C$5:$C$192,0),23))*99.976))/$AP13</f>
        <v>13.993796754407056</v>
      </c>
      <c r="M13" s="76">
        <f t="shared" ref="M13" si="114">L13</f>
        <v>13.993796754407056</v>
      </c>
      <c r="N13" s="6">
        <f>(((INDEX(Sheet1!$C$5:$BD$192,MATCH($C13,Sheet1!$C$5:$C$192,0),12))*3.4121416)+((INDEX(Sheet1!$C$5:$BD$192,MATCH($C13,Sheet1!$C$5:$C$192,0),24))*99.976))/$AP13</f>
        <v>4.1822033925104485</v>
      </c>
      <c r="O13" s="76">
        <f t="shared" ref="O13" si="115">N13</f>
        <v>4.1822033925104485</v>
      </c>
      <c r="P13" s="6">
        <f>(((INDEX(Sheet1!$C$5:$BD$192,MATCH($C13,Sheet1!$C$5:$C$192,0),17))*3.4121416)+((INDEX(Sheet1!$C$5:$BD$192,MATCH($C13,Sheet1!$C$5:$C$192,0),29))*99.976))/$AP13</f>
        <v>5.7689128958686569</v>
      </c>
      <c r="Q13" s="76">
        <f t="shared" ref="Q13" si="116">P13</f>
        <v>5.7689128958686569</v>
      </c>
      <c r="R13" s="6">
        <f>(((INDEX(Sheet1!$C$5:$BD$192,MATCH($C13,Sheet1!$C$5:$C$192,0),31))+(INDEX(Sheet1!$C$5:$BD$192,MATCH($C13,Sheet1!$C$5:$C$192,0),32)))*99.976)/$AP13</f>
        <v>0</v>
      </c>
      <c r="S13" s="76">
        <f t="shared" ref="S13" si="117">R13</f>
        <v>0</v>
      </c>
      <c r="T13" s="45">
        <f>(((INDEX(Sheet1!$C$5:$BD$192,MATCH($C13,Sheet1!$C$5:$C$192,0),19))+(INDEX(Sheet1!$C$5:$BD$192,MATCH($C13,Sheet1!$C$5:$C$192,0),20)))*3.4121416)/$AP13</f>
        <v>14.622618239955223</v>
      </c>
      <c r="U13" s="76">
        <f t="shared" ref="U13" si="118">T13</f>
        <v>14.622618239955223</v>
      </c>
      <c r="V13" s="6">
        <f>(((INDEX(Sheet1!$C$5:$BD$192,MATCH($C13,Sheet1!$C$5:$C$192,0),13))*3.4121416)+((INDEX(Sheet1!$C$5:$BD$192,MATCH($C13,Sheet1!$C$5:$C$192,0),25))*99.976))/$AP13</f>
        <v>1.4831102638089551</v>
      </c>
      <c r="W13" s="76">
        <f t="shared" ref="W13" si="119">V13</f>
        <v>1.4831102638089551</v>
      </c>
      <c r="X13" s="6">
        <f>(((INDEX(Sheet1!$C$5:$BD$192,MATCH($C13,Sheet1!$C$5:C$192,0),15))*3.4121416)+((INDEX(Sheet1!$C$5:$BD$192,MATCH($C13,Sheet1!$C$5:C$192,0),27))*99.976))/$AP13</f>
        <v>0.32155869655940295</v>
      </c>
      <c r="Y13" s="76">
        <f t="shared" ref="Y13" si="120">X13</f>
        <v>0.32155869655940295</v>
      </c>
      <c r="Z13" s="6">
        <f>(((INDEX(Sheet1!$C$5:$BD$192,MATCH($C13,Sheet1!$C$5:C$192,0),14))*3.4121416)+((INDEX(Sheet1!$C$5:$BD$192,MATCH($C13,Sheet1!$C$5:C$192,0),26))*99.976))/$AP13</f>
        <v>0</v>
      </c>
      <c r="AA13" s="76">
        <f t="shared" ref="AA13" si="121">Z13</f>
        <v>0</v>
      </c>
      <c r="AB13" s="6">
        <f>(((INDEX(Sheet1!$C$5:$BD$192,MATCH($C13,Sheet1!$C$5:C$192,0),16))*3.4121416)+((INDEX(Sheet1!$C$5:$BD$192,MATCH($C13,Sheet1!$C$5:C$192,0),28))*99.976))/$AP13</f>
        <v>1.3233334431343284</v>
      </c>
      <c r="AC13" s="76">
        <f t="shared" ref="AC13" si="122">AB13</f>
        <v>1.3233334431343284</v>
      </c>
      <c r="AD13" s="9">
        <v>0</v>
      </c>
      <c r="AE13" s="76">
        <f t="shared" ref="AE13" si="123">AD13</f>
        <v>0</v>
      </c>
      <c r="AF13" s="9">
        <v>0</v>
      </c>
      <c r="AG13" s="76">
        <f t="shared" ref="AG13" si="124">AF13</f>
        <v>0</v>
      </c>
      <c r="AH13" s="47">
        <f t="shared" si="92"/>
        <v>7.3994072870855909E-2</v>
      </c>
      <c r="AI13" s="77">
        <f t="shared" si="93"/>
        <v>7.3994072870855909E-2</v>
      </c>
      <c r="AJ13" s="47">
        <f t="shared" si="94"/>
        <v>0.10346063549525965</v>
      </c>
      <c r="AK13" s="86">
        <f t="shared" si="95"/>
        <v>0.10346063549525965</v>
      </c>
      <c r="AL13" s="45" t="str">
        <f t="shared" ref="AL13" si="125">IF(AND(AH13&gt;0,AI13&gt;0), "Yes", "No")</f>
        <v>Yes</v>
      </c>
      <c r="AM13" s="45" t="str">
        <f t="shared" ref="AM13" si="126">IF(AND(AH13&lt;0,AI13&lt;0), "No", "Yes")</f>
        <v>Yes</v>
      </c>
      <c r="AN13" s="78" t="str">
        <f t="shared" si="96"/>
        <v>Pass</v>
      </c>
      <c r="AO13" s="87"/>
      <c r="AP13" s="46">
        <f>IF(ISNUMBER(SEARCH("RetlMed",C13)),Sheet3!D$2,IF(ISNUMBER(SEARCH("OffSml",C13)),Sheet3!A$2,IF(ISNUMBER(SEARCH("OffMed",C13)),Sheet3!B$2,IF(ISNUMBER(SEARCH("OffLrg",C13)),Sheet3!C$2,IF(ISNUMBER(SEARCH("RetlStrp",C13)),Sheet3!E$2)))))</f>
        <v>53600</v>
      </c>
      <c r="AQ13" s="14"/>
      <c r="AR13" s="14"/>
      <c r="AS13" s="14"/>
    </row>
    <row r="14" spans="1:45" s="3" customFormat="1" ht="26.25" hidden="1" customHeight="1" x14ac:dyDescent="0.2">
      <c r="A14" s="94" t="s">
        <v>206</v>
      </c>
      <c r="B14" s="44" t="str">
        <f t="shared" si="19"/>
        <v>CBECC-Com 2016.2.1</v>
      </c>
      <c r="C14" s="64" t="s">
        <v>111</v>
      </c>
      <c r="D14" s="45">
        <f>INDEX(Sheet1!$C$5:$BD$192,MATCH($C14,Sheet1!$C$5:$C$192,0),54)</f>
        <v>115.917</v>
      </c>
      <c r="E14" s="76">
        <f t="shared" si="1"/>
        <v>115.917</v>
      </c>
      <c r="F14" s="6">
        <f>(INDEX(Sheet1!$C$5:$BD$192,MATCH($C14,Sheet1!$C$5:$C$192,0),18))/$AP14</f>
        <v>3.1336567164179105</v>
      </c>
      <c r="G14" s="76">
        <f t="shared" ref="G14" si="127">F14</f>
        <v>3.1336567164179105</v>
      </c>
      <c r="H14" s="6">
        <f>(INDEX(Sheet1!$C$5:$BD$192,MATCH($C14,Sheet1!$C$5:$C$192,0),30))/$AP14</f>
        <v>0.12356660447761195</v>
      </c>
      <c r="I14" s="76">
        <f t="shared" ref="I14" si="128">H14</f>
        <v>0.12356660447761195</v>
      </c>
      <c r="J14" s="6">
        <f t="shared" si="4"/>
        <v>23.046154334778539</v>
      </c>
      <c r="K14" s="76">
        <f t="shared" ref="K14" si="129">J14</f>
        <v>23.046154334778539</v>
      </c>
      <c r="L14" s="6">
        <f>(((INDEX(Sheet1!$C$5:$BD$192,MATCH($C14,Sheet1!$C$5:$C$192,0),11))*3.4121416)+((INDEX(Sheet1!$C$5:$BD$192,MATCH($C14,Sheet1!$C$5:$C$192,0),23))*99.976))/$AP14</f>
        <v>11.032805250671375</v>
      </c>
      <c r="M14" s="76">
        <f t="shared" ref="M14" si="130">L14</f>
        <v>11.032805250671375</v>
      </c>
      <c r="N14" s="6">
        <f>(((INDEX(Sheet1!$C$5:$BD$192,MATCH($C14,Sheet1!$C$5:$C$192,0),12))*3.4121416)+((INDEX(Sheet1!$C$5:$BD$192,MATCH($C14,Sheet1!$C$5:$C$192,0),24))*99.976))/$AP14</f>
        <v>2.9394708652985071</v>
      </c>
      <c r="O14" s="76">
        <f t="shared" ref="O14" si="131">N14</f>
        <v>2.9394708652985071</v>
      </c>
      <c r="P14" s="6">
        <f>(((INDEX(Sheet1!$C$5:$BD$192,MATCH($C14,Sheet1!$C$5:$C$192,0),17))*3.4121416)+((INDEX(Sheet1!$C$5:$BD$192,MATCH($C14,Sheet1!$C$5:$C$192,0),29))*99.976))/$AP14</f>
        <v>5.7689128958686569</v>
      </c>
      <c r="Q14" s="76">
        <f t="shared" ref="Q14" si="132">P14</f>
        <v>5.7689128958686569</v>
      </c>
      <c r="R14" s="6">
        <f>(((INDEX(Sheet1!$C$5:$BD$192,MATCH($C14,Sheet1!$C$5:$C$192,0),31))+(INDEX(Sheet1!$C$5:$BD$192,MATCH($C14,Sheet1!$C$5:$C$192,0),32)))*99.976)/$AP14</f>
        <v>0</v>
      </c>
      <c r="S14" s="76">
        <f t="shared" ref="S14" si="133">R14</f>
        <v>0</v>
      </c>
      <c r="T14" s="45">
        <f>(((INDEX(Sheet1!$C$5:$BD$192,MATCH($C14,Sheet1!$C$5:$C$192,0),19))+(INDEX(Sheet1!$C$5:$BD$192,MATCH($C14,Sheet1!$C$5:$C$192,0),20)))*3.4121416)/$AP14</f>
        <v>14.622618239955223</v>
      </c>
      <c r="U14" s="76">
        <f t="shared" ref="U14" si="134">T14</f>
        <v>14.622618239955223</v>
      </c>
      <c r="V14" s="6">
        <f>(((INDEX(Sheet1!$C$5:$BD$192,MATCH($C14,Sheet1!$C$5:$C$192,0),13))*3.4121416)+((INDEX(Sheet1!$C$5:$BD$192,MATCH($C14,Sheet1!$C$5:$C$192,0),25))*99.976))/$AP14</f>
        <v>1.7145693243208955</v>
      </c>
      <c r="W14" s="76">
        <f t="shared" ref="W14" si="135">V14</f>
        <v>1.7145693243208955</v>
      </c>
      <c r="X14" s="6">
        <f>(((INDEX(Sheet1!$C$5:$BD$192,MATCH($C14,Sheet1!$C$5:C$192,0),15))*3.4121416)+((INDEX(Sheet1!$C$5:$BD$192,MATCH($C14,Sheet1!$C$5:C$192,0),27))*99.976))/$AP14</f>
        <v>0.26706628593253728</v>
      </c>
      <c r="Y14" s="76">
        <f t="shared" ref="Y14" si="136">X14</f>
        <v>0.26706628593253728</v>
      </c>
      <c r="Z14" s="6">
        <f>(((INDEX(Sheet1!$C$5:$BD$192,MATCH($C14,Sheet1!$C$5:C$192,0),14))*3.4121416)+((INDEX(Sheet1!$C$5:$BD$192,MATCH($C14,Sheet1!$C$5:C$192,0),26))*99.976))/$AP14</f>
        <v>0</v>
      </c>
      <c r="AA14" s="76">
        <f t="shared" ref="AA14" si="137">Z14</f>
        <v>0</v>
      </c>
      <c r="AB14" s="6">
        <f>(((INDEX(Sheet1!$C$5:$BD$192,MATCH($C14,Sheet1!$C$5:C$192,0),16))*3.4121416)+((INDEX(Sheet1!$C$5:$BD$192,MATCH($C14,Sheet1!$C$5:C$192,0),28))*99.976))/$AP14</f>
        <v>1.3233297126865673</v>
      </c>
      <c r="AC14" s="76">
        <f t="shared" ref="AC14" si="138">AB14</f>
        <v>1.3233297126865673</v>
      </c>
      <c r="AD14" s="9">
        <v>0</v>
      </c>
      <c r="AE14" s="76">
        <f t="shared" ref="AE14" si="139">AD14</f>
        <v>0</v>
      </c>
      <c r="AF14" s="9">
        <v>0</v>
      </c>
      <c r="AG14" s="76">
        <f t="shared" ref="AG14" si="140">AF14</f>
        <v>0</v>
      </c>
      <c r="AH14" s="47">
        <f t="shared" si="92"/>
        <v>1.5379431306646615E-3</v>
      </c>
      <c r="AI14" s="77">
        <f t="shared" si="93"/>
        <v>1.5379431306646615E-3</v>
      </c>
      <c r="AJ14" s="47">
        <f t="shared" si="94"/>
        <v>3.3871574759404021E-3</v>
      </c>
      <c r="AK14" s="86">
        <f t="shared" si="95"/>
        <v>3.3871574759404021E-3</v>
      </c>
      <c r="AL14" s="45" t="str">
        <f t="shared" si="77"/>
        <v>Yes</v>
      </c>
      <c r="AM14" s="45" t="str">
        <f t="shared" si="18"/>
        <v>Yes</v>
      </c>
      <c r="AN14" s="78" t="str">
        <f t="shared" si="96"/>
        <v>Pass</v>
      </c>
      <c r="AO14" s="87"/>
      <c r="AP14" s="46">
        <f>IF(ISNUMBER(SEARCH("RetlMed",C14)),Sheet3!D$2,IF(ISNUMBER(SEARCH("OffSml",C14)),Sheet3!A$2,IF(ISNUMBER(SEARCH("OffMed",C14)),Sheet3!B$2,IF(ISNUMBER(SEARCH("OffLrg",C14)),Sheet3!C$2,IF(ISNUMBER(SEARCH("RetlStrp",C14)),Sheet3!E$2)))))</f>
        <v>53600</v>
      </c>
      <c r="AQ14" s="14"/>
      <c r="AR14" s="14"/>
      <c r="AS14" s="14"/>
    </row>
    <row r="15" spans="1:45" s="3" customFormat="1" ht="26.25" hidden="1" customHeight="1" x14ac:dyDescent="0.2">
      <c r="A15" s="94" t="s">
        <v>206</v>
      </c>
      <c r="B15" s="44" t="str">
        <f t="shared" si="19"/>
        <v>CBECC-Com 2016.2.1</v>
      </c>
      <c r="C15" s="64" t="s">
        <v>112</v>
      </c>
      <c r="D15" s="45">
        <f>INDEX(Sheet1!$C$5:$BD$192,MATCH($C15,Sheet1!$C$5:$C$192,0),54)</f>
        <v>144.744</v>
      </c>
      <c r="E15" s="76">
        <f t="shared" si="1"/>
        <v>144.744</v>
      </c>
      <c r="F15" s="6">
        <f>(INDEX(Sheet1!$C$5:$BD$192,MATCH($C15,Sheet1!$C$5:$C$192,0),18))/$AP15</f>
        <v>4.5918097014925374</v>
      </c>
      <c r="G15" s="76">
        <f t="shared" ref="G15" si="141">F15</f>
        <v>4.5918097014925374</v>
      </c>
      <c r="H15" s="6">
        <f>(INDEX(Sheet1!$C$5:$BD$192,MATCH($C15,Sheet1!$C$5:$C$192,0),30))/$AP15</f>
        <v>9.9432089552238812E-2</v>
      </c>
      <c r="I15" s="76">
        <f t="shared" ref="I15" si="142">H15</f>
        <v>9.9432089552238812E-2</v>
      </c>
      <c r="J15" s="6">
        <f t="shared" si="4"/>
        <v>25.608744573006696</v>
      </c>
      <c r="K15" s="76">
        <f t="shared" ref="K15" si="143">J15</f>
        <v>25.608744573006696</v>
      </c>
      <c r="L15" s="6">
        <f>(((INDEX(Sheet1!$C$5:$BD$192,MATCH($C15,Sheet1!$C$5:$C$192,0),11))*3.4121416)+((INDEX(Sheet1!$C$5:$BD$192,MATCH($C15,Sheet1!$C$5:$C$192,0),23))*99.976))/$AP15</f>
        <v>8.619415830644904</v>
      </c>
      <c r="M15" s="76">
        <f t="shared" ref="M15" si="144">L15</f>
        <v>8.619415830644904</v>
      </c>
      <c r="N15" s="6">
        <f>(((INDEX(Sheet1!$C$5:$BD$192,MATCH($C15,Sheet1!$C$5:$C$192,0),12))*3.4121416)+((INDEX(Sheet1!$C$5:$BD$192,MATCH($C15,Sheet1!$C$5:$C$192,0),24))*99.976))/$AP15</f>
        <v>3.1285964526014927</v>
      </c>
      <c r="O15" s="76">
        <f t="shared" ref="O15" si="145">N15</f>
        <v>3.1285964526014927</v>
      </c>
      <c r="P15" s="6">
        <f>(((INDEX(Sheet1!$C$5:$BD$192,MATCH($C15,Sheet1!$C$5:$C$192,0),17))*3.4121416)+((INDEX(Sheet1!$C$5:$BD$192,MATCH($C15,Sheet1!$C$5:$C$192,0),29))*99.976))/$AP15</f>
        <v>5.7689128958686569</v>
      </c>
      <c r="Q15" s="76">
        <f t="shared" ref="Q15" si="146">P15</f>
        <v>5.7689128958686569</v>
      </c>
      <c r="R15" s="6">
        <f>(((INDEX(Sheet1!$C$5:$BD$192,MATCH($C15,Sheet1!$C$5:$C$192,0),31))+(INDEX(Sheet1!$C$5:$BD$192,MATCH($C15,Sheet1!$C$5:$C$192,0),32)))*99.976)/$AP15</f>
        <v>0</v>
      </c>
      <c r="S15" s="76">
        <f t="shared" ref="S15" si="147">R15</f>
        <v>0</v>
      </c>
      <c r="T15" s="45">
        <f>(((INDEX(Sheet1!$C$5:$BD$192,MATCH($C15,Sheet1!$C$5:$C$192,0),19))+(INDEX(Sheet1!$C$5:$BD$192,MATCH($C15,Sheet1!$C$5:$C$192,0),20)))*3.4121416)/$AP15</f>
        <v>14.622618239955223</v>
      </c>
      <c r="U15" s="76">
        <f t="shared" ref="U15" si="148">T15</f>
        <v>14.622618239955223</v>
      </c>
      <c r="V15" s="6">
        <f>(((INDEX(Sheet1!$C$5:$BD$192,MATCH($C15,Sheet1!$C$5:$C$192,0),13))*3.4121416)+((INDEX(Sheet1!$C$5:$BD$192,MATCH($C15,Sheet1!$C$5:$C$192,0),25))*99.976))/$AP15</f>
        <v>6.5992473687313433</v>
      </c>
      <c r="W15" s="76">
        <f t="shared" ref="W15" si="149">V15</f>
        <v>6.5992473687313433</v>
      </c>
      <c r="X15" s="6">
        <f>(((INDEX(Sheet1!$C$5:$BD$192,MATCH($C15,Sheet1!$C$5:C$192,0),15))*3.4121416)+((INDEX(Sheet1!$C$5:$BD$192,MATCH($C15,Sheet1!$C$5:C$192,0),27))*99.976))/$AP15</f>
        <v>0.16924604292149253</v>
      </c>
      <c r="Y15" s="76">
        <f t="shared" ref="Y15" si="150">X15</f>
        <v>0.16924604292149253</v>
      </c>
      <c r="Z15" s="6">
        <f>(((INDEX(Sheet1!$C$5:$BD$192,MATCH($C15,Sheet1!$C$5:C$192,0),14))*3.4121416)+((INDEX(Sheet1!$C$5:$BD$192,MATCH($C15,Sheet1!$C$5:C$192,0),26))*99.976))/$AP15</f>
        <v>0</v>
      </c>
      <c r="AA15" s="76">
        <f t="shared" ref="AA15" si="151">Z15</f>
        <v>0</v>
      </c>
      <c r="AB15" s="6">
        <f>(((INDEX(Sheet1!$C$5:$BD$192,MATCH($C15,Sheet1!$C$5:C$192,0),16))*3.4121416)+((INDEX(Sheet1!$C$5:$BD$192,MATCH($C15,Sheet1!$C$5:C$192,0),28))*99.976))/$AP15</f>
        <v>1.3233259822388059</v>
      </c>
      <c r="AC15" s="76">
        <f t="shared" ref="AC15" si="152">AB15</f>
        <v>1.3233259822388059</v>
      </c>
      <c r="AD15" s="9">
        <v>0</v>
      </c>
      <c r="AE15" s="76">
        <f t="shared" ref="AE15" si="153">AD15</f>
        <v>0</v>
      </c>
      <c r="AF15" s="9">
        <v>0</v>
      </c>
      <c r="AG15" s="76">
        <f t="shared" ref="AG15" si="154">AF15</f>
        <v>0</v>
      </c>
      <c r="AH15" s="47">
        <f t="shared" si="92"/>
        <v>0.25060696912881564</v>
      </c>
      <c r="AI15" s="77">
        <f t="shared" si="93"/>
        <v>0.25060696912881564</v>
      </c>
      <c r="AJ15" s="47">
        <f t="shared" si="94"/>
        <v>0.47028321893462843</v>
      </c>
      <c r="AK15" s="86">
        <f t="shared" si="95"/>
        <v>0.47028321893462843</v>
      </c>
      <c r="AL15" s="45" t="str">
        <f t="shared" si="77"/>
        <v>Yes</v>
      </c>
      <c r="AM15" s="45" t="str">
        <f t="shared" si="18"/>
        <v>Yes</v>
      </c>
      <c r="AN15" s="78" t="str">
        <f t="shared" si="96"/>
        <v>Pass</v>
      </c>
      <c r="AO15" s="87"/>
      <c r="AP15" s="46">
        <f>IF(ISNUMBER(SEARCH("RetlMed",C15)),Sheet3!D$2,IF(ISNUMBER(SEARCH("OffSml",C15)),Sheet3!A$2,IF(ISNUMBER(SEARCH("OffMed",C15)),Sheet3!B$2,IF(ISNUMBER(SEARCH("OffLrg",C15)),Sheet3!C$2,IF(ISNUMBER(SEARCH("RetlStrp",C15)),Sheet3!E$2)))))</f>
        <v>53600</v>
      </c>
      <c r="AQ15" s="14"/>
      <c r="AR15" s="14"/>
      <c r="AS15" s="14"/>
    </row>
    <row r="16" spans="1:45" s="3" customFormat="1" ht="26.25" hidden="1" customHeight="1" x14ac:dyDescent="0.2">
      <c r="A16" s="94" t="s">
        <v>206</v>
      </c>
      <c r="B16" s="44" t="str">
        <f t="shared" si="19"/>
        <v>CBECC-Com 2016.2.1</v>
      </c>
      <c r="C16" s="64" t="s">
        <v>113</v>
      </c>
      <c r="D16" s="45">
        <f>INDEX(Sheet1!$C$5:$BD$192,MATCH($C16,Sheet1!$C$5:$C$192,0),54)</f>
        <v>114.226</v>
      </c>
      <c r="E16" s="76">
        <f t="shared" si="1"/>
        <v>114.226</v>
      </c>
      <c r="F16" s="6">
        <f>(INDEX(Sheet1!$C$5:$BD$192,MATCH($C16,Sheet1!$C$5:$C$192,0),18))/$AP16</f>
        <v>3.0970708955223882</v>
      </c>
      <c r="G16" s="76">
        <f t="shared" ref="G16" si="155">F16</f>
        <v>3.0970708955223882</v>
      </c>
      <c r="H16" s="6">
        <f>(INDEX(Sheet1!$C$5:$BD$192,MATCH($C16,Sheet1!$C$5:$C$192,0),30))/$AP16</f>
        <v>0.12190839552238805</v>
      </c>
      <c r="I16" s="76">
        <f t="shared" ref="I16" si="156">H16</f>
        <v>0.12190839552238805</v>
      </c>
      <c r="J16" s="6">
        <f t="shared" si="4"/>
        <v>22.755556574522284</v>
      </c>
      <c r="K16" s="76">
        <f t="shared" ref="K16" si="157">J16</f>
        <v>22.755556574522284</v>
      </c>
      <c r="L16" s="6">
        <f>(((INDEX(Sheet1!$C$5:$BD$192,MATCH($C16,Sheet1!$C$5:$C$192,0),11))*3.4121416)+((INDEX(Sheet1!$C$5:$BD$192,MATCH($C16,Sheet1!$C$5:$C$192,0),23))*99.976))/$AP16</f>
        <v>10.86698733795706</v>
      </c>
      <c r="M16" s="76">
        <f t="shared" ref="M16" si="158">L16</f>
        <v>10.86698733795706</v>
      </c>
      <c r="N16" s="6">
        <f>(((INDEX(Sheet1!$C$5:$BD$192,MATCH($C16,Sheet1!$C$5:$C$192,0),12))*3.4121416)+((INDEX(Sheet1!$C$5:$BD$192,MATCH($C16,Sheet1!$C$5:$C$192,0),24))*99.976))/$AP16</f>
        <v>2.8545047198970148</v>
      </c>
      <c r="O16" s="76">
        <f t="shared" ref="O16" si="159">N16</f>
        <v>2.8545047198970148</v>
      </c>
      <c r="P16" s="6">
        <f>(((INDEX(Sheet1!$C$5:$BD$192,MATCH($C16,Sheet1!$C$5:$C$192,0),17))*3.4121416)+((INDEX(Sheet1!$C$5:$BD$192,MATCH($C16,Sheet1!$C$5:$C$192,0),29))*99.976))/$AP16</f>
        <v>5.7689128958686569</v>
      </c>
      <c r="Q16" s="76">
        <f t="shared" ref="Q16" si="160">P16</f>
        <v>5.7689128958686569</v>
      </c>
      <c r="R16" s="6">
        <f>(((INDEX(Sheet1!$C$5:$BD$192,MATCH($C16,Sheet1!$C$5:$C$192,0),31))+(INDEX(Sheet1!$C$5:$BD$192,MATCH($C16,Sheet1!$C$5:$C$192,0),32)))*99.976)/$AP16</f>
        <v>0</v>
      </c>
      <c r="S16" s="76">
        <f t="shared" ref="S16" si="161">R16</f>
        <v>0</v>
      </c>
      <c r="T16" s="45">
        <f>(((INDEX(Sheet1!$C$5:$BD$192,MATCH($C16,Sheet1!$C$5:$C$192,0),19))+(INDEX(Sheet1!$C$5:$BD$192,MATCH($C16,Sheet1!$C$5:$C$192,0),20)))*3.4121416)/$AP16</f>
        <v>14.622618239955223</v>
      </c>
      <c r="U16" s="76">
        <f t="shared" ref="U16" si="162">T16</f>
        <v>14.622618239955223</v>
      </c>
      <c r="V16" s="6">
        <f>(((INDEX(Sheet1!$C$5:$BD$192,MATCH($C16,Sheet1!$C$5:$C$192,0),13))*3.4121416)+((INDEX(Sheet1!$C$5:$BD$192,MATCH($C16,Sheet1!$C$5:$C$192,0),25))*99.976))/$AP16</f>
        <v>1.6648386336880596</v>
      </c>
      <c r="W16" s="76">
        <f t="shared" ref="W16" si="163">V16</f>
        <v>1.6648386336880596</v>
      </c>
      <c r="X16" s="6">
        <f>(((INDEX(Sheet1!$C$5:$BD$192,MATCH($C16,Sheet1!$C$5:C$192,0),15))*3.4121416)+((INDEX(Sheet1!$C$5:$BD$192,MATCH($C16,Sheet1!$C$5:C$192,0),27))*99.976))/$AP16</f>
        <v>0.27698887009656714</v>
      </c>
      <c r="Y16" s="76">
        <f t="shared" ref="Y16" si="164">X16</f>
        <v>0.27698887009656714</v>
      </c>
      <c r="Z16" s="6">
        <f>(((INDEX(Sheet1!$C$5:$BD$192,MATCH($C16,Sheet1!$C$5:C$192,0),14))*3.4121416)+((INDEX(Sheet1!$C$5:$BD$192,MATCH($C16,Sheet1!$C$5:C$192,0),26))*99.976))/$AP16</f>
        <v>0</v>
      </c>
      <c r="AA16" s="76">
        <f t="shared" ref="AA16" si="165">Z16</f>
        <v>0</v>
      </c>
      <c r="AB16" s="6">
        <f>(((INDEX(Sheet1!$C$5:$BD$192,MATCH($C16,Sheet1!$C$5:C$192,0),16))*3.4121416)+((INDEX(Sheet1!$C$5:$BD$192,MATCH($C16,Sheet1!$C$5:C$192,0),28))*99.976))/$AP16</f>
        <v>1.3233241170149255</v>
      </c>
      <c r="AC16" s="76">
        <f t="shared" ref="AC16" si="166">AB16</f>
        <v>1.3233241170149255</v>
      </c>
      <c r="AD16" s="9">
        <v>0</v>
      </c>
      <c r="AE16" s="76">
        <f t="shared" ref="AE16" si="167">AD16</f>
        <v>0</v>
      </c>
      <c r="AF16" s="9">
        <v>0</v>
      </c>
      <c r="AG16" s="76">
        <f t="shared" ref="AG16" si="168">AF16</f>
        <v>0</v>
      </c>
      <c r="AH16" s="47">
        <f t="shared" si="92"/>
        <v>-1.3072516610649869E-2</v>
      </c>
      <c r="AI16" s="77">
        <f t="shared" si="93"/>
        <v>-1.3072516610649869E-2</v>
      </c>
      <c r="AJ16" s="47">
        <f t="shared" si="94"/>
        <v>-8.3275088561921683E-3</v>
      </c>
      <c r="AK16" s="86">
        <f t="shared" si="95"/>
        <v>-8.3275088561921683E-3</v>
      </c>
      <c r="AL16" s="45" t="str">
        <f t="shared" si="77"/>
        <v>No</v>
      </c>
      <c r="AM16" s="45" t="str">
        <f t="shared" si="18"/>
        <v>No</v>
      </c>
      <c r="AN16" s="78" t="str">
        <f t="shared" si="96"/>
        <v>Pass</v>
      </c>
      <c r="AO16" s="87"/>
      <c r="AP16" s="46">
        <f>IF(ISNUMBER(SEARCH("RetlMed",C16)),Sheet3!D$2,IF(ISNUMBER(SEARCH("OffSml",C16)),Sheet3!A$2,IF(ISNUMBER(SEARCH("OffMed",C16)),Sheet3!B$2,IF(ISNUMBER(SEARCH("OffLrg",C16)),Sheet3!C$2,IF(ISNUMBER(SEARCH("RetlStrp",C16)),Sheet3!E$2)))))</f>
        <v>53600</v>
      </c>
      <c r="AQ16" s="14"/>
      <c r="AR16" s="14"/>
      <c r="AS16" s="14"/>
    </row>
    <row r="17" spans="1:45" s="3" customFormat="1" ht="26.25" customHeight="1" x14ac:dyDescent="0.2">
      <c r="A17" s="94"/>
      <c r="B17" s="44" t="str">
        <f t="shared" si="19"/>
        <v>CBECC-Com 2016.2.1</v>
      </c>
      <c r="C17" s="63" t="s">
        <v>106</v>
      </c>
      <c r="D17" s="51">
        <f>INDEX(Sheet1!$C$5:$BD$192,MATCH($C17,Sheet1!$C$5:$C$192,0),54)</f>
        <v>115.13</v>
      </c>
      <c r="E17" s="76">
        <f t="shared" si="1"/>
        <v>115.13</v>
      </c>
      <c r="F17" s="51">
        <f>(INDEX(Sheet1!$C$5:$BD$192,MATCH($C17,Sheet1!$C$5:$C$192,0),18))/$AP17</f>
        <v>3.6931529850746267</v>
      </c>
      <c r="G17" s="76">
        <f t="shared" ref="G17" si="169">F17</f>
        <v>3.6931529850746267</v>
      </c>
      <c r="H17" s="51">
        <f>(INDEX(Sheet1!$C$5:$BD$192,MATCH($C17,Sheet1!$C$5:$C$192,0),30))/$AP17</f>
        <v>3.4529291044776117E-2</v>
      </c>
      <c r="I17" s="76">
        <f t="shared" ref="I17" si="170">H17</f>
        <v>3.4529291044776117E-2</v>
      </c>
      <c r="J17" s="51">
        <f t="shared" si="4"/>
        <v>16.053689251663112</v>
      </c>
      <c r="K17" s="76">
        <f t="shared" ref="K17" si="171">J17</f>
        <v>16.053689251663112</v>
      </c>
      <c r="L17" s="51">
        <f>(((INDEX(Sheet1!$C$5:$BD$192,MATCH($C17,Sheet1!$C$5:$C$192,0),11))*3.4121416)+((INDEX(Sheet1!$C$5:$BD$192,MATCH($C17,Sheet1!$C$5:$C$192,0),23))*99.976))/$AP17</f>
        <v>2.3166001137017673</v>
      </c>
      <c r="M17" s="76">
        <f t="shared" ref="M17" si="172">L17</f>
        <v>2.3166001137017673</v>
      </c>
      <c r="N17" s="51">
        <f>(((INDEX(Sheet1!$C$5:$BD$192,MATCH($C17,Sheet1!$C$5:$C$192,0),12))*3.4121416)+((INDEX(Sheet1!$C$5:$BD$192,MATCH($C17,Sheet1!$C$5:$C$192,0),24))*99.976))/$AP17</f>
        <v>5.2455947757761194</v>
      </c>
      <c r="O17" s="76">
        <f t="shared" ref="O17" si="173">N17</f>
        <v>5.2455947757761194</v>
      </c>
      <c r="P17" s="51">
        <f>(((INDEX(Sheet1!$C$5:$BD$192,MATCH($C17,Sheet1!$C$5:$C$192,0),17))*3.4121416)+((INDEX(Sheet1!$C$5:$BD$192,MATCH($C17,Sheet1!$C$5:$C$192,0),29))*99.976))/$AP17</f>
        <v>5.7689128958686569</v>
      </c>
      <c r="Q17" s="76">
        <f t="shared" ref="Q17" si="174">P17</f>
        <v>5.7689128958686569</v>
      </c>
      <c r="R17" s="51">
        <f>(((INDEX(Sheet1!$C$5:$BD$192,MATCH($C17,Sheet1!$C$5:$C$192,0),31))+(INDEX(Sheet1!$C$5:$BD$192,MATCH($C17,Sheet1!$C$5:$C$192,0),32)))*99.976)/$AP17</f>
        <v>0</v>
      </c>
      <c r="S17" s="76">
        <f t="shared" ref="S17" si="175">R17</f>
        <v>0</v>
      </c>
      <c r="T17" s="51">
        <f>(((INDEX(Sheet1!$C$5:$BD$192,MATCH($C17,Sheet1!$C$5:$C$192,0),19))+(INDEX(Sheet1!$C$5:$BD$192,MATCH($C17,Sheet1!$C$5:$C$192,0),20)))*3.4121416)/$AP17</f>
        <v>14.622618239955223</v>
      </c>
      <c r="U17" s="76">
        <f t="shared" ref="U17" si="176">T17</f>
        <v>14.622618239955223</v>
      </c>
      <c r="V17" s="51">
        <f>(((INDEX(Sheet1!$C$5:$BD$192,MATCH($C17,Sheet1!$C$5:$C$192,0),13))*3.4121416)+((INDEX(Sheet1!$C$5:$BD$192,MATCH($C17,Sheet1!$C$5:$C$192,0),25))*99.976))/$AP17</f>
        <v>1.4805129619940298</v>
      </c>
      <c r="W17" s="76">
        <f t="shared" ref="W17" si="177">V17</f>
        <v>1.4805129619940298</v>
      </c>
      <c r="X17" s="51">
        <f>(((INDEX(Sheet1!$C$5:$BD$192,MATCH($C17,Sheet1!$C$5:C$192,0),15))*3.4121416)+((INDEX(Sheet1!$C$5:$BD$192,MATCH($C17,Sheet1!$C$5:C$192,0),27))*99.976))/$AP17</f>
        <v>0.10605203462104479</v>
      </c>
      <c r="Y17" s="76">
        <f t="shared" ref="Y17" si="178">X17</f>
        <v>0.10605203462104479</v>
      </c>
      <c r="Z17" s="51">
        <f>(((INDEX(Sheet1!$C$5:$BD$192,MATCH($C17,Sheet1!$C$5:C$192,0),14))*3.4121416)+((INDEX(Sheet1!$C$5:$BD$192,MATCH($C17,Sheet1!$C$5:C$192,0),26))*99.976))/$AP17</f>
        <v>0</v>
      </c>
      <c r="AA17" s="76">
        <f t="shared" ref="AA17" si="179">Z17</f>
        <v>0</v>
      </c>
      <c r="AB17" s="51">
        <f>(((INDEX(Sheet1!$C$5:$BD$192,MATCH($C17,Sheet1!$C$5:C$192,0),16))*3.4121416)+((INDEX(Sheet1!$C$5:$BD$192,MATCH($C17,Sheet1!$C$5:C$192,0),28))*99.976))/$AP17</f>
        <v>1.1360164697014927</v>
      </c>
      <c r="AC17" s="76">
        <f t="shared" ref="AC17" si="180">AB17</f>
        <v>1.1360164697014927</v>
      </c>
      <c r="AD17" s="52">
        <v>0</v>
      </c>
      <c r="AE17" s="76">
        <f t="shared" ref="AE17" si="181">AD17</f>
        <v>0</v>
      </c>
      <c r="AF17" s="52">
        <v>0</v>
      </c>
      <c r="AG17" s="76">
        <f t="shared" ref="AG17" si="182">AF17</f>
        <v>0</v>
      </c>
      <c r="AH17" s="53"/>
      <c r="AI17" s="51"/>
      <c r="AJ17" s="53"/>
      <c r="AK17" s="51"/>
      <c r="AL17" s="51"/>
      <c r="AM17" s="51"/>
      <c r="AN17" s="79"/>
      <c r="AO17" s="87"/>
      <c r="AP17" s="46">
        <f>IF(ISNUMBER(SEARCH("RetlMed",C17)),Sheet3!D$2,IF(ISNUMBER(SEARCH("OffSml",C17)),Sheet3!A$2,IF(ISNUMBER(SEARCH("OffMed",C17)),Sheet3!B$2,IF(ISNUMBER(SEARCH("OffLrg",C17)),Sheet3!C$2,IF(ISNUMBER(SEARCH("RetlStrp",C17)),Sheet3!E$2)))))</f>
        <v>53600</v>
      </c>
      <c r="AQ17" s="14"/>
      <c r="AR17" s="14"/>
      <c r="AS17" s="14"/>
    </row>
    <row r="18" spans="1:45" s="3" customFormat="1" ht="26.25" hidden="1" customHeight="1" x14ac:dyDescent="0.2">
      <c r="A18" s="94" t="s">
        <v>206</v>
      </c>
      <c r="B18" s="44" t="str">
        <f t="shared" si="19"/>
        <v>CBECC-Com 2016.2.1</v>
      </c>
      <c r="C18" s="64" t="s">
        <v>107</v>
      </c>
      <c r="D18" s="45">
        <f>INDEX(Sheet1!$C$5:$BD$192,MATCH($C18,Sheet1!$C$5:$C$192,0),54)</f>
        <v>105.081</v>
      </c>
      <c r="E18" s="76">
        <f t="shared" si="1"/>
        <v>105.081</v>
      </c>
      <c r="F18" s="6">
        <f>(INDEX(Sheet1!$C$5:$BD$192,MATCH($C18,Sheet1!$C$5:$C$192,0),18))/$AP18</f>
        <v>3.2978544776119403</v>
      </c>
      <c r="G18" s="76">
        <f t="shared" ref="G18" si="183">F18</f>
        <v>3.2978544776119403</v>
      </c>
      <c r="H18" s="6">
        <f>(INDEX(Sheet1!$C$5:$BD$192,MATCH($C18,Sheet1!$C$5:$C$192,0),30))/$AP18</f>
        <v>3.6517164179104479E-2</v>
      </c>
      <c r="I18" s="76">
        <f t="shared" ref="I18" si="184">H18</f>
        <v>3.6517164179104479E-2</v>
      </c>
      <c r="J18" s="6">
        <f t="shared" si="4"/>
        <v>14.90357893269829</v>
      </c>
      <c r="K18" s="76">
        <f t="shared" ref="K18" si="185">J18</f>
        <v>14.90357893269829</v>
      </c>
      <c r="L18" s="6">
        <f>(((INDEX(Sheet1!$C$5:$BD$192,MATCH($C18,Sheet1!$C$5:$C$192,0),11))*3.4121416)+((INDEX(Sheet1!$C$5:$BD$192,MATCH($C18,Sheet1!$C$5:$C$192,0),23))*99.976))/$AP18</f>
        <v>2.5153838506660509</v>
      </c>
      <c r="M18" s="76">
        <f t="shared" ref="M18" si="186">L18</f>
        <v>2.5153838506660509</v>
      </c>
      <c r="N18" s="6">
        <f>(((INDEX(Sheet1!$C$5:$BD$192,MATCH($C18,Sheet1!$C$5:$C$192,0),12))*3.4121416)+((INDEX(Sheet1!$C$5:$BD$192,MATCH($C18,Sheet1!$C$5:$C$192,0),24))*99.976))/$AP18</f>
        <v>5.0955433025417909</v>
      </c>
      <c r="O18" s="76">
        <f t="shared" ref="O18" si="187">N18</f>
        <v>5.0955433025417909</v>
      </c>
      <c r="P18" s="6">
        <f>(((INDEX(Sheet1!$C$5:$BD$192,MATCH($C18,Sheet1!$C$5:$C$192,0),17))*3.4121416)+((INDEX(Sheet1!$C$5:$BD$192,MATCH($C18,Sheet1!$C$5:$C$192,0),29))*99.976))/$AP18</f>
        <v>4.6151315898820897</v>
      </c>
      <c r="Q18" s="76">
        <f t="shared" ref="Q18" si="188">P18</f>
        <v>4.6151315898820897</v>
      </c>
      <c r="R18" s="6">
        <f>(((INDEX(Sheet1!$C$5:$BD$192,MATCH($C18,Sheet1!$C$5:$C$192,0),31))+(INDEX(Sheet1!$C$5:$BD$192,MATCH($C18,Sheet1!$C$5:$C$192,0),32)))*99.976)/$AP18</f>
        <v>0</v>
      </c>
      <c r="S18" s="76">
        <f t="shared" ref="S18" si="189">R18</f>
        <v>0</v>
      </c>
      <c r="T18" s="45">
        <f>(((INDEX(Sheet1!$C$5:$BD$192,MATCH($C18,Sheet1!$C$5:$C$192,0),19))+(INDEX(Sheet1!$C$5:$BD$192,MATCH($C18,Sheet1!$C$5:$C$192,0),20)))*3.4121416)/$AP18</f>
        <v>14.622618239955223</v>
      </c>
      <c r="U18" s="76">
        <f t="shared" ref="U18" si="190">T18</f>
        <v>14.622618239955223</v>
      </c>
      <c r="V18" s="6">
        <f>(((INDEX(Sheet1!$C$5:$BD$192,MATCH($C18,Sheet1!$C$5:$C$192,0),13))*3.4121416)+((INDEX(Sheet1!$C$5:$BD$192,MATCH($C18,Sheet1!$C$5:$C$192,0),25))*99.976))/$AP18</f>
        <v>1.4292544467641788</v>
      </c>
      <c r="W18" s="76">
        <f t="shared" ref="W18" si="191">V18</f>
        <v>1.4292544467641788</v>
      </c>
      <c r="X18" s="6">
        <f>(((INDEX(Sheet1!$C$5:$BD$192,MATCH($C18,Sheet1!$C$5:C$192,0),15))*3.4121416)+((INDEX(Sheet1!$C$5:$BD$192,MATCH($C18,Sheet1!$C$5:C$192,0),27))*99.976))/$AP18</f>
        <v>0.11224927314268657</v>
      </c>
      <c r="Y18" s="76">
        <f t="shared" ref="Y18" si="192">X18</f>
        <v>0.11224927314268657</v>
      </c>
      <c r="Z18" s="6">
        <f>(((INDEX(Sheet1!$C$5:$BD$192,MATCH($C18,Sheet1!$C$5:C$192,0),14))*3.4121416)+((INDEX(Sheet1!$C$5:$BD$192,MATCH($C18,Sheet1!$C$5:C$192,0),26))*99.976))/$AP18</f>
        <v>0</v>
      </c>
      <c r="AA18" s="76">
        <f t="shared" ref="AA18" si="193">Z18</f>
        <v>0</v>
      </c>
      <c r="AB18" s="6">
        <f>(((INDEX(Sheet1!$C$5:$BD$192,MATCH($C18,Sheet1!$C$5:C$192,0),16))*3.4121416)+((INDEX(Sheet1!$C$5:$BD$192,MATCH($C18,Sheet1!$C$5:C$192,0),28))*99.976))/$AP18</f>
        <v>1.1360164697014927</v>
      </c>
      <c r="AC18" s="76">
        <f t="shared" ref="AC18" si="194">AB18</f>
        <v>1.1360164697014927</v>
      </c>
      <c r="AD18" s="9">
        <v>0</v>
      </c>
      <c r="AE18" s="76">
        <f t="shared" ref="AE18" si="195">AD18</f>
        <v>0</v>
      </c>
      <c r="AF18" s="9">
        <v>0</v>
      </c>
      <c r="AG18" s="76">
        <f t="shared" ref="AG18" si="196">AF18</f>
        <v>0</v>
      </c>
      <c r="AH18" s="47">
        <f>IF($D$17=0,"",(D18-D$17)/D$17)</f>
        <v>-8.7283939894032769E-2</v>
      </c>
      <c r="AI18" s="77">
        <f>IF($E$17=0,"",(E18-E$17)/E$17)</f>
        <v>-8.7283939894032769E-2</v>
      </c>
      <c r="AJ18" s="47">
        <f>IF($F$17=0,"",(F18-F$17)/F$17)</f>
        <v>-0.10703550842876842</v>
      </c>
      <c r="AK18" s="86">
        <f>IF($G$17=0,"",(G18-G$17)/G$17)</f>
        <v>-0.10703550842876842</v>
      </c>
      <c r="AL18" s="45" t="str">
        <f t="shared" si="77"/>
        <v>No</v>
      </c>
      <c r="AM18" s="45" t="str">
        <f t="shared" si="18"/>
        <v>No</v>
      </c>
      <c r="AN18" s="78" t="str">
        <f>IF((AL18=AM18),(IF(AND(AI18&gt;(-0.5%*D$17),AI18&lt;(0.5%*D$17),AE18&lt;=150,AG18&lt;=150,(COUNTBLANK(D18:AK18)=0)),"Pass","Fail")),IF(COUNTA(D18:AK18)=0,"","Fail"))</f>
        <v>Pass</v>
      </c>
      <c r="AO18" s="87"/>
      <c r="AP18" s="46">
        <f>IF(ISNUMBER(SEARCH("RetlMed",C18)),Sheet3!D$2,IF(ISNUMBER(SEARCH("OffSml",C18)),Sheet3!A$2,IF(ISNUMBER(SEARCH("OffMed",C18)),Sheet3!B$2,IF(ISNUMBER(SEARCH("OffLrg",C18)),Sheet3!C$2,IF(ISNUMBER(SEARCH("RetlStrp",C18)),Sheet3!E$2)))))</f>
        <v>53600</v>
      </c>
      <c r="AQ18" s="14"/>
      <c r="AR18" s="14"/>
      <c r="AS18" s="14"/>
    </row>
    <row r="19" spans="1:45" s="3" customFormat="1" ht="26.25" hidden="1" customHeight="1" x14ac:dyDescent="0.2">
      <c r="A19" s="94" t="s">
        <v>206</v>
      </c>
      <c r="B19" s="44" t="str">
        <f t="shared" si="19"/>
        <v>CBECC-Com 2016.2.1</v>
      </c>
      <c r="C19" s="64" t="s">
        <v>108</v>
      </c>
      <c r="D19" s="45">
        <f>INDEX(Sheet1!$C$5:$BD$192,MATCH($C19,Sheet1!$C$5:$C$192,0),54)</f>
        <v>125.25700000000001</v>
      </c>
      <c r="E19" s="76">
        <f t="shared" si="1"/>
        <v>125.25700000000001</v>
      </c>
      <c r="F19" s="6">
        <f>(INDEX(Sheet1!$C$5:$BD$192,MATCH($C19,Sheet1!$C$5:$C$192,0),18))/$AP19</f>
        <v>4.0903358208955227</v>
      </c>
      <c r="G19" s="76">
        <f t="shared" ref="G19" si="197">F19</f>
        <v>4.0903358208955227</v>
      </c>
      <c r="H19" s="6">
        <f>(INDEX(Sheet1!$C$5:$BD$192,MATCH($C19,Sheet1!$C$5:$C$192,0),30))/$AP19</f>
        <v>3.2750000000000001E-2</v>
      </c>
      <c r="I19" s="76">
        <f t="shared" ref="I19" si="198">H19</f>
        <v>3.2750000000000001E-2</v>
      </c>
      <c r="J19" s="6">
        <f t="shared" si="4"/>
        <v>17.23105580565171</v>
      </c>
      <c r="K19" s="76">
        <f t="shared" ref="K19" si="199">J19</f>
        <v>17.23105580565171</v>
      </c>
      <c r="L19" s="6">
        <f>(((INDEX(Sheet1!$C$5:$BD$192,MATCH($C19,Sheet1!$C$5:$C$192,0),11))*3.4121416)+((INDEX(Sheet1!$C$5:$BD$192,MATCH($C19,Sheet1!$C$5:$C$192,0),23))*99.976))/$AP19</f>
        <v>2.1386742096676805</v>
      </c>
      <c r="M19" s="76">
        <f t="shared" ref="M19" si="200">L19</f>
        <v>2.1386742096676805</v>
      </c>
      <c r="N19" s="6">
        <f>(((INDEX(Sheet1!$C$5:$BD$192,MATCH($C19,Sheet1!$C$5:$C$192,0),12))*3.4121416)+((INDEX(Sheet1!$C$5:$BD$192,MATCH($C19,Sheet1!$C$5:$C$192,0),24))*99.976))/$AP19</f>
        <v>5.3978106671895523</v>
      </c>
      <c r="O19" s="76">
        <f t="shared" ref="O19" si="201">N19</f>
        <v>5.3978106671895523</v>
      </c>
      <c r="P19" s="6">
        <f>(((INDEX(Sheet1!$C$5:$BD$192,MATCH($C19,Sheet1!$C$5:$C$192,0),17))*3.4121416)+((INDEX(Sheet1!$C$5:$BD$192,MATCH($C19,Sheet1!$C$5:$C$192,0),29))*99.976))/$AP19</f>
        <v>6.9227005677910443</v>
      </c>
      <c r="Q19" s="76">
        <f t="shared" ref="Q19" si="202">P19</f>
        <v>6.9227005677910443</v>
      </c>
      <c r="R19" s="6">
        <f>(((INDEX(Sheet1!$C$5:$BD$192,MATCH($C19,Sheet1!$C$5:$C$192,0),31))+(INDEX(Sheet1!$C$5:$BD$192,MATCH($C19,Sheet1!$C$5:$C$192,0),32)))*99.976)/$AP19</f>
        <v>0</v>
      </c>
      <c r="S19" s="76">
        <f t="shared" ref="S19" si="203">R19</f>
        <v>0</v>
      </c>
      <c r="T19" s="45">
        <f>(((INDEX(Sheet1!$C$5:$BD$192,MATCH($C19,Sheet1!$C$5:$C$192,0),19))+(INDEX(Sheet1!$C$5:$BD$192,MATCH($C19,Sheet1!$C$5:$C$192,0),20)))*3.4121416)/$AP19</f>
        <v>14.622618239955223</v>
      </c>
      <c r="U19" s="76">
        <f t="shared" ref="U19" si="204">T19</f>
        <v>14.622618239955223</v>
      </c>
      <c r="V19" s="6">
        <f>(((INDEX(Sheet1!$C$5:$BD$192,MATCH($C19,Sheet1!$C$5:$C$192,0),13))*3.4121416)+((INDEX(Sheet1!$C$5:$BD$192,MATCH($C19,Sheet1!$C$5:$C$192,0),25))*99.976))/$AP19</f>
        <v>1.5356165024597015</v>
      </c>
      <c r="W19" s="76">
        <f t="shared" ref="W19" si="205">V19</f>
        <v>1.5356165024597015</v>
      </c>
      <c r="X19" s="6">
        <f>(((INDEX(Sheet1!$C$5:$BD$192,MATCH($C19,Sheet1!$C$5:C$192,0),15))*3.4121416)+((INDEX(Sheet1!$C$5:$BD$192,MATCH($C19,Sheet1!$C$5:C$192,0),27))*99.976))/$AP19</f>
        <v>0.1002373888422388</v>
      </c>
      <c r="Y19" s="76">
        <f t="shared" ref="Y19" si="206">X19</f>
        <v>0.1002373888422388</v>
      </c>
      <c r="Z19" s="6">
        <f>(((INDEX(Sheet1!$C$5:$BD$192,MATCH($C19,Sheet1!$C$5:C$192,0),14))*3.4121416)+((INDEX(Sheet1!$C$5:$BD$192,MATCH($C19,Sheet1!$C$5:C$192,0),26))*99.976))/$AP19</f>
        <v>0</v>
      </c>
      <c r="AA19" s="76">
        <f t="shared" ref="AA19" si="207">Z19</f>
        <v>0</v>
      </c>
      <c r="AB19" s="6">
        <f>(((INDEX(Sheet1!$C$5:$BD$192,MATCH($C19,Sheet1!$C$5:C$192,0),16))*3.4121416)+((INDEX(Sheet1!$C$5:$BD$192,MATCH($C19,Sheet1!$C$5:C$192,0),28))*99.976))/$AP19</f>
        <v>1.1360164697014927</v>
      </c>
      <c r="AC19" s="76">
        <f t="shared" ref="AC19" si="208">AB19</f>
        <v>1.1360164697014927</v>
      </c>
      <c r="AD19" s="9">
        <v>0</v>
      </c>
      <c r="AE19" s="76">
        <f t="shared" ref="AE19" si="209">AD19</f>
        <v>0</v>
      </c>
      <c r="AF19" s="9">
        <v>0</v>
      </c>
      <c r="AG19" s="76">
        <f t="shared" ref="AG19" si="210">AF19</f>
        <v>0</v>
      </c>
      <c r="AH19" s="47">
        <f t="shared" ref="AH19:AH24" si="211">IF($D$17=0,"",(D19-D$17)/D$17)</f>
        <v>8.7961434899678712E-2</v>
      </c>
      <c r="AI19" s="77">
        <f t="shared" ref="AI19:AI24" si="212">IF($E$17=0,"",(E19-E$17)/E$17)</f>
        <v>8.7961434899678712E-2</v>
      </c>
      <c r="AJ19" s="47">
        <f t="shared" ref="AJ19:AJ24" si="213">IF($F$17=0,"",(F19-F$17)/F$17)</f>
        <v>0.10754573055220192</v>
      </c>
      <c r="AK19" s="86">
        <f t="shared" ref="AK19:AK24" si="214">IF($G$17=0,"",(G19-G$17)/G$17)</f>
        <v>0.10754573055220192</v>
      </c>
      <c r="AL19" s="45" t="str">
        <f t="shared" ref="AL19:AL24" si="215">IF(AND(AH19&gt;0,AI19&gt;0), "Yes", "No")</f>
        <v>Yes</v>
      </c>
      <c r="AM19" s="45" t="str">
        <f t="shared" ref="AM19:AM24" si="216">IF(AND(AH19&lt;0,AI19&lt;0), "No", "Yes")</f>
        <v>Yes</v>
      </c>
      <c r="AN19" s="78" t="str">
        <f t="shared" ref="AN19:AN24" si="217">IF((AL19=AM19),(IF(AND(AI19&gt;(-0.5%*D$17),AI19&lt;(0.5%*D$17),AE19&lt;=150,AG19&lt;=150,(COUNTBLANK(D19:AK19)=0)),"Pass","Fail")),IF(COUNTA(D19:AK19)=0,"","Fail"))</f>
        <v>Pass</v>
      </c>
      <c r="AO19" s="87"/>
      <c r="AP19" s="46">
        <f>IF(ISNUMBER(SEARCH("RetlMed",C19)),Sheet3!D$2,IF(ISNUMBER(SEARCH("OffSml",C19)),Sheet3!A$2,IF(ISNUMBER(SEARCH("OffMed",C19)),Sheet3!B$2,IF(ISNUMBER(SEARCH("OffLrg",C19)),Sheet3!C$2,IF(ISNUMBER(SEARCH("RetlStrp",C19)),Sheet3!E$2)))))</f>
        <v>53600</v>
      </c>
      <c r="AQ19" s="14"/>
      <c r="AR19" s="14"/>
      <c r="AS19" s="14"/>
    </row>
    <row r="20" spans="1:45" s="3" customFormat="1" ht="26.25" hidden="1" customHeight="1" x14ac:dyDescent="0.2">
      <c r="A20" s="94" t="s">
        <v>206</v>
      </c>
      <c r="B20" s="44" t="str">
        <f t="shared" si="19"/>
        <v>CBECC-Com 2016.2.1</v>
      </c>
      <c r="C20" s="64" t="s">
        <v>116</v>
      </c>
      <c r="D20" s="45">
        <f>INDEX(Sheet1!$C$5:$BD$192,MATCH($C20,Sheet1!$C$5:$C$192,0),54)</f>
        <v>111.29300000000001</v>
      </c>
      <c r="E20" s="76">
        <f t="shared" si="1"/>
        <v>111.29300000000001</v>
      </c>
      <c r="F20" s="6">
        <f>(INDEX(Sheet1!$C$5:$BD$192,MATCH($C20,Sheet1!$C$5:$C$192,0),18))/$AP20</f>
        <v>3.5439925373134327</v>
      </c>
      <c r="G20" s="76">
        <f t="shared" ref="G20" si="218">F20</f>
        <v>3.5439925373134327</v>
      </c>
      <c r="H20" s="6">
        <f>(INDEX(Sheet1!$C$5:$BD$192,MATCH($C20,Sheet1!$C$5:$C$192,0),30))/$AP20</f>
        <v>3.493973880597015E-2</v>
      </c>
      <c r="I20" s="76">
        <f t="shared" ref="I20" si="219">H20</f>
        <v>3.493973880597015E-2</v>
      </c>
      <c r="J20" s="6">
        <f t="shared" si="4"/>
        <v>15.585746165137428</v>
      </c>
      <c r="K20" s="76">
        <f t="shared" ref="K20" si="220">J20</f>
        <v>15.585746165137428</v>
      </c>
      <c r="L20" s="6">
        <f>(((INDEX(Sheet1!$C$5:$BD$192,MATCH($C20,Sheet1!$C$5:$C$192,0),11))*3.4121416)+((INDEX(Sheet1!$C$5:$BD$192,MATCH($C20,Sheet1!$C$5:$C$192,0),23))*99.976))/$AP20</f>
        <v>2.3576441525486227</v>
      </c>
      <c r="M20" s="76">
        <f t="shared" ref="M20" si="221">L20</f>
        <v>2.3576441525486227</v>
      </c>
      <c r="N20" s="6">
        <f>(((INDEX(Sheet1!$C$5:$BD$192,MATCH($C20,Sheet1!$C$5:$C$192,0),12))*3.4121416)+((INDEX(Sheet1!$C$5:$BD$192,MATCH($C20,Sheet1!$C$5:$C$192,0),24))*99.976))/$AP20</f>
        <v>5.1402958313626863</v>
      </c>
      <c r="O20" s="76">
        <f t="shared" ref="O20" si="222">N20</f>
        <v>5.1402958313626863</v>
      </c>
      <c r="P20" s="6">
        <f>(((INDEX(Sheet1!$C$5:$BD$192,MATCH($C20,Sheet1!$C$5:$C$192,0),17))*3.4121416)+((INDEX(Sheet1!$C$5:$BD$192,MATCH($C20,Sheet1!$C$5:$C$192,0),29))*99.976))/$AP20</f>
        <v>5.7689128958686569</v>
      </c>
      <c r="Q20" s="76">
        <f t="shared" ref="Q20" si="223">P20</f>
        <v>5.7689128958686569</v>
      </c>
      <c r="R20" s="6">
        <f>(((INDEX(Sheet1!$C$5:$BD$192,MATCH($C20,Sheet1!$C$5:$C$192,0),31))+(INDEX(Sheet1!$C$5:$BD$192,MATCH($C20,Sheet1!$C$5:$C$192,0),32)))*99.976)/$AP20</f>
        <v>0</v>
      </c>
      <c r="S20" s="76">
        <f t="shared" ref="S20" si="224">R20</f>
        <v>0</v>
      </c>
      <c r="T20" s="45">
        <f>(((INDEX(Sheet1!$C$5:$BD$192,MATCH($C20,Sheet1!$C$5:$C$192,0),19))+(INDEX(Sheet1!$C$5:$BD$192,MATCH($C20,Sheet1!$C$5:$C$192,0),20)))*3.4121416)/$AP20</f>
        <v>14.622618239955223</v>
      </c>
      <c r="U20" s="76">
        <f t="shared" ref="U20" si="225">T20</f>
        <v>14.622618239955223</v>
      </c>
      <c r="V20" s="6">
        <f>(((INDEX(Sheet1!$C$5:$BD$192,MATCH($C20,Sheet1!$C$5:$C$192,0),13))*3.4121416)+((INDEX(Sheet1!$C$5:$BD$192,MATCH($C20,Sheet1!$C$5:$C$192,0),25))*99.976))/$AP20</f>
        <v>1.0763651604686568</v>
      </c>
      <c r="W20" s="76">
        <f t="shared" ref="W20" si="226">V20</f>
        <v>1.0763651604686568</v>
      </c>
      <c r="X20" s="6">
        <f>(((INDEX(Sheet1!$C$5:$BD$192,MATCH($C20,Sheet1!$C$5:C$192,0),15))*3.4121416)+((INDEX(Sheet1!$C$5:$BD$192,MATCH($C20,Sheet1!$C$5:C$192,0),27))*99.976))/$AP20</f>
        <v>0.10651165518731344</v>
      </c>
      <c r="Y20" s="76">
        <f t="shared" ref="Y20" si="227">X20</f>
        <v>0.10651165518731344</v>
      </c>
      <c r="Z20" s="6">
        <f>(((INDEX(Sheet1!$C$5:$BD$192,MATCH($C20,Sheet1!$C$5:C$192,0),14))*3.4121416)+((INDEX(Sheet1!$C$5:$BD$192,MATCH($C20,Sheet1!$C$5:C$192,0),26))*99.976))/$AP20</f>
        <v>0</v>
      </c>
      <c r="AA20" s="76">
        <f t="shared" ref="AA20" si="228">Z20</f>
        <v>0</v>
      </c>
      <c r="AB20" s="6">
        <f>(((INDEX(Sheet1!$C$5:$BD$192,MATCH($C20,Sheet1!$C$5:C$192,0),16))*3.4121416)+((INDEX(Sheet1!$C$5:$BD$192,MATCH($C20,Sheet1!$C$5:C$192,0),28))*99.976))/$AP20</f>
        <v>1.1360164697014927</v>
      </c>
      <c r="AC20" s="76">
        <f t="shared" ref="AC20" si="229">AB20</f>
        <v>1.1360164697014927</v>
      </c>
      <c r="AD20" s="9">
        <v>0</v>
      </c>
      <c r="AE20" s="76">
        <f t="shared" ref="AE20" si="230">AD20</f>
        <v>0</v>
      </c>
      <c r="AF20" s="9">
        <v>0</v>
      </c>
      <c r="AG20" s="76">
        <f t="shared" ref="AG20" si="231">AF20</f>
        <v>0</v>
      </c>
      <c r="AH20" s="47">
        <f t="shared" si="211"/>
        <v>-3.3327542777729431E-2</v>
      </c>
      <c r="AI20" s="77">
        <f t="shared" si="212"/>
        <v>-3.3327542777729431E-2</v>
      </c>
      <c r="AJ20" s="47">
        <f t="shared" si="213"/>
        <v>-4.0388375018312446E-2</v>
      </c>
      <c r="AK20" s="86">
        <f t="shared" si="214"/>
        <v>-4.0388375018312446E-2</v>
      </c>
      <c r="AL20" s="45" t="str">
        <f t="shared" si="215"/>
        <v>No</v>
      </c>
      <c r="AM20" s="45" t="str">
        <f t="shared" si="216"/>
        <v>No</v>
      </c>
      <c r="AN20" s="78" t="str">
        <f t="shared" si="217"/>
        <v>Pass</v>
      </c>
      <c r="AO20" s="87"/>
      <c r="AP20" s="46">
        <f>IF(ISNUMBER(SEARCH("RetlMed",C20)),Sheet3!D$2,IF(ISNUMBER(SEARCH("OffSml",C20)),Sheet3!A$2,IF(ISNUMBER(SEARCH("OffMed",C20)),Sheet3!B$2,IF(ISNUMBER(SEARCH("OffLrg",C20)),Sheet3!C$2,IF(ISNUMBER(SEARCH("RetlStrp",C20)),Sheet3!E$2)))))</f>
        <v>53600</v>
      </c>
      <c r="AQ20" s="14"/>
      <c r="AR20" s="14"/>
      <c r="AS20" s="14"/>
    </row>
    <row r="21" spans="1:45" s="3" customFormat="1" ht="26.25" hidden="1" customHeight="1" x14ac:dyDescent="0.2">
      <c r="A21" s="94" t="s">
        <v>206</v>
      </c>
      <c r="B21" s="44" t="str">
        <f t="shared" si="19"/>
        <v>CBECC-Com 2016.2.1</v>
      </c>
      <c r="C21" s="64" t="s">
        <v>117</v>
      </c>
      <c r="D21" s="45">
        <f>INDEX(Sheet1!$C$5:$BD$192,MATCH($C21,Sheet1!$C$5:$C$192,0),54)</f>
        <v>138.77199999999999</v>
      </c>
      <c r="E21" s="76">
        <f t="shared" si="1"/>
        <v>138.77199999999999</v>
      </c>
      <c r="F21" s="6">
        <f>(INDEX(Sheet1!$C$5:$BD$192,MATCH($C21,Sheet1!$C$5:$C$192,0),18))/$AP21</f>
        <v>4.6418283582089552</v>
      </c>
      <c r="G21" s="76">
        <f t="shared" ref="G21" si="232">F21</f>
        <v>4.6418283582089552</v>
      </c>
      <c r="H21" s="6">
        <f>(INDEX(Sheet1!$C$5:$BD$192,MATCH($C21,Sheet1!$C$5:$C$192,0),30))/$AP21</f>
        <v>8.2761753731343285E-2</v>
      </c>
      <c r="I21" s="76">
        <f t="shared" ref="I21" si="233">H21</f>
        <v>8.2761753731343285E-2</v>
      </c>
      <c r="J21" s="6">
        <f t="shared" si="4"/>
        <v>24.112720087850711</v>
      </c>
      <c r="K21" s="76">
        <f t="shared" ref="K21" si="234">J21</f>
        <v>24.112720087850711</v>
      </c>
      <c r="L21" s="6">
        <f>(((INDEX(Sheet1!$C$5:$BD$192,MATCH($C21,Sheet1!$C$5:$C$192,0),11))*3.4121416)+((INDEX(Sheet1!$C$5:$BD$192,MATCH($C21,Sheet1!$C$5:$C$192,0),23))*99.976))/$AP21</f>
        <v>7.1397596109525026</v>
      </c>
      <c r="M21" s="76">
        <f t="shared" ref="M21" si="235">L21</f>
        <v>7.1397596109525026</v>
      </c>
      <c r="N21" s="6">
        <f>(((INDEX(Sheet1!$C$5:$BD$192,MATCH($C21,Sheet1!$C$5:$C$192,0),12))*3.4121416)+((INDEX(Sheet1!$C$5:$BD$192,MATCH($C21,Sheet1!$C$5:$C$192,0),24))*99.976))/$AP21</f>
        <v>8.7601006237761183</v>
      </c>
      <c r="O21" s="76">
        <f t="shared" ref="O21" si="236">N21</f>
        <v>8.7601006237761183</v>
      </c>
      <c r="P21" s="6">
        <f>(((INDEX(Sheet1!$C$5:$BD$192,MATCH($C21,Sheet1!$C$5:$C$192,0),17))*3.4121416)+((INDEX(Sheet1!$C$5:$BD$192,MATCH($C21,Sheet1!$C$5:$C$192,0),29))*99.976))/$AP21</f>
        <v>5.7689128958686569</v>
      </c>
      <c r="Q21" s="76">
        <f t="shared" ref="Q21" si="237">P21</f>
        <v>5.7689128958686569</v>
      </c>
      <c r="R21" s="6">
        <f>(((INDEX(Sheet1!$C$5:$BD$192,MATCH($C21,Sheet1!$C$5:$C$192,0),31))+(INDEX(Sheet1!$C$5:$BD$192,MATCH($C21,Sheet1!$C$5:$C$192,0),32)))*99.976)/$AP21</f>
        <v>0</v>
      </c>
      <c r="S21" s="76">
        <f t="shared" ref="S21" si="238">R21</f>
        <v>0</v>
      </c>
      <c r="T21" s="45">
        <f>(((INDEX(Sheet1!$C$5:$BD$192,MATCH($C21,Sheet1!$C$5:$C$192,0),19))+(INDEX(Sheet1!$C$5:$BD$192,MATCH($C21,Sheet1!$C$5:$C$192,0),20)))*3.4121416)/$AP21</f>
        <v>14.622618239955223</v>
      </c>
      <c r="U21" s="76">
        <f t="shared" ref="U21" si="239">T21</f>
        <v>14.622618239955223</v>
      </c>
      <c r="V21" s="6">
        <f>(((INDEX(Sheet1!$C$5:$BD$192,MATCH($C21,Sheet1!$C$5:$C$192,0),13))*3.4121416)+((INDEX(Sheet1!$C$5:$BD$192,MATCH($C21,Sheet1!$C$5:$C$192,0),25))*99.976))/$AP21</f>
        <v>1.1236958932970149</v>
      </c>
      <c r="W21" s="76">
        <f t="shared" ref="W21" si="240">V21</f>
        <v>1.1236958932970149</v>
      </c>
      <c r="X21" s="6">
        <f>(((INDEX(Sheet1!$C$5:$BD$192,MATCH($C21,Sheet1!$C$5:C$192,0),15))*3.4121416)+((INDEX(Sheet1!$C$5:$BD$192,MATCH($C21,Sheet1!$C$5:C$192,0),27))*99.976))/$AP21</f>
        <v>0.18423272903104476</v>
      </c>
      <c r="Y21" s="76">
        <f t="shared" ref="Y21" si="241">X21</f>
        <v>0.18423272903104476</v>
      </c>
      <c r="Z21" s="6">
        <f>(((INDEX(Sheet1!$C$5:$BD$192,MATCH($C21,Sheet1!$C$5:C$192,0),14))*3.4121416)+((INDEX(Sheet1!$C$5:$BD$192,MATCH($C21,Sheet1!$C$5:C$192,0),26))*99.976))/$AP21</f>
        <v>0</v>
      </c>
      <c r="AA21" s="76">
        <f t="shared" ref="AA21" si="242">Z21</f>
        <v>0</v>
      </c>
      <c r="AB21" s="6">
        <f>(((INDEX(Sheet1!$C$5:$BD$192,MATCH($C21,Sheet1!$C$5:C$192,0),16))*3.4121416)+((INDEX(Sheet1!$C$5:$BD$192,MATCH($C21,Sheet1!$C$5:C$192,0),28))*99.976))/$AP21</f>
        <v>1.1360183349253732</v>
      </c>
      <c r="AC21" s="76">
        <f t="shared" ref="AC21" si="243">AB21</f>
        <v>1.1360183349253732</v>
      </c>
      <c r="AD21" s="9">
        <v>0</v>
      </c>
      <c r="AE21" s="76">
        <f t="shared" ref="AE21" si="244">AD21</f>
        <v>0</v>
      </c>
      <c r="AF21" s="9">
        <v>0</v>
      </c>
      <c r="AG21" s="76">
        <f t="shared" ref="AG21" si="245">AF21</f>
        <v>0</v>
      </c>
      <c r="AH21" s="47">
        <f t="shared" si="211"/>
        <v>0.20535047337792059</v>
      </c>
      <c r="AI21" s="77">
        <f t="shared" si="212"/>
        <v>0.20535047337792059</v>
      </c>
      <c r="AJ21" s="47">
        <f t="shared" si="213"/>
        <v>0.25687410647982101</v>
      </c>
      <c r="AK21" s="86">
        <f t="shared" si="214"/>
        <v>0.25687410647982101</v>
      </c>
      <c r="AL21" s="45" t="str">
        <f t="shared" si="215"/>
        <v>Yes</v>
      </c>
      <c r="AM21" s="45" t="str">
        <f t="shared" si="216"/>
        <v>Yes</v>
      </c>
      <c r="AN21" s="78" t="str">
        <f t="shared" si="217"/>
        <v>Pass</v>
      </c>
      <c r="AO21" s="87"/>
      <c r="AP21" s="46">
        <f>IF(ISNUMBER(SEARCH("RetlMed",C21)),Sheet3!D$2,IF(ISNUMBER(SEARCH("OffSml",C21)),Sheet3!A$2,IF(ISNUMBER(SEARCH("OffMed",C21)),Sheet3!B$2,IF(ISNUMBER(SEARCH("OffLrg",C21)),Sheet3!C$2,IF(ISNUMBER(SEARCH("RetlStrp",C21)),Sheet3!E$2)))))</f>
        <v>53600</v>
      </c>
      <c r="AQ21" s="14"/>
      <c r="AR21" s="14"/>
      <c r="AS21" s="14"/>
    </row>
    <row r="22" spans="1:45" s="3" customFormat="1" ht="26.25" customHeight="1" x14ac:dyDescent="0.2">
      <c r="A22" s="94"/>
      <c r="B22" s="44" t="str">
        <f t="shared" si="19"/>
        <v>CBECC-Com 2016.2.1</v>
      </c>
      <c r="C22" s="64" t="s">
        <v>118</v>
      </c>
      <c r="D22" s="45">
        <f>INDEX(Sheet1!$C$5:$BD$192,MATCH($C22,Sheet1!$C$5:$C$192,0),54)</f>
        <v>114.13800000000001</v>
      </c>
      <c r="E22" s="76">
        <f t="shared" si="1"/>
        <v>114.13800000000001</v>
      </c>
      <c r="F22" s="6">
        <f>(INDEX(Sheet1!$C$5:$BD$192,MATCH($C22,Sheet1!$C$5:$C$192,0),18))/$AP22</f>
        <v>3.669384328358209</v>
      </c>
      <c r="G22" s="76">
        <f t="shared" ref="G22" si="246">F22</f>
        <v>3.669384328358209</v>
      </c>
      <c r="H22" s="6">
        <f>(INDEX(Sheet1!$C$5:$BD$192,MATCH($C22,Sheet1!$C$5:$C$192,0),30))/$AP22</f>
        <v>3.4528544776119406E-2</v>
      </c>
      <c r="I22" s="76">
        <f t="shared" ref="I22" si="247">H22</f>
        <v>3.4528544776119406E-2</v>
      </c>
      <c r="J22" s="6">
        <f t="shared" si="4"/>
        <v>15.972512603798245</v>
      </c>
      <c r="K22" s="76">
        <f t="shared" ref="K22" si="248">J22</f>
        <v>15.972512603798245</v>
      </c>
      <c r="L22" s="6">
        <f>(((INDEX(Sheet1!$C$5:$BD$192,MATCH($C22,Sheet1!$C$5:$C$192,0),11))*3.4121416)+((INDEX(Sheet1!$C$5:$BD$192,MATCH($C22,Sheet1!$C$5:$C$192,0),23))*99.976))/$AP22</f>
        <v>2.3165254881951105</v>
      </c>
      <c r="M22" s="76">
        <f t="shared" ref="M22" si="249">L22</f>
        <v>2.3165254881951105</v>
      </c>
      <c r="N22" s="6">
        <f>(((INDEX(Sheet1!$C$5:$BD$192,MATCH($C22,Sheet1!$C$5:$C$192,0),12))*3.4121416)+((INDEX(Sheet1!$C$5:$BD$192,MATCH($C22,Sheet1!$C$5:$C$192,0),24))*99.976))/$AP22</f>
        <v>5.1636651817611936</v>
      </c>
      <c r="O22" s="76">
        <f t="shared" ref="O22" si="250">N22</f>
        <v>5.1636651817611936</v>
      </c>
      <c r="P22" s="6">
        <f>(((INDEX(Sheet1!$C$5:$BD$192,MATCH($C22,Sheet1!$C$5:$C$192,0),17))*3.4121416)+((INDEX(Sheet1!$C$5:$BD$192,MATCH($C22,Sheet1!$C$5:$C$192,0),29))*99.976))/$AP22</f>
        <v>5.7689128958686569</v>
      </c>
      <c r="Q22" s="76">
        <f t="shared" ref="Q22" si="251">P22</f>
        <v>5.7689128958686569</v>
      </c>
      <c r="R22" s="6">
        <f>(((INDEX(Sheet1!$C$5:$BD$192,MATCH($C22,Sheet1!$C$5:$C$192,0),31))+(INDEX(Sheet1!$C$5:$BD$192,MATCH($C22,Sheet1!$C$5:$C$192,0),32)))*99.976)/$AP22</f>
        <v>0</v>
      </c>
      <c r="S22" s="76">
        <f t="shared" ref="S22" si="252">R22</f>
        <v>0</v>
      </c>
      <c r="T22" s="45">
        <f>(((INDEX(Sheet1!$C$5:$BD$192,MATCH($C22,Sheet1!$C$5:$C$192,0),19))+(INDEX(Sheet1!$C$5:$BD$192,MATCH($C22,Sheet1!$C$5:$C$192,0),20)))*3.4121416)/$AP22</f>
        <v>14.622618239955223</v>
      </c>
      <c r="U22" s="76">
        <f t="shared" ref="U22" si="253">T22</f>
        <v>14.622618239955223</v>
      </c>
      <c r="V22" s="6">
        <f>(((INDEX(Sheet1!$C$5:$BD$192,MATCH($C22,Sheet1!$C$5:$C$192,0),13))*3.4121416)+((INDEX(Sheet1!$C$5:$BD$192,MATCH($C22,Sheet1!$C$5:$C$192,0),25))*99.976))/$AP22</f>
        <v>1.4813405336507464</v>
      </c>
      <c r="W22" s="76">
        <f t="shared" ref="W22" si="254">V22</f>
        <v>1.4813405336507464</v>
      </c>
      <c r="X22" s="6">
        <f>(((INDEX(Sheet1!$C$5:$BD$192,MATCH($C22,Sheet1!$C$5:C$192,0),15))*3.4121416)+((INDEX(Sheet1!$C$5:$BD$192,MATCH($C22,Sheet1!$C$5:C$192,0),27))*99.976))/$AP22</f>
        <v>0.10605203462104479</v>
      </c>
      <c r="Y22" s="76">
        <f t="shared" ref="Y22" si="255">X22</f>
        <v>0.10605203462104479</v>
      </c>
      <c r="Z22" s="6">
        <f>(((INDEX(Sheet1!$C$5:$BD$192,MATCH($C22,Sheet1!$C$5:C$192,0),14))*3.4121416)+((INDEX(Sheet1!$C$5:$BD$192,MATCH($C22,Sheet1!$C$5:C$192,0),26))*99.976))/$AP22</f>
        <v>0</v>
      </c>
      <c r="AA22" s="76">
        <f t="shared" ref="AA22" si="256">Z22</f>
        <v>0</v>
      </c>
      <c r="AB22" s="6">
        <f>(((INDEX(Sheet1!$C$5:$BD$192,MATCH($C22,Sheet1!$C$5:C$192,0),16))*3.4121416)+((INDEX(Sheet1!$C$5:$BD$192,MATCH($C22,Sheet1!$C$5:C$192,0),28))*99.976))/$AP22</f>
        <v>1.1360164697014927</v>
      </c>
      <c r="AC22" s="76">
        <f t="shared" ref="AC22" si="257">AB22</f>
        <v>1.1360164697014927</v>
      </c>
      <c r="AD22" s="9">
        <v>0</v>
      </c>
      <c r="AE22" s="76">
        <f t="shared" ref="AE22" si="258">AD22</f>
        <v>0</v>
      </c>
      <c r="AF22" s="9">
        <v>0</v>
      </c>
      <c r="AG22" s="76">
        <f t="shared" ref="AG22" si="259">AF22</f>
        <v>0</v>
      </c>
      <c r="AH22" s="47">
        <f t="shared" si="211"/>
        <v>-8.6163467384694718E-3</v>
      </c>
      <c r="AI22" s="77">
        <f t="shared" si="212"/>
        <v>-8.6163467384694718E-3</v>
      </c>
      <c r="AJ22" s="47">
        <f t="shared" si="213"/>
        <v>-6.4358711411294034E-3</v>
      </c>
      <c r="AK22" s="86">
        <f t="shared" si="214"/>
        <v>-6.4358711411294034E-3</v>
      </c>
      <c r="AL22" s="45" t="str">
        <f t="shared" si="215"/>
        <v>No</v>
      </c>
      <c r="AM22" s="45" t="str">
        <f t="shared" si="216"/>
        <v>No</v>
      </c>
      <c r="AN22" s="78" t="str">
        <f t="shared" si="217"/>
        <v>Pass</v>
      </c>
      <c r="AO22" s="87"/>
      <c r="AP22" s="46">
        <f>IF(ISNUMBER(SEARCH("RetlMed",C22)),Sheet3!D$2,IF(ISNUMBER(SEARCH("OffSml",C22)),Sheet3!A$2,IF(ISNUMBER(SEARCH("OffMed",C22)),Sheet3!B$2,IF(ISNUMBER(SEARCH("OffLrg",C22)),Sheet3!C$2,IF(ISNUMBER(SEARCH("RetlStrp",C22)),Sheet3!E$2)))))</f>
        <v>53600</v>
      </c>
      <c r="AQ22" s="14"/>
      <c r="AR22" s="14"/>
      <c r="AS22" s="14"/>
    </row>
    <row r="23" spans="1:45" s="3" customFormat="1" ht="26.25" customHeight="1" x14ac:dyDescent="0.2">
      <c r="A23" s="94"/>
      <c r="B23" s="44" t="str">
        <f t="shared" si="19"/>
        <v>CBECC-Com 2016.2.1</v>
      </c>
      <c r="C23" s="64" t="s">
        <v>119</v>
      </c>
      <c r="D23" s="45">
        <f>INDEX(Sheet1!$C$5:$BD$192,MATCH($C23,Sheet1!$C$5:$C$192,0),54)</f>
        <v>138.654</v>
      </c>
      <c r="E23" s="76">
        <f t="shared" si="1"/>
        <v>138.654</v>
      </c>
      <c r="F23" s="6">
        <f>(INDEX(Sheet1!$C$5:$BD$192,MATCH($C23,Sheet1!$C$5:$C$192,0),18))/$AP23</f>
        <v>4.7962499999999997</v>
      </c>
      <c r="G23" s="76">
        <f t="shared" ref="G23" si="260">F23</f>
        <v>4.7962499999999997</v>
      </c>
      <c r="H23" s="6">
        <f>(INDEX(Sheet1!$C$5:$BD$192,MATCH($C23,Sheet1!$C$5:$C$192,0),30))/$AP23</f>
        <v>2.5899999999999999E-2</v>
      </c>
      <c r="I23" s="76">
        <f t="shared" ref="I23" si="261">H23</f>
        <v>2.5899999999999999E-2</v>
      </c>
      <c r="J23" s="6">
        <f t="shared" si="4"/>
        <v>18.954850262762605</v>
      </c>
      <c r="K23" s="76">
        <f t="shared" ref="K23" si="262">J23</f>
        <v>18.954850262762605</v>
      </c>
      <c r="L23" s="6">
        <f>(((INDEX(Sheet1!$C$5:$BD$192,MATCH($C23,Sheet1!$C$5:$C$192,0),11))*3.4121416)+((INDEX(Sheet1!$C$5:$BD$192,MATCH($C23,Sheet1!$C$5:$C$192,0),23))*99.976))/$AP23</f>
        <v>1.4536958618560389</v>
      </c>
      <c r="M23" s="76">
        <f t="shared" ref="M23" si="263">L23</f>
        <v>1.4536958618560389</v>
      </c>
      <c r="N23" s="6">
        <f>(((INDEX(Sheet1!$C$5:$BD$192,MATCH($C23,Sheet1!$C$5:$C$192,0),12))*3.4121416)+((INDEX(Sheet1!$C$5:$BD$192,MATCH($C23,Sheet1!$C$5:$C$192,0),24))*99.976))/$AP23</f>
        <v>5.5845999560462687</v>
      </c>
      <c r="O23" s="76">
        <f t="shared" ref="O23" si="264">N23</f>
        <v>5.5845999560462687</v>
      </c>
      <c r="P23" s="6">
        <f>(((INDEX(Sheet1!$C$5:$BD$192,MATCH($C23,Sheet1!$C$5:$C$192,0),17))*3.4121416)+((INDEX(Sheet1!$C$5:$BD$192,MATCH($C23,Sheet1!$C$5:$C$192,0),29))*99.976))/$AP23</f>
        <v>5.7689128958686569</v>
      </c>
      <c r="Q23" s="76">
        <f t="shared" ref="Q23" si="265">P23</f>
        <v>5.7689128958686569</v>
      </c>
      <c r="R23" s="6">
        <f>(((INDEX(Sheet1!$C$5:$BD$192,MATCH($C23,Sheet1!$C$5:$C$192,0),31))+(INDEX(Sheet1!$C$5:$BD$192,MATCH($C23,Sheet1!$C$5:$C$192,0),32)))*99.976)/$AP23</f>
        <v>0</v>
      </c>
      <c r="S23" s="76">
        <f t="shared" ref="S23" si="266">R23</f>
        <v>0</v>
      </c>
      <c r="T23" s="45">
        <f>(((INDEX(Sheet1!$C$5:$BD$192,MATCH($C23,Sheet1!$C$5:$C$192,0),19))+(INDEX(Sheet1!$C$5:$BD$192,MATCH($C23,Sheet1!$C$5:$C$192,0),20)))*3.4121416)/$AP23</f>
        <v>14.622618239955223</v>
      </c>
      <c r="U23" s="76">
        <f t="shared" ref="U23" si="267">T23</f>
        <v>14.622618239955223</v>
      </c>
      <c r="V23" s="6">
        <f>(((INDEX(Sheet1!$C$5:$BD$192,MATCH($C23,Sheet1!$C$5:$C$192,0),13))*3.4121416)+((INDEX(Sheet1!$C$5:$BD$192,MATCH($C23,Sheet1!$C$5:$C$192,0),25))*99.976))/$AP23</f>
        <v>4.9551362220761197</v>
      </c>
      <c r="W23" s="76">
        <f t="shared" ref="W23" si="268">V23</f>
        <v>4.9551362220761197</v>
      </c>
      <c r="X23" s="6">
        <f>(((INDEX(Sheet1!$C$5:$BD$192,MATCH($C23,Sheet1!$C$5:C$192,0),15))*3.4121416)+((INDEX(Sheet1!$C$5:$BD$192,MATCH($C23,Sheet1!$C$5:C$192,0),27))*99.976))/$AP23</f>
        <v>5.6492587661791042E-2</v>
      </c>
      <c r="Y23" s="76">
        <f t="shared" ref="Y23" si="269">X23</f>
        <v>5.6492587661791042E-2</v>
      </c>
      <c r="Z23" s="6">
        <f>(((INDEX(Sheet1!$C$5:$BD$192,MATCH($C23,Sheet1!$C$5:C$192,0),14))*3.4121416)+((INDEX(Sheet1!$C$5:$BD$192,MATCH($C23,Sheet1!$C$5:C$192,0),26))*99.976))/$AP23</f>
        <v>0</v>
      </c>
      <c r="AA23" s="76">
        <f t="shared" ref="AA23" si="270">Z23</f>
        <v>0</v>
      </c>
      <c r="AB23" s="6">
        <f>(((INDEX(Sheet1!$C$5:$BD$192,MATCH($C23,Sheet1!$C$5:C$192,0),16))*3.4121416)+((INDEX(Sheet1!$C$5:$BD$192,MATCH($C23,Sheet1!$C$5:C$192,0),28))*99.976))/$AP23</f>
        <v>1.1360127392537311</v>
      </c>
      <c r="AC23" s="76">
        <f t="shared" ref="AC23" si="271">AB23</f>
        <v>1.1360127392537311</v>
      </c>
      <c r="AD23" s="9">
        <v>0</v>
      </c>
      <c r="AE23" s="76">
        <f t="shared" ref="AE23" si="272">AD23</f>
        <v>0</v>
      </c>
      <c r="AF23" s="9">
        <v>0</v>
      </c>
      <c r="AG23" s="76">
        <f t="shared" ref="AG23" si="273">AF23</f>
        <v>0</v>
      </c>
      <c r="AH23" s="47">
        <f t="shared" si="211"/>
        <v>0.20432554503604622</v>
      </c>
      <c r="AI23" s="77">
        <f t="shared" si="212"/>
        <v>0.20432554503604622</v>
      </c>
      <c r="AJ23" s="47">
        <f t="shared" si="213"/>
        <v>0.29868706208039275</v>
      </c>
      <c r="AK23" s="86">
        <f t="shared" si="214"/>
        <v>0.29868706208039275</v>
      </c>
      <c r="AL23" s="45" t="str">
        <f t="shared" si="215"/>
        <v>Yes</v>
      </c>
      <c r="AM23" s="45" t="str">
        <f t="shared" si="216"/>
        <v>Yes</v>
      </c>
      <c r="AN23" s="78" t="str">
        <f t="shared" si="217"/>
        <v>Pass</v>
      </c>
      <c r="AO23" s="87"/>
      <c r="AP23" s="46">
        <f>IF(ISNUMBER(SEARCH("RetlMed",C23)),Sheet3!D$2,IF(ISNUMBER(SEARCH("OffSml",C23)),Sheet3!A$2,IF(ISNUMBER(SEARCH("OffMed",C23)),Sheet3!B$2,IF(ISNUMBER(SEARCH("OffLrg",C23)),Sheet3!C$2,IF(ISNUMBER(SEARCH("RetlStrp",C23)),Sheet3!E$2)))))</f>
        <v>53600</v>
      </c>
      <c r="AQ23" s="14"/>
      <c r="AR23" s="14"/>
      <c r="AS23" s="14"/>
    </row>
    <row r="24" spans="1:45" s="3" customFormat="1" ht="26.25" customHeight="1" x14ac:dyDescent="0.2">
      <c r="A24" s="94"/>
      <c r="B24" s="44" t="str">
        <f t="shared" si="19"/>
        <v>CBECC-Com 2016.2.1</v>
      </c>
      <c r="C24" s="64" t="s">
        <v>120</v>
      </c>
      <c r="D24" s="45">
        <f>INDEX(Sheet1!$C$5:$BD$192,MATCH($C24,Sheet1!$C$5:$C$192,0),54)</f>
        <v>114.146</v>
      </c>
      <c r="E24" s="76">
        <f t="shared" si="1"/>
        <v>114.146</v>
      </c>
      <c r="F24" s="6">
        <f>(INDEX(Sheet1!$C$5:$BD$192,MATCH($C24,Sheet1!$C$5:$C$192,0),18))/$AP24</f>
        <v>3.6494216417910446</v>
      </c>
      <c r="G24" s="76">
        <f t="shared" ref="G24" si="274">F24</f>
        <v>3.6494216417910446</v>
      </c>
      <c r="H24" s="6">
        <f>(INDEX(Sheet1!$C$5:$BD$192,MATCH($C24,Sheet1!$C$5:$C$192,0),30))/$AP24</f>
        <v>3.6232835820895523E-2</v>
      </c>
      <c r="I24" s="76">
        <f t="shared" ref="I24" si="275">H24</f>
        <v>3.6232835820895523E-2</v>
      </c>
      <c r="J24" s="6">
        <f t="shared" si="4"/>
        <v>16.074773608591133</v>
      </c>
      <c r="K24" s="76">
        <f t="shared" ref="K24" si="276">J24</f>
        <v>16.074773608591133</v>
      </c>
      <c r="L24" s="6">
        <f>(((INDEX(Sheet1!$C$5:$BD$192,MATCH($C24,Sheet1!$C$5:$C$192,0),11))*3.4121416)+((INDEX(Sheet1!$C$5:$BD$192,MATCH($C24,Sheet1!$C$5:$C$192,0),23))*99.976))/$AP24</f>
        <v>2.4869515269003859</v>
      </c>
      <c r="M24" s="76">
        <f t="shared" ref="M24" si="277">L24</f>
        <v>2.4869515269003859</v>
      </c>
      <c r="N24" s="6">
        <f>(((INDEX(Sheet1!$C$5:$BD$192,MATCH($C24,Sheet1!$C$5:$C$192,0),12))*3.4121416)+((INDEX(Sheet1!$C$5:$BD$192,MATCH($C24,Sheet1!$C$5:$C$192,0),24))*99.976))/$AP24</f>
        <v>5.1453440184686565</v>
      </c>
      <c r="O24" s="76">
        <f t="shared" ref="O24" si="278">N24</f>
        <v>5.1453440184686565</v>
      </c>
      <c r="P24" s="6">
        <f>(((INDEX(Sheet1!$C$5:$BD$192,MATCH($C24,Sheet1!$C$5:$C$192,0),17))*3.4121416)+((INDEX(Sheet1!$C$5:$BD$192,MATCH($C24,Sheet1!$C$5:$C$192,0),29))*99.976))/$AP24</f>
        <v>5.7689128958686569</v>
      </c>
      <c r="Q24" s="76">
        <f t="shared" ref="Q24" si="279">P24</f>
        <v>5.7689128958686569</v>
      </c>
      <c r="R24" s="6">
        <f>(((INDEX(Sheet1!$C$5:$BD$192,MATCH($C24,Sheet1!$C$5:$C$192,0),31))+(INDEX(Sheet1!$C$5:$BD$192,MATCH($C24,Sheet1!$C$5:$C$192,0),32)))*99.976)/$AP24</f>
        <v>0</v>
      </c>
      <c r="S24" s="76">
        <f t="shared" ref="S24" si="280">R24</f>
        <v>0</v>
      </c>
      <c r="T24" s="45">
        <f>(((INDEX(Sheet1!$C$5:$BD$192,MATCH($C24,Sheet1!$C$5:$C$192,0),19))+(INDEX(Sheet1!$C$5:$BD$192,MATCH($C24,Sheet1!$C$5:$C$192,0),20)))*3.4121416)/$AP24</f>
        <v>14.622618239955223</v>
      </c>
      <c r="U24" s="76">
        <f t="shared" ref="U24" si="281">T24</f>
        <v>14.622618239955223</v>
      </c>
      <c r="V24" s="6">
        <f>(((INDEX(Sheet1!$C$5:$BD$192,MATCH($C24,Sheet1!$C$5:$C$192,0),13))*3.4121416)+((INDEX(Sheet1!$C$5:$BD$192,MATCH($C24,Sheet1!$C$5:$C$192,0),25))*99.976))/$AP24</f>
        <v>1.4207049949567163</v>
      </c>
      <c r="W24" s="76">
        <f t="shared" ref="W24" si="282">V24</f>
        <v>1.4207049949567163</v>
      </c>
      <c r="X24" s="6">
        <f>(((INDEX(Sheet1!$C$5:$BD$192,MATCH($C24,Sheet1!$C$5:C$192,0),15))*3.4121416)+((INDEX(Sheet1!$C$5:$BD$192,MATCH($C24,Sheet1!$C$5:C$192,0),27))*99.976))/$AP24</f>
        <v>0.11684929836686567</v>
      </c>
      <c r="Y24" s="76">
        <f t="shared" ref="Y24" si="283">X24</f>
        <v>0.11684929836686567</v>
      </c>
      <c r="Z24" s="6">
        <f>(((INDEX(Sheet1!$C$5:$BD$192,MATCH($C24,Sheet1!$C$5:C$192,0),14))*3.4121416)+((INDEX(Sheet1!$C$5:$BD$192,MATCH($C24,Sheet1!$C$5:C$192,0),26))*99.976))/$AP24</f>
        <v>0</v>
      </c>
      <c r="AA24" s="76">
        <f t="shared" ref="AA24" si="284">Z24</f>
        <v>0</v>
      </c>
      <c r="AB24" s="6">
        <f>(((INDEX(Sheet1!$C$5:$BD$192,MATCH($C24,Sheet1!$C$5:C$192,0),16))*3.4121416)+((INDEX(Sheet1!$C$5:$BD$192,MATCH($C24,Sheet1!$C$5:C$192,0),28))*99.976))/$AP24</f>
        <v>1.1360108740298507</v>
      </c>
      <c r="AC24" s="76">
        <f t="shared" ref="AC24" si="285">AB24</f>
        <v>1.1360108740298507</v>
      </c>
      <c r="AD24" s="9">
        <v>0</v>
      </c>
      <c r="AE24" s="76">
        <f t="shared" ref="AE24" si="286">AD24</f>
        <v>0</v>
      </c>
      <c r="AF24" s="9">
        <v>0</v>
      </c>
      <c r="AG24" s="76">
        <f t="shared" ref="AG24" si="287">AF24</f>
        <v>0</v>
      </c>
      <c r="AH24" s="47">
        <f t="shared" si="211"/>
        <v>-8.5468600712237872E-3</v>
      </c>
      <c r="AI24" s="77">
        <f t="shared" si="212"/>
        <v>-8.5468600712237872E-3</v>
      </c>
      <c r="AJ24" s="47">
        <f t="shared" si="213"/>
        <v>-1.1841194627007449E-2</v>
      </c>
      <c r="AK24" s="86">
        <f t="shared" si="214"/>
        <v>-1.1841194627007449E-2</v>
      </c>
      <c r="AL24" s="45" t="str">
        <f t="shared" si="215"/>
        <v>No</v>
      </c>
      <c r="AM24" s="45" t="str">
        <f t="shared" si="216"/>
        <v>No</v>
      </c>
      <c r="AN24" s="78" t="str">
        <f t="shared" si="217"/>
        <v>Pass</v>
      </c>
      <c r="AO24" s="87"/>
      <c r="AP24" s="46">
        <f>IF(ISNUMBER(SEARCH("RetlMed",C24)),Sheet3!D$2,IF(ISNUMBER(SEARCH("OffSml",C24)),Sheet3!A$2,IF(ISNUMBER(SEARCH("OffMed",C24)),Sheet3!B$2,IF(ISNUMBER(SEARCH("OffLrg",C24)),Sheet3!C$2,IF(ISNUMBER(SEARCH("RetlStrp",C24)),Sheet3!E$2)))))</f>
        <v>53600</v>
      </c>
      <c r="AQ24" s="14"/>
      <c r="AR24" s="14"/>
      <c r="AS24" s="14"/>
    </row>
    <row r="25" spans="1:45" s="3" customFormat="1" ht="26.25" hidden="1" customHeight="1" x14ac:dyDescent="0.2">
      <c r="A25" s="94" t="s">
        <v>206</v>
      </c>
      <c r="B25" s="44" t="str">
        <f t="shared" si="19"/>
        <v>CBECC-Com 2016.2.1</v>
      </c>
      <c r="C25" s="63" t="s">
        <v>114</v>
      </c>
      <c r="D25" s="51">
        <f>INDEX(Sheet1!$C$5:$BD$192,MATCH($C25,Sheet1!$C$5:$C$192,0),54)</f>
        <v>329.51299999999998</v>
      </c>
      <c r="E25" s="76">
        <f t="shared" si="1"/>
        <v>329.51299999999998</v>
      </c>
      <c r="F25" s="51">
        <f>(INDEX(Sheet1!$C$5:$BD$192,MATCH($C25,Sheet1!$C$5:$C$192,0),18))/$AP25</f>
        <v>7.4472761194029848</v>
      </c>
      <c r="G25" s="76">
        <f t="shared" ref="G25" si="288">F25</f>
        <v>7.4472761194029848</v>
      </c>
      <c r="H25" s="51">
        <f>(INDEX(Sheet1!$C$5:$BD$192,MATCH($C25,Sheet1!$C$5:$C$192,0),30))/$AP25</f>
        <v>0.8494496268656716</v>
      </c>
      <c r="I25" s="76">
        <f t="shared" ref="I25" si="289">H25</f>
        <v>0.8494496268656716</v>
      </c>
      <c r="J25" s="51">
        <f t="shared" si="4"/>
        <v>110.33584492944522</v>
      </c>
      <c r="K25" s="76">
        <f t="shared" ref="K25" si="290">J25</f>
        <v>110.33584492944522</v>
      </c>
      <c r="L25" s="51">
        <f>(((INDEX(Sheet1!$C$5:$BD$192,MATCH($C25,Sheet1!$C$5:$C$192,0),11))*3.4121416)+((INDEX(Sheet1!$C$5:$BD$192,MATCH($C25,Sheet1!$C$5:$C$192,0),23))*99.976))/$AP25</f>
        <v>83.605585455434763</v>
      </c>
      <c r="M25" s="76">
        <f t="shared" ref="M25" si="291">L25</f>
        <v>83.605585455434763</v>
      </c>
      <c r="N25" s="51">
        <f>(((INDEX(Sheet1!$C$5:$BD$192,MATCH($C25,Sheet1!$C$5:$C$192,0),12))*3.4121416)+((INDEX(Sheet1!$C$5:$BD$192,MATCH($C25,Sheet1!$C$5:$C$192,0),24))*99.976))/$AP25</f>
        <v>5.8351249943417907</v>
      </c>
      <c r="O25" s="76">
        <f t="shared" ref="O25" si="292">N25</f>
        <v>5.8351249943417907</v>
      </c>
      <c r="P25" s="51">
        <f>(((INDEX(Sheet1!$C$5:$BD$192,MATCH($C25,Sheet1!$C$5:$C$192,0),17))*3.4121416)+((INDEX(Sheet1!$C$5:$BD$192,MATCH($C25,Sheet1!$C$5:$C$192,0),29))*99.976))/$AP25</f>
        <v>8.1261170753731342</v>
      </c>
      <c r="Q25" s="76">
        <f t="shared" ref="Q25" si="293">P25</f>
        <v>8.1261170753731342</v>
      </c>
      <c r="R25" s="51">
        <f>(((INDEX(Sheet1!$C$5:$BD$192,MATCH($C25,Sheet1!$C$5:$C$192,0),31))+(INDEX(Sheet1!$C$5:$BD$192,MATCH($C25,Sheet1!$C$5:$C$192,0),32)))*99.976)/$AP25</f>
        <v>5.3868971328358217</v>
      </c>
      <c r="S25" s="76">
        <f t="shared" ref="S25" si="294">R25</f>
        <v>5.3868971328358217</v>
      </c>
      <c r="T25" s="51">
        <f>(((INDEX(Sheet1!$C$5:$BD$192,MATCH($C25,Sheet1!$C$5:$C$192,0),19))+(INDEX(Sheet1!$C$5:$BD$192,MATCH($C25,Sheet1!$C$5:$C$192,0),20)))*3.4121416)/$AP25</f>
        <v>16.471566103519404</v>
      </c>
      <c r="U25" s="76">
        <f t="shared" ref="U25" si="295">T25</f>
        <v>16.471566103519404</v>
      </c>
      <c r="V25" s="51">
        <f>(((INDEX(Sheet1!$C$5:$BD$192,MATCH($C25,Sheet1!$C$5:$C$192,0),13))*3.4121416)+((INDEX(Sheet1!$C$5:$BD$192,MATCH($C25,Sheet1!$C$5:$C$192,0),25))*99.976))/$AP25</f>
        <v>10.267108610656717</v>
      </c>
      <c r="W25" s="76">
        <f t="shared" ref="W25" si="296">V25</f>
        <v>10.267108610656717</v>
      </c>
      <c r="X25" s="51">
        <f>(((INDEX(Sheet1!$C$5:$BD$192,MATCH($C25,Sheet1!$C$5:C$192,0),15))*3.4121416)+((INDEX(Sheet1!$C$5:$BD$192,MATCH($C25,Sheet1!$C$5:C$192,0),27))*99.976))/$AP25</f>
        <v>1.1642914660268657</v>
      </c>
      <c r="Y25" s="76">
        <f t="shared" ref="Y25" si="297">X25</f>
        <v>1.1642914660268657</v>
      </c>
      <c r="Z25" s="51">
        <f>(((INDEX(Sheet1!$C$5:$BD$192,MATCH($C25,Sheet1!$C$5:C$192,0),14))*3.4121416)+((INDEX(Sheet1!$C$5:$BD$192,MATCH($C25,Sheet1!$C$5:C$192,0),26))*99.976))/$AP25</f>
        <v>0</v>
      </c>
      <c r="AA25" s="76">
        <f t="shared" ref="AA25" si="298">Z25</f>
        <v>0</v>
      </c>
      <c r="AB25" s="51">
        <f>(((INDEX(Sheet1!$C$5:$BD$192,MATCH($C25,Sheet1!$C$5:C$192,0),16))*3.4121416)+((INDEX(Sheet1!$C$5:$BD$192,MATCH($C25,Sheet1!$C$5:C$192,0),28))*99.976))/$AP25</f>
        <v>1.3376173276119403</v>
      </c>
      <c r="AC25" s="76">
        <f t="shared" ref="AC25" si="299">AB25</f>
        <v>1.3376173276119403</v>
      </c>
      <c r="AD25" s="52">
        <v>0</v>
      </c>
      <c r="AE25" s="76">
        <f t="shared" ref="AE25" si="300">AD25</f>
        <v>0</v>
      </c>
      <c r="AF25" s="52">
        <v>0</v>
      </c>
      <c r="AG25" s="76">
        <f t="shared" ref="AG25" si="301">AF25</f>
        <v>0</v>
      </c>
      <c r="AH25" s="53"/>
      <c r="AI25" s="51"/>
      <c r="AJ25" s="53"/>
      <c r="AK25" s="51"/>
      <c r="AL25" s="51"/>
      <c r="AM25" s="51"/>
      <c r="AN25" s="79"/>
      <c r="AO25" s="87"/>
      <c r="AP25" s="46">
        <f>IF(ISNUMBER(SEARCH("RetlMed",C25)),Sheet3!D$2,IF(ISNUMBER(SEARCH("OffSml",C25)),Sheet3!A$2,IF(ISNUMBER(SEARCH("OffMed",C25)),Sheet3!B$2,IF(ISNUMBER(SEARCH("OffLrg",C25)),Sheet3!C$2,IF(ISNUMBER(SEARCH("RetlStrp",C25)),Sheet3!E$2)))))</f>
        <v>53600</v>
      </c>
      <c r="AQ25" s="14"/>
      <c r="AR25" s="14"/>
      <c r="AS25" s="14"/>
    </row>
    <row r="26" spans="1:45" s="3" customFormat="1" ht="26.25" hidden="1" customHeight="1" x14ac:dyDescent="0.2">
      <c r="A26" s="94" t="s">
        <v>206</v>
      </c>
      <c r="B26" s="44" t="str">
        <f t="shared" si="19"/>
        <v>CBECC-Com 2016.2.1</v>
      </c>
      <c r="C26" s="64" t="s">
        <v>115</v>
      </c>
      <c r="D26" s="45">
        <f>INDEX(Sheet1!$C$5:$BD$192,MATCH($C26,Sheet1!$C$5:$C$192,0),54)</f>
        <v>320.14100000000002</v>
      </c>
      <c r="E26" s="76">
        <f t="shared" si="1"/>
        <v>320.14100000000002</v>
      </c>
      <c r="F26" s="6">
        <f>(INDEX(Sheet1!$C$5:$BD$192,MATCH($C26,Sheet1!$C$5:$C$192,0),18))/$AP26</f>
        <v>7.3884328358208959</v>
      </c>
      <c r="G26" s="76">
        <f t="shared" ref="G26" si="302">F26</f>
        <v>7.3884328358208959</v>
      </c>
      <c r="H26" s="6">
        <f>(INDEX(Sheet1!$C$5:$BD$192,MATCH($C26,Sheet1!$C$5:$C$192,0),30))/$AP26</f>
        <v>0.8130615671641791</v>
      </c>
      <c r="I26" s="76">
        <f t="shared" ref="I26" si="303">H26</f>
        <v>0.8130615671641791</v>
      </c>
      <c r="J26" s="6">
        <f t="shared" si="4"/>
        <v>106.49706820710733</v>
      </c>
      <c r="K26" s="76">
        <f t="shared" ref="K26" si="304">J26</f>
        <v>106.49706820710733</v>
      </c>
      <c r="L26" s="6">
        <f>(((INDEX(Sheet1!$C$5:$BD$192,MATCH($C26,Sheet1!$C$5:$C$192,0),11))*3.4121416)+((INDEX(Sheet1!$C$5:$BD$192,MATCH($C26,Sheet1!$C$5:$C$192,0),23))*99.976))/$AP26</f>
        <v>79.966844897803313</v>
      </c>
      <c r="M26" s="76">
        <f t="shared" ref="M26" si="305">L26</f>
        <v>79.966844897803313</v>
      </c>
      <c r="N26" s="6">
        <f>(((INDEX(Sheet1!$C$5:$BD$192,MATCH($C26,Sheet1!$C$5:$C$192,0),12))*3.4121416)+((INDEX(Sheet1!$C$5:$BD$192,MATCH($C26,Sheet1!$C$5:$C$192,0),24))*99.976))/$AP26</f>
        <v>3.2104305575791043</v>
      </c>
      <c r="O26" s="76">
        <f t="shared" ref="O26" si="306">N26</f>
        <v>3.2104305575791043</v>
      </c>
      <c r="P26" s="6">
        <f>(((INDEX(Sheet1!$C$5:$BD$192,MATCH($C26,Sheet1!$C$5:$C$192,0),17))*3.4121416)+((INDEX(Sheet1!$C$5:$BD$192,MATCH($C26,Sheet1!$C$5:$C$192,0),29))*99.976))/$AP26</f>
        <v>8.1261170753731342</v>
      </c>
      <c r="Q26" s="76">
        <f t="shared" ref="Q26" si="307">P26</f>
        <v>8.1261170753731342</v>
      </c>
      <c r="R26" s="6">
        <f>(((INDEX(Sheet1!$C$5:$BD$192,MATCH($C26,Sheet1!$C$5:$C$192,0),31))+(INDEX(Sheet1!$C$5:$BD$192,MATCH($C26,Sheet1!$C$5:$C$192,0),32)))*99.976)/$AP26</f>
        <v>5.3868971328358217</v>
      </c>
      <c r="S26" s="76">
        <f t="shared" ref="S26" si="308">R26</f>
        <v>5.3868971328358217</v>
      </c>
      <c r="T26" s="45">
        <f>(((INDEX(Sheet1!$C$5:$BD$192,MATCH($C26,Sheet1!$C$5:$C$192,0),19))+(INDEX(Sheet1!$C$5:$BD$192,MATCH($C26,Sheet1!$C$5:$C$192,0),20)))*3.4121416)/$AP26</f>
        <v>16.471566103519404</v>
      </c>
      <c r="U26" s="76">
        <f t="shared" ref="U26" si="309">T26</f>
        <v>16.471566103519404</v>
      </c>
      <c r="V26" s="6">
        <f>(((INDEX(Sheet1!$C$5:$BD$192,MATCH($C26,Sheet1!$C$5:$C$192,0),13))*3.4121416)+((INDEX(Sheet1!$C$5:$BD$192,MATCH($C26,Sheet1!$C$5:$C$192,0),25))*99.976))/$AP26</f>
        <v>13.244775090880598</v>
      </c>
      <c r="W26" s="76">
        <f t="shared" ref="W26" si="310">V26</f>
        <v>13.244775090880598</v>
      </c>
      <c r="X26" s="6">
        <f>(((INDEX(Sheet1!$C$5:$BD$192,MATCH($C26,Sheet1!$C$5:C$192,0),15))*3.4121416)+((INDEX(Sheet1!$C$5:$BD$192,MATCH($C26,Sheet1!$C$5:C$192,0),27))*99.976))/$AP26</f>
        <v>0.61128325785925375</v>
      </c>
      <c r="Y26" s="76">
        <f t="shared" ref="Y26" si="311">X26</f>
        <v>0.61128325785925375</v>
      </c>
      <c r="Z26" s="6">
        <f>(((INDEX(Sheet1!$C$5:$BD$192,MATCH($C26,Sheet1!$C$5:C$192,0),14))*3.4121416)+((INDEX(Sheet1!$C$5:$BD$192,MATCH($C26,Sheet1!$C$5:C$192,0),26))*99.976))/$AP26</f>
        <v>0</v>
      </c>
      <c r="AA26" s="76">
        <f t="shared" ref="AA26" si="312">Z26</f>
        <v>0</v>
      </c>
      <c r="AB26" s="6">
        <f>(((INDEX(Sheet1!$C$5:$BD$192,MATCH($C26,Sheet1!$C$5:C$192,0),16))*3.4121416)+((INDEX(Sheet1!$C$5:$BD$192,MATCH($C26,Sheet1!$C$5:C$192,0),28))*99.976))/$AP26</f>
        <v>1.3376173276119403</v>
      </c>
      <c r="AC26" s="76">
        <f t="shared" ref="AC26" si="313">AB26</f>
        <v>1.3376173276119403</v>
      </c>
      <c r="AD26" s="9">
        <v>0</v>
      </c>
      <c r="AE26" s="76">
        <f t="shared" ref="AE26" si="314">AD26</f>
        <v>0</v>
      </c>
      <c r="AF26" s="9">
        <v>0</v>
      </c>
      <c r="AG26" s="76">
        <f t="shared" ref="AG26" si="315">AF26</f>
        <v>0</v>
      </c>
      <c r="AH26" s="47">
        <f>IF(D25=0,"",(D26-D$25)/D$25)</f>
        <v>-2.8441973457799717E-2</v>
      </c>
      <c r="AI26" s="77">
        <f>IF(E25=0,"",(E26-E$25)/E$25)</f>
        <v>-2.8441973457799717E-2</v>
      </c>
      <c r="AJ26" s="47">
        <f>IF(F25=0,"",(F26-F$25)/F$25)</f>
        <v>-7.901316217990062E-3</v>
      </c>
      <c r="AK26" s="86">
        <f>IF(G25=0,"",(G26-G$25)/G$25)</f>
        <v>-7.901316217990062E-3</v>
      </c>
      <c r="AL26" s="45" t="str">
        <f t="shared" si="77"/>
        <v>No</v>
      </c>
      <c r="AM26" s="45" t="str">
        <f t="shared" si="18"/>
        <v>No</v>
      </c>
      <c r="AN26" s="78" t="str">
        <f>IF((AL26=AM26),(IF(AND(AI26&gt;(-0.5%*D$25),AI26&lt;(0.5%*D$25),AE26&lt;=150,AG26&lt;=150,(COUNTBLANK(D26:AK26)=0)),"Pass","Fail")),IF(COUNTA(D26:AK26)=0,"","Fail"))</f>
        <v>Pass</v>
      </c>
      <c r="AO26" s="87"/>
      <c r="AP26" s="46">
        <f>IF(ISNUMBER(SEARCH("RetlMed",C26)),Sheet3!D$2,IF(ISNUMBER(SEARCH("OffSml",C26)),Sheet3!A$2,IF(ISNUMBER(SEARCH("OffMed",C26)),Sheet3!B$2,IF(ISNUMBER(SEARCH("OffLrg",C26)),Sheet3!C$2,IF(ISNUMBER(SEARCH("RetlStrp",C26)),Sheet3!E$2)))))</f>
        <v>53600</v>
      </c>
      <c r="AQ26" s="14"/>
      <c r="AR26" s="14"/>
      <c r="AS26" s="14"/>
    </row>
    <row r="27" spans="1:45" s="3" customFormat="1" ht="26.25" customHeight="1" x14ac:dyDescent="0.2">
      <c r="A27" s="94"/>
      <c r="B27" s="44" t="str">
        <f t="shared" si="19"/>
        <v>CBECC-Com 2016.2.1</v>
      </c>
      <c r="C27" s="63" t="s">
        <v>121</v>
      </c>
      <c r="D27" s="51">
        <f>INDEX(Sheet1!$C$5:$BD$192,MATCH($C27,Sheet1!$C$5:$C$192,0),54)</f>
        <v>321.69</v>
      </c>
      <c r="E27" s="76">
        <f t="shared" si="1"/>
        <v>321.69</v>
      </c>
      <c r="F27" s="51">
        <f>(INDEX(Sheet1!$C$5:$BD$192,MATCH($C27,Sheet1!$C$5:$C$192,0),18))/$AP27</f>
        <v>9.2735447761194028</v>
      </c>
      <c r="G27" s="76">
        <f t="shared" ref="G27" si="316">F27</f>
        <v>9.2735447761194028</v>
      </c>
      <c r="H27" s="51">
        <f>(INDEX(Sheet1!$C$5:$BD$192,MATCH($C27,Sheet1!$C$5:$C$192,0),30))/$AP27</f>
        <v>0.53056156716417913</v>
      </c>
      <c r="I27" s="76">
        <f t="shared" ref="I27" si="317">H27</f>
        <v>0.53056156716417913</v>
      </c>
      <c r="J27" s="51">
        <f t="shared" si="4"/>
        <v>84.686072275491071</v>
      </c>
      <c r="K27" s="76">
        <f t="shared" ref="K27" si="318">J27</f>
        <v>84.686072275491071</v>
      </c>
      <c r="L27" s="51">
        <f>(((INDEX(Sheet1!$C$5:$BD$192,MATCH($C27,Sheet1!$C$5:$C$192,0),11))*3.4121416)+((INDEX(Sheet1!$C$5:$BD$192,MATCH($C27,Sheet1!$C$5:$C$192,0),23))*99.976))/$AP27</f>
        <v>51.906715416889575</v>
      </c>
      <c r="M27" s="76">
        <f t="shared" ref="M27" si="319">L27</f>
        <v>51.906715416889575</v>
      </c>
      <c r="N27" s="51">
        <f>(((INDEX(Sheet1!$C$5:$BD$192,MATCH($C27,Sheet1!$C$5:$C$192,0),12))*3.4121416)+((INDEX(Sheet1!$C$5:$BD$192,MATCH($C27,Sheet1!$C$5:$C$192,0),24))*99.976))/$AP27</f>
        <v>12.315603098462686</v>
      </c>
      <c r="O27" s="76">
        <f t="shared" ref="O27" si="320">N27</f>
        <v>12.315603098462686</v>
      </c>
      <c r="P27" s="51">
        <f>(((INDEX(Sheet1!$C$5:$BD$192,MATCH($C27,Sheet1!$C$5:$C$192,0),17))*3.4121416)+((INDEX(Sheet1!$C$5:$BD$192,MATCH($C27,Sheet1!$C$5:$C$192,0),29))*99.976))/$AP27</f>
        <v>8.1261170753731342</v>
      </c>
      <c r="Q27" s="76">
        <f t="shared" ref="Q27" si="321">P27</f>
        <v>8.1261170753731342</v>
      </c>
      <c r="R27" s="51">
        <f>(((INDEX(Sheet1!$C$5:$BD$192,MATCH($C27,Sheet1!$C$5:$C$192,0),31))+(INDEX(Sheet1!$C$5:$BD$192,MATCH($C27,Sheet1!$C$5:$C$192,0),32)))*99.976)/$AP27</f>
        <v>5.3868971328358217</v>
      </c>
      <c r="S27" s="76">
        <f t="shared" ref="S27" si="322">R27</f>
        <v>5.3868971328358217</v>
      </c>
      <c r="T27" s="51">
        <f>(((INDEX(Sheet1!$C$5:$BD$192,MATCH($C27,Sheet1!$C$5:$C$192,0),19))+(INDEX(Sheet1!$C$5:$BD$192,MATCH($C27,Sheet1!$C$5:$C$192,0),20)))*3.4121416)/$AP27</f>
        <v>16.471566103519404</v>
      </c>
      <c r="U27" s="76">
        <f t="shared" ref="U27" si="323">T27</f>
        <v>16.471566103519404</v>
      </c>
      <c r="V27" s="51">
        <f>(((INDEX(Sheet1!$C$5:$BD$192,MATCH($C27,Sheet1!$C$5:$C$192,0),13))*3.4121416)+((INDEX(Sheet1!$C$5:$BD$192,MATCH($C27,Sheet1!$C$5:$C$192,0),25))*99.976))/$AP27</f>
        <v>10.1035040600597</v>
      </c>
      <c r="W27" s="76">
        <f t="shared" ref="W27" si="324">V27</f>
        <v>10.1035040600597</v>
      </c>
      <c r="X27" s="51">
        <f>(((INDEX(Sheet1!$C$5:$BD$192,MATCH($C27,Sheet1!$C$5:C$192,0),15))*3.4121416)+((INDEX(Sheet1!$C$5:$BD$192,MATCH($C27,Sheet1!$C$5:C$192,0),27))*99.976))/$AP27</f>
        <v>1.0859586257507465</v>
      </c>
      <c r="Y27" s="76">
        <f t="shared" ref="Y27" si="325">X27</f>
        <v>1.0859586257507465</v>
      </c>
      <c r="Z27" s="51">
        <f>(((INDEX(Sheet1!$C$5:$BD$192,MATCH($C27,Sheet1!$C$5:C$192,0),14))*3.4121416)+((INDEX(Sheet1!$C$5:$BD$192,MATCH($C27,Sheet1!$C$5:C$192,0),26))*99.976))/$AP27</f>
        <v>0</v>
      </c>
      <c r="AA27" s="76">
        <f t="shared" ref="AA27" si="326">Z27</f>
        <v>0</v>
      </c>
      <c r="AB27" s="51">
        <f>(((INDEX(Sheet1!$C$5:$BD$192,MATCH($C27,Sheet1!$C$5:C$192,0),16))*3.4121416)+((INDEX(Sheet1!$C$5:$BD$192,MATCH($C27,Sheet1!$C$5:C$192,0),28))*99.976))/$AP27</f>
        <v>1.1481739989552238</v>
      </c>
      <c r="AC27" s="76">
        <f t="shared" ref="AC27" si="327">AB27</f>
        <v>1.1481739989552238</v>
      </c>
      <c r="AD27" s="52">
        <v>0</v>
      </c>
      <c r="AE27" s="76">
        <f t="shared" ref="AE27" si="328">AD27</f>
        <v>0</v>
      </c>
      <c r="AF27" s="52">
        <v>0</v>
      </c>
      <c r="AG27" s="76">
        <f t="shared" ref="AG27" si="329">AF27</f>
        <v>0</v>
      </c>
      <c r="AH27" s="53"/>
      <c r="AI27" s="51"/>
      <c r="AJ27" s="53"/>
      <c r="AK27" s="51"/>
      <c r="AL27" s="51"/>
      <c r="AM27" s="51"/>
      <c r="AN27" s="79"/>
      <c r="AO27" s="87"/>
      <c r="AP27" s="46">
        <f>IF(ISNUMBER(SEARCH("RetlMed",C27)),Sheet3!D$2,IF(ISNUMBER(SEARCH("OffSml",C27)),Sheet3!A$2,IF(ISNUMBER(SEARCH("OffMed",C27)),Sheet3!B$2,IF(ISNUMBER(SEARCH("OffLrg",C27)),Sheet3!C$2,IF(ISNUMBER(SEARCH("RetlStrp",C27)),Sheet3!E$2)))))</f>
        <v>53600</v>
      </c>
      <c r="AQ27" s="14"/>
      <c r="AR27" s="14"/>
      <c r="AS27" s="14"/>
    </row>
    <row r="28" spans="1:45" s="3" customFormat="1" ht="26.25" customHeight="1" x14ac:dyDescent="0.2">
      <c r="A28" s="94"/>
      <c r="B28" s="44" t="str">
        <f t="shared" si="19"/>
        <v>CBECC-Com 2016.2.1</v>
      </c>
      <c r="C28" s="64" t="s">
        <v>122</v>
      </c>
      <c r="D28" s="45">
        <f>INDEX(Sheet1!$C$5:$BD$192,MATCH($C28,Sheet1!$C$5:$C$192,0),54)</f>
        <v>268.41000000000003</v>
      </c>
      <c r="E28" s="76">
        <f t="shared" si="1"/>
        <v>268.41000000000003</v>
      </c>
      <c r="F28" s="6">
        <f>(INDEX(Sheet1!$C$5:$BD$192,MATCH($C28,Sheet1!$C$5:$C$192,0),18))/$AP28</f>
        <v>7.8559141791044773</v>
      </c>
      <c r="G28" s="76">
        <f t="shared" ref="G28" si="330">F28</f>
        <v>7.8559141791044773</v>
      </c>
      <c r="H28" s="6">
        <f>(INDEX(Sheet1!$C$5:$BD$192,MATCH($C28,Sheet1!$C$5:$C$192,0),30))/$AP28</f>
        <v>0.38168843283582088</v>
      </c>
      <c r="I28" s="76">
        <f t="shared" ref="I28" si="331">H28</f>
        <v>0.38168843283582088</v>
      </c>
      <c r="J28" s="6">
        <f t="shared" si="4"/>
        <v>64.96532130842985</v>
      </c>
      <c r="K28" s="76">
        <f t="shared" ref="K28" si="332">J28</f>
        <v>64.96532130842985</v>
      </c>
      <c r="L28" s="6">
        <f>(((INDEX(Sheet1!$C$5:$BD$192,MATCH($C28,Sheet1!$C$5:$C$192,0),11))*3.4121416)+((INDEX(Sheet1!$C$5:$BD$192,MATCH($C28,Sheet1!$C$5:$C$192,0),23))*99.976))/$AP28</f>
        <v>37.019856331446853</v>
      </c>
      <c r="M28" s="76">
        <f t="shared" ref="M28" si="333">L28</f>
        <v>37.019856331446853</v>
      </c>
      <c r="N28" s="6">
        <f>(((INDEX(Sheet1!$C$5:$BD$192,MATCH($C28,Sheet1!$C$5:$C$192,0),12))*3.4121416)+((INDEX(Sheet1!$C$5:$BD$192,MATCH($C28,Sheet1!$C$5:$C$192,0),24))*99.976))/$AP28</f>
        <v>5.4080279941820892</v>
      </c>
      <c r="O28" s="76">
        <f t="shared" ref="O28" si="334">N28</f>
        <v>5.4080279941820892</v>
      </c>
      <c r="P28" s="6">
        <f>(((INDEX(Sheet1!$C$5:$BD$192,MATCH($C28,Sheet1!$C$5:$C$192,0),17))*3.4121416)+((INDEX(Sheet1!$C$5:$BD$192,MATCH($C28,Sheet1!$C$5:$C$192,0),29))*99.976))/$AP28</f>
        <v>8.1261170753731342</v>
      </c>
      <c r="Q28" s="76">
        <f t="shared" ref="Q28" si="335">P28</f>
        <v>8.1261170753731342</v>
      </c>
      <c r="R28" s="6">
        <f>(((INDEX(Sheet1!$C$5:$BD$192,MATCH($C28,Sheet1!$C$5:$C$192,0),31))+(INDEX(Sheet1!$C$5:$BD$192,MATCH($C28,Sheet1!$C$5:$C$192,0),32)))*99.976)/$AP28</f>
        <v>5.3868971328358217</v>
      </c>
      <c r="S28" s="76">
        <f t="shared" ref="S28" si="336">R28</f>
        <v>5.3868971328358217</v>
      </c>
      <c r="T28" s="45">
        <f>(((INDEX(Sheet1!$C$5:$BD$192,MATCH($C28,Sheet1!$C$5:$C$192,0),19))+(INDEX(Sheet1!$C$5:$BD$192,MATCH($C28,Sheet1!$C$5:$C$192,0),20)))*3.4121416)/$AP28</f>
        <v>16.471566103519404</v>
      </c>
      <c r="U28" s="76">
        <f t="shared" ref="U28" si="337">T28</f>
        <v>16.471566103519404</v>
      </c>
      <c r="V28" s="6">
        <f>(((INDEX(Sheet1!$C$5:$BD$192,MATCH($C28,Sheet1!$C$5:$C$192,0),13))*3.4121416)+((INDEX(Sheet1!$C$5:$BD$192,MATCH($C28,Sheet1!$C$5:$C$192,0),25))*99.976))/$AP28</f>
        <v>12.76083664977612</v>
      </c>
      <c r="W28" s="76">
        <f t="shared" ref="W28" si="338">V28</f>
        <v>12.76083664977612</v>
      </c>
      <c r="X28" s="6">
        <f>(((INDEX(Sheet1!$C$5:$BD$192,MATCH($C28,Sheet1!$C$5:C$192,0),15))*3.4121416)+((INDEX(Sheet1!$C$5:$BD$192,MATCH($C28,Sheet1!$C$5:C$192,0),27))*99.976))/$AP28</f>
        <v>0.50230925869641785</v>
      </c>
      <c r="Y28" s="76">
        <f t="shared" ref="Y28" si="339">X28</f>
        <v>0.50230925869641785</v>
      </c>
      <c r="Z28" s="6">
        <f>(((INDEX(Sheet1!$C$5:$BD$192,MATCH($C28,Sheet1!$C$5:C$192,0),14))*3.4121416)+((INDEX(Sheet1!$C$5:$BD$192,MATCH($C28,Sheet1!$C$5:C$192,0),26))*99.976))/$AP28</f>
        <v>0</v>
      </c>
      <c r="AA28" s="76">
        <f t="shared" ref="AA28" si="340">Z28</f>
        <v>0</v>
      </c>
      <c r="AB28" s="6">
        <f>(((INDEX(Sheet1!$C$5:$BD$192,MATCH($C28,Sheet1!$C$5:C$192,0),16))*3.4121416)+((INDEX(Sheet1!$C$5:$BD$192,MATCH($C28,Sheet1!$C$5:C$192,0),28))*99.976))/$AP28</f>
        <v>1.1481739989552238</v>
      </c>
      <c r="AC28" s="76">
        <f t="shared" ref="AC28" si="341">AB28</f>
        <v>1.1481739989552238</v>
      </c>
      <c r="AD28" s="9">
        <v>0</v>
      </c>
      <c r="AE28" s="76">
        <f t="shared" ref="AE28" si="342">AD28</f>
        <v>0</v>
      </c>
      <c r="AF28" s="9">
        <v>0</v>
      </c>
      <c r="AG28" s="76">
        <f t="shared" ref="AG28" si="343">AF28</f>
        <v>0</v>
      </c>
      <c r="AH28" s="47">
        <f>IF(D27=0,"",(D28-D$27)/D$27)</f>
        <v>-0.16562529142963714</v>
      </c>
      <c r="AI28" s="77">
        <f>IF(E27=0,"",(E28-E$27)/E$27)</f>
        <v>-0.16562529142963714</v>
      </c>
      <c r="AJ28" s="47">
        <f>IF(F27=0,"",(F28-F$27)/F$27)</f>
        <v>-0.15286825385967948</v>
      </c>
      <c r="AK28" s="86">
        <f>IF(G27=0,"",(G28-G$27)/G$27)</f>
        <v>-0.15286825385967948</v>
      </c>
      <c r="AL28" s="45" t="str">
        <f t="shared" si="77"/>
        <v>No</v>
      </c>
      <c r="AM28" s="45" t="str">
        <f t="shared" si="18"/>
        <v>No</v>
      </c>
      <c r="AN28" s="78" t="str">
        <f>IF((AL28=AM28),(IF(AND(AI28&gt;(-0.5%*D$27),AI28&lt;(0.5%*D$27),AE28&lt;=150,AG28&lt;=150,(COUNTBLANK(D28:AK28)=0)),"Pass","Fail")),IF(COUNTA(D28:AK28)=0,"","Fail"))</f>
        <v>Pass</v>
      </c>
      <c r="AO28" s="87"/>
      <c r="AP28" s="46">
        <f>IF(ISNUMBER(SEARCH("RetlMed",C28)),Sheet3!D$2,IF(ISNUMBER(SEARCH("OffSml",C28)),Sheet3!A$2,IF(ISNUMBER(SEARCH("OffMed",C28)),Sheet3!B$2,IF(ISNUMBER(SEARCH("OffLrg",C28)),Sheet3!C$2,IF(ISNUMBER(SEARCH("RetlStrp",C28)),Sheet3!E$2)))))</f>
        <v>53600</v>
      </c>
      <c r="AQ28" s="14"/>
      <c r="AR28" s="14"/>
      <c r="AS28" s="14"/>
    </row>
    <row r="29" spans="1:45" s="3" customFormat="1" ht="26.25" customHeight="1" x14ac:dyDescent="0.2">
      <c r="A29" s="94"/>
      <c r="B29" s="44" t="str">
        <f t="shared" si="19"/>
        <v>CBECC-Com 2016.2.1</v>
      </c>
      <c r="C29" s="63" t="s">
        <v>123</v>
      </c>
      <c r="D29" s="51">
        <f>INDEX(Sheet1!$C$5:$BD$192,MATCH($C29,Sheet1!$C$5:$C$192,0),54)</f>
        <v>97.407600000000002</v>
      </c>
      <c r="E29" s="76">
        <f t="shared" si="1"/>
        <v>97.407600000000002</v>
      </c>
      <c r="F29" s="51">
        <f>(INDEX(Sheet1!$C$5:$BD$192,MATCH($C29,Sheet1!$C$5:$C$192,0),18))/$AP29</f>
        <v>2.9081427998395508</v>
      </c>
      <c r="G29" s="76">
        <f t="shared" ref="G29" si="344">F29</f>
        <v>2.9081427998395508</v>
      </c>
      <c r="H29" s="51">
        <f>(INDEX(Sheet1!$C$5:$BD$192,MATCH($C29,Sheet1!$C$5:$C$192,0),30))/$AP29</f>
        <v>0.1076768953068592</v>
      </c>
      <c r="I29" s="76">
        <f t="shared" ref="I29" si="345">H29</f>
        <v>0.1076768953068592</v>
      </c>
      <c r="J29" s="51">
        <f t="shared" si="4"/>
        <v>20.717760759304454</v>
      </c>
      <c r="K29" s="76">
        <f t="shared" ref="K29" si="346">J29</f>
        <v>20.717760759304454</v>
      </c>
      <c r="L29" s="51">
        <f>(((INDEX(Sheet1!$C$5:$BD$192,MATCH($C29,Sheet1!$C$5:$C$192,0),11))*3.4121416)+((INDEX(Sheet1!$C$5:$BD$192,MATCH($C29,Sheet1!$C$5:$C$192,0),23))*99.976))/$AP29</f>
        <v>9.4633074816366811</v>
      </c>
      <c r="M29" s="76">
        <f t="shared" ref="M29" si="347">L29</f>
        <v>9.4633074816366811</v>
      </c>
      <c r="N29" s="51">
        <f>(((INDEX(Sheet1!$C$5:$BD$192,MATCH($C29,Sheet1!$C$5:$C$192,0),12))*3.4121416)+((INDEX(Sheet1!$C$5:$BD$192,MATCH($C29,Sheet1!$C$5:$C$192,0),24))*99.976))/$AP29</f>
        <v>1.1966926698098677</v>
      </c>
      <c r="O29" s="76">
        <f t="shared" ref="O29" si="348">N29</f>
        <v>1.1966926698098677</v>
      </c>
      <c r="P29" s="51">
        <f>(((INDEX(Sheet1!$C$5:$BD$192,MATCH($C29,Sheet1!$C$5:$C$192,0),17))*3.4121416)+((INDEX(Sheet1!$C$5:$BD$192,MATCH($C29,Sheet1!$C$5:$C$192,0),29))*99.976))/$AP29</f>
        <v>5.7657938988463702</v>
      </c>
      <c r="Q29" s="76">
        <f t="shared" ref="Q29" si="349">P29</f>
        <v>5.7657938988463702</v>
      </c>
      <c r="R29" s="51">
        <f>(((INDEX(Sheet1!$C$5:$BD$192,MATCH($C29,Sheet1!$C$5:$C$192,0),31))+(INDEX(Sheet1!$C$5:$BD$192,MATCH($C29,Sheet1!$C$5:$C$192,0),32)))*99.976)/$AP29</f>
        <v>0</v>
      </c>
      <c r="S29" s="76">
        <f t="shared" ref="S29" si="350">R29</f>
        <v>0</v>
      </c>
      <c r="T29" s="51">
        <f>(((INDEX(Sheet1!$C$5:$BD$192,MATCH($C29,Sheet1!$C$5:$C$192,0),19))+(INDEX(Sheet1!$C$5:$BD$192,MATCH($C29,Sheet1!$C$5:$C$192,0),20)))*3.4121416)/$AP29</f>
        <v>14.644971969514641</v>
      </c>
      <c r="U29" s="76">
        <f t="shared" ref="U29" si="351">T29</f>
        <v>14.644971969514641</v>
      </c>
      <c r="V29" s="51">
        <f>(((INDEX(Sheet1!$C$5:$BD$192,MATCH($C29,Sheet1!$C$5:$C$192,0),13))*3.4121416)+((INDEX(Sheet1!$C$5:$BD$192,MATCH($C29,Sheet1!$C$5:$C$192,0),25))*99.976))/$AP29</f>
        <v>1.9606127310308865</v>
      </c>
      <c r="W29" s="76">
        <f t="shared" ref="W29" si="352">V29</f>
        <v>1.9606127310308865</v>
      </c>
      <c r="X29" s="51">
        <f>(((INDEX(Sheet1!$C$5:$BD$192,MATCH($C29,Sheet1!$C$5:C$192,0),15))*3.4121416)+((INDEX(Sheet1!$C$5:$BD$192,MATCH($C29,Sheet1!$C$5:C$192,0),27))*99.976))/$AP29</f>
        <v>1.0013807539173687</v>
      </c>
      <c r="Y29" s="76">
        <f t="shared" ref="Y29" si="353">X29</f>
        <v>1.0013807539173687</v>
      </c>
      <c r="Z29" s="51">
        <f>(((INDEX(Sheet1!$C$5:$BD$192,MATCH($C29,Sheet1!$C$5:C$192,0),14))*3.4121416)+((INDEX(Sheet1!$C$5:$BD$192,MATCH($C29,Sheet1!$C$5:C$192,0),26))*99.976))/$AP29</f>
        <v>2.6078452141901323E-2</v>
      </c>
      <c r="AA29" s="76">
        <f t="shared" ref="AA29" si="354">Z29</f>
        <v>2.6078452141901323E-2</v>
      </c>
      <c r="AB29" s="51">
        <f>(((INDEX(Sheet1!$C$5:$BD$192,MATCH($C29,Sheet1!$C$5:C$192,0),16))*3.4121416)+((INDEX(Sheet1!$C$5:$BD$192,MATCH($C29,Sheet1!$C$5:C$192,0),28))*99.976))/$AP29</f>
        <v>1.3038947719213798</v>
      </c>
      <c r="AC29" s="76">
        <f t="shared" ref="AC29" si="355">AB29</f>
        <v>1.3038947719213798</v>
      </c>
      <c r="AD29" s="52">
        <v>0</v>
      </c>
      <c r="AE29" s="76">
        <f t="shared" ref="AE29" si="356">AD29</f>
        <v>0</v>
      </c>
      <c r="AF29" s="52">
        <v>0</v>
      </c>
      <c r="AG29" s="76">
        <f t="shared" ref="AG29" si="357">AF29</f>
        <v>0</v>
      </c>
      <c r="AH29" s="53"/>
      <c r="AI29" s="51"/>
      <c r="AJ29" s="53"/>
      <c r="AK29" s="51"/>
      <c r="AL29" s="51"/>
      <c r="AM29" s="51"/>
      <c r="AN29" s="79"/>
      <c r="AO29" s="87"/>
      <c r="AP29" s="46">
        <f>IF(ISNUMBER(SEARCH("RetlMed",C29)),Sheet3!D$2,IF(ISNUMBER(SEARCH("OffSml",C29)),Sheet3!A$2,IF(ISNUMBER(SEARCH("OffMed",C29)),Sheet3!B$2,IF(ISNUMBER(SEARCH("OffLrg",C29)),Sheet3!C$2,IF(ISNUMBER(SEARCH("RetlStrp",C29)),Sheet3!E$2)))))</f>
        <v>498600</v>
      </c>
      <c r="AQ29" s="14"/>
      <c r="AR29" s="14"/>
      <c r="AS29" s="14"/>
    </row>
    <row r="30" spans="1:45" s="3" customFormat="1" ht="26.25" customHeight="1" x14ac:dyDescent="0.2">
      <c r="A30" s="94"/>
      <c r="B30" s="44" t="str">
        <f t="shared" si="19"/>
        <v>CBECC-Com 2016.2.1</v>
      </c>
      <c r="C30" s="64" t="s">
        <v>124</v>
      </c>
      <c r="D30" s="45">
        <f>INDEX(Sheet1!$C$5:$BD$192,MATCH($C30,Sheet1!$C$5:$C$192,0),54)</f>
        <v>93.955799999999996</v>
      </c>
      <c r="E30" s="76">
        <f t="shared" si="1"/>
        <v>93.955799999999996</v>
      </c>
      <c r="F30" s="6">
        <f>(INDEX(Sheet1!$C$5:$BD$192,MATCH($C30,Sheet1!$C$5:$C$192,0),18))/$AP30</f>
        <v>2.8279181708784598</v>
      </c>
      <c r="G30" s="76">
        <f t="shared" ref="G30" si="358">F30</f>
        <v>2.8279181708784598</v>
      </c>
      <c r="H30" s="6">
        <f>(INDEX(Sheet1!$C$5:$BD$192,MATCH($C30,Sheet1!$C$5:$C$192,0),30))/$AP30</f>
        <v>0.1076768953068592</v>
      </c>
      <c r="I30" s="76">
        <f t="shared" ref="I30" si="359">H30</f>
        <v>0.1076768953068592</v>
      </c>
      <c r="J30" s="6">
        <f t="shared" si="4"/>
        <v>20.444437130763802</v>
      </c>
      <c r="K30" s="76">
        <f t="shared" ref="K30" si="360">J30</f>
        <v>20.444437130763802</v>
      </c>
      <c r="L30" s="6">
        <f>(((INDEX(Sheet1!$C$5:$BD$192,MATCH($C30,Sheet1!$C$5:$C$192,0),11))*3.4121416)+((INDEX(Sheet1!$C$5:$BD$192,MATCH($C30,Sheet1!$C$5:$C$192,0),23))*99.976))/$AP30</f>
        <v>9.4633074816366811</v>
      </c>
      <c r="M30" s="76">
        <f t="shared" ref="M30" si="361">L30</f>
        <v>9.4633074816366811</v>
      </c>
      <c r="N30" s="6">
        <f>(((INDEX(Sheet1!$C$5:$BD$192,MATCH($C30,Sheet1!$C$5:$C$192,0),12))*3.4121416)+((INDEX(Sheet1!$C$5:$BD$192,MATCH($C30,Sheet1!$C$5:$C$192,0),24))*99.976))/$AP30</f>
        <v>0.94921317385960691</v>
      </c>
      <c r="O30" s="76">
        <f t="shared" ref="O30" si="362">N30</f>
        <v>0.94921317385960691</v>
      </c>
      <c r="P30" s="6">
        <f>(((INDEX(Sheet1!$C$5:$BD$192,MATCH($C30,Sheet1!$C$5:$C$192,0),17))*3.4121416)+((INDEX(Sheet1!$C$5:$BD$192,MATCH($C30,Sheet1!$C$5:$C$192,0),29))*99.976))/$AP30</f>
        <v>5.7657938988463702</v>
      </c>
      <c r="Q30" s="76">
        <f t="shared" ref="Q30" si="363">P30</f>
        <v>5.7657938988463702</v>
      </c>
      <c r="R30" s="6">
        <f>(((INDEX(Sheet1!$C$5:$BD$192,MATCH($C30,Sheet1!$C$5:$C$192,0),31))+(INDEX(Sheet1!$C$5:$BD$192,MATCH($C30,Sheet1!$C$5:$C$192,0),32)))*99.976)/$AP30</f>
        <v>0</v>
      </c>
      <c r="S30" s="76">
        <f t="shared" ref="S30" si="364">R30</f>
        <v>0</v>
      </c>
      <c r="T30" s="45">
        <f>(((INDEX(Sheet1!$C$5:$BD$192,MATCH($C30,Sheet1!$C$5:$C$192,0),19))+(INDEX(Sheet1!$C$5:$BD$192,MATCH($C30,Sheet1!$C$5:$C$192,0),20)))*3.4121416)/$AP30</f>
        <v>14.644971969514641</v>
      </c>
      <c r="U30" s="76">
        <f t="shared" ref="U30" si="365">T30</f>
        <v>14.644971969514641</v>
      </c>
      <c r="V30" s="6">
        <f>(((INDEX(Sheet1!$C$5:$BD$192,MATCH($C30,Sheet1!$C$5:$C$192,0),13))*3.4121416)+((INDEX(Sheet1!$C$5:$BD$192,MATCH($C30,Sheet1!$C$5:$C$192,0),25))*99.976))/$AP30</f>
        <v>1.9606127310308865</v>
      </c>
      <c r="W30" s="76">
        <f t="shared" ref="W30" si="366">V30</f>
        <v>1.9606127310308865</v>
      </c>
      <c r="X30" s="6">
        <f>(((INDEX(Sheet1!$C$5:$BD$192,MATCH($C30,Sheet1!$C$5:C$192,0),15))*3.4121416)+((INDEX(Sheet1!$C$5:$BD$192,MATCH($C30,Sheet1!$C$5:C$192,0),27))*99.976))/$AP30</f>
        <v>0.97602579076454066</v>
      </c>
      <c r="Y30" s="76">
        <f t="shared" ref="Y30" si="367">X30</f>
        <v>0.97602579076454066</v>
      </c>
      <c r="Z30" s="6">
        <f>(((INDEX(Sheet1!$C$5:$BD$192,MATCH($C30,Sheet1!$C$5:C$192,0),14))*3.4121416)+((INDEX(Sheet1!$C$5:$BD$192,MATCH($C30,Sheet1!$C$5:C$192,0),26))*99.976))/$AP30</f>
        <v>2.558928270434015E-2</v>
      </c>
      <c r="AA30" s="76">
        <f t="shared" ref="AA30" si="368">Z30</f>
        <v>2.558928270434015E-2</v>
      </c>
      <c r="AB30" s="6">
        <f>(((INDEX(Sheet1!$C$5:$BD$192,MATCH($C30,Sheet1!$C$5:C$192,0),16))*3.4121416)+((INDEX(Sheet1!$C$5:$BD$192,MATCH($C30,Sheet1!$C$5:C$192,0),28))*99.976))/$AP30</f>
        <v>1.3038947719213798</v>
      </c>
      <c r="AC30" s="76">
        <f t="shared" ref="AC30" si="369">AB30</f>
        <v>1.3038947719213798</v>
      </c>
      <c r="AD30" s="9">
        <v>0</v>
      </c>
      <c r="AE30" s="76">
        <f t="shared" ref="AE30" si="370">AD30</f>
        <v>0</v>
      </c>
      <c r="AF30" s="9">
        <v>0</v>
      </c>
      <c r="AG30" s="76">
        <f t="shared" ref="AG30" si="371">AF30</f>
        <v>0</v>
      </c>
      <c r="AH30" s="47">
        <f>IF($D$29=0,"",(D30-D$29)/D$29)</f>
        <v>-3.5436659973143839E-2</v>
      </c>
      <c r="AI30" s="77">
        <f>IF($E$29=0,"",(E30-E$29)/E$29)</f>
        <v>-3.5436659973143839E-2</v>
      </c>
      <c r="AJ30" s="47">
        <f>IF($F$29=0,"",(F30-F$29)/F$29)</f>
        <v>-2.7586206896551724E-2</v>
      </c>
      <c r="AK30" s="86">
        <f>IF($G$29=0,"",(G30-G$29)/G$29)</f>
        <v>-2.7586206896551724E-2</v>
      </c>
      <c r="AL30" s="45" t="str">
        <f t="shared" si="77"/>
        <v>No</v>
      </c>
      <c r="AM30" s="45" t="str">
        <f t="shared" si="18"/>
        <v>No</v>
      </c>
      <c r="AN30" s="78" t="str">
        <f>IF((AL30=AM30),(IF(AND(AI30&gt;(-0.5%*D$29),AI30&lt;(0.5%*D$29),AE30&lt;=150,AG30&lt;=150,(COUNTBLANK(D30:AK30)=0)),"Pass","Fail")),IF(COUNTA(D30:AK30)=0,"","Fail"))</f>
        <v>Pass</v>
      </c>
      <c r="AO30" s="87"/>
      <c r="AP30" s="46">
        <f>IF(ISNUMBER(SEARCH("RetlMed",C30)),Sheet3!D$2,IF(ISNUMBER(SEARCH("OffSml",C30)),Sheet3!A$2,IF(ISNUMBER(SEARCH("OffMed",C30)),Sheet3!B$2,IF(ISNUMBER(SEARCH("OffLrg",C30)),Sheet3!C$2,IF(ISNUMBER(SEARCH("RetlStrp",C30)),Sheet3!E$2)))))</f>
        <v>498600</v>
      </c>
      <c r="AQ30" s="14"/>
      <c r="AR30" s="14"/>
      <c r="AS30" s="14"/>
    </row>
    <row r="31" spans="1:45" s="3" customFormat="1" ht="26.25" hidden="1" customHeight="1" x14ac:dyDescent="0.2">
      <c r="A31" s="94" t="s">
        <v>206</v>
      </c>
      <c r="B31" s="44" t="str">
        <f t="shared" si="19"/>
        <v>CBECC-Com 2016.2.1</v>
      </c>
      <c r="C31" s="64" t="s">
        <v>125</v>
      </c>
      <c r="D31" s="45">
        <f>INDEX(Sheet1!$C$5:$BD$192,MATCH($C31,Sheet1!$C$5:$C$192,0),54)</f>
        <v>96.103800000000007</v>
      </c>
      <c r="E31" s="76">
        <f t="shared" si="1"/>
        <v>96.103800000000007</v>
      </c>
      <c r="F31" s="6">
        <f>(INDEX(Sheet1!$C$5:$BD$192,MATCH($C31,Sheet1!$C$5:$C$192,0),18))/$AP31</f>
        <v>2.8880866425992782</v>
      </c>
      <c r="G31" s="76">
        <f t="shared" ref="G31" si="372">F31</f>
        <v>2.8880866425992782</v>
      </c>
      <c r="H31" s="6">
        <f>(INDEX(Sheet1!$C$5:$BD$192,MATCH($C31,Sheet1!$C$5:$C$192,0),30))/$AP31</f>
        <v>0.10767529081427998</v>
      </c>
      <c r="I31" s="76">
        <f t="shared" ref="I31" si="373">H31</f>
        <v>0.10767529081427998</v>
      </c>
      <c r="J31" s="6">
        <f t="shared" si="4"/>
        <v>20.645158892055477</v>
      </c>
      <c r="K31" s="76">
        <f t="shared" ref="K31" si="374">J31</f>
        <v>20.645158892055477</v>
      </c>
      <c r="L31" s="6">
        <f>(((INDEX(Sheet1!$C$5:$BD$192,MATCH($C31,Sheet1!$C$5:$C$192,0),11))*3.4121416)+((INDEX(Sheet1!$C$5:$BD$192,MATCH($C31,Sheet1!$C$5:$C$192,0),23))*99.976))/$AP31</f>
        <v>9.4631470366693584</v>
      </c>
      <c r="M31" s="76">
        <f t="shared" ref="M31" si="375">L31</f>
        <v>9.4631470366693584</v>
      </c>
      <c r="N31" s="6">
        <f>(((INDEX(Sheet1!$C$5:$BD$192,MATCH($C31,Sheet1!$C$5:$C$192,0),12))*3.4121416)+((INDEX(Sheet1!$C$5:$BD$192,MATCH($C31,Sheet1!$C$5:$C$192,0),24))*99.976))/$AP31</f>
        <v>1.1227287179189731</v>
      </c>
      <c r="O31" s="76">
        <f t="shared" ref="O31" si="376">N31</f>
        <v>1.1227287179189731</v>
      </c>
      <c r="P31" s="6">
        <f>(((INDEX(Sheet1!$C$5:$BD$192,MATCH($C31,Sheet1!$C$5:$C$192,0),17))*3.4121416)+((INDEX(Sheet1!$C$5:$BD$192,MATCH($C31,Sheet1!$C$5:$C$192,0),29))*99.976))/$AP31</f>
        <v>5.7657938988463702</v>
      </c>
      <c r="Q31" s="76">
        <f t="shared" ref="Q31" si="377">P31</f>
        <v>5.7657938988463702</v>
      </c>
      <c r="R31" s="6">
        <f>(((INDEX(Sheet1!$C$5:$BD$192,MATCH($C31,Sheet1!$C$5:$C$192,0),31))+(INDEX(Sheet1!$C$5:$BD$192,MATCH($C31,Sheet1!$C$5:$C$192,0),32)))*99.976)/$AP31</f>
        <v>0</v>
      </c>
      <c r="S31" s="76">
        <f t="shared" ref="S31" si="378">R31</f>
        <v>0</v>
      </c>
      <c r="T31" s="45">
        <f>(((INDEX(Sheet1!$C$5:$BD$192,MATCH($C31,Sheet1!$C$5:$C$192,0),19))+(INDEX(Sheet1!$C$5:$BD$192,MATCH($C31,Sheet1!$C$5:$C$192,0),20)))*3.4121416)/$AP31</f>
        <v>14.644971969514641</v>
      </c>
      <c r="U31" s="76">
        <f t="shared" ref="U31" si="379">T31</f>
        <v>14.644971969514641</v>
      </c>
      <c r="V31" s="6">
        <f>(((INDEX(Sheet1!$C$5:$BD$192,MATCH($C31,Sheet1!$C$5:$C$192,0),13))*3.4121416)+((INDEX(Sheet1!$C$5:$BD$192,MATCH($C31,Sheet1!$C$5:$C$192,0),25))*99.976))/$AP31</f>
        <v>1.9605374531375852</v>
      </c>
      <c r="W31" s="76">
        <f t="shared" ref="W31" si="380">V31</f>
        <v>1.9605374531375852</v>
      </c>
      <c r="X31" s="6">
        <f>(((INDEX(Sheet1!$C$5:$BD$192,MATCH($C31,Sheet1!$C$5:C$192,0),15))*3.4121416)+((INDEX(Sheet1!$C$5:$BD$192,MATCH($C31,Sheet1!$C$5:C$192,0),27))*99.976))/$AP31</f>
        <v>1.0038307071720818</v>
      </c>
      <c r="Y31" s="76">
        <f t="shared" ref="Y31" si="381">X31</f>
        <v>1.0038307071720818</v>
      </c>
      <c r="Z31" s="6">
        <f>(((INDEX(Sheet1!$C$5:$BD$192,MATCH($C31,Sheet1!$C$5:C$192,0),14))*3.4121416)+((INDEX(Sheet1!$C$5:$BD$192,MATCH($C31,Sheet1!$C$5:C$192,0),26))*99.976))/$AP31</f>
        <v>2.5226306389731244E-2</v>
      </c>
      <c r="AA31" s="76">
        <f t="shared" ref="AA31" si="382">Z31</f>
        <v>2.5226306389731244E-2</v>
      </c>
      <c r="AB31" s="6">
        <f>(((INDEX(Sheet1!$C$5:$BD$192,MATCH($C31,Sheet1!$C$5:C$192,0),16))*3.4121416)+((INDEX(Sheet1!$C$5:$BD$192,MATCH($C31,Sheet1!$C$5:C$192,0),28))*99.976))/$AP31</f>
        <v>1.3038947719213798</v>
      </c>
      <c r="AC31" s="76">
        <f t="shared" ref="AC31" si="383">AB31</f>
        <v>1.3038947719213798</v>
      </c>
      <c r="AD31" s="9">
        <v>0</v>
      </c>
      <c r="AE31" s="76">
        <f t="shared" ref="AE31" si="384">AD31</f>
        <v>0</v>
      </c>
      <c r="AF31" s="9">
        <v>0</v>
      </c>
      <c r="AG31" s="76">
        <f t="shared" ref="AG31" si="385">AF31</f>
        <v>0</v>
      </c>
      <c r="AH31" s="47">
        <f>IF($D$29=0,"",(D31-D$29)/D$29)</f>
        <v>-1.3384992546782749E-2</v>
      </c>
      <c r="AI31" s="77">
        <f>IF($E$29=0,"",(E31-E$29)/E$29)</f>
        <v>-1.3384992546782749E-2</v>
      </c>
      <c r="AJ31" s="47">
        <f>IF($F$29=0,"",(F31-F$29)/F$29)</f>
        <v>-6.8965517241378928E-3</v>
      </c>
      <c r="AK31" s="86">
        <f>IF($G$29=0,"",(G31-G$29)/G$29)</f>
        <v>-6.8965517241378928E-3</v>
      </c>
      <c r="AL31" s="45" t="str">
        <f t="shared" ref="AL31" si="386">IF(AND(AH31&gt;0,AI31&gt;0), "Yes", "No")</f>
        <v>No</v>
      </c>
      <c r="AM31" s="45" t="str">
        <f t="shared" ref="AM31" si="387">IF(AND(AH31&lt;0,AI31&lt;0), "No", "Yes")</f>
        <v>No</v>
      </c>
      <c r="AN31" s="78" t="str">
        <f>IF((AL31=AM31),(IF(AND(AI31&gt;(-0.5%*D$29),AI31&lt;(0.5%*D$29),AE31&lt;=150,AG31&lt;=150,(COUNTBLANK(D31:AK31)=0)),"Pass","Fail")),IF(COUNTA(D31:AK31)=0,"","Fail"))</f>
        <v>Pass</v>
      </c>
      <c r="AO31" s="87"/>
      <c r="AP31" s="46">
        <f>IF(ISNUMBER(SEARCH("RetlMed",C31)),Sheet3!D$2,IF(ISNUMBER(SEARCH("OffSml",C31)),Sheet3!A$2,IF(ISNUMBER(SEARCH("OffMed",C31)),Sheet3!B$2,IF(ISNUMBER(SEARCH("OffLrg",C31)),Sheet3!C$2,IF(ISNUMBER(SEARCH("RetlStrp",C31)),Sheet3!E$2)))))</f>
        <v>498600</v>
      </c>
      <c r="AQ31" s="14"/>
      <c r="AR31" s="14"/>
      <c r="AS31" s="14"/>
    </row>
    <row r="32" spans="1:45" s="3" customFormat="1" ht="26.25" customHeight="1" x14ac:dyDescent="0.2">
      <c r="A32" s="94"/>
      <c r="B32" s="44" t="str">
        <f t="shared" si="19"/>
        <v>CBECC-Com 2016.2.1</v>
      </c>
      <c r="C32" s="63" t="s">
        <v>126</v>
      </c>
      <c r="D32" s="51">
        <f>INDEX(Sheet1!$C$5:$BD$192,MATCH($C32,Sheet1!$C$5:$C$192,0),54)</f>
        <v>99.832499999999996</v>
      </c>
      <c r="E32" s="76">
        <f t="shared" si="1"/>
        <v>99.832499999999996</v>
      </c>
      <c r="F32" s="51">
        <f>(INDEX(Sheet1!$C$5:$BD$192,MATCH($C32,Sheet1!$C$5:$C$192,0),18))/$AP32</f>
        <v>3.3894905736060972</v>
      </c>
      <c r="G32" s="76">
        <f t="shared" ref="G32" si="388">F32</f>
        <v>3.3894905736060972</v>
      </c>
      <c r="H32" s="51">
        <f>(INDEX(Sheet1!$C$5:$BD$192,MATCH($C32,Sheet1!$C$5:$C$192,0),30))/$AP32</f>
        <v>4.3313477737665459E-2</v>
      </c>
      <c r="I32" s="76">
        <f t="shared" ref="I32" si="389">H32</f>
        <v>4.3313477737665459E-2</v>
      </c>
      <c r="J32" s="51">
        <f t="shared" si="4"/>
        <v>15.908053317888314</v>
      </c>
      <c r="K32" s="76">
        <f t="shared" ref="K32" si="390">J32</f>
        <v>15.908053317888314</v>
      </c>
      <c r="L32" s="51">
        <f>(((INDEX(Sheet1!$C$5:$BD$192,MATCH($C32,Sheet1!$C$5:$C$192,0),11))*3.4121416)+((INDEX(Sheet1!$C$5:$BD$192,MATCH($C32,Sheet1!$C$5:$C$192,0),23))*99.976))/$AP32</f>
        <v>3.2143625505937585</v>
      </c>
      <c r="M32" s="76">
        <f t="shared" ref="M32" si="391">L32</f>
        <v>3.2143625505937585</v>
      </c>
      <c r="N32" s="51">
        <f>(((INDEX(Sheet1!$C$5:$BD$192,MATCH($C32,Sheet1!$C$5:$C$192,0),12))*3.4121416)+((INDEX(Sheet1!$C$5:$BD$192,MATCH($C32,Sheet1!$C$5:$C$192,0),24))*99.976))/$AP32</f>
        <v>2.4849848488776574</v>
      </c>
      <c r="O32" s="76">
        <f t="shared" ref="O32" si="392">N32</f>
        <v>2.4849848488776574</v>
      </c>
      <c r="P32" s="51">
        <f>(((INDEX(Sheet1!$C$5:$BD$192,MATCH($C32,Sheet1!$C$5:$C$192,0),17))*3.4121416)+((INDEX(Sheet1!$C$5:$BD$192,MATCH($C32,Sheet1!$C$5:$C$192,0),29))*99.976))/$AP32</f>
        <v>5.7657938988463702</v>
      </c>
      <c r="Q32" s="76">
        <f t="shared" ref="Q32" si="393">P32</f>
        <v>5.7657938988463702</v>
      </c>
      <c r="R32" s="51">
        <f>(((INDEX(Sheet1!$C$5:$BD$192,MATCH($C32,Sheet1!$C$5:$C$192,0),31))+(INDEX(Sheet1!$C$5:$BD$192,MATCH($C32,Sheet1!$C$5:$C$192,0),32)))*99.976)/$AP32</f>
        <v>0</v>
      </c>
      <c r="S32" s="76">
        <f t="shared" ref="S32" si="394">R32</f>
        <v>0</v>
      </c>
      <c r="T32" s="51">
        <f>(((INDEX(Sheet1!$C$5:$BD$192,MATCH($C32,Sheet1!$C$5:$C$192,0),19))+(INDEX(Sheet1!$C$5:$BD$192,MATCH($C32,Sheet1!$C$5:$C$192,0),20)))*3.4121416)/$AP32</f>
        <v>14.644971969514641</v>
      </c>
      <c r="U32" s="76">
        <f t="shared" ref="U32" si="395">T32</f>
        <v>14.644971969514641</v>
      </c>
      <c r="V32" s="51">
        <f>(((INDEX(Sheet1!$C$5:$BD$192,MATCH($C32,Sheet1!$C$5:$C$192,0),13))*3.4121416)+((INDEX(Sheet1!$C$5:$BD$192,MATCH($C32,Sheet1!$C$5:$C$192,0),25))*99.976))/$AP32</f>
        <v>1.7390288303762536</v>
      </c>
      <c r="W32" s="76">
        <f t="shared" ref="W32" si="396">V32</f>
        <v>1.7390288303762536</v>
      </c>
      <c r="X32" s="51">
        <f>(((INDEX(Sheet1!$C$5:$BD$192,MATCH($C32,Sheet1!$C$5:C$192,0),15))*3.4121416)+((INDEX(Sheet1!$C$5:$BD$192,MATCH($C32,Sheet1!$C$5:C$192,0),27))*99.976))/$AP32</f>
        <v>1.5714807702222224</v>
      </c>
      <c r="Y32" s="76">
        <f t="shared" ref="Y32" si="397">X32</f>
        <v>1.5714807702222224</v>
      </c>
      <c r="Z32" s="51">
        <f>(((INDEX(Sheet1!$C$5:$BD$192,MATCH($C32,Sheet1!$C$5:C$192,0),14))*3.4121416)+((INDEX(Sheet1!$C$5:$BD$192,MATCH($C32,Sheet1!$C$5:C$192,0),26))*99.976))/$AP32</f>
        <v>1.5735064298965103E-2</v>
      </c>
      <c r="AA32" s="76">
        <f t="shared" ref="AA32" si="398">Z32</f>
        <v>1.5735064298965103E-2</v>
      </c>
      <c r="AB32" s="51">
        <f>(((INDEX(Sheet1!$C$5:$BD$192,MATCH($C32,Sheet1!$C$5:C$192,0),16))*3.4121416)+((INDEX(Sheet1!$C$5:$BD$192,MATCH($C32,Sheet1!$C$5:C$192,0),28))*99.976))/$AP32</f>
        <v>1.1166673546730845</v>
      </c>
      <c r="AC32" s="76">
        <f t="shared" ref="AC32" si="399">AB32</f>
        <v>1.1166673546730845</v>
      </c>
      <c r="AD32" s="52">
        <v>0</v>
      </c>
      <c r="AE32" s="76">
        <f t="shared" ref="AE32" si="400">AD32</f>
        <v>0</v>
      </c>
      <c r="AF32" s="52">
        <v>0</v>
      </c>
      <c r="AG32" s="76">
        <f t="shared" ref="AG32" si="401">AF32</f>
        <v>0</v>
      </c>
      <c r="AH32" s="53"/>
      <c r="AI32" s="51"/>
      <c r="AJ32" s="53"/>
      <c r="AK32" s="51"/>
      <c r="AL32" s="51"/>
      <c r="AM32" s="51"/>
      <c r="AN32" s="79"/>
      <c r="AO32" s="87"/>
      <c r="AP32" s="46">
        <f>IF(ISNUMBER(SEARCH("RetlMed",C32)),Sheet3!D$2,IF(ISNUMBER(SEARCH("OffSml",C32)),Sheet3!A$2,IF(ISNUMBER(SEARCH("OffMed",C32)),Sheet3!B$2,IF(ISNUMBER(SEARCH("OffLrg",C32)),Sheet3!C$2,IF(ISNUMBER(SEARCH("RetlStrp",C32)),Sheet3!E$2)))))</f>
        <v>498600</v>
      </c>
      <c r="AQ32" s="14"/>
      <c r="AR32" s="14"/>
      <c r="AS32" s="14"/>
    </row>
    <row r="33" spans="1:45" s="3" customFormat="1" ht="26.25" hidden="1" customHeight="1" x14ac:dyDescent="0.2">
      <c r="A33" s="94" t="s">
        <v>206</v>
      </c>
      <c r="B33" s="44" t="str">
        <f t="shared" si="19"/>
        <v>CBECC-Com 2016.2.1</v>
      </c>
      <c r="C33" s="64" t="s">
        <v>127</v>
      </c>
      <c r="D33" s="45">
        <f>INDEX(Sheet1!$C$5:$BD$192,MATCH($C33,Sheet1!$C$5:$C$192,0),54)</f>
        <v>93.91</v>
      </c>
      <c r="E33" s="76">
        <f t="shared" si="1"/>
        <v>93.91</v>
      </c>
      <c r="F33" s="6">
        <f>(INDEX(Sheet1!$C$5:$BD$192,MATCH($C33,Sheet1!$C$5:$C$192,0),18))/$AP33</f>
        <v>3.2290413156839151</v>
      </c>
      <c r="G33" s="76">
        <f t="shared" ref="G33" si="402">F33</f>
        <v>3.2290413156839151</v>
      </c>
      <c r="H33" s="6">
        <f>(INDEX(Sheet1!$C$5:$BD$192,MATCH($C33,Sheet1!$C$5:$C$192,0),30))/$AP33</f>
        <v>4.3313477737665459E-2</v>
      </c>
      <c r="I33" s="76">
        <f t="shared" ref="I33" si="403">H33</f>
        <v>4.3313477737665459E-2</v>
      </c>
      <c r="J33" s="6">
        <f t="shared" si="4"/>
        <v>15.350442862164414</v>
      </c>
      <c r="K33" s="76">
        <f t="shared" ref="K33" si="404">J33</f>
        <v>15.350442862164414</v>
      </c>
      <c r="L33" s="6">
        <f>(((INDEX(Sheet1!$C$5:$BD$192,MATCH($C33,Sheet1!$C$5:$C$192,0),11))*3.4121416)+((INDEX(Sheet1!$C$5:$BD$192,MATCH($C33,Sheet1!$C$5:$C$192,0),23))*99.976))/$AP33</f>
        <v>3.2143625505937585</v>
      </c>
      <c r="M33" s="76">
        <f t="shared" ref="M33" si="405">L33</f>
        <v>3.2143625505937585</v>
      </c>
      <c r="N33" s="6">
        <f>(((INDEX(Sheet1!$C$5:$BD$192,MATCH($C33,Sheet1!$C$5:$C$192,0),12))*3.4121416)+((INDEX(Sheet1!$C$5:$BD$192,MATCH($C33,Sheet1!$C$5:$C$192,0),24))*99.976))/$AP33</f>
        <v>1.9712269139863619</v>
      </c>
      <c r="O33" s="76">
        <f t="shared" ref="O33" si="406">N33</f>
        <v>1.9712269139863619</v>
      </c>
      <c r="P33" s="6">
        <f>(((INDEX(Sheet1!$C$5:$BD$192,MATCH($C33,Sheet1!$C$5:$C$192,0),17))*3.4121416)+((INDEX(Sheet1!$C$5:$BD$192,MATCH($C33,Sheet1!$C$5:$C$192,0),29))*99.976))/$AP33</f>
        <v>5.7657938988463702</v>
      </c>
      <c r="Q33" s="76">
        <f t="shared" ref="Q33" si="407">P33</f>
        <v>5.7657938988463702</v>
      </c>
      <c r="R33" s="6">
        <f>(((INDEX(Sheet1!$C$5:$BD$192,MATCH($C33,Sheet1!$C$5:$C$192,0),31))+(INDEX(Sheet1!$C$5:$BD$192,MATCH($C33,Sheet1!$C$5:$C$192,0),32)))*99.976)/$AP33</f>
        <v>0</v>
      </c>
      <c r="S33" s="76">
        <f t="shared" ref="S33" si="408">R33</f>
        <v>0</v>
      </c>
      <c r="T33" s="45">
        <f>(((INDEX(Sheet1!$C$5:$BD$192,MATCH($C33,Sheet1!$C$5:$C$192,0),19))+(INDEX(Sheet1!$C$5:$BD$192,MATCH($C33,Sheet1!$C$5:$C$192,0),20)))*3.4121416)/$AP33</f>
        <v>14.644971969514641</v>
      </c>
      <c r="U33" s="76">
        <f t="shared" ref="U33" si="409">T33</f>
        <v>14.644971969514641</v>
      </c>
      <c r="V33" s="6">
        <f>(((INDEX(Sheet1!$C$5:$BD$192,MATCH($C33,Sheet1!$C$5:$C$192,0),13))*3.4121416)+((INDEX(Sheet1!$C$5:$BD$192,MATCH($C33,Sheet1!$C$5:$C$192,0),25))*99.976))/$AP33</f>
        <v>1.7390288303762536</v>
      </c>
      <c r="W33" s="76">
        <f t="shared" ref="W33" si="410">V33</f>
        <v>1.7390288303762536</v>
      </c>
      <c r="X33" s="6">
        <f>(((INDEX(Sheet1!$C$5:$BD$192,MATCH($C33,Sheet1!$C$5:C$192,0),15))*3.4121416)+((INDEX(Sheet1!$C$5:$BD$192,MATCH($C33,Sheet1!$C$5:C$192,0),27))*99.976))/$AP33</f>
        <v>1.5279496175595666</v>
      </c>
      <c r="Y33" s="76">
        <f t="shared" ref="Y33" si="411">X33</f>
        <v>1.5279496175595666</v>
      </c>
      <c r="Z33" s="6">
        <f>(((INDEX(Sheet1!$C$5:$BD$192,MATCH($C33,Sheet1!$C$5:C$192,0),14))*3.4121416)+((INDEX(Sheet1!$C$5:$BD$192,MATCH($C33,Sheet1!$C$5:C$192,0),26))*99.976))/$AP33</f>
        <v>1.5413696129017249E-2</v>
      </c>
      <c r="AA33" s="76">
        <f t="shared" ref="AA33" si="412">Z33</f>
        <v>1.5413696129017249E-2</v>
      </c>
      <c r="AB33" s="6">
        <f>(((INDEX(Sheet1!$C$5:$BD$192,MATCH($C33,Sheet1!$C$5:C$192,0),16))*3.4121416)+((INDEX(Sheet1!$C$5:$BD$192,MATCH($C33,Sheet1!$C$5:C$192,0),28))*99.976))/$AP33</f>
        <v>1.1166673546730845</v>
      </c>
      <c r="AC33" s="76">
        <f t="shared" ref="AC33" si="413">AB33</f>
        <v>1.1166673546730845</v>
      </c>
      <c r="AD33" s="9">
        <v>0</v>
      </c>
      <c r="AE33" s="76">
        <f t="shared" ref="AE33" si="414">AD33</f>
        <v>0</v>
      </c>
      <c r="AF33" s="9">
        <v>0</v>
      </c>
      <c r="AG33" s="76">
        <f t="shared" ref="AG33" si="415">AF33</f>
        <v>0</v>
      </c>
      <c r="AH33" s="47">
        <f>IF($D$32=0,"",(D33-D$32)/D$32)</f>
        <v>-5.9324368316930859E-2</v>
      </c>
      <c r="AI33" s="77">
        <f>IF($E$32=0,"",(E33-E$32)/E$32)</f>
        <v>-5.9324368316930859E-2</v>
      </c>
      <c r="AJ33" s="48">
        <f>IF($F$32=0,"",(F33-F$32)/F$32)</f>
        <v>-4.7337278106508875E-2</v>
      </c>
      <c r="AK33" s="86">
        <f>IF($G$32=0,"",(G33-G$32)/G$32)</f>
        <v>-4.7337278106508875E-2</v>
      </c>
      <c r="AL33" s="45" t="str">
        <f t="shared" si="77"/>
        <v>No</v>
      </c>
      <c r="AM33" s="45" t="str">
        <f t="shared" si="18"/>
        <v>No</v>
      </c>
      <c r="AN33" s="78" t="str">
        <f>IF((AL33=AM33),(IF(AND(AI33&gt;(-0.5%*D$32),AI33&lt;(0.5%*D$32),AE33&lt;=150,AG33&lt;=150,(COUNTBLANK(D33:AK33)=0)),"Pass","Fail")),IF(COUNTA(D33:AK33)=0,"","Fail"))</f>
        <v>Pass</v>
      </c>
      <c r="AO33" s="87"/>
      <c r="AP33" s="46">
        <f>IF(ISNUMBER(SEARCH("RetlMed",C33)),Sheet3!D$2,IF(ISNUMBER(SEARCH("OffSml",C33)),Sheet3!A$2,IF(ISNUMBER(SEARCH("OffMed",C33)),Sheet3!B$2,IF(ISNUMBER(SEARCH("OffLrg",C33)),Sheet3!C$2,IF(ISNUMBER(SEARCH("RetlStrp",C33)),Sheet3!E$2)))))</f>
        <v>498600</v>
      </c>
      <c r="AQ33" s="14"/>
      <c r="AR33" s="14"/>
      <c r="AS33" s="14"/>
    </row>
    <row r="34" spans="1:45" s="3" customFormat="1" ht="26.25" customHeight="1" x14ac:dyDescent="0.2">
      <c r="A34" s="94"/>
      <c r="B34" s="44" t="str">
        <f t="shared" si="19"/>
        <v>CBECC-Com 2016.2.1</v>
      </c>
      <c r="C34" s="64" t="s">
        <v>128</v>
      </c>
      <c r="D34" s="45">
        <f>INDEX(Sheet1!$C$5:$BD$192,MATCH($C34,Sheet1!$C$5:$C$192,0),54)</f>
        <v>95.562200000000004</v>
      </c>
      <c r="E34" s="76">
        <f t="shared" si="1"/>
        <v>95.562200000000004</v>
      </c>
      <c r="F34" s="6">
        <f>(INDEX(Sheet1!$C$5:$BD$192,MATCH($C34,Sheet1!$C$5:$C$192,0),18))/$AP34</f>
        <v>3.2892097874047335</v>
      </c>
      <c r="G34" s="76">
        <f t="shared" ref="G34" si="416">F34</f>
        <v>3.2892097874047335</v>
      </c>
      <c r="H34" s="6">
        <f>(INDEX(Sheet1!$C$5:$BD$192,MATCH($C34,Sheet1!$C$5:$C$192,0),30))/$AP34</f>
        <v>4.331949458483754E-2</v>
      </c>
      <c r="I34" s="76">
        <f t="shared" ref="I34" si="417">H34</f>
        <v>4.331949458483754E-2</v>
      </c>
      <c r="J34" s="6">
        <f t="shared" si="4"/>
        <v>15.574436608104104</v>
      </c>
      <c r="K34" s="76">
        <f t="shared" ref="K34" si="418">J34</f>
        <v>15.574436608104104</v>
      </c>
      <c r="L34" s="6">
        <f>(((INDEX(Sheet1!$C$5:$BD$192,MATCH($C34,Sheet1!$C$5:$C$192,0),11))*3.4121416)+((INDEX(Sheet1!$C$5:$BD$192,MATCH($C34,Sheet1!$C$5:$C$192,0),23))*99.976))/$AP34</f>
        <v>3.2149441695883239</v>
      </c>
      <c r="M34" s="76">
        <f t="shared" ref="M34" si="419">L34</f>
        <v>3.2149441695883239</v>
      </c>
      <c r="N34" s="6">
        <f>(((INDEX(Sheet1!$C$5:$BD$192,MATCH($C34,Sheet1!$C$5:$C$192,0),12))*3.4121416)+((INDEX(Sheet1!$C$5:$BD$192,MATCH($C34,Sheet1!$C$5:$C$192,0),24))*99.976))/$AP34</f>
        <v>2.1495123391030884</v>
      </c>
      <c r="O34" s="76">
        <f t="shared" ref="O34" si="420">N34</f>
        <v>2.1495123391030884</v>
      </c>
      <c r="P34" s="6">
        <f>(((INDEX(Sheet1!$C$5:$BD$192,MATCH($C34,Sheet1!$C$5:$C$192,0),17))*3.4121416)+((INDEX(Sheet1!$C$5:$BD$192,MATCH($C34,Sheet1!$C$5:$C$192,0),29))*99.976))/$AP34</f>
        <v>5.7657938988463702</v>
      </c>
      <c r="Q34" s="76">
        <f t="shared" ref="Q34" si="421">P34</f>
        <v>5.7657938988463702</v>
      </c>
      <c r="R34" s="6">
        <f>(((INDEX(Sheet1!$C$5:$BD$192,MATCH($C34,Sheet1!$C$5:$C$192,0),31))+(INDEX(Sheet1!$C$5:$BD$192,MATCH($C34,Sheet1!$C$5:$C$192,0),32)))*99.976)/$AP34</f>
        <v>0</v>
      </c>
      <c r="S34" s="76">
        <f t="shared" ref="S34" si="422">R34</f>
        <v>0</v>
      </c>
      <c r="T34" s="45">
        <f>(((INDEX(Sheet1!$C$5:$BD$192,MATCH($C34,Sheet1!$C$5:$C$192,0),19))+(INDEX(Sheet1!$C$5:$BD$192,MATCH($C34,Sheet1!$C$5:$C$192,0),20)))*3.4121416)/$AP34</f>
        <v>14.644971969514641</v>
      </c>
      <c r="U34" s="76">
        <f t="shared" ref="U34" si="423">T34</f>
        <v>14.644971969514641</v>
      </c>
      <c r="V34" s="6">
        <f>(((INDEX(Sheet1!$C$5:$BD$192,MATCH($C34,Sheet1!$C$5:$C$192,0),13))*3.4121416)+((INDEX(Sheet1!$C$5:$BD$192,MATCH($C34,Sheet1!$C$5:$C$192,0),25))*99.976))/$AP34</f>
        <v>1.7384745113437625</v>
      </c>
      <c r="W34" s="76">
        <f t="shared" ref="W34" si="424">V34</f>
        <v>1.7384745113437625</v>
      </c>
      <c r="X34" s="6">
        <f>(((INDEX(Sheet1!$C$5:$BD$192,MATCH($C34,Sheet1!$C$5:C$192,0),15))*3.4121416)+((INDEX(Sheet1!$C$5:$BD$192,MATCH($C34,Sheet1!$C$5:C$192,0),27))*99.976))/$AP34</f>
        <v>1.575408907563578</v>
      </c>
      <c r="Y34" s="76">
        <f t="shared" ref="Y34" si="425">X34</f>
        <v>1.575408907563578</v>
      </c>
      <c r="Z34" s="6">
        <f>(((INDEX(Sheet1!$C$5:$BD$192,MATCH($C34,Sheet1!$C$5:C$192,0),14))*3.4121416)+((INDEX(Sheet1!$C$5:$BD$192,MATCH($C34,Sheet1!$C$5:C$192,0),26))*99.976))/$AP34</f>
        <v>1.3635426985896509E-2</v>
      </c>
      <c r="AA34" s="76">
        <f t="shared" ref="AA34" si="426">Z34</f>
        <v>1.3635426985896509E-2</v>
      </c>
      <c r="AB34" s="6">
        <f>(((INDEX(Sheet1!$C$5:$BD$192,MATCH($C34,Sheet1!$C$5:C$192,0),16))*3.4121416)+((INDEX(Sheet1!$C$5:$BD$192,MATCH($C34,Sheet1!$C$5:C$192,0),28))*99.976))/$AP34</f>
        <v>1.1166673546730845</v>
      </c>
      <c r="AC34" s="76">
        <f t="shared" ref="AC34" si="427">AB34</f>
        <v>1.1166673546730845</v>
      </c>
      <c r="AD34" s="9">
        <v>0</v>
      </c>
      <c r="AE34" s="76">
        <f t="shared" ref="AE34" si="428">AD34</f>
        <v>0</v>
      </c>
      <c r="AF34" s="9">
        <v>0</v>
      </c>
      <c r="AG34" s="76">
        <f t="shared" ref="AG34" si="429">AF34</f>
        <v>0</v>
      </c>
      <c r="AH34" s="47">
        <f>IF($D$32=0,"",(D34-D$32)/D$32)</f>
        <v>-4.2774647534620409E-2</v>
      </c>
      <c r="AI34" s="77">
        <f>IF($E$32=0,"",(E34-E$32)/E$32)</f>
        <v>-4.2774647534620409E-2</v>
      </c>
      <c r="AJ34" s="48">
        <f>IF($F$32=0,"",(F34-F$32)/F$32)</f>
        <v>-2.9585798816568015E-2</v>
      </c>
      <c r="AK34" s="86">
        <f>IF($G$32=0,"",(G34-G$32)/G$32)</f>
        <v>-2.9585798816568015E-2</v>
      </c>
      <c r="AL34" s="45" t="str">
        <f t="shared" ref="AL34" si="430">IF(AND(AH34&gt;0,AI34&gt;0), "Yes", "No")</f>
        <v>No</v>
      </c>
      <c r="AM34" s="45" t="str">
        <f t="shared" ref="AM34" si="431">IF(AND(AH34&lt;0,AI34&lt;0), "No", "Yes")</f>
        <v>No</v>
      </c>
      <c r="AN34" s="78" t="str">
        <f>IF((AL34=AM34),(IF(AND(AI34&gt;(-0.5%*D$32),AI34&lt;(0.5%*D$32),AE34&lt;=150,AG34&lt;=150,(COUNTBLANK(D34:AK34)=0)),"Pass","Fail")),IF(COUNTA(D34:AK34)=0,"","Fail"))</f>
        <v>Pass</v>
      </c>
      <c r="AO34" s="87"/>
      <c r="AP34" s="46">
        <f>IF(ISNUMBER(SEARCH("RetlMed",C34)),Sheet3!D$2,IF(ISNUMBER(SEARCH("OffSml",C34)),Sheet3!A$2,IF(ISNUMBER(SEARCH("OffMed",C34)),Sheet3!B$2,IF(ISNUMBER(SEARCH("OffLrg",C34)),Sheet3!C$2,IF(ISNUMBER(SEARCH("RetlStrp",C34)),Sheet3!E$2)))))</f>
        <v>498600</v>
      </c>
      <c r="AQ34" s="14"/>
      <c r="AR34" s="14"/>
      <c r="AS34" s="14"/>
    </row>
    <row r="35" spans="1:45" s="3" customFormat="1" ht="26.25" customHeight="1" x14ac:dyDescent="0.2">
      <c r="A35" s="94"/>
      <c r="B35" s="44" t="str">
        <f t="shared" si="19"/>
        <v>CBECC-Com 2016.2.1</v>
      </c>
      <c r="C35" s="63" t="s">
        <v>129</v>
      </c>
      <c r="D35" s="51">
        <f>INDEX(Sheet1!$C$5:$BD$192,MATCH($C35,Sheet1!$C$5:$C$192,0),54)</f>
        <v>353.11599999999999</v>
      </c>
      <c r="E35" s="76">
        <f t="shared" si="1"/>
        <v>353.11599999999999</v>
      </c>
      <c r="F35" s="51">
        <f>(INDEX(Sheet1!$C$5:$BD$192,MATCH($C35,Sheet1!$C$5:$C$192,0),18))/$AP35</f>
        <v>12.659866666666666</v>
      </c>
      <c r="G35" s="76">
        <f t="shared" ref="G35" si="432">F35</f>
        <v>12.659866666666666</v>
      </c>
      <c r="H35" s="51">
        <f>(INDEX(Sheet1!$C$5:$BD$192,MATCH($C35,Sheet1!$C$5:$C$192,0),30))/$AP35</f>
        <v>5.2159111111111107E-2</v>
      </c>
      <c r="I35" s="76">
        <f t="shared" ref="I35" si="433">H35</f>
        <v>5.2159111111111107E-2</v>
      </c>
      <c r="J35" s="51">
        <f t="shared" si="4"/>
        <v>48.411919275509334</v>
      </c>
      <c r="K35" s="76">
        <f t="shared" ref="K35" si="434">J35</f>
        <v>48.411919275509334</v>
      </c>
      <c r="L35" s="51">
        <f>(((INDEX(Sheet1!$C$5:$BD$192,MATCH($C35,Sheet1!$C$5:$C$192,0),11))*3.4121416)+((INDEX(Sheet1!$C$5:$BD$192,MATCH($C35,Sheet1!$C$5:$C$192,0),23))*99.976))/$AP35</f>
        <v>0.25237097198222225</v>
      </c>
      <c r="M35" s="76">
        <f t="shared" ref="M35" si="435">L35</f>
        <v>0.25237097198222225</v>
      </c>
      <c r="N35" s="51">
        <f>(((INDEX(Sheet1!$C$5:$BD$192,MATCH($C35,Sheet1!$C$5:$C$192,0),12))*3.4121416)+((INDEX(Sheet1!$C$5:$BD$192,MATCH($C35,Sheet1!$C$5:$C$192,0),24))*99.976))/$AP35</f>
        <v>16.28819914176</v>
      </c>
      <c r="O35" s="76">
        <f t="shared" ref="O35" si="436">N35</f>
        <v>16.28819914176</v>
      </c>
      <c r="P35" s="51">
        <f>(((INDEX(Sheet1!$C$5:$BD$192,MATCH($C35,Sheet1!$C$5:$C$192,0),17))*3.4121416)+((INDEX(Sheet1!$C$5:$BD$192,MATCH($C35,Sheet1!$C$5:$C$192,0),29))*99.976))/$AP35</f>
        <v>14.164755181247999</v>
      </c>
      <c r="Q35" s="76">
        <f t="shared" ref="Q35" si="437">P35</f>
        <v>14.164755181247999</v>
      </c>
      <c r="R35" s="51">
        <f>(((INDEX(Sheet1!$C$5:$BD$192,MATCH($C35,Sheet1!$C$5:$C$192,0),31))+(INDEX(Sheet1!$C$5:$BD$192,MATCH($C35,Sheet1!$C$5:$C$192,0),32)))*99.976)/$AP35</f>
        <v>0</v>
      </c>
      <c r="S35" s="76">
        <f t="shared" ref="S35" si="438">R35</f>
        <v>0</v>
      </c>
      <c r="T35" s="51">
        <f>(((INDEX(Sheet1!$C$5:$BD$192,MATCH($C35,Sheet1!$C$5:$C$192,0),19))+(INDEX(Sheet1!$C$5:$BD$192,MATCH($C35,Sheet1!$C$5:$C$192,0),20)))*3.4121416)/$AP35</f>
        <v>12.407744898428444</v>
      </c>
      <c r="U35" s="76">
        <f t="shared" ref="U35" si="439">T35</f>
        <v>12.407744898428444</v>
      </c>
      <c r="V35" s="51">
        <f>(((INDEX(Sheet1!$C$5:$BD$192,MATCH($C35,Sheet1!$C$5:$C$192,0),13))*3.4121416)+((INDEX(Sheet1!$C$5:$BD$192,MATCH($C35,Sheet1!$C$5:$C$192,0),25))*99.976))/$AP35</f>
        <v>12.744318545852444</v>
      </c>
      <c r="W35" s="76">
        <f t="shared" ref="W35" si="440">V35</f>
        <v>12.744318545852444</v>
      </c>
      <c r="X35" s="51">
        <f>(((INDEX(Sheet1!$C$5:$BD$192,MATCH($C35,Sheet1!$C$5:C$192,0),15))*3.4121416)+((INDEX(Sheet1!$C$5:$BD$192,MATCH($C35,Sheet1!$C$5:C$192,0),27))*99.976))/$AP35</f>
        <v>0</v>
      </c>
      <c r="Y35" s="76">
        <f t="shared" ref="Y35" si="441">X35</f>
        <v>0</v>
      </c>
      <c r="Z35" s="51">
        <f>(((INDEX(Sheet1!$C$5:$BD$192,MATCH($C35,Sheet1!$C$5:C$192,0),14))*3.4121416)+((INDEX(Sheet1!$C$5:$BD$192,MATCH($C35,Sheet1!$C$5:C$192,0),26))*99.976))/$AP35</f>
        <v>0</v>
      </c>
      <c r="AA35" s="76">
        <f t="shared" ref="AA35" si="442">Z35</f>
        <v>0</v>
      </c>
      <c r="AB35" s="51">
        <f>(((INDEX(Sheet1!$C$5:$BD$192,MATCH($C35,Sheet1!$C$5:C$192,0),16))*3.4121416)+((INDEX(Sheet1!$C$5:$BD$192,MATCH($C35,Sheet1!$C$5:C$192,0),28))*99.976))/$AP35</f>
        <v>4.9622754346666662</v>
      </c>
      <c r="AC35" s="76">
        <f t="shared" ref="AC35" si="443">AB35</f>
        <v>4.9622754346666662</v>
      </c>
      <c r="AD35" s="52">
        <v>0</v>
      </c>
      <c r="AE35" s="76">
        <f t="shared" ref="AE35" si="444">AD35</f>
        <v>0</v>
      </c>
      <c r="AF35" s="52">
        <v>0</v>
      </c>
      <c r="AG35" s="76">
        <f t="shared" ref="AG35" si="445">AF35</f>
        <v>0</v>
      </c>
      <c r="AH35" s="53"/>
      <c r="AI35" s="51"/>
      <c r="AJ35" s="53"/>
      <c r="AK35" s="51"/>
      <c r="AL35" s="51"/>
      <c r="AM35" s="51"/>
      <c r="AN35" s="79"/>
      <c r="AO35" s="87"/>
      <c r="AP35" s="46">
        <f>IF(ISNUMBER(SEARCH("RetlMed",C35)),Sheet3!D$2,IF(ISNUMBER(SEARCH("OffSml",C35)),Sheet3!A$2,IF(ISNUMBER(SEARCH("OffMed",C35)),Sheet3!B$2,IF(ISNUMBER(SEARCH("OffLrg",C35)),Sheet3!C$2,IF(ISNUMBER(SEARCH("RetlStrp",C35)),Sheet3!E$2)))))</f>
        <v>22500</v>
      </c>
      <c r="AQ35" s="14"/>
      <c r="AR35" s="14"/>
      <c r="AS35" s="14"/>
    </row>
    <row r="36" spans="1:45" s="3" customFormat="1" ht="26.25" customHeight="1" x14ac:dyDescent="0.2">
      <c r="A36" s="94"/>
      <c r="B36" s="44" t="str">
        <f t="shared" si="19"/>
        <v>CBECC-Com 2016.2.1</v>
      </c>
      <c r="C36" s="64" t="s">
        <v>130</v>
      </c>
      <c r="D36" s="45">
        <f>INDEX(Sheet1!$C$5:$BD$192,MATCH($C36,Sheet1!$C$5:$C$192,0),54)</f>
        <v>327.726</v>
      </c>
      <c r="E36" s="76">
        <f t="shared" si="1"/>
        <v>327.726</v>
      </c>
      <c r="F36" s="6">
        <f>(INDEX(Sheet1!$C$5:$BD$192,MATCH($C36,Sheet1!$C$5:$C$192,0),18))/$AP36</f>
        <v>11.889377777777778</v>
      </c>
      <c r="G36" s="76">
        <f t="shared" ref="G36" si="446">F36</f>
        <v>11.889377777777778</v>
      </c>
      <c r="H36" s="6">
        <f>(INDEX(Sheet1!$C$5:$BD$192,MATCH($C36,Sheet1!$C$5:$C$192,0),30))/$AP36</f>
        <v>5.2159111111111107E-2</v>
      </c>
      <c r="I36" s="76">
        <f t="shared" ref="I36" si="447">H36</f>
        <v>5.2159111111111107E-2</v>
      </c>
      <c r="J36" s="6">
        <f t="shared" si="4"/>
        <v>45.782826260024883</v>
      </c>
      <c r="K36" s="76">
        <f t="shared" ref="K36" si="448">J36</f>
        <v>45.782826260024883</v>
      </c>
      <c r="L36" s="6">
        <f>(((INDEX(Sheet1!$C$5:$BD$192,MATCH($C36,Sheet1!$C$5:$C$192,0),11))*3.4121416)+((INDEX(Sheet1!$C$5:$BD$192,MATCH($C36,Sheet1!$C$5:$C$192,0),23))*99.976))/$AP36</f>
        <v>0.25237097198222225</v>
      </c>
      <c r="M36" s="76">
        <f t="shared" ref="M36" si="449">L36</f>
        <v>0.25237097198222225</v>
      </c>
      <c r="N36" s="6">
        <f>(((INDEX(Sheet1!$C$5:$BD$192,MATCH($C36,Sheet1!$C$5:$C$192,0),12))*3.4121416)+((INDEX(Sheet1!$C$5:$BD$192,MATCH($C36,Sheet1!$C$5:$C$192,0),24))*99.976))/$AP36</f>
        <v>13.659106126275555</v>
      </c>
      <c r="O36" s="76">
        <f t="shared" ref="O36" si="450">N36</f>
        <v>13.659106126275555</v>
      </c>
      <c r="P36" s="6">
        <f>(((INDEX(Sheet1!$C$5:$BD$192,MATCH($C36,Sheet1!$C$5:$C$192,0),17))*3.4121416)+((INDEX(Sheet1!$C$5:$BD$192,MATCH($C36,Sheet1!$C$5:$C$192,0),29))*99.976))/$AP36</f>
        <v>14.164755181247999</v>
      </c>
      <c r="Q36" s="76">
        <f t="shared" ref="Q36" si="451">P36</f>
        <v>14.164755181247999</v>
      </c>
      <c r="R36" s="6">
        <f>(((INDEX(Sheet1!$C$5:$BD$192,MATCH($C36,Sheet1!$C$5:$C$192,0),31))+(INDEX(Sheet1!$C$5:$BD$192,MATCH($C36,Sheet1!$C$5:$C$192,0),32)))*99.976)/$AP36</f>
        <v>0</v>
      </c>
      <c r="S36" s="76">
        <f t="shared" ref="S36" si="452">R36</f>
        <v>0</v>
      </c>
      <c r="T36" s="45">
        <f>(((INDEX(Sheet1!$C$5:$BD$192,MATCH($C36,Sheet1!$C$5:$C$192,0),19))+(INDEX(Sheet1!$C$5:$BD$192,MATCH($C36,Sheet1!$C$5:$C$192,0),20)))*3.4121416)/$AP36</f>
        <v>12.407744898428444</v>
      </c>
      <c r="U36" s="76">
        <f t="shared" ref="U36" si="453">T36</f>
        <v>12.407744898428444</v>
      </c>
      <c r="V36" s="6">
        <f>(((INDEX(Sheet1!$C$5:$BD$192,MATCH($C36,Sheet1!$C$5:$C$192,0),13))*3.4121416)+((INDEX(Sheet1!$C$5:$BD$192,MATCH($C36,Sheet1!$C$5:$C$192,0),25))*99.976))/$AP36</f>
        <v>12.744318545852444</v>
      </c>
      <c r="W36" s="76">
        <f t="shared" ref="W36" si="454">V36</f>
        <v>12.744318545852444</v>
      </c>
      <c r="X36" s="6">
        <f>(((INDEX(Sheet1!$C$5:$BD$192,MATCH($C36,Sheet1!$C$5:C$192,0),15))*3.4121416)+((INDEX(Sheet1!$C$5:$BD$192,MATCH($C36,Sheet1!$C$5:C$192,0),27))*99.976))/$AP36</f>
        <v>0</v>
      </c>
      <c r="Y36" s="76">
        <f t="shared" ref="Y36" si="455">X36</f>
        <v>0</v>
      </c>
      <c r="Z36" s="6">
        <f>(((INDEX(Sheet1!$C$5:$BD$192,MATCH($C36,Sheet1!$C$5:C$192,0),14))*3.4121416)+((INDEX(Sheet1!$C$5:$BD$192,MATCH($C36,Sheet1!$C$5:C$192,0),26))*99.976))/$AP36</f>
        <v>0</v>
      </c>
      <c r="AA36" s="76">
        <f t="shared" ref="AA36" si="456">Z36</f>
        <v>0</v>
      </c>
      <c r="AB36" s="6">
        <f>(((INDEX(Sheet1!$C$5:$BD$192,MATCH($C36,Sheet1!$C$5:C$192,0),16))*3.4121416)+((INDEX(Sheet1!$C$5:$BD$192,MATCH($C36,Sheet1!$C$5:C$192,0),28))*99.976))/$AP36</f>
        <v>4.9622754346666662</v>
      </c>
      <c r="AC36" s="76">
        <f t="shared" ref="AC36" si="457">AB36</f>
        <v>4.9622754346666662</v>
      </c>
      <c r="AD36" s="9">
        <v>0</v>
      </c>
      <c r="AE36" s="76">
        <f t="shared" ref="AE36" si="458">AD36</f>
        <v>0</v>
      </c>
      <c r="AF36" s="9">
        <v>0</v>
      </c>
      <c r="AG36" s="76">
        <f t="shared" ref="AG36" si="459">AF36</f>
        <v>0</v>
      </c>
      <c r="AH36" s="47">
        <f>IF($D$35=0,"",(D36-D$35)/D$35)</f>
        <v>-7.1902717520588105E-2</v>
      </c>
      <c r="AI36" s="77">
        <f>IF($E$35=0,"",(E36-E$35)/E$35)</f>
        <v>-7.1902717520588105E-2</v>
      </c>
      <c r="AJ36" s="47">
        <f>IF($F$35=0,"",(F36-F$35)/F$35)</f>
        <v>-6.086074278472297E-2</v>
      </c>
      <c r="AK36" s="86">
        <f>IF($G$35=0,"",(G36-G$35)/G$35)</f>
        <v>-6.086074278472297E-2</v>
      </c>
      <c r="AL36" s="45" t="str">
        <f t="shared" si="77"/>
        <v>No</v>
      </c>
      <c r="AM36" s="45" t="str">
        <f t="shared" si="18"/>
        <v>No</v>
      </c>
      <c r="AN36" s="78" t="str">
        <f>IF((AL36=AM36),(IF(AND(AI36&gt;(-0.5%*D$35),AI36&lt;(0.5%*D$35),AE36&lt;=150,AG36&lt;=150,(COUNTBLANK(D36:AK36)=0)),"Pass","Fail")),IF(COUNTA(D36:AK36)=0,"","Fail"))</f>
        <v>Pass</v>
      </c>
      <c r="AO36" s="87"/>
      <c r="AP36" s="46">
        <f>IF(ISNUMBER(SEARCH("RetlMed",C36)),Sheet3!D$2,IF(ISNUMBER(SEARCH("OffSml",C36)),Sheet3!A$2,IF(ISNUMBER(SEARCH("OffMed",C36)),Sheet3!B$2,IF(ISNUMBER(SEARCH("OffLrg",C36)),Sheet3!C$2,IF(ISNUMBER(SEARCH("RetlStrp",C36)),Sheet3!E$2)))))</f>
        <v>22500</v>
      </c>
      <c r="AQ36" s="14"/>
      <c r="AR36" s="14"/>
      <c r="AS36" s="14"/>
    </row>
    <row r="37" spans="1:45" s="4" customFormat="1" ht="25.5" customHeight="1" x14ac:dyDescent="0.2">
      <c r="A37" s="94"/>
      <c r="B37" s="44" t="str">
        <f t="shared" si="19"/>
        <v>CBECC-Com 2016.2.1</v>
      </c>
      <c r="C37" s="65" t="s">
        <v>131</v>
      </c>
      <c r="D37" s="45">
        <f>INDEX(Sheet1!$C$5:$BD$192,MATCH($C37,Sheet1!$C$5:$C$192,0),54)</f>
        <v>353.07900000000001</v>
      </c>
      <c r="E37" s="76">
        <f t="shared" si="1"/>
        <v>353.07900000000001</v>
      </c>
      <c r="F37" s="6">
        <f>(INDEX(Sheet1!$C$5:$BD$192,MATCH($C37,Sheet1!$C$5:$C$192,0),18))/$AP37</f>
        <v>12.659866666666666</v>
      </c>
      <c r="G37" s="76">
        <f t="shared" ref="G37" si="460">F37</f>
        <v>12.659866666666666</v>
      </c>
      <c r="H37" s="6">
        <f>(INDEX(Sheet1!$C$5:$BD$192,MATCH($C37,Sheet1!$C$5:$C$192,0),30))/$AP37</f>
        <v>5.1934666666666664E-2</v>
      </c>
      <c r="I37" s="76">
        <f t="shared" ref="I37" si="461">H37</f>
        <v>5.1934666666666664E-2</v>
      </c>
      <c r="J37" s="6">
        <f t="shared" ref="J37:J45" si="462">SUM(L37,N37,P37,V37,X37,Z37,AB37)</f>
        <v>48.389486438460445</v>
      </c>
      <c r="K37" s="76">
        <f t="shared" ref="K37" si="463">J37</f>
        <v>48.389486438460445</v>
      </c>
      <c r="L37" s="6">
        <f>(((INDEX(Sheet1!$C$5:$BD$192,MATCH($C37,Sheet1!$C$5:$C$192,0),11))*3.4121416)+((INDEX(Sheet1!$C$5:$BD$192,MATCH($C37,Sheet1!$C$5:$C$192,0),23))*99.976))/$AP37</f>
        <v>0.22993813493333332</v>
      </c>
      <c r="M37" s="76">
        <f t="shared" ref="M37" si="464">L37</f>
        <v>0.22993813493333332</v>
      </c>
      <c r="N37" s="6">
        <f>(((INDEX(Sheet1!$C$5:$BD$192,MATCH($C37,Sheet1!$C$5:$C$192,0),12))*3.4121416)+((INDEX(Sheet1!$C$5:$BD$192,MATCH($C37,Sheet1!$C$5:$C$192,0),24))*99.976))/$AP37</f>
        <v>16.28819914176</v>
      </c>
      <c r="O37" s="76">
        <f t="shared" ref="O37" si="465">N37</f>
        <v>16.28819914176</v>
      </c>
      <c r="P37" s="6">
        <f>(((INDEX(Sheet1!$C$5:$BD$192,MATCH($C37,Sheet1!$C$5:$C$192,0),17))*3.4121416)+((INDEX(Sheet1!$C$5:$BD$192,MATCH($C37,Sheet1!$C$5:$C$192,0),29))*99.976))/$AP37</f>
        <v>14.164755181247999</v>
      </c>
      <c r="Q37" s="76">
        <f t="shared" ref="Q37" si="466">P37</f>
        <v>14.164755181247999</v>
      </c>
      <c r="R37" s="6">
        <f>(((INDEX(Sheet1!$C$5:$BD$192,MATCH($C37,Sheet1!$C$5:$C$192,0),31))+(INDEX(Sheet1!$C$5:$BD$192,MATCH($C37,Sheet1!$C$5:$C$192,0),32)))*99.976)/$AP37</f>
        <v>0</v>
      </c>
      <c r="S37" s="76">
        <f t="shared" ref="S37" si="467">R37</f>
        <v>0</v>
      </c>
      <c r="T37" s="45">
        <f>(((INDEX(Sheet1!$C$5:$BD$192,MATCH($C37,Sheet1!$C$5:$C$192,0),19))+(INDEX(Sheet1!$C$5:$BD$192,MATCH($C37,Sheet1!$C$5:$C$192,0),20)))*3.4121416)/$AP37</f>
        <v>12.407744898428444</v>
      </c>
      <c r="U37" s="76">
        <f t="shared" ref="U37" si="468">T37</f>
        <v>12.407744898428444</v>
      </c>
      <c r="V37" s="6">
        <f>(((INDEX(Sheet1!$C$5:$BD$192,MATCH($C37,Sheet1!$C$5:$C$192,0),13))*3.4121416)+((INDEX(Sheet1!$C$5:$BD$192,MATCH($C37,Sheet1!$C$5:$C$192,0),25))*99.976))/$AP37</f>
        <v>12.744318545852444</v>
      </c>
      <c r="W37" s="76">
        <f t="shared" ref="W37" si="469">V37</f>
        <v>12.744318545852444</v>
      </c>
      <c r="X37" s="6">
        <f>(((INDEX(Sheet1!$C$5:$BD$192,MATCH($C37,Sheet1!$C$5:C$192,0),15))*3.4121416)+((INDEX(Sheet1!$C$5:$BD$192,MATCH($C37,Sheet1!$C$5:C$192,0),27))*99.976))/$AP37</f>
        <v>0</v>
      </c>
      <c r="Y37" s="76">
        <f t="shared" ref="Y37" si="470">X37</f>
        <v>0</v>
      </c>
      <c r="Z37" s="6">
        <f>(((INDEX(Sheet1!$C$5:$BD$192,MATCH($C37,Sheet1!$C$5:C$192,0),14))*3.4121416)+((INDEX(Sheet1!$C$5:$BD$192,MATCH($C37,Sheet1!$C$5:C$192,0),26))*99.976))/$AP37</f>
        <v>0</v>
      </c>
      <c r="AA37" s="76">
        <f t="shared" ref="AA37" si="471">Z37</f>
        <v>0</v>
      </c>
      <c r="AB37" s="6">
        <f>(((INDEX(Sheet1!$C$5:$BD$192,MATCH($C37,Sheet1!$C$5:C$192,0),16))*3.4121416)+((INDEX(Sheet1!$C$5:$BD$192,MATCH($C37,Sheet1!$C$5:C$192,0),28))*99.976))/$AP37</f>
        <v>4.9622754346666662</v>
      </c>
      <c r="AC37" s="76">
        <f t="shared" ref="AC37" si="472">AB37</f>
        <v>4.9622754346666662</v>
      </c>
      <c r="AD37" s="9">
        <v>0</v>
      </c>
      <c r="AE37" s="76">
        <f t="shared" ref="AE37" si="473">AD37</f>
        <v>0</v>
      </c>
      <c r="AF37" s="9">
        <v>0</v>
      </c>
      <c r="AG37" s="76">
        <f t="shared" ref="AG37" si="474">AF37</f>
        <v>0</v>
      </c>
      <c r="AH37" s="47">
        <f t="shared" ref="AH37:AH39" si="475">IF($D$35=0,"",(D37-D$35)/D$35)</f>
        <v>-1.0478143159748559E-4</v>
      </c>
      <c r="AI37" s="77">
        <f t="shared" ref="AI37:AI39" si="476">IF($E$35=0,"",(E37-E$35)/E$35)</f>
        <v>-1.0478143159748559E-4</v>
      </c>
      <c r="AJ37" s="47">
        <f t="shared" ref="AJ37:AJ39" si="477">IF($F$35=0,"",(F37-F$35)/F$35)</f>
        <v>0</v>
      </c>
      <c r="AK37" s="86">
        <f t="shared" ref="AK37:AK39" si="478">IF($G$35=0,"",(G37-G$35)/G$35)</f>
        <v>0</v>
      </c>
      <c r="AL37" s="45" t="str">
        <f t="shared" ref="AL37:AL39" si="479">IF(AND(AH37&gt;0,AI37&gt;0), "Yes", "No")</f>
        <v>No</v>
      </c>
      <c r="AM37" s="45" t="str">
        <f t="shared" ref="AM37:AM39" si="480">IF(AND(AH37&lt;0,AI37&lt;0), "No", "Yes")</f>
        <v>No</v>
      </c>
      <c r="AN37" s="78" t="str">
        <f t="shared" ref="AN37:AN39" si="481">IF((AL37=AM37),(IF(AND(AI37&gt;(-0.5%*D$35),AI37&lt;(0.5%*D$35),AE37&lt;=150,AG37&lt;=150,(COUNTBLANK(D37:AK37)=0)),"Pass","Fail")),IF(COUNTA(D37:AK37)=0,"","Fail"))</f>
        <v>Pass</v>
      </c>
      <c r="AO37" s="89"/>
      <c r="AP37" s="37">
        <f>IF(ISNUMBER(SEARCH("RetlMed",C37)),Sheet3!D$2,IF(ISNUMBER(SEARCH("OffSml",C37)),Sheet3!A$2,IF(ISNUMBER(SEARCH("OffMed",C37)),Sheet3!B$2,IF(ISNUMBER(SEARCH("OffLrg",C37)),Sheet3!C$2,IF(ISNUMBER(SEARCH("RetlStrp",C37)),Sheet3!E$2)))))</f>
        <v>22500</v>
      </c>
      <c r="AQ37" s="17"/>
      <c r="AR37" s="17"/>
      <c r="AS37" s="13"/>
    </row>
    <row r="38" spans="1:45" s="7" customFormat="1" ht="25.5" hidden="1" customHeight="1" x14ac:dyDescent="0.2">
      <c r="A38" s="94" t="s">
        <v>206</v>
      </c>
      <c r="B38" s="44" t="str">
        <f t="shared" si="19"/>
        <v>CBECC-Com 2016.2.1</v>
      </c>
      <c r="C38" s="65" t="s">
        <v>132</v>
      </c>
      <c r="D38" s="45">
        <f>INDEX(Sheet1!$C$5:$BD$192,MATCH($C38,Sheet1!$C$5:$C$192,0),54)</f>
        <v>363.44400000000002</v>
      </c>
      <c r="E38" s="76">
        <f t="shared" si="1"/>
        <v>363.44400000000002</v>
      </c>
      <c r="F38" s="6">
        <f>(INDEX(Sheet1!$C$5:$BD$192,MATCH($C38,Sheet1!$C$5:$C$192,0),18))/$AP38</f>
        <v>13.270266666666666</v>
      </c>
      <c r="G38" s="76">
        <f t="shared" ref="G38" si="482">F38</f>
        <v>13.270266666666666</v>
      </c>
      <c r="H38" s="6">
        <f>(INDEX(Sheet1!$C$5:$BD$192,MATCH($C38,Sheet1!$C$5:$C$192,0),30))/$AP38</f>
        <v>5.1947999999999994E-2</v>
      </c>
      <c r="I38" s="76">
        <f t="shared" ref="I38" si="483">H38</f>
        <v>5.1947999999999994E-2</v>
      </c>
      <c r="J38" s="6">
        <f t="shared" si="462"/>
        <v>50.473604903242666</v>
      </c>
      <c r="K38" s="76">
        <f t="shared" ref="K38" si="484">J38</f>
        <v>50.473604903242666</v>
      </c>
      <c r="L38" s="6">
        <f>(((INDEX(Sheet1!$C$5:$BD$192,MATCH($C38,Sheet1!$C$5:$C$192,0),11))*3.4121416)+((INDEX(Sheet1!$C$5:$BD$192,MATCH($C38,Sheet1!$C$5:$C$192,0),23))*99.976))/$AP38</f>
        <v>0.23128536707555553</v>
      </c>
      <c r="M38" s="76">
        <f t="shared" ref="M38" si="485">L38</f>
        <v>0.23128536707555553</v>
      </c>
      <c r="N38" s="6">
        <f>(((INDEX(Sheet1!$C$5:$BD$192,MATCH($C38,Sheet1!$C$5:$C$192,0),12))*3.4121416)+((INDEX(Sheet1!$C$5:$BD$192,MATCH($C38,Sheet1!$C$5:$C$192,0),24))*99.976))/$AP38</f>
        <v>18.370970374399999</v>
      </c>
      <c r="O38" s="76">
        <f t="shared" ref="O38" si="486">N38</f>
        <v>18.370970374399999</v>
      </c>
      <c r="P38" s="6">
        <f>(((INDEX(Sheet1!$C$5:$BD$192,MATCH($C38,Sheet1!$C$5:$C$192,0),17))*3.4121416)+((INDEX(Sheet1!$C$5:$BD$192,MATCH($C38,Sheet1!$C$5:$C$192,0),29))*99.976))/$AP38</f>
        <v>14.164755181247999</v>
      </c>
      <c r="Q38" s="76">
        <f t="shared" ref="Q38" si="487">P38</f>
        <v>14.164755181247999</v>
      </c>
      <c r="R38" s="6">
        <f>(((INDEX(Sheet1!$C$5:$BD$192,MATCH($C38,Sheet1!$C$5:$C$192,0),31))+(INDEX(Sheet1!$C$5:$BD$192,MATCH($C38,Sheet1!$C$5:$C$192,0),32)))*99.976)/$AP38</f>
        <v>0</v>
      </c>
      <c r="S38" s="76">
        <f t="shared" ref="S38" si="488">R38</f>
        <v>0</v>
      </c>
      <c r="T38" s="45">
        <f>(((INDEX(Sheet1!$C$5:$BD$192,MATCH($C38,Sheet1!$C$5:$C$192,0),19))+(INDEX(Sheet1!$C$5:$BD$192,MATCH($C38,Sheet1!$C$5:$C$192,0),20)))*3.4121416)/$AP38</f>
        <v>12.407744898428444</v>
      </c>
      <c r="U38" s="76">
        <f t="shared" ref="U38" si="489">T38</f>
        <v>12.407744898428444</v>
      </c>
      <c r="V38" s="6">
        <f>(((INDEX(Sheet1!$C$5:$BD$192,MATCH($C38,Sheet1!$C$5:$C$192,0),13))*3.4121416)+((INDEX(Sheet1!$C$5:$BD$192,MATCH($C38,Sheet1!$C$5:$C$192,0),25))*99.976))/$AP38</f>
        <v>12.744318545852444</v>
      </c>
      <c r="W38" s="76">
        <f t="shared" ref="W38" si="490">V38</f>
        <v>12.744318545852444</v>
      </c>
      <c r="X38" s="6">
        <f>(((INDEX(Sheet1!$C$5:$BD$192,MATCH($C38,Sheet1!$C$5:C$192,0),15))*3.4121416)+((INDEX(Sheet1!$C$5:$BD$192,MATCH($C38,Sheet1!$C$5:C$192,0),27))*99.976))/$AP38</f>
        <v>0</v>
      </c>
      <c r="Y38" s="76">
        <f t="shared" ref="Y38" si="491">X38</f>
        <v>0</v>
      </c>
      <c r="Z38" s="6">
        <f>(((INDEX(Sheet1!$C$5:$BD$192,MATCH($C38,Sheet1!$C$5:C$192,0),14))*3.4121416)+((INDEX(Sheet1!$C$5:$BD$192,MATCH($C38,Sheet1!$C$5:C$192,0),26))*99.976))/$AP38</f>
        <v>0</v>
      </c>
      <c r="AA38" s="76">
        <f t="shared" ref="AA38" si="492">Z38</f>
        <v>0</v>
      </c>
      <c r="AB38" s="6">
        <f>(((INDEX(Sheet1!$C$5:$BD$192,MATCH($C38,Sheet1!$C$5:C$192,0),16))*3.4121416)+((INDEX(Sheet1!$C$5:$BD$192,MATCH($C38,Sheet1!$C$5:C$192,0),28))*99.976))/$AP38</f>
        <v>4.9622754346666662</v>
      </c>
      <c r="AC38" s="76">
        <f t="shared" ref="AC38" si="493">AB38</f>
        <v>4.9622754346666662</v>
      </c>
      <c r="AD38" s="9">
        <v>0</v>
      </c>
      <c r="AE38" s="76">
        <f t="shared" ref="AE38" si="494">AD38</f>
        <v>0</v>
      </c>
      <c r="AF38" s="9">
        <v>0</v>
      </c>
      <c r="AG38" s="76">
        <f t="shared" ref="AG38" si="495">AF38</f>
        <v>0</v>
      </c>
      <c r="AH38" s="47">
        <f t="shared" si="475"/>
        <v>2.924817906863476E-2</v>
      </c>
      <c r="AI38" s="77">
        <f t="shared" si="476"/>
        <v>2.924817906863476E-2</v>
      </c>
      <c r="AJ38" s="47">
        <f t="shared" si="477"/>
        <v>4.8215357718354085E-2</v>
      </c>
      <c r="AK38" s="86">
        <f t="shared" si="478"/>
        <v>4.8215357718354085E-2</v>
      </c>
      <c r="AL38" s="45" t="str">
        <f t="shared" si="479"/>
        <v>Yes</v>
      </c>
      <c r="AM38" s="45" t="str">
        <f t="shared" si="480"/>
        <v>Yes</v>
      </c>
      <c r="AN38" s="78" t="str">
        <f t="shared" si="481"/>
        <v>Pass</v>
      </c>
      <c r="AO38" s="90"/>
      <c r="AP38" s="37">
        <f>IF(ISNUMBER(SEARCH("RetlMed",C38)),Sheet3!D$2,IF(ISNUMBER(SEARCH("OffSml",C38)),Sheet3!A$2,IF(ISNUMBER(SEARCH("OffMed",C38)),Sheet3!B$2,IF(ISNUMBER(SEARCH("OffLrg",C38)),Sheet3!C$2,IF(ISNUMBER(SEARCH("RetlStrp",C38)),Sheet3!E$2)))))</f>
        <v>22500</v>
      </c>
      <c r="AQ38" s="15"/>
      <c r="AR38" s="15"/>
      <c r="AS38" s="18"/>
    </row>
    <row r="39" spans="1:45" s="7" customFormat="1" ht="25.5" hidden="1" customHeight="1" x14ac:dyDescent="0.2">
      <c r="A39" s="94" t="s">
        <v>206</v>
      </c>
      <c r="B39" s="44" t="str">
        <f t="shared" si="19"/>
        <v>CBECC-Com 2016.2.1</v>
      </c>
      <c r="C39" s="65" t="s">
        <v>133</v>
      </c>
      <c r="D39" s="45">
        <f>INDEX(Sheet1!$C$5:$BD$192,MATCH($C39,Sheet1!$C$5:$C$192,0),54)</f>
        <v>314.50299999999999</v>
      </c>
      <c r="E39" s="76">
        <f t="shared" si="1"/>
        <v>314.50299999999999</v>
      </c>
      <c r="F39" s="6">
        <f>(INDEX(Sheet1!$C$5:$BD$192,MATCH($C39,Sheet1!$C$5:$C$192,0),18))/$AP39</f>
        <v>10.973377777777777</v>
      </c>
      <c r="G39" s="76">
        <f t="shared" ref="G39" si="496">F39</f>
        <v>10.973377777777777</v>
      </c>
      <c r="H39" s="6">
        <f>(INDEX(Sheet1!$C$5:$BD$192,MATCH($C39,Sheet1!$C$5:$C$192,0),30))/$AP39</f>
        <v>5.2085777777777779E-2</v>
      </c>
      <c r="I39" s="76">
        <f t="shared" ref="I39" si="497">H39</f>
        <v>5.2085777777777779E-2</v>
      </c>
      <c r="J39" s="6">
        <f t="shared" si="462"/>
        <v>42.650090746979558</v>
      </c>
      <c r="K39" s="76">
        <f t="shared" ref="K39" si="498">J39</f>
        <v>42.650090746979558</v>
      </c>
      <c r="L39" s="6">
        <f>(((INDEX(Sheet1!$C$5:$BD$192,MATCH($C39,Sheet1!$C$5:$C$192,0),11))*3.4121416)+((INDEX(Sheet1!$C$5:$BD$192,MATCH($C39,Sheet1!$C$5:$C$192,0),23))*99.976))/$AP39</f>
        <v>0.24503584394666666</v>
      </c>
      <c r="M39" s="76">
        <f t="shared" ref="M39" si="499">L39</f>
        <v>0.24503584394666666</v>
      </c>
      <c r="N39" s="6">
        <f>(((INDEX(Sheet1!$C$5:$BD$192,MATCH($C39,Sheet1!$C$5:$C$192,0),12))*3.4121416)+((INDEX(Sheet1!$C$5:$BD$192,MATCH($C39,Sheet1!$C$5:$C$192,0),24))*99.976))/$AP39</f>
        <v>10.533705741265779</v>
      </c>
      <c r="O39" s="76">
        <f t="shared" ref="O39" si="500">N39</f>
        <v>10.533705741265779</v>
      </c>
      <c r="P39" s="6">
        <f>(((INDEX(Sheet1!$C$5:$BD$192,MATCH($C39,Sheet1!$C$5:$C$192,0),17))*3.4121416)+((INDEX(Sheet1!$C$5:$BD$192,MATCH($C39,Sheet1!$C$5:$C$192,0),29))*99.976))/$AP39</f>
        <v>14.164755181247999</v>
      </c>
      <c r="Q39" s="76">
        <f t="shared" ref="Q39" si="501">P39</f>
        <v>14.164755181247999</v>
      </c>
      <c r="R39" s="6">
        <f>(((INDEX(Sheet1!$C$5:$BD$192,MATCH($C39,Sheet1!$C$5:$C$192,0),31))+(INDEX(Sheet1!$C$5:$BD$192,MATCH($C39,Sheet1!$C$5:$C$192,0),32)))*99.976)/$AP39</f>
        <v>0</v>
      </c>
      <c r="S39" s="76">
        <f t="shared" ref="S39" si="502">R39</f>
        <v>0</v>
      </c>
      <c r="T39" s="45">
        <f>(((INDEX(Sheet1!$C$5:$BD$192,MATCH($C39,Sheet1!$C$5:$C$192,0),19))+(INDEX(Sheet1!$C$5:$BD$192,MATCH($C39,Sheet1!$C$5:$C$192,0),20)))*3.4121416)/$AP39</f>
        <v>12.407744898428444</v>
      </c>
      <c r="U39" s="76">
        <f t="shared" ref="U39" si="503">T39</f>
        <v>12.407744898428444</v>
      </c>
      <c r="V39" s="6">
        <f>(((INDEX(Sheet1!$C$5:$BD$192,MATCH($C39,Sheet1!$C$5:$C$192,0),13))*3.4121416)+((INDEX(Sheet1!$C$5:$BD$192,MATCH($C39,Sheet1!$C$5:$C$192,0),25))*99.976))/$AP39</f>
        <v>12.744318545852444</v>
      </c>
      <c r="W39" s="76">
        <f t="shared" ref="W39" si="504">V39</f>
        <v>12.744318545852444</v>
      </c>
      <c r="X39" s="6">
        <f>(((INDEX(Sheet1!$C$5:$BD$192,MATCH($C39,Sheet1!$C$5:C$192,0),15))*3.4121416)+((INDEX(Sheet1!$C$5:$BD$192,MATCH($C39,Sheet1!$C$5:C$192,0),27))*99.976))/$AP39</f>
        <v>0</v>
      </c>
      <c r="Y39" s="76">
        <f t="shared" ref="Y39" si="505">X39</f>
        <v>0</v>
      </c>
      <c r="Z39" s="6">
        <f>(((INDEX(Sheet1!$C$5:$BD$192,MATCH($C39,Sheet1!$C$5:C$192,0),14))*3.4121416)+((INDEX(Sheet1!$C$5:$BD$192,MATCH($C39,Sheet1!$C$5:C$192,0),26))*99.976))/$AP39</f>
        <v>0</v>
      </c>
      <c r="AA39" s="76">
        <f t="shared" ref="AA39" si="506">Z39</f>
        <v>0</v>
      </c>
      <c r="AB39" s="6">
        <f>(((INDEX(Sheet1!$C$5:$BD$192,MATCH($C39,Sheet1!$C$5:C$192,0),16))*3.4121416)+((INDEX(Sheet1!$C$5:$BD$192,MATCH($C39,Sheet1!$C$5:C$192,0),28))*99.976))/$AP39</f>
        <v>4.9622754346666662</v>
      </c>
      <c r="AC39" s="76">
        <f t="shared" ref="AC39" si="507">AB39</f>
        <v>4.9622754346666662</v>
      </c>
      <c r="AD39" s="9">
        <v>0</v>
      </c>
      <c r="AE39" s="76">
        <f t="shared" ref="AE39" si="508">AD39</f>
        <v>0</v>
      </c>
      <c r="AF39" s="9">
        <v>0</v>
      </c>
      <c r="AG39" s="76">
        <f t="shared" ref="AG39" si="509">AF39</f>
        <v>0</v>
      </c>
      <c r="AH39" s="47">
        <f t="shared" si="475"/>
        <v>-0.10934933562908507</v>
      </c>
      <c r="AI39" s="77">
        <f t="shared" si="476"/>
        <v>-0.10934933562908507</v>
      </c>
      <c r="AJ39" s="47">
        <f t="shared" si="477"/>
        <v>-0.13321537527163704</v>
      </c>
      <c r="AK39" s="86">
        <f t="shared" si="478"/>
        <v>-0.13321537527163704</v>
      </c>
      <c r="AL39" s="45" t="str">
        <f t="shared" si="479"/>
        <v>No</v>
      </c>
      <c r="AM39" s="45" t="str">
        <f t="shared" si="480"/>
        <v>No</v>
      </c>
      <c r="AN39" s="78" t="str">
        <f t="shared" si="481"/>
        <v>Pass</v>
      </c>
      <c r="AO39" s="90"/>
      <c r="AP39" s="37">
        <f>IF(ISNUMBER(SEARCH("RetlMed",C39)),Sheet3!D$2,IF(ISNUMBER(SEARCH("OffSml",C39)),Sheet3!A$2,IF(ISNUMBER(SEARCH("OffMed",C39)),Sheet3!B$2,IF(ISNUMBER(SEARCH("OffLrg",C39)),Sheet3!C$2,IF(ISNUMBER(SEARCH("RetlStrp",C39)),Sheet3!E$2)))))</f>
        <v>22500</v>
      </c>
      <c r="AQ39" s="15"/>
      <c r="AR39" s="15"/>
      <c r="AS39" s="18"/>
    </row>
    <row r="40" spans="1:45" s="3" customFormat="1" ht="26.25" customHeight="1" x14ac:dyDescent="0.2">
      <c r="A40" s="94"/>
      <c r="B40" s="44" t="str">
        <f t="shared" si="19"/>
        <v>CBECC-Com 2016.2.1</v>
      </c>
      <c r="C40" s="63" t="s">
        <v>134</v>
      </c>
      <c r="D40" s="51">
        <f>INDEX(Sheet1!$C$5:$BD$192,MATCH($C40,Sheet1!$C$5:$C$192,0),54)</f>
        <v>237.84700000000001</v>
      </c>
      <c r="E40" s="76">
        <f t="shared" si="1"/>
        <v>237.84700000000001</v>
      </c>
      <c r="F40" s="51">
        <f>(INDEX(Sheet1!$C$5:$BD$192,MATCH($C40,Sheet1!$C$5:$C$192,0),18))/$AP40</f>
        <v>8.4100444444444449</v>
      </c>
      <c r="G40" s="76">
        <f t="shared" ref="G40" si="510">F40</f>
        <v>8.4100444444444449</v>
      </c>
      <c r="H40" s="51">
        <f>(INDEX(Sheet1!$C$5:$BD$192,MATCH($C40,Sheet1!$C$5:$C$192,0),30))/$AP40</f>
        <v>6.1908888888888888E-2</v>
      </c>
      <c r="I40" s="76">
        <f t="shared" ref="I40" si="511">H40</f>
        <v>6.1908888888888888E-2</v>
      </c>
      <c r="J40" s="51">
        <f t="shared" si="462"/>
        <v>34.88569330400356</v>
      </c>
      <c r="K40" s="76">
        <f t="shared" ref="K40" si="512">J40</f>
        <v>34.88569330400356</v>
      </c>
      <c r="L40" s="51">
        <f>(((INDEX(Sheet1!$C$5:$BD$192,MATCH($C40,Sheet1!$C$5:$C$192,0),11))*3.4121416)+((INDEX(Sheet1!$C$5:$BD$192,MATCH($C40,Sheet1!$C$5:$C$192,0),23))*99.976))/$AP40</f>
        <v>0.46560378382222223</v>
      </c>
      <c r="M40" s="76">
        <f t="shared" ref="M40" si="513">L40</f>
        <v>0.46560378382222223</v>
      </c>
      <c r="N40" s="51">
        <f>(((INDEX(Sheet1!$C$5:$BD$192,MATCH($C40,Sheet1!$C$5:$C$192,0),12))*3.4121416)+((INDEX(Sheet1!$C$5:$BD$192,MATCH($C40,Sheet1!$C$5:$C$192,0),24))*99.976))/$AP40</f>
        <v>4.7282273627306672</v>
      </c>
      <c r="O40" s="76">
        <f t="shared" ref="O40" si="514">N40</f>
        <v>4.7282273627306672</v>
      </c>
      <c r="P40" s="51">
        <f>(((INDEX(Sheet1!$C$5:$BD$192,MATCH($C40,Sheet1!$C$5:$C$192,0),17))*3.4121416)+((INDEX(Sheet1!$C$5:$BD$192,MATCH($C40,Sheet1!$C$5:$C$192,0),29))*99.976))/$AP40</f>
        <v>14.164755181247999</v>
      </c>
      <c r="Q40" s="76">
        <f t="shared" ref="Q40" si="515">P40</f>
        <v>14.164755181247999</v>
      </c>
      <c r="R40" s="51">
        <f>(((INDEX(Sheet1!$C$5:$BD$192,MATCH($C40,Sheet1!$C$5:$C$192,0),31))+(INDEX(Sheet1!$C$5:$BD$192,MATCH($C40,Sheet1!$C$5:$C$192,0),32)))*99.976)/$AP40</f>
        <v>0</v>
      </c>
      <c r="S40" s="76">
        <f t="shared" ref="S40" si="516">R40</f>
        <v>0</v>
      </c>
      <c r="T40" s="51">
        <f>(((INDEX(Sheet1!$C$5:$BD$192,MATCH($C40,Sheet1!$C$5:$C$192,0),19))+(INDEX(Sheet1!$C$5:$BD$192,MATCH($C40,Sheet1!$C$5:$C$192,0),20)))*3.4121416)/$AP40</f>
        <v>12.407744898428444</v>
      </c>
      <c r="U40" s="76">
        <f t="shared" ref="U40" si="517">T40</f>
        <v>12.407744898428444</v>
      </c>
      <c r="V40" s="51">
        <f>(((INDEX(Sheet1!$C$5:$BD$192,MATCH($C40,Sheet1!$C$5:$C$192,0),13))*3.4121416)+((INDEX(Sheet1!$C$5:$BD$192,MATCH($C40,Sheet1!$C$5:$C$192,0),25))*99.976))/$AP40</f>
        <v>9.8033254579804439</v>
      </c>
      <c r="W40" s="76">
        <f t="shared" ref="W40" si="518">V40</f>
        <v>9.8033254579804439</v>
      </c>
      <c r="X40" s="51">
        <f>(((INDEX(Sheet1!$C$5:$BD$192,MATCH($C40,Sheet1!$C$5:C$192,0),15))*3.4121416)+((INDEX(Sheet1!$C$5:$BD$192,MATCH($C40,Sheet1!$C$5:C$192,0),27))*99.976))/$AP40</f>
        <v>0</v>
      </c>
      <c r="Y40" s="76">
        <f t="shared" ref="Y40" si="519">X40</f>
        <v>0</v>
      </c>
      <c r="Z40" s="51">
        <f>(((INDEX(Sheet1!$C$5:$BD$192,MATCH($C40,Sheet1!$C$5:C$192,0),14))*3.4121416)+((INDEX(Sheet1!$C$5:$BD$192,MATCH($C40,Sheet1!$C$5:C$192,0),26))*99.976))/$AP40</f>
        <v>0</v>
      </c>
      <c r="AA40" s="76">
        <f t="shared" ref="AA40" si="520">Z40</f>
        <v>0</v>
      </c>
      <c r="AB40" s="51">
        <f>(((INDEX(Sheet1!$C$5:$BD$192,MATCH($C40,Sheet1!$C$5:C$192,0),16))*3.4121416)+((INDEX(Sheet1!$C$5:$BD$192,MATCH($C40,Sheet1!$C$5:C$192,0),28))*99.976))/$AP40</f>
        <v>5.7237815182222231</v>
      </c>
      <c r="AC40" s="76">
        <f t="shared" ref="AC40" si="521">AB40</f>
        <v>5.7237815182222231</v>
      </c>
      <c r="AD40" s="52">
        <v>0</v>
      </c>
      <c r="AE40" s="76">
        <f t="shared" ref="AE40" si="522">AD40</f>
        <v>0</v>
      </c>
      <c r="AF40" s="52">
        <v>0</v>
      </c>
      <c r="AG40" s="76">
        <f t="shared" ref="AG40" si="523">AF40</f>
        <v>0</v>
      </c>
      <c r="AH40" s="53"/>
      <c r="AI40" s="51"/>
      <c r="AJ40" s="53"/>
      <c r="AK40" s="51"/>
      <c r="AL40" s="51"/>
      <c r="AM40" s="51"/>
      <c r="AN40" s="79"/>
      <c r="AO40" s="87"/>
      <c r="AP40" s="46">
        <f>IF(ISNUMBER(SEARCH("RetlMed",C40)),Sheet3!D$2,IF(ISNUMBER(SEARCH("OffSml",C40)),Sheet3!A$2,IF(ISNUMBER(SEARCH("OffMed",C40)),Sheet3!B$2,IF(ISNUMBER(SEARCH("OffLrg",C40)),Sheet3!C$2,IF(ISNUMBER(SEARCH("RetlStrp",C40)),Sheet3!E$2)))))</f>
        <v>22500</v>
      </c>
      <c r="AQ40" s="14"/>
      <c r="AR40" s="14"/>
      <c r="AS40" s="14"/>
    </row>
    <row r="41" spans="1:45" s="43" customFormat="1" ht="25.5" hidden="1" customHeight="1" x14ac:dyDescent="0.2">
      <c r="A41" s="94" t="s">
        <v>206</v>
      </c>
      <c r="B41" s="44" t="str">
        <f t="shared" si="19"/>
        <v>CBECC-Com 2016.2.1</v>
      </c>
      <c r="C41" s="65" t="s">
        <v>135</v>
      </c>
      <c r="D41" s="45">
        <f>INDEX(Sheet1!$C$5:$BD$192,MATCH($C41,Sheet1!$C$5:$C$192,0),54)</f>
        <v>220.85300000000001</v>
      </c>
      <c r="E41" s="76">
        <f t="shared" si="1"/>
        <v>220.85300000000001</v>
      </c>
      <c r="F41" s="6">
        <f>(INDEX(Sheet1!$C$5:$BD$192,MATCH($C41,Sheet1!$C$5:$C$192,0),18))/$AP41</f>
        <v>7.9621333333333331</v>
      </c>
      <c r="G41" s="76">
        <f t="shared" ref="G41" si="524">F41</f>
        <v>7.9621333333333331</v>
      </c>
      <c r="H41" s="6">
        <f>(INDEX(Sheet1!$C$5:$BD$192,MATCH($C41,Sheet1!$C$5:$C$192,0),30))/$AP41</f>
        <v>6.1908888888888888E-2</v>
      </c>
      <c r="I41" s="76">
        <f t="shared" ref="I41" si="525">H41</f>
        <v>6.1908888888888888E-2</v>
      </c>
      <c r="J41" s="6">
        <f t="shared" si="462"/>
        <v>33.357311673457779</v>
      </c>
      <c r="K41" s="76">
        <f t="shared" ref="K41" si="526">J41</f>
        <v>33.357311673457779</v>
      </c>
      <c r="L41" s="6">
        <f>(((INDEX(Sheet1!$C$5:$BD$192,MATCH($C41,Sheet1!$C$5:$C$192,0),11))*3.4121416)+((INDEX(Sheet1!$C$5:$BD$192,MATCH($C41,Sheet1!$C$5:$C$192,0),23))*99.976))/$AP41</f>
        <v>0.46560378382222223</v>
      </c>
      <c r="M41" s="76">
        <f t="shared" ref="M41" si="527">L41</f>
        <v>0.46560378382222223</v>
      </c>
      <c r="N41" s="6">
        <f>(((INDEX(Sheet1!$C$5:$BD$192,MATCH($C41,Sheet1!$C$5:$C$192,0),12))*3.4121416)+((INDEX(Sheet1!$C$5:$BD$192,MATCH($C41,Sheet1!$C$5:$C$192,0),24))*99.976))/$AP41</f>
        <v>3.199845732184889</v>
      </c>
      <c r="O41" s="76">
        <f t="shared" ref="O41" si="528">N41</f>
        <v>3.199845732184889</v>
      </c>
      <c r="P41" s="6">
        <f>(((INDEX(Sheet1!$C$5:$BD$192,MATCH($C41,Sheet1!$C$5:$C$192,0),17))*3.4121416)+((INDEX(Sheet1!$C$5:$BD$192,MATCH($C41,Sheet1!$C$5:$C$192,0),29))*99.976))/$AP41</f>
        <v>14.164755181247999</v>
      </c>
      <c r="Q41" s="76">
        <f t="shared" ref="Q41" si="529">P41</f>
        <v>14.164755181247999</v>
      </c>
      <c r="R41" s="6">
        <f>(((INDEX(Sheet1!$C$5:$BD$192,MATCH($C41,Sheet1!$C$5:$C$192,0),31))+(INDEX(Sheet1!$C$5:$BD$192,MATCH($C41,Sheet1!$C$5:$C$192,0),32)))*99.976)/$AP41</f>
        <v>0</v>
      </c>
      <c r="S41" s="76">
        <f t="shared" ref="S41" si="530">R41</f>
        <v>0</v>
      </c>
      <c r="T41" s="45">
        <f>(((INDEX(Sheet1!$C$5:$BD$192,MATCH($C41,Sheet1!$C$5:$C$192,0),19))+(INDEX(Sheet1!$C$5:$BD$192,MATCH($C41,Sheet1!$C$5:$C$192,0),20)))*3.4121416)/$AP41</f>
        <v>12.407744898428444</v>
      </c>
      <c r="U41" s="76">
        <f t="shared" ref="U41" si="531">T41</f>
        <v>12.407744898428444</v>
      </c>
      <c r="V41" s="6">
        <f>(((INDEX(Sheet1!$C$5:$BD$192,MATCH($C41,Sheet1!$C$5:$C$192,0),13))*3.4121416)+((INDEX(Sheet1!$C$5:$BD$192,MATCH($C41,Sheet1!$C$5:$C$192,0),25))*99.976))/$AP41</f>
        <v>9.8033254579804439</v>
      </c>
      <c r="W41" s="76">
        <f t="shared" ref="W41" si="532">V41</f>
        <v>9.8033254579804439</v>
      </c>
      <c r="X41" s="6">
        <f>(((INDEX(Sheet1!$C$5:$BD$192,MATCH($C41,Sheet1!$C$5:C$192,0),15))*3.4121416)+((INDEX(Sheet1!$C$5:$BD$192,MATCH($C41,Sheet1!$C$5:C$192,0),27))*99.976))/$AP41</f>
        <v>0</v>
      </c>
      <c r="Y41" s="76">
        <f t="shared" ref="Y41" si="533">X41</f>
        <v>0</v>
      </c>
      <c r="Z41" s="6">
        <f>(((INDEX(Sheet1!$C$5:$BD$192,MATCH($C41,Sheet1!$C$5:C$192,0),14))*3.4121416)+((INDEX(Sheet1!$C$5:$BD$192,MATCH($C41,Sheet1!$C$5:C$192,0),26))*99.976))/$AP41</f>
        <v>0</v>
      </c>
      <c r="AA41" s="76">
        <f t="shared" ref="AA41" si="534">Z41</f>
        <v>0</v>
      </c>
      <c r="AB41" s="6">
        <f>(((INDEX(Sheet1!$C$5:$BD$192,MATCH($C41,Sheet1!$C$5:C$192,0),16))*3.4121416)+((INDEX(Sheet1!$C$5:$BD$192,MATCH($C41,Sheet1!$C$5:C$192,0),28))*99.976))/$AP41</f>
        <v>5.7237815182222231</v>
      </c>
      <c r="AC41" s="76">
        <f t="shared" ref="AC41" si="535">AB41</f>
        <v>5.7237815182222231</v>
      </c>
      <c r="AD41" s="9">
        <v>0</v>
      </c>
      <c r="AE41" s="76">
        <f t="shared" ref="AE41" si="536">AD41</f>
        <v>0</v>
      </c>
      <c r="AF41" s="9">
        <v>0</v>
      </c>
      <c r="AG41" s="76">
        <f t="shared" ref="AG41" si="537">AF41</f>
        <v>0</v>
      </c>
      <c r="AH41" s="47">
        <f>IF($D$40=0,"",(D41-D$40)/D$40)</f>
        <v>-7.1449293032916111E-2</v>
      </c>
      <c r="AI41" s="77">
        <f>IF($E$40=0,"",(E41-E$40)/E$40)</f>
        <v>-7.1449293032916111E-2</v>
      </c>
      <c r="AJ41" s="47">
        <f>IF($F$40=0,"",(F41-F$40)/F$40)</f>
        <v>-5.3259065878896214E-2</v>
      </c>
      <c r="AK41" s="86">
        <f>IF($G$40=0,"",(G41-G$40)/G$40)</f>
        <v>-5.3259065878896214E-2</v>
      </c>
      <c r="AL41" s="45" t="str">
        <f t="shared" ref="AL41" si="538">IF(AND(AH41&gt;0,AI41&gt;0), "Yes", "No")</f>
        <v>No</v>
      </c>
      <c r="AM41" s="45" t="str">
        <f t="shared" ref="AM41" si="539">IF(AND(AH41&lt;0,AI41&lt;0), "No", "Yes")</f>
        <v>No</v>
      </c>
      <c r="AN41" s="78" t="str">
        <f>IF((AL41=AM41),(IF(AND(AI41&gt;(-0.5%*D$40),AI41&lt;(0.5%*D$40),AE41&lt;=150,AG41&lt;=150,(COUNTBLANK(D41:AK41)=0)),"Pass","Fail")),IF(COUNTA(D41:AK41)=0,"","Fail"))</f>
        <v>Pass</v>
      </c>
      <c r="AO41" s="90"/>
      <c r="AP41" s="37">
        <f>IF(ISNUMBER(SEARCH("RetlMed",C41)),Sheet3!D$2,IF(ISNUMBER(SEARCH("OffSml",C41)),Sheet3!A$2,IF(ISNUMBER(SEARCH("OffMed",C41)),Sheet3!B$2,IF(ISNUMBER(SEARCH("OffLrg",C41)),Sheet3!C$2,IF(ISNUMBER(SEARCH("RetlStrp",C41)),Sheet3!E$2)))))</f>
        <v>22500</v>
      </c>
      <c r="AQ41" s="42"/>
      <c r="AR41" s="42"/>
    </row>
    <row r="42" spans="1:45" s="41" customFormat="1" ht="25.5" hidden="1" customHeight="1" x14ac:dyDescent="0.2">
      <c r="A42" s="94" t="s">
        <v>206</v>
      </c>
      <c r="B42" s="44" t="str">
        <f t="shared" si="19"/>
        <v>CBECC-Com 2016.2.1</v>
      </c>
      <c r="C42" s="65" t="s">
        <v>136</v>
      </c>
      <c r="D42" s="45">
        <f>INDEX(Sheet1!$C$5:$BD$192,MATCH($C42,Sheet1!$C$5:$C$192,0),54)</f>
        <v>237.77799999999999</v>
      </c>
      <c r="E42" s="76">
        <f t="shared" si="1"/>
        <v>237.77799999999999</v>
      </c>
      <c r="F42" s="6">
        <f>(INDEX(Sheet1!$C$5:$BD$192,MATCH($C42,Sheet1!$C$5:$C$192,0),18))/$AP42</f>
        <v>8.4100444444444449</v>
      </c>
      <c r="G42" s="76">
        <f t="shared" ref="G42" si="540">F42</f>
        <v>8.4100444444444449</v>
      </c>
      <c r="H42" s="6">
        <f>(INDEX(Sheet1!$C$5:$BD$192,MATCH($C42,Sheet1!$C$5:$C$192,0),30))/$AP42</f>
        <v>6.1495111111111118E-2</v>
      </c>
      <c r="I42" s="76">
        <f t="shared" ref="I42" si="541">H42</f>
        <v>6.1495111111111118E-2</v>
      </c>
      <c r="J42" s="6">
        <f t="shared" si="462"/>
        <v>34.844307239043559</v>
      </c>
      <c r="K42" s="76">
        <f t="shared" ref="K42" si="542">J42</f>
        <v>34.844307239043559</v>
      </c>
      <c r="L42" s="6">
        <f>(((INDEX(Sheet1!$C$5:$BD$192,MATCH($C42,Sheet1!$C$5:$C$192,0),11))*3.4121416)+((INDEX(Sheet1!$C$5:$BD$192,MATCH($C42,Sheet1!$C$5:$C$192,0),23))*99.976))/$AP42</f>
        <v>0.42421771886222226</v>
      </c>
      <c r="M42" s="76">
        <f t="shared" ref="M42" si="543">L42</f>
        <v>0.42421771886222226</v>
      </c>
      <c r="N42" s="6">
        <f>(((INDEX(Sheet1!$C$5:$BD$192,MATCH($C42,Sheet1!$C$5:$C$192,0),12))*3.4121416)+((INDEX(Sheet1!$C$5:$BD$192,MATCH($C42,Sheet1!$C$5:$C$192,0),24))*99.976))/$AP42</f>
        <v>4.7282273627306672</v>
      </c>
      <c r="O42" s="76">
        <f t="shared" ref="O42" si="544">N42</f>
        <v>4.7282273627306672</v>
      </c>
      <c r="P42" s="6">
        <f>(((INDEX(Sheet1!$C$5:$BD$192,MATCH($C42,Sheet1!$C$5:$C$192,0),17))*3.4121416)+((INDEX(Sheet1!$C$5:$BD$192,MATCH($C42,Sheet1!$C$5:$C$192,0),29))*99.976))/$AP42</f>
        <v>14.164755181247999</v>
      </c>
      <c r="Q42" s="76">
        <f t="shared" ref="Q42" si="545">P42</f>
        <v>14.164755181247999</v>
      </c>
      <c r="R42" s="6">
        <f>(((INDEX(Sheet1!$C$5:$BD$192,MATCH($C42,Sheet1!$C$5:$C$192,0),31))+(INDEX(Sheet1!$C$5:$BD$192,MATCH($C42,Sheet1!$C$5:$C$192,0),32)))*99.976)/$AP42</f>
        <v>0</v>
      </c>
      <c r="S42" s="76">
        <f t="shared" ref="S42" si="546">R42</f>
        <v>0</v>
      </c>
      <c r="T42" s="45">
        <f>(((INDEX(Sheet1!$C$5:$BD$192,MATCH($C42,Sheet1!$C$5:$C$192,0),19))+(INDEX(Sheet1!$C$5:$BD$192,MATCH($C42,Sheet1!$C$5:$C$192,0),20)))*3.4121416)/$AP42</f>
        <v>12.407744898428444</v>
      </c>
      <c r="U42" s="76">
        <f t="shared" ref="U42" si="547">T42</f>
        <v>12.407744898428444</v>
      </c>
      <c r="V42" s="6">
        <f>(((INDEX(Sheet1!$C$5:$BD$192,MATCH($C42,Sheet1!$C$5:$C$192,0),13))*3.4121416)+((INDEX(Sheet1!$C$5:$BD$192,MATCH($C42,Sheet1!$C$5:$C$192,0),25))*99.976))/$AP42</f>
        <v>9.8033254579804439</v>
      </c>
      <c r="W42" s="76">
        <f t="shared" ref="W42" si="548">V42</f>
        <v>9.8033254579804439</v>
      </c>
      <c r="X42" s="6">
        <f>(((INDEX(Sheet1!$C$5:$BD$192,MATCH($C42,Sheet1!$C$5:C$192,0),15))*3.4121416)+((INDEX(Sheet1!$C$5:$BD$192,MATCH($C42,Sheet1!$C$5:C$192,0),27))*99.976))/$AP42</f>
        <v>0</v>
      </c>
      <c r="Y42" s="76">
        <f t="shared" ref="Y42" si="549">X42</f>
        <v>0</v>
      </c>
      <c r="Z42" s="6">
        <f>(((INDEX(Sheet1!$C$5:$BD$192,MATCH($C42,Sheet1!$C$5:C$192,0),14))*3.4121416)+((INDEX(Sheet1!$C$5:$BD$192,MATCH($C42,Sheet1!$C$5:C$192,0),26))*99.976))/$AP42</f>
        <v>0</v>
      </c>
      <c r="AA42" s="76">
        <f t="shared" ref="AA42" si="550">Z42</f>
        <v>0</v>
      </c>
      <c r="AB42" s="6">
        <f>(((INDEX(Sheet1!$C$5:$BD$192,MATCH($C42,Sheet1!$C$5:C$192,0),16))*3.4121416)+((INDEX(Sheet1!$C$5:$BD$192,MATCH($C42,Sheet1!$C$5:C$192,0),28))*99.976))/$AP42</f>
        <v>5.7237815182222231</v>
      </c>
      <c r="AC42" s="76">
        <f t="shared" ref="AC42" si="551">AB42</f>
        <v>5.7237815182222231</v>
      </c>
      <c r="AD42" s="9">
        <v>0</v>
      </c>
      <c r="AE42" s="76">
        <f t="shared" ref="AE42" si="552">AD42</f>
        <v>0</v>
      </c>
      <c r="AF42" s="9">
        <v>0</v>
      </c>
      <c r="AG42" s="76">
        <f t="shared" ref="AG42" si="553">AF42</f>
        <v>0</v>
      </c>
      <c r="AH42" s="47">
        <f t="shared" ref="AH42:AH44" si="554">IF($D$40=0,"",(D42-D$40)/D$40)</f>
        <v>-2.9010246082572755E-4</v>
      </c>
      <c r="AI42" s="77">
        <f t="shared" ref="AI42:AI44" si="555">IF($E$40=0,"",(E42-E$40)/E$40)</f>
        <v>-2.9010246082572755E-4</v>
      </c>
      <c r="AJ42" s="47">
        <f t="shared" ref="AJ42:AJ44" si="556">IF($F$40=0,"",(F42-F$40)/F$40)</f>
        <v>0</v>
      </c>
      <c r="AK42" s="86">
        <f t="shared" ref="AK42:AK44" si="557">IF($G$40=0,"",(G42-G$40)/G$40)</f>
        <v>0</v>
      </c>
      <c r="AL42" s="45" t="str">
        <f t="shared" ref="AL42:AL44" si="558">IF(AND(AH42&gt;0,AI42&gt;0), "Yes", "No")</f>
        <v>No</v>
      </c>
      <c r="AM42" s="45" t="str">
        <f t="shared" ref="AM42:AM44" si="559">IF(AND(AH42&lt;0,AI42&lt;0), "No", "Yes")</f>
        <v>No</v>
      </c>
      <c r="AN42" s="78" t="str">
        <f t="shared" ref="AN42:AN44" si="560">IF((AL42=AM42),(IF(AND(AI42&gt;(-0.5%*D$40),AI42&lt;(0.5%*D$40),AE42&lt;=150,AG42&lt;=150,(COUNTBLANK(D42:AK42)=0)),"Pass","Fail")),IF(COUNTA(D42:AK42)=0,"","Fail"))</f>
        <v>Pass</v>
      </c>
      <c r="AO42" s="90"/>
      <c r="AP42" s="37">
        <f>IF(ISNUMBER(SEARCH("RetlMed",C42)),Sheet3!D$2,IF(ISNUMBER(SEARCH("OffSml",C42)),Sheet3!A$2,IF(ISNUMBER(SEARCH("OffMed",C42)),Sheet3!B$2,IF(ISNUMBER(SEARCH("OffLrg",C42)),Sheet3!C$2,IF(ISNUMBER(SEARCH("RetlStrp",C42)),Sheet3!E$2)))))</f>
        <v>22500</v>
      </c>
      <c r="AQ42" s="42"/>
      <c r="AR42" s="42"/>
      <c r="AS42" s="43"/>
    </row>
    <row r="43" spans="1:45" s="4" customFormat="1" ht="25.5" customHeight="1" x14ac:dyDescent="0.2">
      <c r="A43" s="94"/>
      <c r="B43" s="44" t="str">
        <f t="shared" si="19"/>
        <v>CBECC-Com 2016.2.1</v>
      </c>
      <c r="C43" s="65" t="s">
        <v>137</v>
      </c>
      <c r="D43" s="45">
        <f>INDEX(Sheet1!$C$5:$BD$192,MATCH($C43,Sheet1!$C$5:$C$192,0),54)</f>
        <v>258.78199999999998</v>
      </c>
      <c r="E43" s="76">
        <f t="shared" si="1"/>
        <v>258.78199999999998</v>
      </c>
      <c r="F43" s="6">
        <f>(INDEX(Sheet1!$C$5:$BD$192,MATCH($C43,Sheet1!$C$5:$C$192,0),18))/$AP43</f>
        <v>9.5901333333333341</v>
      </c>
      <c r="G43" s="76">
        <f t="shared" ref="G43" si="561">F43</f>
        <v>9.5901333333333341</v>
      </c>
      <c r="H43" s="6">
        <f>(INDEX(Sheet1!$C$5:$BD$192,MATCH($C43,Sheet1!$C$5:$C$192,0),30))/$AP43</f>
        <v>6.1250222222222227E-2</v>
      </c>
      <c r="I43" s="76">
        <f t="shared" ref="I43" si="562">H43</f>
        <v>6.1250222222222227E-2</v>
      </c>
      <c r="J43" s="6">
        <f t="shared" si="462"/>
        <v>38.846389011363556</v>
      </c>
      <c r="K43" s="76">
        <f t="shared" ref="K43" si="563">J43</f>
        <v>38.846389011363556</v>
      </c>
      <c r="L43" s="6">
        <f>(((INDEX(Sheet1!$C$5:$BD$192,MATCH($C43,Sheet1!$C$5:$C$192,0),11))*3.4121416)+((INDEX(Sheet1!$C$5:$BD$192,MATCH($C43,Sheet1!$C$5:$C$192,0),23))*99.976))/$AP43</f>
        <v>0.39974492707555553</v>
      </c>
      <c r="M43" s="76">
        <f t="shared" ref="M43" si="564">L43</f>
        <v>0.39974492707555553</v>
      </c>
      <c r="N43" s="6">
        <f>(((INDEX(Sheet1!$C$5:$BD$192,MATCH($C43,Sheet1!$C$5:$C$192,0),12))*3.4121416)+((INDEX(Sheet1!$C$5:$BD$192,MATCH($C43,Sheet1!$C$5:$C$192,0),24))*99.976))/$AP43</f>
        <v>8.7547819268373335</v>
      </c>
      <c r="O43" s="76">
        <f t="shared" ref="O43" si="565">N43</f>
        <v>8.7547819268373335</v>
      </c>
      <c r="P43" s="6">
        <f>(((INDEX(Sheet1!$C$5:$BD$192,MATCH($C43,Sheet1!$C$5:$C$192,0),17))*3.4121416)+((INDEX(Sheet1!$C$5:$BD$192,MATCH($C43,Sheet1!$C$5:$C$192,0),29))*99.976))/$AP43</f>
        <v>14.164755181247999</v>
      </c>
      <c r="Q43" s="76">
        <f t="shared" ref="Q43" si="566">P43</f>
        <v>14.164755181247999</v>
      </c>
      <c r="R43" s="6">
        <f>(((INDEX(Sheet1!$C$5:$BD$192,MATCH($C43,Sheet1!$C$5:$C$192,0),31))+(INDEX(Sheet1!$C$5:$BD$192,MATCH($C43,Sheet1!$C$5:$C$192,0),32)))*99.976)/$AP43</f>
        <v>0</v>
      </c>
      <c r="S43" s="76">
        <f t="shared" ref="S43" si="567">R43</f>
        <v>0</v>
      </c>
      <c r="T43" s="45">
        <f>(((INDEX(Sheet1!$C$5:$BD$192,MATCH($C43,Sheet1!$C$5:$C$192,0),19))+(INDEX(Sheet1!$C$5:$BD$192,MATCH($C43,Sheet1!$C$5:$C$192,0),20)))*3.4121416)/$AP43</f>
        <v>12.407744898428444</v>
      </c>
      <c r="U43" s="76">
        <f t="shared" ref="U43" si="568">T43</f>
        <v>12.407744898428444</v>
      </c>
      <c r="V43" s="6">
        <f>(((INDEX(Sheet1!$C$5:$BD$192,MATCH($C43,Sheet1!$C$5:$C$192,0),13))*3.4121416)+((INDEX(Sheet1!$C$5:$BD$192,MATCH($C43,Sheet1!$C$5:$C$192,0),25))*99.976))/$AP43</f>
        <v>9.8033254579804439</v>
      </c>
      <c r="W43" s="76">
        <f t="shared" ref="W43" si="569">V43</f>
        <v>9.8033254579804439</v>
      </c>
      <c r="X43" s="6">
        <f>(((INDEX(Sheet1!$C$5:$BD$192,MATCH($C43,Sheet1!$C$5:C$192,0),15))*3.4121416)+((INDEX(Sheet1!$C$5:$BD$192,MATCH($C43,Sheet1!$C$5:C$192,0),27))*99.976))/$AP43</f>
        <v>0</v>
      </c>
      <c r="Y43" s="76">
        <f t="shared" ref="Y43" si="570">X43</f>
        <v>0</v>
      </c>
      <c r="Z43" s="6">
        <f>(((INDEX(Sheet1!$C$5:$BD$192,MATCH($C43,Sheet1!$C$5:C$192,0),14))*3.4121416)+((INDEX(Sheet1!$C$5:$BD$192,MATCH($C43,Sheet1!$C$5:C$192,0),26))*99.976))/$AP43</f>
        <v>0</v>
      </c>
      <c r="AA43" s="76">
        <f t="shared" ref="AA43" si="571">Z43</f>
        <v>0</v>
      </c>
      <c r="AB43" s="6">
        <f>(((INDEX(Sheet1!$C$5:$BD$192,MATCH($C43,Sheet1!$C$5:C$192,0),16))*3.4121416)+((INDEX(Sheet1!$C$5:$BD$192,MATCH($C43,Sheet1!$C$5:C$192,0),28))*99.976))/$AP43</f>
        <v>5.7237815182222231</v>
      </c>
      <c r="AC43" s="76">
        <f t="shared" ref="AC43" si="572">AB43</f>
        <v>5.7237815182222231</v>
      </c>
      <c r="AD43" s="9">
        <v>0</v>
      </c>
      <c r="AE43" s="76">
        <f t="shared" ref="AE43" si="573">AD43</f>
        <v>0</v>
      </c>
      <c r="AF43" s="9">
        <v>0</v>
      </c>
      <c r="AG43" s="76">
        <f t="shared" ref="AG43" si="574">AF43</f>
        <v>0</v>
      </c>
      <c r="AH43" s="47">
        <f t="shared" si="554"/>
        <v>8.8018768367900263E-2</v>
      </c>
      <c r="AI43" s="77">
        <f t="shared" si="555"/>
        <v>8.8018768367900263E-2</v>
      </c>
      <c r="AJ43" s="47">
        <f t="shared" si="556"/>
        <v>0.14031898364918144</v>
      </c>
      <c r="AK43" s="86">
        <f t="shared" si="557"/>
        <v>0.14031898364918144</v>
      </c>
      <c r="AL43" s="45" t="str">
        <f t="shared" si="558"/>
        <v>Yes</v>
      </c>
      <c r="AM43" s="45" t="str">
        <f t="shared" si="559"/>
        <v>Yes</v>
      </c>
      <c r="AN43" s="78" t="str">
        <f t="shared" si="560"/>
        <v>Pass</v>
      </c>
      <c r="AO43" s="89"/>
      <c r="AP43" s="37">
        <f>IF(ISNUMBER(SEARCH("RetlMed",C43)),Sheet3!D$2,IF(ISNUMBER(SEARCH("OffSml",C43)),Sheet3!A$2,IF(ISNUMBER(SEARCH("OffMed",C43)),Sheet3!B$2,IF(ISNUMBER(SEARCH("OffLrg",C43)),Sheet3!C$2,IF(ISNUMBER(SEARCH("RetlStrp",C43)),Sheet3!E$2)))))</f>
        <v>22500</v>
      </c>
      <c r="AQ43" s="17"/>
      <c r="AR43" s="17"/>
      <c r="AS43" s="13"/>
    </row>
    <row r="44" spans="1:45" s="7" customFormat="1" ht="25.5" customHeight="1" x14ac:dyDescent="0.2">
      <c r="A44" s="94"/>
      <c r="B44" s="44" t="str">
        <f t="shared" si="19"/>
        <v>CBECC-Com 2016.2.1</v>
      </c>
      <c r="C44" s="65" t="s">
        <v>138</v>
      </c>
      <c r="D44" s="45">
        <f>INDEX(Sheet1!$C$5:$BD$192,MATCH($C44,Sheet1!$C$5:$C$192,0),54)</f>
        <v>214.446</v>
      </c>
      <c r="E44" s="76">
        <f t="shared" si="1"/>
        <v>214.446</v>
      </c>
      <c r="F44" s="6">
        <f>(INDEX(Sheet1!$C$5:$BD$192,MATCH($C44,Sheet1!$C$5:$C$192,0),18))/$AP44</f>
        <v>7.6851111111111114</v>
      </c>
      <c r="G44" s="76">
        <f t="shared" ref="G44" si="575">F44</f>
        <v>7.6851111111111114</v>
      </c>
      <c r="H44" s="6">
        <f>(INDEX(Sheet1!$C$5:$BD$192,MATCH($C44,Sheet1!$C$5:$C$192,0),30))/$AP44</f>
        <v>6.1908888888888888E-2</v>
      </c>
      <c r="I44" s="76">
        <f t="shared" ref="I44" si="576">H44</f>
        <v>6.1908888888888888E-2</v>
      </c>
      <c r="J44" s="6">
        <f t="shared" si="462"/>
        <v>32.412037851363557</v>
      </c>
      <c r="K44" s="76">
        <f t="shared" ref="K44" si="577">J44</f>
        <v>32.412037851363557</v>
      </c>
      <c r="L44" s="6">
        <f>(((INDEX(Sheet1!$C$5:$BD$192,MATCH($C44,Sheet1!$C$5:$C$192,0),11))*3.4121416)+((INDEX(Sheet1!$C$5:$BD$192,MATCH($C44,Sheet1!$C$5:$C$192,0),23))*99.976))/$AP44</f>
        <v>0.46559934044444445</v>
      </c>
      <c r="M44" s="76">
        <f t="shared" ref="M44" si="578">L44</f>
        <v>0.46559934044444445</v>
      </c>
      <c r="N44" s="6">
        <f>(((INDEX(Sheet1!$C$5:$BD$192,MATCH($C44,Sheet1!$C$5:$C$192,0),12))*3.4121416)+((INDEX(Sheet1!$C$5:$BD$192,MATCH($C44,Sheet1!$C$5:$C$192,0),24))*99.976))/$AP44</f>
        <v>2.2545763534684444</v>
      </c>
      <c r="O44" s="76">
        <f t="shared" ref="O44" si="579">N44</f>
        <v>2.2545763534684444</v>
      </c>
      <c r="P44" s="6">
        <f>(((INDEX(Sheet1!$C$5:$BD$192,MATCH($C44,Sheet1!$C$5:$C$192,0),17))*3.4121416)+((INDEX(Sheet1!$C$5:$BD$192,MATCH($C44,Sheet1!$C$5:$C$192,0),29))*99.976))/$AP44</f>
        <v>14.164755181247999</v>
      </c>
      <c r="Q44" s="76">
        <f t="shared" ref="Q44" si="580">P44</f>
        <v>14.164755181247999</v>
      </c>
      <c r="R44" s="6">
        <f>(((INDEX(Sheet1!$C$5:$BD$192,MATCH($C44,Sheet1!$C$5:$C$192,0),31))+(INDEX(Sheet1!$C$5:$BD$192,MATCH($C44,Sheet1!$C$5:$C$192,0),32)))*99.976)/$AP44</f>
        <v>0</v>
      </c>
      <c r="S44" s="76">
        <f t="shared" ref="S44" si="581">R44</f>
        <v>0</v>
      </c>
      <c r="T44" s="45">
        <f>(((INDEX(Sheet1!$C$5:$BD$192,MATCH($C44,Sheet1!$C$5:$C$192,0),19))+(INDEX(Sheet1!$C$5:$BD$192,MATCH($C44,Sheet1!$C$5:$C$192,0),20)))*3.4121416)/$AP44</f>
        <v>12.407744898428444</v>
      </c>
      <c r="U44" s="76">
        <f t="shared" ref="U44" si="582">T44</f>
        <v>12.407744898428444</v>
      </c>
      <c r="V44" s="6">
        <f>(((INDEX(Sheet1!$C$5:$BD$192,MATCH($C44,Sheet1!$C$5:$C$192,0),13))*3.4121416)+((INDEX(Sheet1!$C$5:$BD$192,MATCH($C44,Sheet1!$C$5:$C$192,0),25))*99.976))/$AP44</f>
        <v>9.8033254579804439</v>
      </c>
      <c r="W44" s="76">
        <f t="shared" ref="W44" si="583">V44</f>
        <v>9.8033254579804439</v>
      </c>
      <c r="X44" s="6">
        <f>(((INDEX(Sheet1!$C$5:$BD$192,MATCH($C44,Sheet1!$C$5:C$192,0),15))*3.4121416)+((INDEX(Sheet1!$C$5:$BD$192,MATCH($C44,Sheet1!$C$5:C$192,0),27))*99.976))/$AP44</f>
        <v>0</v>
      </c>
      <c r="Y44" s="76">
        <f t="shared" ref="Y44" si="584">X44</f>
        <v>0</v>
      </c>
      <c r="Z44" s="6">
        <f>(((INDEX(Sheet1!$C$5:$BD$192,MATCH($C44,Sheet1!$C$5:C$192,0),14))*3.4121416)+((INDEX(Sheet1!$C$5:$BD$192,MATCH($C44,Sheet1!$C$5:C$192,0),26))*99.976))/$AP44</f>
        <v>0</v>
      </c>
      <c r="AA44" s="76">
        <f t="shared" ref="AA44" si="585">Z44</f>
        <v>0</v>
      </c>
      <c r="AB44" s="6">
        <f>(((INDEX(Sheet1!$C$5:$BD$192,MATCH($C44,Sheet1!$C$5:C$192,0),16))*3.4121416)+((INDEX(Sheet1!$C$5:$BD$192,MATCH($C44,Sheet1!$C$5:C$192,0),28))*99.976))/$AP44</f>
        <v>5.7237815182222231</v>
      </c>
      <c r="AC44" s="76">
        <f t="shared" ref="AC44" si="586">AB44</f>
        <v>5.7237815182222231</v>
      </c>
      <c r="AD44" s="9">
        <v>0</v>
      </c>
      <c r="AE44" s="76">
        <f t="shared" ref="AE44" si="587">AD44</f>
        <v>0</v>
      </c>
      <c r="AF44" s="9">
        <v>0</v>
      </c>
      <c r="AG44" s="76">
        <f t="shared" ref="AG44" si="588">AF44</f>
        <v>0</v>
      </c>
      <c r="AH44" s="47">
        <f t="shared" si="554"/>
        <v>-9.8386778054799978E-2</v>
      </c>
      <c r="AI44" s="77">
        <f t="shared" si="555"/>
        <v>-9.8386778054799978E-2</v>
      </c>
      <c r="AJ44" s="47">
        <f t="shared" si="556"/>
        <v>-8.6198513946286456E-2</v>
      </c>
      <c r="AK44" s="86">
        <f t="shared" si="557"/>
        <v>-8.6198513946286456E-2</v>
      </c>
      <c r="AL44" s="45" t="str">
        <f t="shared" si="558"/>
        <v>No</v>
      </c>
      <c r="AM44" s="45" t="str">
        <f t="shared" si="559"/>
        <v>No</v>
      </c>
      <c r="AN44" s="78" t="str">
        <f t="shared" si="560"/>
        <v>Pass</v>
      </c>
      <c r="AO44" s="90"/>
      <c r="AP44" s="37">
        <f>IF(ISNUMBER(SEARCH("RetlMed",C44)),Sheet3!D$2,IF(ISNUMBER(SEARCH("OffSml",C44)),Sheet3!A$2,IF(ISNUMBER(SEARCH("OffMed",C44)),Sheet3!B$2,IF(ISNUMBER(SEARCH("OffLrg",C44)),Sheet3!C$2,IF(ISNUMBER(SEARCH("RetlStrp",C44)),Sheet3!E$2)))))</f>
        <v>22500</v>
      </c>
      <c r="AQ44" s="15"/>
      <c r="AR44" s="15"/>
      <c r="AS44" s="18"/>
    </row>
    <row r="45" spans="1:45" s="3" customFormat="1" ht="26.25" customHeight="1" x14ac:dyDescent="0.2">
      <c r="A45" s="94"/>
      <c r="B45" s="44" t="str">
        <f t="shared" si="19"/>
        <v>CBECC-Com 2016.2.1</v>
      </c>
      <c r="C45" s="63" t="s">
        <v>139</v>
      </c>
      <c r="D45" s="51">
        <f>INDEX(Sheet1!$C$5:$BD$192,MATCH($C45,Sheet1!$C$5:$C$192,0),54)</f>
        <v>311.274</v>
      </c>
      <c r="E45" s="76">
        <f t="shared" si="1"/>
        <v>311.274</v>
      </c>
      <c r="F45" s="51">
        <f>(INDEX(Sheet1!$C$5:$BD$192,MATCH($C45,Sheet1!$C$5:$C$192,0),18))/$AP45</f>
        <v>10.900177777777778</v>
      </c>
      <c r="G45" s="76">
        <f t="shared" ref="G45" si="589">F45</f>
        <v>10.900177777777778</v>
      </c>
      <c r="H45" s="51">
        <f>(INDEX(Sheet1!$C$5:$BD$192,MATCH($C45,Sheet1!$C$5:$C$192,0),30))/$AP45</f>
        <v>4.9634666666666667E-2</v>
      </c>
      <c r="I45" s="76">
        <f t="shared" ref="I45" si="590">H45</f>
        <v>4.9634666666666667E-2</v>
      </c>
      <c r="J45" s="51">
        <f t="shared" si="462"/>
        <v>42.155216378573506</v>
      </c>
      <c r="K45" s="76">
        <f t="shared" ref="K45" si="591">J45</f>
        <v>42.155216378573506</v>
      </c>
      <c r="L45" s="51">
        <f>(((INDEX(Sheet1!$C$5:$BD$192,MATCH($C45,Sheet1!$C$5:$C$192,0),11))*3.4121416)+((INDEX(Sheet1!$C$5:$BD$192,MATCH($C45,Sheet1!$C$5:$C$192,0),23))*99.976))/$AP45</f>
        <v>0.24807634288639999</v>
      </c>
      <c r="M45" s="76">
        <f t="shared" ref="M45" si="592">L45</f>
        <v>0.24807634288639999</v>
      </c>
      <c r="N45" s="51">
        <f>(((INDEX(Sheet1!$C$5:$BD$192,MATCH($C45,Sheet1!$C$5:$C$192,0),12))*3.4121416)+((INDEX(Sheet1!$C$5:$BD$192,MATCH($C45,Sheet1!$C$5:$C$192,0),24))*99.976))/$AP45</f>
        <v>15.500828511217778</v>
      </c>
      <c r="O45" s="76">
        <f t="shared" ref="O45" si="593">N45</f>
        <v>15.500828511217778</v>
      </c>
      <c r="P45" s="51">
        <f>(((INDEX(Sheet1!$C$5:$BD$192,MATCH($C45,Sheet1!$C$5:$C$192,0),17))*3.4121416)+((INDEX(Sheet1!$C$5:$BD$192,MATCH($C45,Sheet1!$C$5:$C$192,0),29))*99.976))/$AP45</f>
        <v>14.164755181247999</v>
      </c>
      <c r="Q45" s="76">
        <f t="shared" ref="Q45" si="594">P45</f>
        <v>14.164755181247999</v>
      </c>
      <c r="R45" s="51">
        <f>(((INDEX(Sheet1!$C$5:$BD$192,MATCH($C45,Sheet1!$C$5:$C$192,0),31))+(INDEX(Sheet1!$C$5:$BD$192,MATCH($C45,Sheet1!$C$5:$C$192,0),32)))*99.976)/$AP45</f>
        <v>0</v>
      </c>
      <c r="S45" s="76">
        <f t="shared" ref="S45" si="595">R45</f>
        <v>0</v>
      </c>
      <c r="T45" s="51">
        <f>(((INDEX(Sheet1!$C$5:$BD$192,MATCH($C45,Sheet1!$C$5:$C$192,0),19))+(INDEX(Sheet1!$C$5:$BD$192,MATCH($C45,Sheet1!$C$5:$C$192,0),20)))*3.4121416)/$AP45</f>
        <v>12.407744898428444</v>
      </c>
      <c r="U45" s="76">
        <f t="shared" ref="U45" si="596">T45</f>
        <v>12.407744898428444</v>
      </c>
      <c r="V45" s="51">
        <f>(((INDEX(Sheet1!$C$5:$BD$192,MATCH($C45,Sheet1!$C$5:$C$192,0),13))*3.4121416)+((INDEX(Sheet1!$C$5:$BD$192,MATCH($C45,Sheet1!$C$5:$C$192,0),25))*99.976))/$AP45</f>
        <v>7.279280908554667</v>
      </c>
      <c r="W45" s="76">
        <f t="shared" ref="W45" si="597">V45</f>
        <v>7.279280908554667</v>
      </c>
      <c r="X45" s="51">
        <f>(((INDEX(Sheet1!$C$5:$BD$192,MATCH($C45,Sheet1!$C$5:C$192,0),15))*3.4121416)+((INDEX(Sheet1!$C$5:$BD$192,MATCH($C45,Sheet1!$C$5:C$192,0),27))*99.976))/$AP45</f>
        <v>0</v>
      </c>
      <c r="Y45" s="76">
        <f t="shared" ref="Y45" si="598">X45</f>
        <v>0</v>
      </c>
      <c r="Z45" s="51">
        <f>(((INDEX(Sheet1!$C$5:$BD$192,MATCH($C45,Sheet1!$C$5:C$192,0),14))*3.4121416)+((INDEX(Sheet1!$C$5:$BD$192,MATCH($C45,Sheet1!$C$5:C$192,0),26))*99.976))/$AP45</f>
        <v>0</v>
      </c>
      <c r="AA45" s="76">
        <f t="shared" ref="AA45" si="599">Z45</f>
        <v>0</v>
      </c>
      <c r="AB45" s="51">
        <f>(((INDEX(Sheet1!$C$5:$BD$192,MATCH($C45,Sheet1!$C$5:C$192,0),16))*3.4121416)+((INDEX(Sheet1!$C$5:$BD$192,MATCH($C45,Sheet1!$C$5:C$192,0),28))*99.976))/$AP45</f>
        <v>4.9622754346666662</v>
      </c>
      <c r="AC45" s="76">
        <f t="shared" ref="AC45" si="600">AB45</f>
        <v>4.9622754346666662</v>
      </c>
      <c r="AD45" s="52">
        <v>0</v>
      </c>
      <c r="AE45" s="76">
        <f t="shared" ref="AE45" si="601">AD45</f>
        <v>0</v>
      </c>
      <c r="AF45" s="52">
        <v>0</v>
      </c>
      <c r="AG45" s="76">
        <f t="shared" ref="AG45" si="602">AF45</f>
        <v>0</v>
      </c>
      <c r="AH45" s="53"/>
      <c r="AI45" s="51"/>
      <c r="AJ45" s="53"/>
      <c r="AK45" s="51"/>
      <c r="AL45" s="51"/>
      <c r="AM45" s="51"/>
      <c r="AN45" s="79"/>
      <c r="AO45" s="87"/>
      <c r="AP45" s="46">
        <f>IF(ISNUMBER(SEARCH("RetlMed",C45)),Sheet3!D$2,IF(ISNUMBER(SEARCH("OffSml",C45)),Sheet3!A$2,IF(ISNUMBER(SEARCH("OffMed",C45)),Sheet3!B$2,IF(ISNUMBER(SEARCH("OffLrg",C45)),Sheet3!C$2,IF(ISNUMBER(SEARCH("RetlStrp",C45)),Sheet3!E$2)))))</f>
        <v>22500</v>
      </c>
      <c r="AQ45" s="14"/>
      <c r="AR45" s="14"/>
      <c r="AS45" s="14"/>
    </row>
    <row r="46" spans="1:45" s="4" customFormat="1" ht="25.5" customHeight="1" x14ac:dyDescent="0.2">
      <c r="A46" s="94"/>
      <c r="B46" s="44" t="str">
        <f t="shared" si="19"/>
        <v>CBECC-Com 2016.2.1</v>
      </c>
      <c r="C46" s="65" t="s">
        <v>140</v>
      </c>
      <c r="D46" s="45">
        <f>INDEX(Sheet1!$C$5:$BD$192,MATCH($C46,Sheet1!$C$5:$C$192,0),54)</f>
        <v>286.767</v>
      </c>
      <c r="E46" s="76">
        <f t="shared" si="1"/>
        <v>286.767</v>
      </c>
      <c r="F46" s="6">
        <f>(INDEX(Sheet1!$C$5:$BD$192,MATCH($C46,Sheet1!$C$5:$C$192,0),18))/$AP46</f>
        <v>10.16688888888889</v>
      </c>
      <c r="G46" s="76">
        <f t="shared" ref="G46" si="603">F46</f>
        <v>10.16688888888889</v>
      </c>
      <c r="H46" s="6">
        <f>(INDEX(Sheet1!$C$5:$BD$192,MATCH($C46,Sheet1!$C$5:$C$192,0),30))/$AP46</f>
        <v>4.9634666666666667E-2</v>
      </c>
      <c r="I46" s="76">
        <f t="shared" ref="I46" si="604">H46</f>
        <v>4.9634666666666667E-2</v>
      </c>
      <c r="J46" s="6">
        <f t="shared" ref="J46:J56" si="605">SUM(L46,N46,P46,V46,X46,Z46,AB46)</f>
        <v>39.653191516273061</v>
      </c>
      <c r="K46" s="76">
        <f t="shared" ref="K46" si="606">J46</f>
        <v>39.653191516273061</v>
      </c>
      <c r="L46" s="6">
        <f>(((INDEX(Sheet1!$C$5:$BD$192,MATCH($C46,Sheet1!$C$5:$C$192,0),11))*3.4121416)+((INDEX(Sheet1!$C$5:$BD$192,MATCH($C46,Sheet1!$C$5:$C$192,0),23))*99.976))/$AP46</f>
        <v>0.24807634288639999</v>
      </c>
      <c r="M46" s="76">
        <f t="shared" ref="M46" si="607">L46</f>
        <v>0.24807634288639999</v>
      </c>
      <c r="N46" s="6">
        <f>(((INDEX(Sheet1!$C$5:$BD$192,MATCH($C46,Sheet1!$C$5:$C$192,0),12))*3.4121416)+((INDEX(Sheet1!$C$5:$BD$192,MATCH($C46,Sheet1!$C$5:$C$192,0),24))*99.976))/$AP46</f>
        <v>12.998803648917333</v>
      </c>
      <c r="O46" s="76">
        <f t="shared" ref="O46" si="608">N46</f>
        <v>12.998803648917333</v>
      </c>
      <c r="P46" s="6">
        <f>(((INDEX(Sheet1!$C$5:$BD$192,MATCH($C46,Sheet1!$C$5:$C$192,0),17))*3.4121416)+((INDEX(Sheet1!$C$5:$BD$192,MATCH($C46,Sheet1!$C$5:$C$192,0),29))*99.976))/$AP46</f>
        <v>14.164755181247999</v>
      </c>
      <c r="Q46" s="76">
        <f t="shared" ref="Q46" si="609">P46</f>
        <v>14.164755181247999</v>
      </c>
      <c r="R46" s="6">
        <f>(((INDEX(Sheet1!$C$5:$BD$192,MATCH($C46,Sheet1!$C$5:$C$192,0),31))+(INDEX(Sheet1!$C$5:$BD$192,MATCH($C46,Sheet1!$C$5:$C$192,0),32)))*99.976)/$AP46</f>
        <v>0</v>
      </c>
      <c r="S46" s="76">
        <f t="shared" ref="S46" si="610">R46</f>
        <v>0</v>
      </c>
      <c r="T46" s="45">
        <f>(((INDEX(Sheet1!$C$5:$BD$192,MATCH($C46,Sheet1!$C$5:$C$192,0),19))+(INDEX(Sheet1!$C$5:$BD$192,MATCH($C46,Sheet1!$C$5:$C$192,0),20)))*3.4121416)/$AP46</f>
        <v>12.407744898428444</v>
      </c>
      <c r="U46" s="76">
        <f t="shared" ref="U46" si="611">T46</f>
        <v>12.407744898428444</v>
      </c>
      <c r="V46" s="6">
        <f>(((INDEX(Sheet1!$C$5:$BD$192,MATCH($C46,Sheet1!$C$5:$C$192,0),13))*3.4121416)+((INDEX(Sheet1!$C$5:$BD$192,MATCH($C46,Sheet1!$C$5:$C$192,0),25))*99.976))/$AP46</f>
        <v>7.279280908554667</v>
      </c>
      <c r="W46" s="76">
        <f t="shared" ref="W46" si="612">V46</f>
        <v>7.279280908554667</v>
      </c>
      <c r="X46" s="6">
        <f>(((INDEX(Sheet1!$C$5:$BD$192,MATCH($C46,Sheet1!$C$5:C$192,0),15))*3.4121416)+((INDEX(Sheet1!$C$5:$BD$192,MATCH($C46,Sheet1!$C$5:C$192,0),27))*99.976))/$AP46</f>
        <v>0</v>
      </c>
      <c r="Y46" s="76">
        <f t="shared" ref="Y46" si="613">X46</f>
        <v>0</v>
      </c>
      <c r="Z46" s="6">
        <f>(((INDEX(Sheet1!$C$5:$BD$192,MATCH($C46,Sheet1!$C$5:C$192,0),14))*3.4121416)+((INDEX(Sheet1!$C$5:$BD$192,MATCH($C46,Sheet1!$C$5:C$192,0),26))*99.976))/$AP46</f>
        <v>0</v>
      </c>
      <c r="AA46" s="76">
        <f t="shared" ref="AA46" si="614">Z46</f>
        <v>0</v>
      </c>
      <c r="AB46" s="6">
        <f>(((INDEX(Sheet1!$C$5:$BD$192,MATCH($C46,Sheet1!$C$5:C$192,0),16))*3.4121416)+((INDEX(Sheet1!$C$5:$BD$192,MATCH($C46,Sheet1!$C$5:C$192,0),28))*99.976))/$AP46</f>
        <v>4.9622754346666662</v>
      </c>
      <c r="AC46" s="76">
        <f t="shared" ref="AC46" si="615">AB46</f>
        <v>4.9622754346666662</v>
      </c>
      <c r="AD46" s="9">
        <v>0</v>
      </c>
      <c r="AE46" s="76">
        <f t="shared" ref="AE46" si="616">AD46</f>
        <v>0</v>
      </c>
      <c r="AF46" s="9">
        <v>0</v>
      </c>
      <c r="AG46" s="76">
        <f t="shared" ref="AG46" si="617">AF46</f>
        <v>0</v>
      </c>
      <c r="AH46" s="47">
        <f>IF($D$45=0,"",(D46-D$45)/D$45)</f>
        <v>-7.8731278552015282E-2</v>
      </c>
      <c r="AI46" s="77">
        <f>IF($E$45=0,"",(E46-E$45)/E$45)</f>
        <v>-7.8731278552015282E-2</v>
      </c>
      <c r="AJ46" s="47">
        <f>IF($F$45=0,"",(F46-F$45)/F$45)</f>
        <v>-6.7273112772880256E-2</v>
      </c>
      <c r="AK46" s="86">
        <f>IF($G$45=0,"",(G46-G$45)/G$45)</f>
        <v>-6.7273112772880256E-2</v>
      </c>
      <c r="AL46" s="45" t="str">
        <f t="shared" ref="AL46" si="618">IF(AND(AH46&gt;0,AI46&gt;0), "Yes", "No")</f>
        <v>No</v>
      </c>
      <c r="AM46" s="45" t="str">
        <f t="shared" ref="AM46" si="619">IF(AND(AH46&lt;0,AI46&lt;0), "No", "Yes")</f>
        <v>No</v>
      </c>
      <c r="AN46" s="78" t="str">
        <f>IF((AL46=AM46),(IF(AND(AI46&gt;(-0.5%*D$45),AI46&lt;(0.5%*D$45),AE46&lt;=150,AG46&lt;=150,(COUNTBLANK(D46:AK46)=0)),"Pass","Fail")),IF(COUNTA(D46:AK46)=0,"","Fail"))</f>
        <v>Pass</v>
      </c>
      <c r="AO46" s="89"/>
      <c r="AP46" s="37">
        <f>IF(ISNUMBER(SEARCH("RetlMed",C46)),Sheet3!D$2,IF(ISNUMBER(SEARCH("OffSml",C46)),Sheet3!A$2,IF(ISNUMBER(SEARCH("OffMed",C46)),Sheet3!B$2,IF(ISNUMBER(SEARCH("OffLrg",C46)),Sheet3!C$2,IF(ISNUMBER(SEARCH("RetlStrp",C46)),Sheet3!E$2)))))</f>
        <v>22500</v>
      </c>
      <c r="AQ46" s="17"/>
      <c r="AR46" s="17"/>
      <c r="AS46" s="13"/>
    </row>
    <row r="47" spans="1:45" s="7" customFormat="1" ht="25.5" customHeight="1" x14ac:dyDescent="0.2">
      <c r="A47" s="94"/>
      <c r="B47" s="44" t="str">
        <f t="shared" si="19"/>
        <v>CBECC-Com 2016.2.1</v>
      </c>
      <c r="C47" s="65" t="s">
        <v>141</v>
      </c>
      <c r="D47" s="45">
        <f>INDEX(Sheet1!$C$5:$BD$192,MATCH($C47,Sheet1!$C$5:$C$192,0),54)</f>
        <v>282.64499999999998</v>
      </c>
      <c r="E47" s="76">
        <f t="shared" si="1"/>
        <v>282.64499999999998</v>
      </c>
      <c r="F47" s="6">
        <f>(INDEX(Sheet1!$C$5:$BD$192,MATCH($C47,Sheet1!$C$5:$C$192,0),18))/$AP47</f>
        <v>10.924222222222221</v>
      </c>
      <c r="G47" s="76">
        <f t="shared" ref="G47" si="620">F47</f>
        <v>10.924222222222221</v>
      </c>
      <c r="H47" s="6">
        <f>(INDEX(Sheet1!$C$5:$BD$192,MATCH($C47,Sheet1!$C$5:$C$192,0),30))/$AP47</f>
        <v>5.2854666666666668E-2</v>
      </c>
      <c r="I47" s="76">
        <f t="shared" ref="I47" si="621">H47</f>
        <v>5.2854666666666668E-2</v>
      </c>
      <c r="J47" s="6">
        <f t="shared" si="605"/>
        <v>42.559237201751785</v>
      </c>
      <c r="K47" s="76">
        <f t="shared" ref="K47" si="622">J47</f>
        <v>42.559237201751785</v>
      </c>
      <c r="L47" s="6">
        <f>(((INDEX(Sheet1!$C$5:$BD$192,MATCH($C47,Sheet1!$C$5:$C$192,0),11))*3.4121416)+((INDEX(Sheet1!$C$5:$BD$192,MATCH($C47,Sheet1!$C$5:$C$192,0),23))*99.976))/$AP47</f>
        <v>0.32196837169476034</v>
      </c>
      <c r="M47" s="76">
        <f t="shared" ref="M47" si="623">L47</f>
        <v>0.32196837169476034</v>
      </c>
      <c r="N47" s="6">
        <f>(((INDEX(Sheet1!$C$5:$BD$192,MATCH($C47,Sheet1!$C$5:$C$192,0),12))*3.4121416)+((INDEX(Sheet1!$C$5:$BD$192,MATCH($C47,Sheet1!$C$5:$C$192,0),24))*99.976))/$AP47</f>
        <v>10.462869681649776</v>
      </c>
      <c r="O47" s="76">
        <f t="shared" ref="O47" si="624">N47</f>
        <v>10.462869681649776</v>
      </c>
      <c r="P47" s="6">
        <f>(((INDEX(Sheet1!$C$5:$BD$192,MATCH($C47,Sheet1!$C$5:$C$192,0),17))*3.4121416)+((INDEX(Sheet1!$C$5:$BD$192,MATCH($C47,Sheet1!$C$5:$C$192,0),29))*99.976))/$AP47</f>
        <v>14.164755181247999</v>
      </c>
      <c r="Q47" s="76">
        <f t="shared" ref="Q47" si="625">P47</f>
        <v>14.164755181247999</v>
      </c>
      <c r="R47" s="6">
        <f>(((INDEX(Sheet1!$C$5:$BD$192,MATCH($C47,Sheet1!$C$5:$C$192,0),31))+(INDEX(Sheet1!$C$5:$BD$192,MATCH($C47,Sheet1!$C$5:$C$192,0),32)))*99.976)/$AP47</f>
        <v>0</v>
      </c>
      <c r="S47" s="76">
        <f t="shared" ref="S47" si="626">R47</f>
        <v>0</v>
      </c>
      <c r="T47" s="45">
        <f>(((INDEX(Sheet1!$C$5:$BD$192,MATCH($C47,Sheet1!$C$5:$C$192,0),19))+(INDEX(Sheet1!$C$5:$BD$192,MATCH($C47,Sheet1!$C$5:$C$192,0),20)))*3.4121416)/$AP47</f>
        <v>12.407744898428444</v>
      </c>
      <c r="U47" s="76">
        <f t="shared" ref="U47" si="627">T47</f>
        <v>12.407744898428444</v>
      </c>
      <c r="V47" s="6">
        <f>(((INDEX(Sheet1!$C$5:$BD$192,MATCH($C47,Sheet1!$C$5:$C$192,0),13))*3.4121416)+((INDEX(Sheet1!$C$5:$BD$192,MATCH($C47,Sheet1!$C$5:$C$192,0),25))*99.976))/$AP47</f>
        <v>9.1443878372622223</v>
      </c>
      <c r="W47" s="76">
        <f t="shared" ref="W47" si="628">V47</f>
        <v>9.1443878372622223</v>
      </c>
      <c r="X47" s="6">
        <f>(((INDEX(Sheet1!$C$5:$BD$192,MATCH($C47,Sheet1!$C$5:C$192,0),15))*3.4121416)+((INDEX(Sheet1!$C$5:$BD$192,MATCH($C47,Sheet1!$C$5:C$192,0),27))*99.976))/$AP47</f>
        <v>3.3736071475306666</v>
      </c>
      <c r="Y47" s="76">
        <f t="shared" ref="Y47" si="629">X47</f>
        <v>3.3736071475306666</v>
      </c>
      <c r="Z47" s="6">
        <f>(((INDEX(Sheet1!$C$5:$BD$192,MATCH($C47,Sheet1!$C$5:C$192,0),14))*3.4121416)+((INDEX(Sheet1!$C$5:$BD$192,MATCH($C47,Sheet1!$C$5:C$192,0),26))*99.976))/$AP47</f>
        <v>0.12937354769969778</v>
      </c>
      <c r="AA47" s="76">
        <f t="shared" ref="AA47" si="630">Z47</f>
        <v>0.12937354769969778</v>
      </c>
      <c r="AB47" s="6">
        <f>(((INDEX(Sheet1!$C$5:$BD$192,MATCH($C47,Sheet1!$C$5:C$192,0),16))*3.4121416)+((INDEX(Sheet1!$C$5:$BD$192,MATCH($C47,Sheet1!$C$5:C$192,0),28))*99.976))/$AP47</f>
        <v>4.9622754346666662</v>
      </c>
      <c r="AC47" s="76">
        <f t="shared" ref="AC47" si="631">AB47</f>
        <v>4.9622754346666662</v>
      </c>
      <c r="AD47" s="9">
        <v>0</v>
      </c>
      <c r="AE47" s="76">
        <f t="shared" ref="AE47" si="632">AD47</f>
        <v>0</v>
      </c>
      <c r="AF47" s="9">
        <v>0</v>
      </c>
      <c r="AG47" s="76">
        <f t="shared" ref="AG47" si="633">AF47</f>
        <v>0</v>
      </c>
      <c r="AH47" s="47">
        <f t="shared" ref="AH47:AH48" si="634">IF($D$45=0,"",(D47-D$45)/D$45)</f>
        <v>-9.1973630948938942E-2</v>
      </c>
      <c r="AI47" s="77">
        <f t="shared" ref="AI47:AI48" si="635">IF($E$45=0,"",(E47-E$45)/E$45)</f>
        <v>-9.1973630948938942E-2</v>
      </c>
      <c r="AJ47" s="47">
        <f t="shared" ref="AJ47:AJ48" si="636">IF($F$45=0,"",(F47-F$45)/F$45)</f>
        <v>2.2058763567566158E-3</v>
      </c>
      <c r="AK47" s="86">
        <f t="shared" ref="AK47:AK48" si="637">IF($G$45=0,"",(G47-G$45)/G$45)</f>
        <v>2.2058763567566158E-3</v>
      </c>
      <c r="AL47" s="45" t="str">
        <f t="shared" ref="AL47:AL48" si="638">IF(AND(AH47&gt;0,AI47&gt;0), "Yes", "No")</f>
        <v>No</v>
      </c>
      <c r="AM47" s="45" t="str">
        <f t="shared" ref="AM47:AM48" si="639">IF(AND(AH47&lt;0,AI47&lt;0), "No", "Yes")</f>
        <v>No</v>
      </c>
      <c r="AN47" s="78" t="str">
        <f t="shared" ref="AN47:AN48" si="640">IF((AL47=AM47),(IF(AND(AI47&gt;(-0.5%*D$45),AI47&lt;(0.5%*D$45),AE47&lt;=150,AG47&lt;=150,(COUNTBLANK(D47:AK47)=0)),"Pass","Fail")),IF(COUNTA(D47:AK47)=0,"","Fail"))</f>
        <v>Pass</v>
      </c>
      <c r="AO47" s="90"/>
      <c r="AP47" s="37">
        <f>IF(ISNUMBER(SEARCH("RetlMed",C47)),Sheet3!D$2,IF(ISNUMBER(SEARCH("OffSml",C47)),Sheet3!A$2,IF(ISNUMBER(SEARCH("OffMed",C47)),Sheet3!B$2,IF(ISNUMBER(SEARCH("OffLrg",C47)),Sheet3!C$2,IF(ISNUMBER(SEARCH("RetlStrp",C47)),Sheet3!E$2)))))</f>
        <v>22500</v>
      </c>
      <c r="AQ47" s="15"/>
      <c r="AR47" s="15"/>
      <c r="AS47" s="18"/>
    </row>
    <row r="48" spans="1:45" s="7" customFormat="1" ht="25.5" customHeight="1" x14ac:dyDescent="0.2">
      <c r="A48" s="94"/>
      <c r="B48" s="44" t="str">
        <f t="shared" si="19"/>
        <v>CBECC-Com 2016.2.1</v>
      </c>
      <c r="C48" s="65" t="s">
        <v>142</v>
      </c>
      <c r="D48" s="45">
        <f>INDEX(Sheet1!$C$5:$BD$192,MATCH($C48,Sheet1!$C$5:$C$192,0),54)</f>
        <v>299.35500000000002</v>
      </c>
      <c r="E48" s="76">
        <f t="shared" si="1"/>
        <v>299.35500000000002</v>
      </c>
      <c r="F48" s="6">
        <f>(INDEX(Sheet1!$C$5:$BD$192,MATCH($C48,Sheet1!$C$5:$C$192,0),18))/$AP48</f>
        <v>10.417999999999999</v>
      </c>
      <c r="G48" s="76">
        <f t="shared" ref="G48" si="641">F48</f>
        <v>10.417999999999999</v>
      </c>
      <c r="H48" s="6">
        <f>(INDEX(Sheet1!$C$5:$BD$192,MATCH($C48,Sheet1!$C$5:$C$192,0),30))/$AP48</f>
        <v>5.3356444444444442E-2</v>
      </c>
      <c r="I48" s="76">
        <f t="shared" ref="I48" si="642">H48</f>
        <v>5.3356444444444442E-2</v>
      </c>
      <c r="J48" s="6">
        <f t="shared" si="605"/>
        <v>40.882085032985024</v>
      </c>
      <c r="K48" s="76">
        <f t="shared" ref="K48" si="643">J48</f>
        <v>40.882085032985024</v>
      </c>
      <c r="L48" s="6">
        <f>(((INDEX(Sheet1!$C$5:$BD$192,MATCH($C48,Sheet1!$C$5:$C$192,0),11))*3.4121416)+((INDEX(Sheet1!$C$5:$BD$192,MATCH($C48,Sheet1!$C$5:$C$192,0),23))*99.976))/$AP48</f>
        <v>0.39674820723303111</v>
      </c>
      <c r="M48" s="76">
        <f t="shared" ref="M48" si="644">L48</f>
        <v>0.39674820723303111</v>
      </c>
      <c r="N48" s="6">
        <f>(((INDEX(Sheet1!$C$5:$BD$192,MATCH($C48,Sheet1!$C$5:$C$192,0),12))*3.4121416)+((INDEX(Sheet1!$C$5:$BD$192,MATCH($C48,Sheet1!$C$5:$C$192,0),24))*99.976))/$AP48</f>
        <v>14.936642271463111</v>
      </c>
      <c r="O48" s="76">
        <f t="shared" ref="O48" si="645">N48</f>
        <v>14.936642271463111</v>
      </c>
      <c r="P48" s="6">
        <f>(((INDEX(Sheet1!$C$5:$BD$192,MATCH($C48,Sheet1!$C$5:$C$192,0),17))*3.4121416)+((INDEX(Sheet1!$C$5:$BD$192,MATCH($C48,Sheet1!$C$5:$C$192,0),29))*99.976))/$AP48</f>
        <v>14.164755181247999</v>
      </c>
      <c r="Q48" s="76">
        <f t="shared" ref="Q48" si="646">P48</f>
        <v>14.164755181247999</v>
      </c>
      <c r="R48" s="6">
        <f>(((INDEX(Sheet1!$C$5:$BD$192,MATCH($C48,Sheet1!$C$5:$C$192,0),31))+(INDEX(Sheet1!$C$5:$BD$192,MATCH($C48,Sheet1!$C$5:$C$192,0),32)))*99.976)/$AP48</f>
        <v>0</v>
      </c>
      <c r="S48" s="76">
        <f t="shared" ref="S48" si="647">R48</f>
        <v>0</v>
      </c>
      <c r="T48" s="45">
        <f>(((INDEX(Sheet1!$C$5:$BD$192,MATCH($C48,Sheet1!$C$5:$C$192,0),19))+(INDEX(Sheet1!$C$5:$BD$192,MATCH($C48,Sheet1!$C$5:$C$192,0),20)))*3.4121416)/$AP48</f>
        <v>12.407744898428444</v>
      </c>
      <c r="U48" s="76">
        <f t="shared" ref="U48" si="648">T48</f>
        <v>12.407744898428444</v>
      </c>
      <c r="V48" s="6">
        <f>(((INDEX(Sheet1!$C$5:$BD$192,MATCH($C48,Sheet1!$C$5:$C$192,0),13))*3.4121416)+((INDEX(Sheet1!$C$5:$BD$192,MATCH($C48,Sheet1!$C$5:$C$192,0),25))*99.976))/$AP48</f>
        <v>5.6128212812622218</v>
      </c>
      <c r="W48" s="76">
        <f t="shared" ref="W48" si="649">V48</f>
        <v>5.6128212812622218</v>
      </c>
      <c r="X48" s="6">
        <f>(((INDEX(Sheet1!$C$5:$BD$192,MATCH($C48,Sheet1!$C$5:C$192,0),15))*3.4121416)+((INDEX(Sheet1!$C$5:$BD$192,MATCH($C48,Sheet1!$C$5:C$192,0),27))*99.976))/$AP48</f>
        <v>0.8087746156721779</v>
      </c>
      <c r="Y48" s="76">
        <f t="shared" ref="Y48" si="650">X48</f>
        <v>0.8087746156721779</v>
      </c>
      <c r="Z48" s="6">
        <f>(((INDEX(Sheet1!$C$5:$BD$192,MATCH($C48,Sheet1!$C$5:C$192,0),14))*3.4121416)+((INDEX(Sheet1!$C$5:$BD$192,MATCH($C48,Sheet1!$C$5:C$192,0),26))*99.976))/$AP48</f>
        <v>6.8041439820231119E-5</v>
      </c>
      <c r="AA48" s="76">
        <f t="shared" ref="AA48" si="651">Z48</f>
        <v>6.8041439820231119E-5</v>
      </c>
      <c r="AB48" s="6">
        <f>(((INDEX(Sheet1!$C$5:$BD$192,MATCH($C48,Sheet1!$C$5:C$192,0),16))*3.4121416)+((INDEX(Sheet1!$C$5:$BD$192,MATCH($C48,Sheet1!$C$5:C$192,0),28))*99.976))/$AP48</f>
        <v>4.9622754346666662</v>
      </c>
      <c r="AC48" s="76">
        <f t="shared" ref="AC48" si="652">AB48</f>
        <v>4.9622754346666662</v>
      </c>
      <c r="AD48" s="9">
        <v>0</v>
      </c>
      <c r="AE48" s="76">
        <f t="shared" ref="AE48" si="653">AD48</f>
        <v>0</v>
      </c>
      <c r="AF48" s="9">
        <v>0</v>
      </c>
      <c r="AG48" s="76">
        <f t="shared" ref="AG48" si="654">AF48</f>
        <v>0</v>
      </c>
      <c r="AH48" s="47">
        <f t="shared" si="634"/>
        <v>-3.8291023342778334E-2</v>
      </c>
      <c r="AI48" s="77">
        <f t="shared" si="635"/>
        <v>-3.8291023342778334E-2</v>
      </c>
      <c r="AJ48" s="47">
        <f t="shared" si="636"/>
        <v>-4.4235771893628692E-2</v>
      </c>
      <c r="AK48" s="86">
        <f t="shared" si="637"/>
        <v>-4.4235771893628692E-2</v>
      </c>
      <c r="AL48" s="45" t="str">
        <f t="shared" si="638"/>
        <v>No</v>
      </c>
      <c r="AM48" s="45" t="str">
        <f t="shared" si="639"/>
        <v>No</v>
      </c>
      <c r="AN48" s="78" t="str">
        <f t="shared" si="640"/>
        <v>Pass</v>
      </c>
      <c r="AO48" s="90"/>
      <c r="AP48" s="37">
        <f>IF(ISNUMBER(SEARCH("RetlMed",C48)),Sheet3!D$2,IF(ISNUMBER(SEARCH("OffSml",C48)),Sheet3!A$2,IF(ISNUMBER(SEARCH("OffMed",C48)),Sheet3!B$2,IF(ISNUMBER(SEARCH("OffLrg",C48)),Sheet3!C$2,IF(ISNUMBER(SEARCH("RetlStrp",C48)),Sheet3!E$2)))))</f>
        <v>22500</v>
      </c>
      <c r="AQ48" s="15"/>
      <c r="AR48" s="15"/>
      <c r="AS48" s="18"/>
    </row>
    <row r="49" spans="1:45" s="3" customFormat="1" ht="26.25" hidden="1" customHeight="1" x14ac:dyDescent="0.2">
      <c r="A49" s="94" t="s">
        <v>206</v>
      </c>
      <c r="B49" s="44" t="str">
        <f t="shared" si="19"/>
        <v>CBECC-Com 2016.2.1</v>
      </c>
      <c r="C49" s="63" t="s">
        <v>143</v>
      </c>
      <c r="D49" s="51">
        <f>INDEX(Sheet1!$C$5:$BD$192,MATCH($C49,Sheet1!$C$5:$C$192,0),54)</f>
        <v>210.27699999999999</v>
      </c>
      <c r="E49" s="76">
        <f t="shared" si="1"/>
        <v>210.27699999999999</v>
      </c>
      <c r="F49" s="51">
        <f>(INDEX(Sheet1!$C$5:$BD$192,MATCH($C49,Sheet1!$C$5:$C$192,0),18))/$AP49</f>
        <v>7.2817777777777781</v>
      </c>
      <c r="G49" s="76">
        <f t="shared" ref="G49" si="655">F49</f>
        <v>7.2817777777777781</v>
      </c>
      <c r="H49" s="51">
        <f>(INDEX(Sheet1!$C$5:$BD$192,MATCH($C49,Sheet1!$C$5:$C$192,0),30))/$AP49</f>
        <v>5.7251555555555562E-2</v>
      </c>
      <c r="I49" s="76">
        <f t="shared" ref="I49" si="656">H49</f>
        <v>5.7251555555555562E-2</v>
      </c>
      <c r="J49" s="51">
        <f t="shared" si="605"/>
        <v>30.570188350989874</v>
      </c>
      <c r="K49" s="76">
        <f t="shared" ref="K49" si="657">J49</f>
        <v>30.570188350989874</v>
      </c>
      <c r="L49" s="51">
        <f>(((INDEX(Sheet1!$C$5:$BD$192,MATCH($C49,Sheet1!$C$5:$C$192,0),11))*3.4121416)+((INDEX(Sheet1!$C$5:$BD$192,MATCH($C49,Sheet1!$C$5:$C$192,0),23))*99.976))/$AP49</f>
        <v>0.42448103059164449</v>
      </c>
      <c r="M49" s="76">
        <f t="shared" ref="M49" si="658">L49</f>
        <v>0.42448103059164449</v>
      </c>
      <c r="N49" s="51">
        <f>(((INDEX(Sheet1!$C$5:$BD$192,MATCH($C49,Sheet1!$C$5:$C$192,0),12))*3.4121416)+((INDEX(Sheet1!$C$5:$BD$192,MATCH($C49,Sheet1!$C$5:$C$192,0),24))*99.976))/$AP49</f>
        <v>4.6389809035484451</v>
      </c>
      <c r="O49" s="76">
        <f t="shared" ref="O49" si="659">N49</f>
        <v>4.6389809035484451</v>
      </c>
      <c r="P49" s="51">
        <f>(((INDEX(Sheet1!$C$5:$BD$192,MATCH($C49,Sheet1!$C$5:$C$192,0),17))*3.4121416)+((INDEX(Sheet1!$C$5:$BD$192,MATCH($C49,Sheet1!$C$5:$C$192,0),29))*99.976))/$AP49</f>
        <v>14.164755181247999</v>
      </c>
      <c r="Q49" s="76">
        <f t="shared" ref="Q49" si="660">P49</f>
        <v>14.164755181247999</v>
      </c>
      <c r="R49" s="51">
        <f>(((INDEX(Sheet1!$C$5:$BD$192,MATCH($C49,Sheet1!$C$5:$C$192,0),31))+(INDEX(Sheet1!$C$5:$BD$192,MATCH($C49,Sheet1!$C$5:$C$192,0),32)))*99.976)/$AP49</f>
        <v>0</v>
      </c>
      <c r="S49" s="76">
        <f t="shared" ref="S49" si="661">R49</f>
        <v>0</v>
      </c>
      <c r="T49" s="51">
        <f>(((INDEX(Sheet1!$C$5:$BD$192,MATCH($C49,Sheet1!$C$5:$C$192,0),19))+(INDEX(Sheet1!$C$5:$BD$192,MATCH($C49,Sheet1!$C$5:$C$192,0),20)))*3.4121416)/$AP49</f>
        <v>12.407744898428444</v>
      </c>
      <c r="U49" s="76">
        <f t="shared" ref="U49" si="662">T49</f>
        <v>12.407744898428444</v>
      </c>
      <c r="V49" s="51">
        <f>(((INDEX(Sheet1!$C$5:$BD$192,MATCH($C49,Sheet1!$C$5:$C$192,0),13))*3.4121416)+((INDEX(Sheet1!$C$5:$BD$192,MATCH($C49,Sheet1!$C$5:$C$192,0),25))*99.976))/$AP49</f>
        <v>5.6181897173795559</v>
      </c>
      <c r="W49" s="76">
        <f t="shared" ref="W49" si="663">V49</f>
        <v>5.6181897173795559</v>
      </c>
      <c r="X49" s="51">
        <f>(((INDEX(Sheet1!$C$5:$BD$192,MATCH($C49,Sheet1!$C$5:C$192,0),15))*3.4121416)+((INDEX(Sheet1!$C$5:$BD$192,MATCH($C49,Sheet1!$C$5:C$192,0),27))*99.976))/$AP49</f>
        <v>0</v>
      </c>
      <c r="Y49" s="76">
        <f t="shared" ref="Y49" si="664">X49</f>
        <v>0</v>
      </c>
      <c r="Z49" s="51">
        <f>(((INDEX(Sheet1!$C$5:$BD$192,MATCH($C49,Sheet1!$C$5:C$192,0),14))*3.4121416)+((INDEX(Sheet1!$C$5:$BD$192,MATCH($C49,Sheet1!$C$5:C$192,0),26))*99.976))/$AP49</f>
        <v>0</v>
      </c>
      <c r="AA49" s="76">
        <f t="shared" ref="AA49" si="665">Z49</f>
        <v>0</v>
      </c>
      <c r="AB49" s="51">
        <f>(((INDEX(Sheet1!$C$5:$BD$192,MATCH($C49,Sheet1!$C$5:C$192,0),16))*3.4121416)+((INDEX(Sheet1!$C$5:$BD$192,MATCH($C49,Sheet1!$C$5:C$192,0),28))*99.976))/$AP49</f>
        <v>5.7237815182222231</v>
      </c>
      <c r="AC49" s="76">
        <f t="shared" ref="AC49" si="666">AB49</f>
        <v>5.7237815182222231</v>
      </c>
      <c r="AD49" s="52">
        <v>0</v>
      </c>
      <c r="AE49" s="76">
        <f t="shared" ref="AE49" si="667">AD49</f>
        <v>0</v>
      </c>
      <c r="AF49" s="52">
        <v>0</v>
      </c>
      <c r="AG49" s="76">
        <f t="shared" ref="AG49" si="668">AF49</f>
        <v>0</v>
      </c>
      <c r="AH49" s="53"/>
      <c r="AI49" s="51"/>
      <c r="AJ49" s="53"/>
      <c r="AK49" s="51"/>
      <c r="AL49" s="51"/>
      <c r="AM49" s="51"/>
      <c r="AN49" s="79"/>
      <c r="AO49" s="87"/>
      <c r="AP49" s="46">
        <f>IF(ISNUMBER(SEARCH("RetlMed",C49)),Sheet3!D$2,IF(ISNUMBER(SEARCH("OffSml",C49)),Sheet3!A$2,IF(ISNUMBER(SEARCH("OffMed",C49)),Sheet3!B$2,IF(ISNUMBER(SEARCH("OffLrg",C49)),Sheet3!C$2,IF(ISNUMBER(SEARCH("RetlStrp",C49)),Sheet3!E$2)))))</f>
        <v>22500</v>
      </c>
      <c r="AQ49" s="14"/>
      <c r="AR49" s="14"/>
      <c r="AS49" s="14"/>
    </row>
    <row r="50" spans="1:45" s="7" customFormat="1" ht="25.5" hidden="1" customHeight="1" x14ac:dyDescent="0.2">
      <c r="A50" s="94" t="s">
        <v>206</v>
      </c>
      <c r="B50" s="44" t="str">
        <f t="shared" si="19"/>
        <v>CBECC-Com 2016.2.1</v>
      </c>
      <c r="C50" s="65" t="s">
        <v>144</v>
      </c>
      <c r="D50" s="45">
        <f>INDEX(Sheet1!$C$5:$BD$192,MATCH($C50,Sheet1!$C$5:$C$192,0),54)</f>
        <v>200.75399999999999</v>
      </c>
      <c r="E50" s="76">
        <f t="shared" si="1"/>
        <v>200.75399999999999</v>
      </c>
      <c r="F50" s="6">
        <f>(INDEX(Sheet1!$C$5:$BD$192,MATCH($C50,Sheet1!$C$5:$C$192,0),18))/$AP50</f>
        <v>7.0623111111111108</v>
      </c>
      <c r="G50" s="76">
        <f t="shared" ref="G50" si="669">F50</f>
        <v>7.0623111111111108</v>
      </c>
      <c r="H50" s="6">
        <f>(INDEX(Sheet1!$C$5:$BD$192,MATCH($C50,Sheet1!$C$5:$C$192,0),30))/$AP50</f>
        <v>5.7251555555555562E-2</v>
      </c>
      <c r="I50" s="76">
        <f t="shared" ref="I50" si="670">H50</f>
        <v>5.7251555555555562E-2</v>
      </c>
      <c r="J50" s="6">
        <f t="shared" si="605"/>
        <v>29.82139766813831</v>
      </c>
      <c r="K50" s="76">
        <f t="shared" ref="K50" si="671">J50</f>
        <v>29.82139766813831</v>
      </c>
      <c r="L50" s="6">
        <f>(((INDEX(Sheet1!$C$5:$BD$192,MATCH($C50,Sheet1!$C$5:$C$192,0),11))*3.4121416)+((INDEX(Sheet1!$C$5:$BD$192,MATCH($C50,Sheet1!$C$5:$C$192,0),23))*99.976))/$AP50</f>
        <v>0.42448103059164449</v>
      </c>
      <c r="M50" s="76">
        <f t="shared" ref="M50" si="672">L50</f>
        <v>0.42448103059164449</v>
      </c>
      <c r="N50" s="6">
        <f>(((INDEX(Sheet1!$C$5:$BD$192,MATCH($C50,Sheet1!$C$5:$C$192,0),12))*3.4121416)+((INDEX(Sheet1!$C$5:$BD$192,MATCH($C50,Sheet1!$C$5:$C$192,0),24))*99.976))/$AP50</f>
        <v>3.8901902206968884</v>
      </c>
      <c r="O50" s="76">
        <f t="shared" ref="O50" si="673">N50</f>
        <v>3.8901902206968884</v>
      </c>
      <c r="P50" s="6">
        <f>(((INDEX(Sheet1!$C$5:$BD$192,MATCH($C50,Sheet1!$C$5:$C$192,0),17))*3.4121416)+((INDEX(Sheet1!$C$5:$BD$192,MATCH($C50,Sheet1!$C$5:$C$192,0),29))*99.976))/$AP50</f>
        <v>14.164755181247999</v>
      </c>
      <c r="Q50" s="76">
        <f t="shared" ref="Q50" si="674">P50</f>
        <v>14.164755181247999</v>
      </c>
      <c r="R50" s="6">
        <f>(((INDEX(Sheet1!$C$5:$BD$192,MATCH($C50,Sheet1!$C$5:$C$192,0),31))+(INDEX(Sheet1!$C$5:$BD$192,MATCH($C50,Sheet1!$C$5:$C$192,0),32)))*99.976)/$AP50</f>
        <v>0</v>
      </c>
      <c r="S50" s="76">
        <f t="shared" ref="S50" si="675">R50</f>
        <v>0</v>
      </c>
      <c r="T50" s="45">
        <f>(((INDEX(Sheet1!$C$5:$BD$192,MATCH($C50,Sheet1!$C$5:$C$192,0),19))+(INDEX(Sheet1!$C$5:$BD$192,MATCH($C50,Sheet1!$C$5:$C$192,0),20)))*3.4121416)/$AP50</f>
        <v>12.407744898428444</v>
      </c>
      <c r="U50" s="76">
        <f t="shared" ref="U50" si="676">T50</f>
        <v>12.407744898428444</v>
      </c>
      <c r="V50" s="6">
        <f>(((INDEX(Sheet1!$C$5:$BD$192,MATCH($C50,Sheet1!$C$5:$C$192,0),13))*3.4121416)+((INDEX(Sheet1!$C$5:$BD$192,MATCH($C50,Sheet1!$C$5:$C$192,0),25))*99.976))/$AP50</f>
        <v>5.6181897173795559</v>
      </c>
      <c r="W50" s="76">
        <f t="shared" ref="W50" si="677">V50</f>
        <v>5.6181897173795559</v>
      </c>
      <c r="X50" s="6">
        <f>(((INDEX(Sheet1!$C$5:$BD$192,MATCH($C50,Sheet1!$C$5:C$192,0),15))*3.4121416)+((INDEX(Sheet1!$C$5:$BD$192,MATCH($C50,Sheet1!$C$5:C$192,0),27))*99.976))/$AP50</f>
        <v>0</v>
      </c>
      <c r="Y50" s="76">
        <f t="shared" ref="Y50" si="678">X50</f>
        <v>0</v>
      </c>
      <c r="Z50" s="6">
        <f>(((INDEX(Sheet1!$C$5:$BD$192,MATCH($C50,Sheet1!$C$5:C$192,0),14))*3.4121416)+((INDEX(Sheet1!$C$5:$BD$192,MATCH($C50,Sheet1!$C$5:C$192,0),26))*99.976))/$AP50</f>
        <v>0</v>
      </c>
      <c r="AA50" s="76">
        <f t="shared" ref="AA50" si="679">Z50</f>
        <v>0</v>
      </c>
      <c r="AB50" s="6">
        <f>(((INDEX(Sheet1!$C$5:$BD$192,MATCH($C50,Sheet1!$C$5:C$192,0),16))*3.4121416)+((INDEX(Sheet1!$C$5:$BD$192,MATCH($C50,Sheet1!$C$5:C$192,0),28))*99.976))/$AP50</f>
        <v>5.7237815182222231</v>
      </c>
      <c r="AC50" s="76">
        <f t="shared" ref="AC50" si="680">AB50</f>
        <v>5.7237815182222231</v>
      </c>
      <c r="AD50" s="9">
        <v>0</v>
      </c>
      <c r="AE50" s="76">
        <f t="shared" ref="AE50" si="681">AD50</f>
        <v>0</v>
      </c>
      <c r="AF50" s="9">
        <v>0</v>
      </c>
      <c r="AG50" s="76">
        <f t="shared" ref="AG50" si="682">AF50</f>
        <v>0</v>
      </c>
      <c r="AH50" s="47">
        <f>IF($D$49=0,"",(D50-D$49)/D$49)</f>
        <v>-4.5287882174465097E-2</v>
      </c>
      <c r="AI50" s="77">
        <f>IF($E$49=0,"",(E50-E$49)/E$49)</f>
        <v>-4.5287882174465097E-2</v>
      </c>
      <c r="AJ50" s="47">
        <f>IF($F$49=0,"",(F50-F$49)/F$49)</f>
        <v>-3.0139160156250094E-2</v>
      </c>
      <c r="AK50" s="86">
        <f>IF($G$49=0,"",(G50-G$49)/G$49)</f>
        <v>-3.0139160156250094E-2</v>
      </c>
      <c r="AL50" s="45" t="str">
        <f t="shared" ref="AL50:AL56" si="683">IF(AND(AH50&gt;0,AI50&gt;0), "Yes", "No")</f>
        <v>No</v>
      </c>
      <c r="AM50" s="45" t="str">
        <f t="shared" ref="AM50:AM56" si="684">IF(AND(AH50&lt;0,AI50&lt;0), "No", "Yes")</f>
        <v>No</v>
      </c>
      <c r="AN50" s="78" t="str">
        <f>IF((AL50=AM50),(IF(AND(AI50&gt;(-0.5%*D$49),AI50&lt;(0.5%*D$49),AE50&lt;=150,AG50&lt;=150,(COUNTBLANK(D50:AK50)=0)),"Pass","Fail")),IF(COUNTA(D50:AK50)=0,"","Fail"))</f>
        <v>Pass</v>
      </c>
      <c r="AO50" s="90"/>
      <c r="AP50" s="37">
        <f>IF(ISNUMBER(SEARCH("RetlMed",C50)),Sheet3!D$2,IF(ISNUMBER(SEARCH("OffSml",C50)),Sheet3!A$2,IF(ISNUMBER(SEARCH("OffMed",C50)),Sheet3!B$2,IF(ISNUMBER(SEARCH("OffLrg",C50)),Sheet3!C$2,IF(ISNUMBER(SEARCH("RetlStrp",C50)),Sheet3!E$2)))))</f>
        <v>22500</v>
      </c>
      <c r="AQ50" s="15"/>
      <c r="AR50" s="15"/>
      <c r="AS50" s="18"/>
    </row>
    <row r="51" spans="1:45" s="7" customFormat="1" ht="25.5" hidden="1" customHeight="1" x14ac:dyDescent="0.2">
      <c r="A51" s="94" t="s">
        <v>206</v>
      </c>
      <c r="B51" s="44" t="str">
        <f t="shared" si="19"/>
        <v>CBECC-Com 2016.2.1</v>
      </c>
      <c r="C51" s="65" t="s">
        <v>145</v>
      </c>
      <c r="D51" s="45">
        <f>INDEX(Sheet1!$C$5:$BD$192,MATCH($C51,Sheet1!$C$5:$C$192,0),54)</f>
        <v>205.023</v>
      </c>
      <c r="E51" s="76">
        <f t="shared" si="1"/>
        <v>205.023</v>
      </c>
      <c r="F51" s="6">
        <f>(INDEX(Sheet1!$C$5:$BD$192,MATCH($C51,Sheet1!$C$5:$C$192,0),18))/$AP51</f>
        <v>7.418622222222222</v>
      </c>
      <c r="G51" s="76">
        <f t="shared" ref="G51" si="685">F51</f>
        <v>7.418622222222222</v>
      </c>
      <c r="H51" s="6">
        <f>(INDEX(Sheet1!$C$5:$BD$192,MATCH($C51,Sheet1!$C$5:$C$192,0),30))/$AP51</f>
        <v>6.3426222222222217E-2</v>
      </c>
      <c r="I51" s="76">
        <f t="shared" ref="I51" si="686">H51</f>
        <v>6.3426222222222217E-2</v>
      </c>
      <c r="J51" s="6">
        <f t="shared" ref="J51:J53" si="687">SUM(L51,N51,P51,V51,X51,Z51,AB51)</f>
        <v>31.654524172266747</v>
      </c>
      <c r="K51" s="76">
        <f t="shared" ref="K51" si="688">J51</f>
        <v>31.654524172266747</v>
      </c>
      <c r="L51" s="6">
        <f>(((INDEX(Sheet1!$C$5:$BD$192,MATCH($C51,Sheet1!$C$5:$C$192,0),11))*3.4121416)+((INDEX(Sheet1!$C$5:$BD$192,MATCH($C51,Sheet1!$C$5:$C$192,0),23))*99.976))/$AP51</f>
        <v>0.61742902577974557</v>
      </c>
      <c r="M51" s="76">
        <f t="shared" ref="M51" si="689">L51</f>
        <v>0.61742902577974557</v>
      </c>
      <c r="N51" s="6">
        <f>(((INDEX(Sheet1!$C$5:$BD$192,MATCH($C51,Sheet1!$C$5:$C$192,0),12))*3.4121416)+((INDEX(Sheet1!$C$5:$BD$192,MATCH($C51,Sheet1!$C$5:$C$192,0),24))*99.976))/$AP51</f>
        <v>3.6537212252799995</v>
      </c>
      <c r="O51" s="76">
        <f t="shared" ref="O51" si="690">N51</f>
        <v>3.6537212252799995</v>
      </c>
      <c r="P51" s="6">
        <f>(((INDEX(Sheet1!$C$5:$BD$192,MATCH($C51,Sheet1!$C$5:$C$192,0),17))*3.4121416)+((INDEX(Sheet1!$C$5:$BD$192,MATCH($C51,Sheet1!$C$5:$C$192,0),29))*99.976))/$AP51</f>
        <v>14.164755181247999</v>
      </c>
      <c r="Q51" s="76">
        <f t="shared" ref="Q51" si="691">P51</f>
        <v>14.164755181247999</v>
      </c>
      <c r="R51" s="6">
        <f>(((INDEX(Sheet1!$C$5:$BD$192,MATCH($C51,Sheet1!$C$5:$C$192,0),31))+(INDEX(Sheet1!$C$5:$BD$192,MATCH($C51,Sheet1!$C$5:$C$192,0),32)))*99.976)/$AP51</f>
        <v>0</v>
      </c>
      <c r="S51" s="76">
        <f t="shared" ref="S51" si="692">R51</f>
        <v>0</v>
      </c>
      <c r="T51" s="45">
        <f>(((INDEX(Sheet1!$C$5:$BD$192,MATCH($C51,Sheet1!$C$5:$C$192,0),19))+(INDEX(Sheet1!$C$5:$BD$192,MATCH($C51,Sheet1!$C$5:$C$192,0),20)))*3.4121416)/$AP51</f>
        <v>12.407744898428444</v>
      </c>
      <c r="U51" s="76">
        <f t="shared" ref="U51" si="693">T51</f>
        <v>12.407744898428444</v>
      </c>
      <c r="V51" s="6">
        <f>(((INDEX(Sheet1!$C$5:$BD$192,MATCH($C51,Sheet1!$C$5:$C$192,0),13))*3.4121416)+((INDEX(Sheet1!$C$5:$BD$192,MATCH($C51,Sheet1!$C$5:$C$192,0),25))*99.976))/$AP51</f>
        <v>5.7612721884728888</v>
      </c>
      <c r="W51" s="76">
        <f t="shared" ref="W51" si="694">V51</f>
        <v>5.7612721884728888</v>
      </c>
      <c r="X51" s="6">
        <f>(((INDEX(Sheet1!$C$5:$BD$192,MATCH($C51,Sheet1!$C$5:C$192,0),15))*3.4121416)+((INDEX(Sheet1!$C$5:$BD$192,MATCH($C51,Sheet1!$C$5:C$192,0),27))*99.976))/$AP51</f>
        <v>1.7192340840391109</v>
      </c>
      <c r="Y51" s="76">
        <f t="shared" ref="Y51" si="695">X51</f>
        <v>1.7192340840391109</v>
      </c>
      <c r="Z51" s="6">
        <f>(((INDEX(Sheet1!$C$5:$BD$192,MATCH($C51,Sheet1!$C$5:C$192,0),14))*3.4121416)+((INDEX(Sheet1!$C$5:$BD$192,MATCH($C51,Sheet1!$C$5:C$192,0),26))*99.976))/$AP51</f>
        <v>1.4330949224778667E-2</v>
      </c>
      <c r="AA51" s="76">
        <f t="shared" ref="AA51" si="696">Z51</f>
        <v>1.4330949224778667E-2</v>
      </c>
      <c r="AB51" s="6">
        <f>(((INDEX(Sheet1!$C$5:$BD$192,MATCH($C51,Sheet1!$C$5:C$192,0),16))*3.4121416)+((INDEX(Sheet1!$C$5:$BD$192,MATCH($C51,Sheet1!$C$5:C$192,0),28))*99.976))/$AP51</f>
        <v>5.7237815182222231</v>
      </c>
      <c r="AC51" s="76">
        <f t="shared" ref="AC51" si="697">AB51</f>
        <v>5.7237815182222231</v>
      </c>
      <c r="AD51" s="9">
        <v>0</v>
      </c>
      <c r="AE51" s="76">
        <f t="shared" ref="AE51" si="698">AD51</f>
        <v>0</v>
      </c>
      <c r="AF51" s="9">
        <v>0</v>
      </c>
      <c r="AG51" s="76">
        <f t="shared" ref="AG51" si="699">AF51</f>
        <v>0</v>
      </c>
      <c r="AH51" s="47">
        <f t="shared" ref="AH51:AH52" si="700">IF($D$49=0,"",(D51-D$49)/D$49)</f>
        <v>-2.4986089776818154E-2</v>
      </c>
      <c r="AI51" s="77">
        <f t="shared" ref="AI51:AI52" si="701">IF($E$49=0,"",(E51-E$49)/E$49)</f>
        <v>-2.4986089776818154E-2</v>
      </c>
      <c r="AJ51" s="47">
        <f t="shared" ref="AJ51:AJ52" si="702">IF($F$49=0,"",(F51-F$49)/F$49)</f>
        <v>1.8792724609374922E-2</v>
      </c>
      <c r="AK51" s="86">
        <f t="shared" ref="AK51:AK52" si="703">IF($G$49=0,"",(G51-G$49)/G$49)</f>
        <v>1.8792724609374922E-2</v>
      </c>
      <c r="AL51" s="45" t="str">
        <f t="shared" ref="AL51:AL52" si="704">IF(AND(AH51&gt;0,AI51&gt;0), "Yes", "No")</f>
        <v>No</v>
      </c>
      <c r="AM51" s="45" t="str">
        <f t="shared" ref="AM51:AM52" si="705">IF(AND(AH51&lt;0,AI51&lt;0), "No", "Yes")</f>
        <v>No</v>
      </c>
      <c r="AN51" s="78" t="str">
        <f t="shared" ref="AN51:AN52" si="706">IF((AL51=AM51),(IF(AND(AI51&gt;(-0.5%*D$49),AI51&lt;(0.5%*D$49),AE51&lt;=150,AG51&lt;=150,(COUNTBLANK(D51:AK51)=0)),"Pass","Fail")),IF(COUNTA(D51:AK51)=0,"","Fail"))</f>
        <v>Pass</v>
      </c>
      <c r="AO51" s="90"/>
      <c r="AP51" s="37">
        <f>IF(ISNUMBER(SEARCH("RetlMed",C51)),Sheet3!D$2,IF(ISNUMBER(SEARCH("OffSml",C51)),Sheet3!A$2,IF(ISNUMBER(SEARCH("OffMed",C51)),Sheet3!B$2,IF(ISNUMBER(SEARCH("OffLrg",C51)),Sheet3!C$2,IF(ISNUMBER(SEARCH("RetlStrp",C51)),Sheet3!E$2)))))</f>
        <v>22500</v>
      </c>
      <c r="AQ51" s="15"/>
      <c r="AR51" s="15"/>
      <c r="AS51" s="18"/>
    </row>
    <row r="52" spans="1:45" s="7" customFormat="1" ht="25.5" hidden="1" customHeight="1" x14ac:dyDescent="0.2">
      <c r="A52" s="94" t="s">
        <v>206</v>
      </c>
      <c r="B52" s="44" t="str">
        <f t="shared" si="19"/>
        <v>CBECC-Com 2016.2.1</v>
      </c>
      <c r="C52" s="65" t="s">
        <v>146</v>
      </c>
      <c r="D52" s="45">
        <f>INDEX(Sheet1!$C$5:$BD$192,MATCH($C52,Sheet1!$C$5:$C$192,0),54)</f>
        <v>213.666</v>
      </c>
      <c r="E52" s="76">
        <f t="shared" si="1"/>
        <v>213.666</v>
      </c>
      <c r="F52" s="6">
        <f>(INDEX(Sheet1!$C$5:$BD$192,MATCH($C52,Sheet1!$C$5:$C$192,0),18))/$AP52</f>
        <v>7.321822222222222</v>
      </c>
      <c r="G52" s="76">
        <f t="shared" ref="G52" si="707">F52</f>
        <v>7.321822222222222</v>
      </c>
      <c r="H52" s="6">
        <f>(INDEX(Sheet1!$C$5:$BD$192,MATCH($C52,Sheet1!$C$5:$C$192,0),30))/$AP52</f>
        <v>6.2761777777777777E-2</v>
      </c>
      <c r="I52" s="76">
        <f t="shared" ref="I52" si="708">H52</f>
        <v>6.2761777777777777E-2</v>
      </c>
      <c r="J52" s="6">
        <f t="shared" ref="J52" si="709">SUM(L52,N52,P52,V52,X52,Z52,AB52)</f>
        <v>31.257792484145817</v>
      </c>
      <c r="K52" s="76">
        <f t="shared" ref="K52" si="710">J52</f>
        <v>31.257792484145817</v>
      </c>
      <c r="L52" s="6">
        <f>(((INDEX(Sheet1!$C$5:$BD$192,MATCH($C52,Sheet1!$C$5:$C$192,0),11))*3.4121416)+((INDEX(Sheet1!$C$5:$BD$192,MATCH($C52,Sheet1!$C$5:$C$192,0),23))*99.976))/$AP52</f>
        <v>0.60799310678830221</v>
      </c>
      <c r="M52" s="76">
        <f t="shared" ref="M52" si="711">L52</f>
        <v>0.60799310678830221</v>
      </c>
      <c r="N52" s="6">
        <f>(((INDEX(Sheet1!$C$5:$BD$192,MATCH($C52,Sheet1!$C$5:$C$192,0),12))*3.4121416)+((INDEX(Sheet1!$C$5:$BD$192,MATCH($C52,Sheet1!$C$5:$C$192,0),24))*99.976))/$AP52</f>
        <v>4.6408917028444447</v>
      </c>
      <c r="O52" s="76">
        <f t="shared" ref="O52" si="712">N52</f>
        <v>4.6408917028444447</v>
      </c>
      <c r="P52" s="6">
        <f>(((INDEX(Sheet1!$C$5:$BD$192,MATCH($C52,Sheet1!$C$5:$C$192,0),17))*3.4121416)+((INDEX(Sheet1!$C$5:$BD$192,MATCH($C52,Sheet1!$C$5:$C$192,0),29))*99.976))/$AP52</f>
        <v>14.164755181247999</v>
      </c>
      <c r="Q52" s="76">
        <f t="shared" ref="Q52" si="713">P52</f>
        <v>14.164755181247999</v>
      </c>
      <c r="R52" s="6">
        <f>(((INDEX(Sheet1!$C$5:$BD$192,MATCH($C52,Sheet1!$C$5:$C$192,0),31))+(INDEX(Sheet1!$C$5:$BD$192,MATCH($C52,Sheet1!$C$5:$C$192,0),32)))*99.976)/$AP52</f>
        <v>0</v>
      </c>
      <c r="S52" s="76">
        <f t="shared" ref="S52" si="714">R52</f>
        <v>0</v>
      </c>
      <c r="T52" s="45">
        <f>(((INDEX(Sheet1!$C$5:$BD$192,MATCH($C52,Sheet1!$C$5:$C$192,0),19))+(INDEX(Sheet1!$C$5:$BD$192,MATCH($C52,Sheet1!$C$5:$C$192,0),20)))*3.4121416)/$AP52</f>
        <v>12.407744898428444</v>
      </c>
      <c r="U52" s="76">
        <f t="shared" ref="U52" si="715">T52</f>
        <v>12.407744898428444</v>
      </c>
      <c r="V52" s="6">
        <f>(((INDEX(Sheet1!$C$5:$BD$192,MATCH($C52,Sheet1!$C$5:$C$192,0),13))*3.4121416)+((INDEX(Sheet1!$C$5:$BD$192,MATCH($C52,Sheet1!$C$5:$C$192,0),25))*99.976))/$AP52</f>
        <v>5.5796855950577777</v>
      </c>
      <c r="W52" s="76">
        <f t="shared" ref="W52" si="716">V52</f>
        <v>5.5796855950577777</v>
      </c>
      <c r="X52" s="6">
        <f>(((INDEX(Sheet1!$C$5:$BD$192,MATCH($C52,Sheet1!$C$5:C$192,0),15))*3.4121416)+((INDEX(Sheet1!$C$5:$BD$192,MATCH($C52,Sheet1!$C$5:C$192,0),27))*99.976))/$AP52</f>
        <v>0.54064094620728886</v>
      </c>
      <c r="Y52" s="76">
        <f t="shared" ref="Y52" si="717">X52</f>
        <v>0.54064094620728886</v>
      </c>
      <c r="Z52" s="6">
        <f>(((INDEX(Sheet1!$C$5:$BD$192,MATCH($C52,Sheet1!$C$5:C$192,0),14))*3.4121416)+((INDEX(Sheet1!$C$5:$BD$192,MATCH($C52,Sheet1!$C$5:C$192,0),26))*99.976))/$AP52</f>
        <v>0</v>
      </c>
      <c r="AA52" s="76">
        <f t="shared" ref="AA52" si="718">Z52</f>
        <v>0</v>
      </c>
      <c r="AB52" s="6">
        <f>(((INDEX(Sheet1!$C$5:$BD$192,MATCH($C52,Sheet1!$C$5:C$192,0),16))*3.4121416)+((INDEX(Sheet1!$C$5:$BD$192,MATCH($C52,Sheet1!$C$5:C$192,0),28))*99.976))/$AP52</f>
        <v>5.7238259520000003</v>
      </c>
      <c r="AC52" s="76">
        <f t="shared" ref="AC52" si="719">AB52</f>
        <v>5.7238259520000003</v>
      </c>
      <c r="AD52" s="9">
        <v>0</v>
      </c>
      <c r="AE52" s="76">
        <f t="shared" ref="AE52" si="720">AD52</f>
        <v>0</v>
      </c>
      <c r="AF52" s="9">
        <v>0</v>
      </c>
      <c r="AG52" s="76">
        <f t="shared" ref="AG52" si="721">AF52</f>
        <v>0</v>
      </c>
      <c r="AH52" s="47">
        <f t="shared" si="700"/>
        <v>1.6116836363463481E-2</v>
      </c>
      <c r="AI52" s="77">
        <f t="shared" si="701"/>
        <v>1.6116836363463481E-2</v>
      </c>
      <c r="AJ52" s="47">
        <f t="shared" si="702"/>
        <v>5.4992675781249225E-3</v>
      </c>
      <c r="AK52" s="86">
        <f t="shared" si="703"/>
        <v>5.4992675781249225E-3</v>
      </c>
      <c r="AL52" s="45" t="str">
        <f t="shared" si="704"/>
        <v>Yes</v>
      </c>
      <c r="AM52" s="45" t="str">
        <f t="shared" si="705"/>
        <v>Yes</v>
      </c>
      <c r="AN52" s="78" t="str">
        <f t="shared" si="706"/>
        <v>Pass</v>
      </c>
      <c r="AO52" s="90"/>
      <c r="AP52" s="37">
        <f>IF(ISNUMBER(SEARCH("RetlMed",C52)),Sheet3!D$2,IF(ISNUMBER(SEARCH("OffSml",C52)),Sheet3!A$2,IF(ISNUMBER(SEARCH("OffMed",C52)),Sheet3!B$2,IF(ISNUMBER(SEARCH("OffLrg",C52)),Sheet3!C$2,IF(ISNUMBER(SEARCH("RetlStrp",C52)),Sheet3!E$2)))))</f>
        <v>22500</v>
      </c>
      <c r="AQ52" s="15"/>
      <c r="AR52" s="15"/>
      <c r="AS52" s="18"/>
    </row>
    <row r="53" spans="1:45" s="3" customFormat="1" ht="26.25" customHeight="1" x14ac:dyDescent="0.2">
      <c r="A53" s="94"/>
      <c r="B53" s="44" t="str">
        <f t="shared" si="19"/>
        <v>CBECC-Com 2016.2.1</v>
      </c>
      <c r="C53" s="63" t="s">
        <v>151</v>
      </c>
      <c r="D53" s="51">
        <f>INDEX(Sheet1!$C$5:$BD$192,MATCH($C53,Sheet1!$C$5:$C$192,0),54)</f>
        <v>114.899</v>
      </c>
      <c r="E53" s="76">
        <f t="shared" si="1"/>
        <v>114.899</v>
      </c>
      <c r="F53" s="51">
        <f>(INDEX(Sheet1!$C$5:$BD$192,MATCH($C53,Sheet1!$C$5:$C$192,0),18))/$AP53</f>
        <v>3.6702767749699157</v>
      </c>
      <c r="G53" s="76">
        <f t="shared" ref="G53" si="722">F53</f>
        <v>3.6702767749699157</v>
      </c>
      <c r="H53" s="51">
        <f>(INDEX(Sheet1!$C$5:$BD$192,MATCH($C53,Sheet1!$C$5:$C$192,0),30))/$AP53</f>
        <v>9.8453469715202566E-2</v>
      </c>
      <c r="I53" s="76">
        <f t="shared" ref="I53" si="723">H53</f>
        <v>9.8453469715202566E-2</v>
      </c>
      <c r="J53" s="51">
        <f t="shared" si="687"/>
        <v>22.373337027333115</v>
      </c>
      <c r="K53" s="76">
        <f t="shared" ref="K53" si="724">J53</f>
        <v>22.373337027333115</v>
      </c>
      <c r="L53" s="51">
        <f>(((INDEX(Sheet1!$C$5:$BD$192,MATCH($C53,Sheet1!$C$5:$C$192,0),11))*3.4121416)+((INDEX(Sheet1!$C$5:$BD$192,MATCH($C53,Sheet1!$C$5:$C$192,0),23))*99.976))/$AP53</f>
        <v>8.5831388083933913</v>
      </c>
      <c r="M53" s="76">
        <f t="shared" ref="M53" si="725">L53</f>
        <v>8.5831388083933913</v>
      </c>
      <c r="N53" s="51">
        <f>(((INDEX(Sheet1!$C$5:$BD$192,MATCH($C53,Sheet1!$C$5:$C$192,0),12))*3.4121416)+((INDEX(Sheet1!$C$5:$BD$192,MATCH($C53,Sheet1!$C$5:$C$192,0),24))*99.976))/$AP53</f>
        <v>1.6314088167348577</v>
      </c>
      <c r="O53" s="76">
        <f t="shared" ref="O53" si="726">N53</f>
        <v>1.6314088167348577</v>
      </c>
      <c r="P53" s="51">
        <f>(((INDEX(Sheet1!$C$5:$BD$192,MATCH($C53,Sheet1!$C$5:$C$192,0),17))*3.4121416)+((INDEX(Sheet1!$C$5:$BD$192,MATCH($C53,Sheet1!$C$5:$C$192,0),29))*99.976))/$AP53</f>
        <v>5.9075832326016853</v>
      </c>
      <c r="Q53" s="76">
        <f t="shared" ref="Q53" si="727">P53</f>
        <v>5.9075832326016853</v>
      </c>
      <c r="R53" s="51">
        <f>(((INDEX(Sheet1!$C$5:$BD$192,MATCH($C53,Sheet1!$C$5:$C$192,0),31))+(INDEX(Sheet1!$C$5:$BD$192,MATCH($C53,Sheet1!$C$5:$C$192,0),32)))*99.976)/$AP53</f>
        <v>0</v>
      </c>
      <c r="S53" s="76">
        <f t="shared" ref="S53" si="728">R53</f>
        <v>0</v>
      </c>
      <c r="T53" s="51">
        <f>(((INDEX(Sheet1!$C$5:$BD$192,MATCH($C53,Sheet1!$C$5:$C$192,0),19))+(INDEX(Sheet1!$C$5:$BD$192,MATCH($C53,Sheet1!$C$5:$C$192,0),20)))*3.4121416)/$AP53</f>
        <v>34.285658676293622</v>
      </c>
      <c r="U53" s="76">
        <f t="shared" ref="U53" si="729">T53</f>
        <v>34.285658676293622</v>
      </c>
      <c r="V53" s="51">
        <f>(((INDEX(Sheet1!$C$5:$BD$192,MATCH($C53,Sheet1!$C$5:$C$192,0),13))*3.4121416)+((INDEX(Sheet1!$C$5:$BD$192,MATCH($C53,Sheet1!$C$5:$C$192,0),25))*99.976))/$AP53</f>
        <v>3.64978706570718</v>
      </c>
      <c r="W53" s="76">
        <f t="shared" ref="W53" si="730">V53</f>
        <v>3.64978706570718</v>
      </c>
      <c r="X53" s="51">
        <f>(((INDEX(Sheet1!$C$5:$BD$192,MATCH($C53,Sheet1!$C$5:C$192,0),15))*3.4121416)+((INDEX(Sheet1!$C$5:$BD$192,MATCH($C53,Sheet1!$C$5:C$192,0),27))*99.976))/$AP53</f>
        <v>1.3032930101692739</v>
      </c>
      <c r="Y53" s="76">
        <f t="shared" ref="Y53" si="731">X53</f>
        <v>1.3032930101692739</v>
      </c>
      <c r="Z53" s="51">
        <f>(((INDEX(Sheet1!$C$5:$BD$192,MATCH($C53,Sheet1!$C$5:C$192,0),14))*3.4121416)+((INDEX(Sheet1!$C$5:$BD$192,MATCH($C53,Sheet1!$C$5:C$192,0),26))*99.976))/$AP53</f>
        <v>3.6375236125439234E-2</v>
      </c>
      <c r="AA53" s="76">
        <f t="shared" ref="AA53" si="732">Z53</f>
        <v>3.6375236125439234E-2</v>
      </c>
      <c r="AB53" s="51">
        <f>(((INDEX(Sheet1!$C$5:$BD$192,MATCH($C53,Sheet1!$C$5:C$192,0),16))*3.4121416)+((INDEX(Sheet1!$C$5:$BD$192,MATCH($C53,Sheet1!$C$5:C$192,0),28))*99.976))/$AP53</f>
        <v>1.2617508576012835</v>
      </c>
      <c r="AC53" s="76">
        <f t="shared" ref="AC53" si="733">AB53</f>
        <v>1.2617508576012835</v>
      </c>
      <c r="AD53" s="52">
        <v>0</v>
      </c>
      <c r="AE53" s="76">
        <f t="shared" ref="AE53" si="734">AD53</f>
        <v>0</v>
      </c>
      <c r="AF53" s="52">
        <v>0</v>
      </c>
      <c r="AG53" s="76">
        <f t="shared" ref="AG53" si="735">AF53</f>
        <v>0</v>
      </c>
      <c r="AH53" s="53"/>
      <c r="AI53" s="51"/>
      <c r="AJ53" s="53"/>
      <c r="AK53" s="51"/>
      <c r="AL53" s="51"/>
      <c r="AM53" s="51"/>
      <c r="AN53" s="79"/>
      <c r="AO53" s="87"/>
      <c r="AP53" s="46">
        <f>IF(ISNUMBER(SEARCH("RetlMed",C53)),Sheet3!D$2,IF(ISNUMBER(SEARCH("OffSml",C53)),Sheet3!A$2,IF(ISNUMBER(SEARCH("OffMed",C53)),Sheet3!B$2,IF(ISNUMBER(SEARCH("OffLrg",C53)),Sheet3!C$2,IF(ISNUMBER(SEARCH("RetlStrp",C53)),Sheet3!E$2)))))</f>
        <v>498600</v>
      </c>
      <c r="AQ53" s="14"/>
      <c r="AR53" s="14"/>
      <c r="AS53" s="14"/>
    </row>
    <row r="54" spans="1:45" s="4" customFormat="1" ht="25.5" customHeight="1" x14ac:dyDescent="0.2">
      <c r="A54" s="94"/>
      <c r="B54" s="44" t="str">
        <f t="shared" si="19"/>
        <v>CBECC-Com 2016.2.1</v>
      </c>
      <c r="C54" s="65" t="s">
        <v>152</v>
      </c>
      <c r="D54" s="45">
        <f>INDEX(Sheet1!$C$5:$BD$192,MATCH($C54,Sheet1!$C$5:$C$192,0),54)</f>
        <v>120.2</v>
      </c>
      <c r="E54" s="76">
        <f t="shared" si="1"/>
        <v>120.2</v>
      </c>
      <c r="F54" s="6">
        <f>(INDEX(Sheet1!$C$5:$BD$192,MATCH($C54,Sheet1!$C$5:$C$192,0),18))/$AP54</f>
        <v>3.8106698756518251</v>
      </c>
      <c r="G54" s="76">
        <f t="shared" ref="G54" si="736">F54</f>
        <v>3.8106698756518251</v>
      </c>
      <c r="H54" s="6">
        <f>(INDEX(Sheet1!$C$5:$BD$192,MATCH($C54,Sheet1!$C$5:$C$192,0),30))/$AP54</f>
        <v>9.8453670276774971E-2</v>
      </c>
      <c r="I54" s="76">
        <f t="shared" ref="I54" si="737">H54</f>
        <v>9.8453670276774971E-2</v>
      </c>
      <c r="J54" s="6">
        <f t="shared" si="605"/>
        <v>22.833973344414531</v>
      </c>
      <c r="K54" s="76">
        <f t="shared" ref="K54" si="738">J54</f>
        <v>22.833973344414531</v>
      </c>
      <c r="L54" s="6">
        <f>(((INDEX(Sheet1!$C$5:$BD$192,MATCH($C54,Sheet1!$C$5:$C$192,0),11))*3.4121416)+((INDEX(Sheet1!$C$5:$BD$192,MATCH($C54,Sheet1!$C$5:$C$192,0),23))*99.976))/$AP54</f>
        <v>8.5831588665805985</v>
      </c>
      <c r="M54" s="76">
        <f t="shared" ref="M54" si="739">L54</f>
        <v>8.5831588665805985</v>
      </c>
      <c r="N54" s="6">
        <f>(((INDEX(Sheet1!$C$5:$BD$192,MATCH($C54,Sheet1!$C$5:$C$192,0),12))*3.4121416)+((INDEX(Sheet1!$C$5:$BD$192,MATCH($C54,Sheet1!$C$5:$C$192,0),24))*99.976))/$AP54</f>
        <v>2.2131426892771762</v>
      </c>
      <c r="O54" s="76">
        <f t="shared" ref="O54" si="740">N54</f>
        <v>2.2131426892771762</v>
      </c>
      <c r="P54" s="6">
        <f>(((INDEX(Sheet1!$C$5:$BD$192,MATCH($C54,Sheet1!$C$5:$C$192,0),17))*3.4121416)+((INDEX(Sheet1!$C$5:$BD$192,MATCH($C54,Sheet1!$C$5:$C$192,0),29))*99.976))/$AP54</f>
        <v>5.9075832326016853</v>
      </c>
      <c r="Q54" s="76">
        <f t="shared" ref="Q54" si="741">P54</f>
        <v>5.9075832326016853</v>
      </c>
      <c r="R54" s="6">
        <f>(((INDEX(Sheet1!$C$5:$BD$192,MATCH($C54,Sheet1!$C$5:$C$192,0),31))+(INDEX(Sheet1!$C$5:$BD$192,MATCH($C54,Sheet1!$C$5:$C$192,0),32)))*99.976)/$AP54</f>
        <v>0</v>
      </c>
      <c r="S54" s="76">
        <f t="shared" ref="S54" si="742">R54</f>
        <v>0</v>
      </c>
      <c r="T54" s="45">
        <f>(((INDEX(Sheet1!$C$5:$BD$192,MATCH($C54,Sheet1!$C$5:$C$192,0),19))+(INDEX(Sheet1!$C$5:$BD$192,MATCH($C54,Sheet1!$C$5:$C$192,0),20)))*3.4121416)/$AP54</f>
        <v>34.285658676293622</v>
      </c>
      <c r="U54" s="76">
        <f t="shared" ref="U54" si="743">T54</f>
        <v>34.285658676293622</v>
      </c>
      <c r="V54" s="6">
        <f>(((INDEX(Sheet1!$C$5:$BD$192,MATCH($C54,Sheet1!$C$5:$C$192,0),13))*3.4121416)+((INDEX(Sheet1!$C$5:$BD$192,MATCH($C54,Sheet1!$C$5:$C$192,0),25))*99.976))/$AP54</f>
        <v>3.7336466388447653</v>
      </c>
      <c r="W54" s="76">
        <f t="shared" ref="W54" si="744">V54</f>
        <v>3.7336466388447653</v>
      </c>
      <c r="X54" s="6">
        <f>(((INDEX(Sheet1!$C$5:$BD$192,MATCH($C54,Sheet1!$C$5:C$192,0),15))*3.4121416)+((INDEX(Sheet1!$C$5:$BD$192,MATCH($C54,Sheet1!$C$5:C$192,0),27))*99.976))/$AP54</f>
        <v>1.1117723627212195</v>
      </c>
      <c r="Y54" s="76">
        <f t="shared" ref="Y54" si="745">X54</f>
        <v>1.1117723627212195</v>
      </c>
      <c r="Z54" s="6">
        <f>(((INDEX(Sheet1!$C$5:$BD$192,MATCH($C54,Sheet1!$C$5:C$192,0),14))*3.4121416)+((INDEX(Sheet1!$C$5:$BD$192,MATCH($C54,Sheet1!$C$5:C$192,0),26))*99.976))/$AP54</f>
        <v>2.2918696787805854E-2</v>
      </c>
      <c r="AA54" s="76">
        <f t="shared" ref="AA54" si="746">Z54</f>
        <v>2.2918696787805854E-2</v>
      </c>
      <c r="AB54" s="6">
        <f>(((INDEX(Sheet1!$C$5:$BD$192,MATCH($C54,Sheet1!$C$5:C$192,0),16))*3.4121416)+((INDEX(Sheet1!$C$5:$BD$192,MATCH($C54,Sheet1!$C$5:C$192,0),28))*99.976))/$AP54</f>
        <v>1.2617508576012835</v>
      </c>
      <c r="AC54" s="76">
        <f t="shared" ref="AC54" si="747">AB54</f>
        <v>1.2617508576012835</v>
      </c>
      <c r="AD54" s="9">
        <v>0</v>
      </c>
      <c r="AE54" s="76">
        <f t="shared" ref="AE54" si="748">AD54</f>
        <v>0</v>
      </c>
      <c r="AF54" s="9">
        <v>0</v>
      </c>
      <c r="AG54" s="76">
        <f t="shared" ref="AG54" si="749">AF54</f>
        <v>0</v>
      </c>
      <c r="AH54" s="47">
        <f>IF(D53=0,"",(D54-D$53)/D$53)</f>
        <v>4.6136171768248649E-2</v>
      </c>
      <c r="AI54" s="77">
        <f>IF($E$53=0,"",(E54-E$53)/E$53)</f>
        <v>4.6136171768248649E-2</v>
      </c>
      <c r="AJ54" s="47">
        <f>IF($F$53=0,"",(F54-F$53)/F$53)</f>
        <v>3.8251366120218615E-2</v>
      </c>
      <c r="AK54" s="86">
        <f>IF(G53=0,"",(G54-G$53)/G$53)</f>
        <v>3.8251366120218615E-2</v>
      </c>
      <c r="AL54" s="45" t="str">
        <f t="shared" ref="AL54" si="750">IF(AND(AH54&gt;0,AI54&gt;0), "Yes", "No")</f>
        <v>Yes</v>
      </c>
      <c r="AM54" s="45" t="str">
        <f t="shared" ref="AM54" si="751">IF(AND(AH54&lt;0,AI54&lt;0), "No", "Yes")</f>
        <v>Yes</v>
      </c>
      <c r="AN54" s="78" t="str">
        <f>IF((AL54=AM54),(IF(AND(AI54&gt;(-0.5%*D$53),AI54&lt;(0.5%*D$53),AE54&lt;=150,AG54&lt;=150,(COUNTBLANK(D54:AK54)=0)),"Pass","Fail")),IF(COUNTA(D54:AK54)=0,"","Fail"))</f>
        <v>Pass</v>
      </c>
      <c r="AO54" s="89"/>
      <c r="AP54" s="37">
        <f>IF(ISNUMBER(SEARCH("RetlMed",C54)),Sheet3!D$2,IF(ISNUMBER(SEARCH("OffSml",C54)),Sheet3!A$2,IF(ISNUMBER(SEARCH("OffMed",C54)),Sheet3!B$2,IF(ISNUMBER(SEARCH("OffLrg",C54)),Sheet3!C$2,IF(ISNUMBER(SEARCH("RetlStrp",C54)),Sheet3!E$2)))))</f>
        <v>498600</v>
      </c>
      <c r="AQ54" s="17"/>
      <c r="AR54" s="17"/>
      <c r="AS54" s="13"/>
    </row>
    <row r="55" spans="1:45" s="3" customFormat="1" ht="26.25" hidden="1" customHeight="1" x14ac:dyDescent="0.2">
      <c r="A55" s="94" t="s">
        <v>206</v>
      </c>
      <c r="B55" s="44" t="str">
        <f t="shared" si="19"/>
        <v>CBECC-Com 2016.2.1</v>
      </c>
      <c r="C55" s="63" t="s">
        <v>153</v>
      </c>
      <c r="D55" s="51">
        <f>INDEX(Sheet1!$C$5:$BD$192,MATCH($C55,Sheet1!$C$5:$C$192,0),54)</f>
        <v>116.426</v>
      </c>
      <c r="E55" s="76">
        <f t="shared" si="1"/>
        <v>116.426</v>
      </c>
      <c r="F55" s="51">
        <f>(INDEX(Sheet1!$C$5:$BD$192,MATCH($C55,Sheet1!$C$5:$C$192,0),18))/$AP55</f>
        <v>4.1115122342559163</v>
      </c>
      <c r="G55" s="76">
        <f t="shared" ref="G55" si="752">F55</f>
        <v>4.1115122342559163</v>
      </c>
      <c r="H55" s="51">
        <f>(INDEX(Sheet1!$C$5:$BD$192,MATCH($C55,Sheet1!$C$5:$C$192,0),30))/$AP55</f>
        <v>3.966305655836342E-2</v>
      </c>
      <c r="I55" s="76">
        <f t="shared" ref="I55" si="753">H55</f>
        <v>3.966305655836342E-2</v>
      </c>
      <c r="J55" s="51">
        <f t="shared" si="605"/>
        <v>17.982730917453111</v>
      </c>
      <c r="K55" s="76">
        <f t="shared" ref="K55" si="754">J55</f>
        <v>17.982730917453111</v>
      </c>
      <c r="L55" s="51">
        <f>(((INDEX(Sheet1!$C$5:$BD$192,MATCH($C55,Sheet1!$C$5:$C$192,0),11))*3.4121416)+((INDEX(Sheet1!$C$5:$BD$192,MATCH($C55,Sheet1!$C$5:$C$192,0),23))*99.976))/$AP55</f>
        <v>2.8853873180857135</v>
      </c>
      <c r="M55" s="76">
        <f t="shared" ref="M55" si="755">L55</f>
        <v>2.8853873180857135</v>
      </c>
      <c r="N55" s="51">
        <f>(((INDEX(Sheet1!$C$5:$BD$192,MATCH($C55,Sheet1!$C$5:$C$192,0),12))*3.4121416)+((INDEX(Sheet1!$C$5:$BD$192,MATCH($C55,Sheet1!$C$5:$C$192,0),24))*99.976))/$AP55</f>
        <v>3.2216269389442438</v>
      </c>
      <c r="O55" s="76">
        <f t="shared" ref="O55" si="756">N55</f>
        <v>3.2216269389442438</v>
      </c>
      <c r="P55" s="51">
        <f>(((INDEX(Sheet1!$C$5:$BD$192,MATCH($C55,Sheet1!$C$5:$C$192,0),17))*3.4121416)+((INDEX(Sheet1!$C$5:$BD$192,MATCH($C55,Sheet1!$C$5:$C$192,0),29))*99.976))/$AP55</f>
        <v>5.9075832326016853</v>
      </c>
      <c r="Q55" s="76">
        <f t="shared" ref="Q55" si="757">P55</f>
        <v>5.9075832326016853</v>
      </c>
      <c r="R55" s="51">
        <f>(((INDEX(Sheet1!$C$5:$BD$192,MATCH($C55,Sheet1!$C$5:$C$192,0),31))+(INDEX(Sheet1!$C$5:$BD$192,MATCH($C55,Sheet1!$C$5:$C$192,0),32)))*99.976)/$AP55</f>
        <v>0</v>
      </c>
      <c r="S55" s="76">
        <f t="shared" ref="S55" si="758">R55</f>
        <v>0</v>
      </c>
      <c r="T55" s="51">
        <f>(((INDEX(Sheet1!$C$5:$BD$192,MATCH($C55,Sheet1!$C$5:$C$192,0),19))+(INDEX(Sheet1!$C$5:$BD$192,MATCH($C55,Sheet1!$C$5:$C$192,0),20)))*3.4121416)/$AP55</f>
        <v>34.285658676293622</v>
      </c>
      <c r="U55" s="76">
        <f t="shared" ref="U55" si="759">T55</f>
        <v>34.285658676293622</v>
      </c>
      <c r="V55" s="51">
        <f>(((INDEX(Sheet1!$C$5:$BD$192,MATCH($C55,Sheet1!$C$5:$C$192,0),13))*3.4121416)+((INDEX(Sheet1!$C$5:$BD$192,MATCH($C55,Sheet1!$C$5:$C$192,0),25))*99.976))/$AP55</f>
        <v>2.8774495673261131</v>
      </c>
      <c r="W55" s="76">
        <f t="shared" ref="W55" si="760">V55</f>
        <v>2.8774495673261131</v>
      </c>
      <c r="X55" s="51">
        <f>(((INDEX(Sheet1!$C$5:$BD$192,MATCH($C55,Sheet1!$C$5:C$192,0),15))*3.4121416)+((INDEX(Sheet1!$C$5:$BD$192,MATCH($C55,Sheet1!$C$5:C$192,0),27))*99.976))/$AP55</f>
        <v>1.9889719664709185</v>
      </c>
      <c r="Y55" s="76">
        <f t="shared" ref="Y55" si="761">X55</f>
        <v>1.9889719664709185</v>
      </c>
      <c r="Z55" s="51">
        <f>(((INDEX(Sheet1!$C$5:$BD$192,MATCH($C55,Sheet1!$C$5:C$192,0),14))*3.4121416)+((INDEX(Sheet1!$C$5:$BD$192,MATCH($C55,Sheet1!$C$5:C$192,0),26))*99.976))/$AP55</f>
        <v>2.1094850302013638E-2</v>
      </c>
      <c r="AA55" s="76">
        <f t="shared" ref="AA55" si="762">Z55</f>
        <v>2.1094850302013638E-2</v>
      </c>
      <c r="AB55" s="51">
        <f>(((INDEX(Sheet1!$C$5:$BD$192,MATCH($C55,Sheet1!$C$5:C$192,0),16))*3.4121416)+((INDEX(Sheet1!$C$5:$BD$192,MATCH($C55,Sheet1!$C$5:C$192,0),28))*99.976))/$AP55</f>
        <v>1.0806170437224227</v>
      </c>
      <c r="AC55" s="76">
        <f t="shared" ref="AC55" si="763">AB55</f>
        <v>1.0806170437224227</v>
      </c>
      <c r="AD55" s="52">
        <v>0</v>
      </c>
      <c r="AE55" s="76">
        <f t="shared" ref="AE55" si="764">AD55</f>
        <v>0</v>
      </c>
      <c r="AF55" s="52">
        <v>0</v>
      </c>
      <c r="AG55" s="76">
        <f t="shared" ref="AG55" si="765">AF55</f>
        <v>0</v>
      </c>
      <c r="AH55" s="53"/>
      <c r="AI55" s="51"/>
      <c r="AJ55" s="53"/>
      <c r="AK55" s="51"/>
      <c r="AL55" s="51"/>
      <c r="AM55" s="51"/>
      <c r="AN55" s="79"/>
      <c r="AO55" s="87"/>
      <c r="AP55" s="46">
        <f>IF(ISNUMBER(SEARCH("RetlMed",C55)),Sheet3!D$2,IF(ISNUMBER(SEARCH("OffSml",C55)),Sheet3!A$2,IF(ISNUMBER(SEARCH("OffMed",C55)),Sheet3!B$2,IF(ISNUMBER(SEARCH("OffLrg",C55)),Sheet3!C$2,IF(ISNUMBER(SEARCH("RetlStrp",C55)),Sheet3!E$2)))))</f>
        <v>498600</v>
      </c>
      <c r="AQ55" s="14"/>
      <c r="AR55" s="14"/>
      <c r="AS55" s="14"/>
    </row>
    <row r="56" spans="1:45" s="7" customFormat="1" ht="25.5" hidden="1" customHeight="1" x14ac:dyDescent="0.2">
      <c r="A56" s="94" t="s">
        <v>206</v>
      </c>
      <c r="B56" s="44" t="str">
        <f t="shared" si="19"/>
        <v>CBECC-Com 2016.2.1</v>
      </c>
      <c r="C56" s="65" t="s">
        <v>154</v>
      </c>
      <c r="D56" s="45">
        <f>INDEX(Sheet1!$C$5:$BD$192,MATCH($C56,Sheet1!$C$5:$C$192,0),54)</f>
        <v>120.76</v>
      </c>
      <c r="E56" s="76">
        <f t="shared" si="1"/>
        <v>120.76</v>
      </c>
      <c r="F56" s="6">
        <f>(INDEX(Sheet1!$C$5:$BD$192,MATCH($C56,Sheet1!$C$5:$C$192,0),18))/$AP56</f>
        <v>4.2719614921780984</v>
      </c>
      <c r="G56" s="76">
        <f t="shared" ref="G56" si="766">F56</f>
        <v>4.2719614921780984</v>
      </c>
      <c r="H56" s="6">
        <f>(INDEX(Sheet1!$C$5:$BD$192,MATCH($C56,Sheet1!$C$5:$C$192,0),30))/$AP56</f>
        <v>3.9661652627356596E-2</v>
      </c>
      <c r="I56" s="76">
        <f t="shared" ref="I56" si="767">H56</f>
        <v>3.9661652627356596E-2</v>
      </c>
      <c r="J56" s="6">
        <f t="shared" si="605"/>
        <v>18.5500996809843</v>
      </c>
      <c r="K56" s="76">
        <f t="shared" ref="K56" si="768">J56</f>
        <v>18.5500996809843</v>
      </c>
      <c r="L56" s="6">
        <f>(((INDEX(Sheet1!$C$5:$BD$192,MATCH($C56,Sheet1!$C$5:$C$192,0),11))*3.4121416)+((INDEX(Sheet1!$C$5:$BD$192,MATCH($C56,Sheet1!$C$5:$C$192,0),23))*99.976))/$AP56</f>
        <v>2.885226873802734</v>
      </c>
      <c r="M56" s="76">
        <f t="shared" ref="M56" si="769">L56</f>
        <v>2.885226873802734</v>
      </c>
      <c r="N56" s="6">
        <f>(((INDEX(Sheet1!$C$5:$BD$192,MATCH($C56,Sheet1!$C$5:$C$192,0),12))*3.4121416)+((INDEX(Sheet1!$C$5:$BD$192,MATCH($C56,Sheet1!$C$5:$C$192,0),24))*99.976))/$AP56</f>
        <v>3.943083424898516</v>
      </c>
      <c r="O56" s="76">
        <f t="shared" ref="O56" si="770">N56</f>
        <v>3.943083424898516</v>
      </c>
      <c r="P56" s="6">
        <f>(((INDEX(Sheet1!$C$5:$BD$192,MATCH($C56,Sheet1!$C$5:$C$192,0),17))*3.4121416)+((INDEX(Sheet1!$C$5:$BD$192,MATCH($C56,Sheet1!$C$5:$C$192,0),29))*99.976))/$AP56</f>
        <v>5.9075832326016853</v>
      </c>
      <c r="Q56" s="76">
        <f t="shared" ref="Q56" si="771">P56</f>
        <v>5.9075832326016853</v>
      </c>
      <c r="R56" s="6">
        <f>(((INDEX(Sheet1!$C$5:$BD$192,MATCH($C56,Sheet1!$C$5:$C$192,0),31))+(INDEX(Sheet1!$C$5:$BD$192,MATCH($C56,Sheet1!$C$5:$C$192,0),32)))*99.976)/$AP56</f>
        <v>0</v>
      </c>
      <c r="S56" s="76">
        <f t="shared" ref="S56" si="772">R56</f>
        <v>0</v>
      </c>
      <c r="T56" s="45">
        <f>(((INDEX(Sheet1!$C$5:$BD$192,MATCH($C56,Sheet1!$C$5:$C$192,0),19))+(INDEX(Sheet1!$C$5:$BD$192,MATCH($C56,Sheet1!$C$5:$C$192,0),20)))*3.4121416)/$AP56</f>
        <v>34.285658676293622</v>
      </c>
      <c r="U56" s="76">
        <f t="shared" ref="U56" si="773">T56</f>
        <v>34.285658676293622</v>
      </c>
      <c r="V56" s="6">
        <f>(((INDEX(Sheet1!$C$5:$BD$192,MATCH($C56,Sheet1!$C$5:$C$192,0),13))*3.4121416)+((INDEX(Sheet1!$C$5:$BD$192,MATCH($C56,Sheet1!$C$5:$C$192,0),25))*99.976))/$AP56</f>
        <v>2.9258395658291216</v>
      </c>
      <c r="W56" s="76">
        <f t="shared" ref="W56" si="774">V56</f>
        <v>2.9258395658291216</v>
      </c>
      <c r="X56" s="6">
        <f>(((INDEX(Sheet1!$C$5:$BD$192,MATCH($C56,Sheet1!$C$5:C$192,0),15))*3.4121416)+((INDEX(Sheet1!$C$5:$BD$192,MATCH($C56,Sheet1!$C$5:C$192,0),27))*99.976))/$AP56</f>
        <v>1.795425659348576</v>
      </c>
      <c r="Y56" s="76">
        <f t="shared" ref="Y56" si="775">X56</f>
        <v>1.795425659348576</v>
      </c>
      <c r="Z56" s="6">
        <f>(((INDEX(Sheet1!$C$5:$BD$192,MATCH($C56,Sheet1!$C$5:C$192,0),14))*3.4121416)+((INDEX(Sheet1!$C$5:$BD$192,MATCH($C56,Sheet1!$C$5:C$192,0),26))*99.976))/$AP56</f>
        <v>1.2323880781243482E-2</v>
      </c>
      <c r="AA56" s="76">
        <f t="shared" ref="AA56" si="776">Z56</f>
        <v>1.2323880781243482E-2</v>
      </c>
      <c r="AB56" s="6">
        <f>(((INDEX(Sheet1!$C$5:$BD$192,MATCH($C56,Sheet1!$C$5:C$192,0),16))*3.4121416)+((INDEX(Sheet1!$C$5:$BD$192,MATCH($C56,Sheet1!$C$5:C$192,0),28))*99.976))/$AP56</f>
        <v>1.0806170437224227</v>
      </c>
      <c r="AC56" s="76">
        <f t="shared" ref="AC56" si="777">AB56</f>
        <v>1.0806170437224227</v>
      </c>
      <c r="AD56" s="9">
        <v>0</v>
      </c>
      <c r="AE56" s="76">
        <f t="shared" ref="AE56" si="778">AD56</f>
        <v>0</v>
      </c>
      <c r="AF56" s="9">
        <v>0</v>
      </c>
      <c r="AG56" s="76">
        <f t="shared" ref="AG56" si="779">AF56</f>
        <v>0</v>
      </c>
      <c r="AH56" s="47">
        <f>IF(D55=0,"",(D56-D$55)/D$55)</f>
        <v>3.7225362032535715E-2</v>
      </c>
      <c r="AI56" s="77">
        <f>IF(E55=0,"",(E56-E$55)/E$55)</f>
        <v>3.7225362032535715E-2</v>
      </c>
      <c r="AJ56" s="47">
        <f>IF(F55=0,"",(F56-F$55)/F$55)</f>
        <v>3.9024390243902446E-2</v>
      </c>
      <c r="AK56" s="86">
        <f>IF(G55=0,"",(G56-G$55)/G$55)</f>
        <v>3.9024390243902446E-2</v>
      </c>
      <c r="AL56" s="45" t="str">
        <f t="shared" si="683"/>
        <v>Yes</v>
      </c>
      <c r="AM56" s="45" t="str">
        <f t="shared" si="684"/>
        <v>Yes</v>
      </c>
      <c r="AN56" s="78" t="str">
        <f>IF((AL56=AM56),(IF(AND(AI56&gt;(-0.5%*D$55),AI56&lt;(0.5%*D$55),AE56&lt;=150,AG56&lt;=150,(COUNTBLANK(D56:AK56)=0)),"Pass","Fail")),IF(COUNTA(D56:AK56)=0,"","Fail"))</f>
        <v>Pass</v>
      </c>
      <c r="AO56" s="90"/>
      <c r="AP56" s="37">
        <f>IF(ISNUMBER(SEARCH("RetlMed",C56)),Sheet3!D$2,IF(ISNUMBER(SEARCH("OffSml",C56)),Sheet3!A$2,IF(ISNUMBER(SEARCH("OffMed",C56)),Sheet3!B$2,IF(ISNUMBER(SEARCH("OffLrg",C56)),Sheet3!C$2,IF(ISNUMBER(SEARCH("RetlStrp",C56)),Sheet3!E$2)))))</f>
        <v>498600</v>
      </c>
      <c r="AQ56" s="15"/>
      <c r="AR56" s="15"/>
      <c r="AS56" s="18"/>
    </row>
    <row r="57" spans="1:45" s="43" customFormat="1" ht="25.5" hidden="1" customHeight="1" x14ac:dyDescent="0.2">
      <c r="A57" s="94"/>
      <c r="B57" s="44"/>
      <c r="C57" s="83"/>
      <c r="D57" s="84"/>
      <c r="E57" s="84">
        <f t="shared" si="1"/>
        <v>0</v>
      </c>
      <c r="F57" s="84"/>
      <c r="G57" s="84">
        <f t="shared" ref="G57" si="780">F57</f>
        <v>0</v>
      </c>
      <c r="H57" s="84"/>
      <c r="I57" s="84">
        <f t="shared" ref="I57" si="781">H57</f>
        <v>0</v>
      </c>
      <c r="J57" s="84"/>
      <c r="K57" s="84">
        <f t="shared" ref="K57" si="782">J57</f>
        <v>0</v>
      </c>
      <c r="L57" s="84"/>
      <c r="M57" s="84">
        <f t="shared" ref="M57" si="783">L57</f>
        <v>0</v>
      </c>
      <c r="N57" s="84"/>
      <c r="O57" s="84">
        <f t="shared" ref="O57" si="784">N57</f>
        <v>0</v>
      </c>
      <c r="P57" s="84"/>
      <c r="Q57" s="84">
        <f t="shared" ref="Q57" si="785">P57</f>
        <v>0</v>
      </c>
      <c r="R57" s="84"/>
      <c r="S57" s="84">
        <f t="shared" ref="S57" si="786">R57</f>
        <v>0</v>
      </c>
      <c r="T57" s="84"/>
      <c r="U57" s="84">
        <f t="shared" ref="U57" si="787">T57</f>
        <v>0</v>
      </c>
      <c r="V57" s="84"/>
      <c r="W57" s="84">
        <f t="shared" ref="W57" si="788">V57</f>
        <v>0</v>
      </c>
      <c r="X57" s="84"/>
      <c r="Y57" s="84">
        <f t="shared" ref="Y57" si="789">X57</f>
        <v>0</v>
      </c>
      <c r="Z57" s="84"/>
      <c r="AA57" s="84">
        <f t="shared" ref="AA57" si="790">Z57</f>
        <v>0</v>
      </c>
      <c r="AB57" s="84"/>
      <c r="AC57" s="84">
        <f t="shared" ref="AC57" si="791">AB57</f>
        <v>0</v>
      </c>
      <c r="AD57" s="84"/>
      <c r="AE57" s="84">
        <f t="shared" ref="AE57" si="792">AD57</f>
        <v>0</v>
      </c>
      <c r="AF57" s="84"/>
      <c r="AG57" s="84">
        <f t="shared" ref="AG57" si="793">AF57</f>
        <v>0</v>
      </c>
      <c r="AH57" s="84"/>
      <c r="AI57" s="84"/>
      <c r="AJ57" s="84"/>
      <c r="AK57" s="84"/>
      <c r="AL57" s="84"/>
      <c r="AM57" s="84"/>
      <c r="AN57" s="85"/>
      <c r="AO57" s="90"/>
      <c r="AP57" s="46"/>
      <c r="AQ57" s="42"/>
      <c r="AR57" s="42"/>
    </row>
    <row r="58" spans="1:45" s="3" customFormat="1" ht="26.25" customHeight="1" x14ac:dyDescent="0.2">
      <c r="A58" s="94"/>
      <c r="B58" s="44" t="str">
        <f>B56</f>
        <v>CBECC-Com 2016.2.1</v>
      </c>
      <c r="C58" s="63" t="s">
        <v>77</v>
      </c>
      <c r="D58" s="51">
        <f>INDEX(Sheet1!$C$5:$BD$192,MATCH($C58,Sheet1!$C$5:$C$192,0),54)</f>
        <v>115.218</v>
      </c>
      <c r="E58" s="76">
        <f t="shared" si="1"/>
        <v>115.218</v>
      </c>
      <c r="F58" s="51">
        <f>(INDEX(Sheet1!$C$5:$BD$192,MATCH($C58,Sheet1!$C$5:$C$192,0),18))/$AP58</f>
        <v>3.0805783582089554</v>
      </c>
      <c r="G58" s="76">
        <f t="shared" ref="G58" si="794">F58</f>
        <v>3.0805783582089554</v>
      </c>
      <c r="H58" s="51">
        <f>(INDEX(Sheet1!$C$5:$BD$192,MATCH($C58,Sheet1!$C$5:$C$192,0),30))/$AP58</f>
        <v>0.12333656716417911</v>
      </c>
      <c r="I58" s="76">
        <f t="shared" ref="I58" si="795">H58</f>
        <v>0.12333656716417911</v>
      </c>
      <c r="J58" s="51">
        <f t="shared" ref="J58" si="796">SUM(L58,N58,P58,V58,X58,Z58,AB58)</f>
        <v>22.842073292168902</v>
      </c>
      <c r="K58" s="76">
        <f t="shared" ref="K58" si="797">J58</f>
        <v>22.842073292168902</v>
      </c>
      <c r="L58" s="51">
        <f>(((INDEX(Sheet1!$C$5:$BD$192,MATCH($C58,Sheet1!$C$5:$C$192,0),11))*3.4121416)+((INDEX(Sheet1!$C$5:$BD$192,MATCH($C58,Sheet1!$C$5:$C$192,0),23))*99.976))/$AP58</f>
        <v>11.009801934743082</v>
      </c>
      <c r="M58" s="76">
        <f t="shared" ref="M58" si="798">L58</f>
        <v>11.009801934743082</v>
      </c>
      <c r="N58" s="51">
        <f>(((INDEX(Sheet1!$C$5:$BD$192,MATCH($C58,Sheet1!$C$5:$C$192,0),12))*3.4121416)+((INDEX(Sheet1!$C$5:$BD$192,MATCH($C58,Sheet1!$C$5:$C$192,0),24))*99.976))/$AP58</f>
        <v>2.8567073336910451</v>
      </c>
      <c r="O58" s="76">
        <f t="shared" ref="O58" si="799">N58</f>
        <v>2.8567073336910451</v>
      </c>
      <c r="P58" s="51">
        <f>(((INDEX(Sheet1!$C$5:$BD$192,MATCH($C58,Sheet1!$C$5:$C$192,0),17))*3.4121416)+((INDEX(Sheet1!$C$5:$BD$192,MATCH($C58,Sheet1!$C$5:$C$192,0),29))*99.976))/$AP58</f>
        <v>5.7689192618044771</v>
      </c>
      <c r="Q58" s="76">
        <f t="shared" ref="Q58" si="800">P58</f>
        <v>5.7689192618044771</v>
      </c>
      <c r="R58" s="51">
        <f>(((INDEX(Sheet1!$C$5:$BD$192,MATCH($C58,Sheet1!$C$5:$C$192,0),31))+(INDEX(Sheet1!$C$5:$BD$192,MATCH($C58,Sheet1!$C$5:$C$192,0),32)))*99.976)/$AP58</f>
        <v>0</v>
      </c>
      <c r="S58" s="76">
        <f t="shared" ref="S58" si="801">R58</f>
        <v>0</v>
      </c>
      <c r="T58" s="51">
        <f>(((INDEX(Sheet1!$C$5:$BD$192,MATCH($C58,Sheet1!$C$5:$C$192,0),19))+(INDEX(Sheet1!$C$5:$BD$192,MATCH($C58,Sheet1!$C$5:$C$192,0),20)))*3.4121416)/$AP58</f>
        <v>14.622618239955223</v>
      </c>
      <c r="U58" s="76">
        <f t="shared" ref="U58" si="802">T58</f>
        <v>14.622618239955223</v>
      </c>
      <c r="V58" s="51">
        <f>(((INDEX(Sheet1!$C$5:$BD$192,MATCH($C58,Sheet1!$C$5:$C$192,0),13))*3.4121416)+((INDEX(Sheet1!$C$5:$BD$192,MATCH($C58,Sheet1!$C$5:$C$192,0),25))*99.976))/$AP58</f>
        <v>1.6532844601731342</v>
      </c>
      <c r="W58" s="76">
        <f t="shared" ref="W58" si="803">V58</f>
        <v>1.6532844601731342</v>
      </c>
      <c r="X58" s="51">
        <f>(((INDEX(Sheet1!$C$5:$BD$192,MATCH($C58,Sheet1!$C$5:C$192,0),15))*3.4121416)+((INDEX(Sheet1!$C$5:$BD$192,MATCH($C58,Sheet1!$C$5:C$192,0),27))*99.976))/$AP58</f>
        <v>0.23003245429447761</v>
      </c>
      <c r="Y58" s="76">
        <f t="shared" ref="Y58" si="804">X58</f>
        <v>0.23003245429447761</v>
      </c>
      <c r="Z58" s="51">
        <f>(((INDEX(Sheet1!$C$5:$BD$192,MATCH($C58,Sheet1!$C$5:C$192,0),14))*3.4121416)+((INDEX(Sheet1!$C$5:$BD$192,MATCH($C58,Sheet1!$C$5:C$192,0),26))*99.976))/$AP58</f>
        <v>0</v>
      </c>
      <c r="AA58" s="76">
        <f t="shared" ref="AA58" si="805">Z58</f>
        <v>0</v>
      </c>
      <c r="AB58" s="51">
        <f>(((INDEX(Sheet1!$C$5:$BD$192,MATCH($C58,Sheet1!$C$5:C$192,0),16))*3.4121416)+((INDEX(Sheet1!$C$5:$BD$192,MATCH($C58,Sheet1!$C$5:C$192,0),28))*99.976))/$AP58</f>
        <v>1.3233278474626868</v>
      </c>
      <c r="AC58" s="76">
        <f t="shared" ref="AC58" si="806">AB58</f>
        <v>1.3233278474626868</v>
      </c>
      <c r="AD58" s="52">
        <v>0</v>
      </c>
      <c r="AE58" s="76">
        <f t="shared" ref="AE58" si="807">AD58</f>
        <v>0</v>
      </c>
      <c r="AF58" s="52">
        <v>0</v>
      </c>
      <c r="AG58" s="76">
        <f t="shared" ref="AG58" si="808">AF58</f>
        <v>0</v>
      </c>
      <c r="AH58" s="53"/>
      <c r="AI58" s="51"/>
      <c r="AJ58" s="53"/>
      <c r="AK58" s="51"/>
      <c r="AL58" s="51"/>
      <c r="AM58" s="51"/>
      <c r="AN58" s="79"/>
      <c r="AO58" s="87"/>
      <c r="AP58" s="46">
        <f>IF(ISNUMBER(SEARCH("RetlMed",C58)),Sheet3!D$2,IF(ISNUMBER(SEARCH("OffSml",C58)),Sheet3!A$2,IF(ISNUMBER(SEARCH("OffMed",C58)),Sheet3!B$2,IF(ISNUMBER(SEARCH("OffLrg",C58)),Sheet3!C$2,IF(ISNUMBER(SEARCH("RetlStrp",C58)),Sheet3!E$2)))))</f>
        <v>53600</v>
      </c>
      <c r="AQ58" s="14"/>
      <c r="AR58" s="14"/>
      <c r="AS58" s="14"/>
    </row>
    <row r="59" spans="1:45" s="7" customFormat="1" ht="25.5" customHeight="1" x14ac:dyDescent="0.2">
      <c r="A59" s="94"/>
      <c r="B59" s="44" t="str">
        <f t="shared" si="19"/>
        <v>CBECC-Com 2016.2.1</v>
      </c>
      <c r="C59" s="65" t="s">
        <v>81</v>
      </c>
      <c r="D59" s="45">
        <f>INDEX(Sheet1!$C$5:$BD$192,MATCH($C59,Sheet1!$C$5:$C$192,0),54)</f>
        <v>117.161</v>
      </c>
      <c r="E59" s="76">
        <f t="shared" si="1"/>
        <v>117.161</v>
      </c>
      <c r="F59" s="6">
        <f>(INDEX(Sheet1!$C$5:$BD$192,MATCH($C59,Sheet1!$C$5:$C$192,0),18))/$AP59</f>
        <v>3.1188619402985074</v>
      </c>
      <c r="G59" s="76">
        <f t="shared" ref="G59" si="809">F59</f>
        <v>3.1188619402985074</v>
      </c>
      <c r="H59" s="6">
        <f>(INDEX(Sheet1!$C$5:$BD$192,MATCH($C59,Sheet1!$C$5:$C$192,0),30))/$AP59</f>
        <v>0.1268972014925373</v>
      </c>
      <c r="I59" s="76">
        <f t="shared" ref="I59" si="810">H59</f>
        <v>0.1268972014925373</v>
      </c>
      <c r="J59" s="6">
        <f t="shared" ref="J59:J73" si="811">SUM(L59,N59,P59,V59,X59,Z59,AB59)</f>
        <v>23.328666974390384</v>
      </c>
      <c r="K59" s="76">
        <f t="shared" ref="K59" si="812">J59</f>
        <v>23.328666974390384</v>
      </c>
      <c r="L59" s="6">
        <f>(((INDEX(Sheet1!$C$5:$BD$192,MATCH($C59,Sheet1!$C$5:$C$192,0),11))*3.4121416)+((INDEX(Sheet1!$C$5:$BD$192,MATCH($C59,Sheet1!$C$5:$C$192,0),23))*99.976))/$AP59</f>
        <v>11.365858964546051</v>
      </c>
      <c r="M59" s="76">
        <f t="shared" ref="M59" si="813">L59</f>
        <v>11.365858964546051</v>
      </c>
      <c r="N59" s="6">
        <f>(((INDEX(Sheet1!$C$5:$BD$192,MATCH($C59,Sheet1!$C$5:$C$192,0),12))*3.4121416)+((INDEX(Sheet1!$C$5:$BD$192,MATCH($C59,Sheet1!$C$5:$C$192,0),24))*99.976))/$AP59</f>
        <v>2.9747954431686567</v>
      </c>
      <c r="O59" s="76">
        <f t="shared" ref="O59" si="814">N59</f>
        <v>2.9747954431686567</v>
      </c>
      <c r="P59" s="6">
        <f>(((INDEX(Sheet1!$C$5:$BD$192,MATCH($C59,Sheet1!$C$5:$C$192,0),17))*3.4121416)+((INDEX(Sheet1!$C$5:$BD$192,MATCH($C59,Sheet1!$C$5:$C$192,0),29))*99.976))/$AP59</f>
        <v>5.7689192618044771</v>
      </c>
      <c r="Q59" s="76">
        <f t="shared" ref="Q59" si="815">P59</f>
        <v>5.7689192618044771</v>
      </c>
      <c r="R59" s="6">
        <f>(((INDEX(Sheet1!$C$5:$BD$192,MATCH($C59,Sheet1!$C$5:$C$192,0),31))+(INDEX(Sheet1!$C$5:$BD$192,MATCH($C59,Sheet1!$C$5:$C$192,0),32)))*99.976)/$AP59</f>
        <v>0</v>
      </c>
      <c r="S59" s="76">
        <f t="shared" ref="S59" si="816">R59</f>
        <v>0</v>
      </c>
      <c r="T59" s="45">
        <f>(((INDEX(Sheet1!$C$5:$BD$192,MATCH($C59,Sheet1!$C$5:$C$192,0),19))+(INDEX(Sheet1!$C$5:$BD$192,MATCH($C59,Sheet1!$C$5:$C$192,0),20)))*3.4121416)/$AP59</f>
        <v>14.622618239955223</v>
      </c>
      <c r="U59" s="76">
        <f t="shared" ref="U59" si="817">T59</f>
        <v>14.622618239955223</v>
      </c>
      <c r="V59" s="6">
        <f>(((INDEX(Sheet1!$C$5:$BD$192,MATCH($C59,Sheet1!$C$5:$C$192,0),13))*3.4121416)+((INDEX(Sheet1!$C$5:$BD$192,MATCH($C59,Sheet1!$C$5:$C$192,0),25))*99.976))/$AP59</f>
        <v>1.662203136258209</v>
      </c>
      <c r="W59" s="76">
        <f t="shared" ref="W59" si="818">V59</f>
        <v>1.662203136258209</v>
      </c>
      <c r="X59" s="6">
        <f>(((INDEX(Sheet1!$C$5:$BD$192,MATCH($C59,Sheet1!$C$5:C$192,0),15))*3.4121416)+((INDEX(Sheet1!$C$5:$BD$192,MATCH($C59,Sheet1!$C$5:C$192,0),27))*99.976))/$AP59</f>
        <v>0.23356045592641789</v>
      </c>
      <c r="Y59" s="76">
        <f t="shared" ref="Y59" si="819">X59</f>
        <v>0.23356045592641789</v>
      </c>
      <c r="Z59" s="6">
        <f>(((INDEX(Sheet1!$C$5:$BD$192,MATCH($C59,Sheet1!$C$5:C$192,0),14))*3.4121416)+((INDEX(Sheet1!$C$5:$BD$192,MATCH($C59,Sheet1!$C$5:C$192,0),26))*99.976))/$AP59</f>
        <v>0</v>
      </c>
      <c r="AA59" s="76">
        <f t="shared" ref="AA59" si="820">Z59</f>
        <v>0</v>
      </c>
      <c r="AB59" s="6">
        <f>(((INDEX(Sheet1!$C$5:$BD$192,MATCH($C59,Sheet1!$C$5:C$192,0),16))*3.4121416)+((INDEX(Sheet1!$C$5:$BD$192,MATCH($C59,Sheet1!$C$5:C$192,0),28))*99.976))/$AP59</f>
        <v>1.3233297126865673</v>
      </c>
      <c r="AC59" s="76">
        <f t="shared" ref="AC59" si="821">AB59</f>
        <v>1.3233297126865673</v>
      </c>
      <c r="AD59" s="9">
        <v>0</v>
      </c>
      <c r="AE59" s="76">
        <f t="shared" ref="AE59" si="822">AD59</f>
        <v>0</v>
      </c>
      <c r="AF59" s="9">
        <v>0</v>
      </c>
      <c r="AG59" s="76">
        <f t="shared" ref="AG59" si="823">AF59</f>
        <v>0</v>
      </c>
      <c r="AH59" s="47">
        <f>IF($D$58=0,"",(D59-D$58)/D$58)</f>
        <v>1.6863684493742277E-2</v>
      </c>
      <c r="AI59" s="77">
        <f>IF($E$58=0,"",(E59-E$58)/E$58)</f>
        <v>1.6863684493742277E-2</v>
      </c>
      <c r="AJ59" s="47">
        <f>IF($F$58=0,"",(F59-F$58)/F$58)</f>
        <v>1.2427400844239517E-2</v>
      </c>
      <c r="AK59" s="86">
        <f>IF($G$58=0,"",(G59-G$58)/G$58)</f>
        <v>1.2427400844239517E-2</v>
      </c>
      <c r="AL59" s="45" t="str">
        <f t="shared" ref="AL59" si="824">IF(AND(AH59&gt;0,AI59&gt;0), "Yes", "No")</f>
        <v>Yes</v>
      </c>
      <c r="AM59" s="45" t="str">
        <f t="shared" ref="AM59" si="825">IF(AND(AH59&lt;0,AI59&lt;0), "No", "Yes")</f>
        <v>Yes</v>
      </c>
      <c r="AN59" s="78" t="str">
        <f>IF((AL59=AM59),(IF(AND(AI59&gt;(-0.5%*D$58),AI59&lt;(0.5%*D$58),AE59&lt;=150,AG59&lt;=150,(COUNTBLANK(D59:AK59)=0)),"Pass","Fail")),IF(COUNTA(D59:AK59)=0,"","Fail"))</f>
        <v>Pass</v>
      </c>
      <c r="AO59" s="90"/>
      <c r="AP59" s="46">
        <f>IF(ISNUMBER(SEARCH("RetlMed",C59)),Sheet3!D$2,IF(ISNUMBER(SEARCH("OffSml",C59)),Sheet3!A$2,IF(ISNUMBER(SEARCH("OffMed",C59)),Sheet3!B$2,IF(ISNUMBER(SEARCH("OffLrg",C59)),Sheet3!C$2,IF(ISNUMBER(SEARCH("RetlStrp",C59)),Sheet3!E$2)))))</f>
        <v>53600</v>
      </c>
      <c r="AQ59" s="15"/>
      <c r="AR59" s="15"/>
      <c r="AS59" s="18"/>
    </row>
    <row r="60" spans="1:45" s="7" customFormat="1" ht="25.5" hidden="1" customHeight="1" x14ac:dyDescent="0.2">
      <c r="A60" s="94" t="s">
        <v>206</v>
      </c>
      <c r="B60" s="44" t="str">
        <f t="shared" si="19"/>
        <v>CBECC-Com 2016.2.1</v>
      </c>
      <c r="C60" s="65" t="s">
        <v>82</v>
      </c>
      <c r="D60" s="45">
        <f>INDEX(Sheet1!$C$5:$BD$192,MATCH($C60,Sheet1!$C$5:$C$192,0),54)</f>
        <v>110.866</v>
      </c>
      <c r="E60" s="76">
        <f t="shared" si="1"/>
        <v>110.866</v>
      </c>
      <c r="F60" s="6">
        <f>(INDEX(Sheet1!$C$5:$BD$192,MATCH($C60,Sheet1!$C$5:$C$192,0),18))/$AP60</f>
        <v>3.0022388059701495</v>
      </c>
      <c r="G60" s="76">
        <f t="shared" ref="G60" si="826">F60</f>
        <v>3.0022388059701495</v>
      </c>
      <c r="H60" s="6">
        <f>(INDEX(Sheet1!$C$5:$BD$192,MATCH($C60,Sheet1!$C$5:$C$192,0),30))/$AP60</f>
        <v>0.11568526119402985</v>
      </c>
      <c r="I60" s="76">
        <f t="shared" ref="I60" si="827">H60</f>
        <v>0.11568526119402985</v>
      </c>
      <c r="J60" s="6">
        <f t="shared" si="811"/>
        <v>21.809818567919962</v>
      </c>
      <c r="K60" s="76">
        <f t="shared" ref="K60" si="828">J60</f>
        <v>21.809818567919962</v>
      </c>
      <c r="L60" s="6">
        <f>(((INDEX(Sheet1!$C$5:$BD$192,MATCH($C60,Sheet1!$C$5:$C$192,0),11))*3.4121416)+((INDEX(Sheet1!$C$5:$BD$192,MATCH($C60,Sheet1!$C$5:$C$192,0),23))*99.976))/$AP60</f>
        <v>10.244703759044739</v>
      </c>
      <c r="M60" s="76">
        <f t="shared" ref="M60" si="829">L60</f>
        <v>10.244703759044739</v>
      </c>
      <c r="N60" s="6">
        <f>(((INDEX(Sheet1!$C$5:$BD$192,MATCH($C60,Sheet1!$C$5:$C$192,0),12))*3.4121416)+((INDEX(Sheet1!$C$5:$BD$192,MATCH($C60,Sheet1!$C$5:$C$192,0),24))*99.976))/$AP60</f>
        <v>2.6555883233014925</v>
      </c>
      <c r="O60" s="76">
        <f t="shared" ref="O60" si="830">N60</f>
        <v>2.6555883233014925</v>
      </c>
      <c r="P60" s="6">
        <f>(((INDEX(Sheet1!$C$5:$BD$192,MATCH($C60,Sheet1!$C$5:$C$192,0),17))*3.4121416)+((INDEX(Sheet1!$C$5:$BD$192,MATCH($C60,Sheet1!$C$5:$C$192,0),29))*99.976))/$AP60</f>
        <v>5.7689192618044771</v>
      </c>
      <c r="Q60" s="76">
        <f t="shared" ref="Q60" si="831">P60</f>
        <v>5.7689192618044771</v>
      </c>
      <c r="R60" s="6">
        <f>(((INDEX(Sheet1!$C$5:$BD$192,MATCH($C60,Sheet1!$C$5:$C$192,0),31))+(INDEX(Sheet1!$C$5:$BD$192,MATCH($C60,Sheet1!$C$5:$C$192,0),32)))*99.976)/$AP60</f>
        <v>0</v>
      </c>
      <c r="S60" s="76">
        <f t="shared" ref="S60" si="832">R60</f>
        <v>0</v>
      </c>
      <c r="T60" s="45">
        <f>(((INDEX(Sheet1!$C$5:$BD$192,MATCH($C60,Sheet1!$C$5:$C$192,0),19))+(INDEX(Sheet1!$C$5:$BD$192,MATCH($C60,Sheet1!$C$5:$C$192,0),20)))*3.4121416)/$AP60</f>
        <v>14.622618239955223</v>
      </c>
      <c r="U60" s="76">
        <f t="shared" ref="U60" si="833">T60</f>
        <v>14.622618239955223</v>
      </c>
      <c r="V60" s="6">
        <f>(((INDEX(Sheet1!$C$5:$BD$192,MATCH($C60,Sheet1!$C$5:$C$192,0),13))*3.4121416)+((INDEX(Sheet1!$C$5:$BD$192,MATCH($C60,Sheet1!$C$5:$C$192,0),25))*99.976))/$AP60</f>
        <v>1.5918468135656716</v>
      </c>
      <c r="W60" s="76">
        <f t="shared" ref="W60" si="834">V60</f>
        <v>1.5918468135656716</v>
      </c>
      <c r="X60" s="6">
        <f>(((INDEX(Sheet1!$C$5:$BD$192,MATCH($C60,Sheet1!$C$5:C$192,0),15))*3.4121416)+((INDEX(Sheet1!$C$5:$BD$192,MATCH($C60,Sheet1!$C$5:C$192,0),27))*99.976))/$AP60</f>
        <v>0.22543815841253731</v>
      </c>
      <c r="Y60" s="76">
        <f t="shared" ref="Y60" si="835">X60</f>
        <v>0.22543815841253731</v>
      </c>
      <c r="Z60" s="6">
        <f>(((INDEX(Sheet1!$C$5:$BD$192,MATCH($C60,Sheet1!$C$5:C$192,0),14))*3.4121416)+((INDEX(Sheet1!$C$5:$BD$192,MATCH($C60,Sheet1!$C$5:C$192,0),26))*99.976))/$AP60</f>
        <v>0</v>
      </c>
      <c r="AA60" s="76">
        <f t="shared" ref="AA60" si="836">Z60</f>
        <v>0</v>
      </c>
      <c r="AB60" s="6">
        <f>(((INDEX(Sheet1!$C$5:$BD$192,MATCH($C60,Sheet1!$C$5:C$192,0),16))*3.4121416)+((INDEX(Sheet1!$C$5:$BD$192,MATCH($C60,Sheet1!$C$5:C$192,0),28))*99.976))/$AP60</f>
        <v>1.3233222517910448</v>
      </c>
      <c r="AC60" s="76">
        <f t="shared" ref="AC60" si="837">AB60</f>
        <v>1.3233222517910448</v>
      </c>
      <c r="AD60" s="9">
        <v>0</v>
      </c>
      <c r="AE60" s="76">
        <f t="shared" ref="AE60" si="838">AD60</f>
        <v>0</v>
      </c>
      <c r="AF60" s="9">
        <v>0</v>
      </c>
      <c r="AG60" s="76">
        <f t="shared" ref="AG60" si="839">AF60</f>
        <v>0</v>
      </c>
      <c r="AH60" s="47">
        <f t="shared" ref="AH60:AH61" si="840">IF($D$58=0,"",(D60-D$58)/D$58)</f>
        <v>-3.7771875922164973E-2</v>
      </c>
      <c r="AI60" s="77">
        <f t="shared" ref="AI60:AI61" si="841">IF($E$58=0,"",(E60-E$58)/E$58)</f>
        <v>-3.7771875922164973E-2</v>
      </c>
      <c r="AJ60" s="47">
        <f t="shared" ref="AJ60:AJ61" si="842">IF($F$58=0,"",(F60-F$58)/F$58)</f>
        <v>-2.5430144320156972E-2</v>
      </c>
      <c r="AK60" s="86">
        <f t="shared" ref="AK60:AK61" si="843">IF($G$58=0,"",(G60-G$58)/G$58)</f>
        <v>-2.5430144320156972E-2</v>
      </c>
      <c r="AL60" s="45" t="str">
        <f t="shared" ref="AL60:AL61" si="844">IF(AND(AH60&gt;0,AI60&gt;0), "Yes", "No")</f>
        <v>No</v>
      </c>
      <c r="AM60" s="45" t="str">
        <f t="shared" ref="AM60:AM61" si="845">IF(AND(AH60&lt;0,AI60&lt;0), "No", "Yes")</f>
        <v>No</v>
      </c>
      <c r="AN60" s="78" t="str">
        <f t="shared" ref="AN60:AN61" si="846">IF((AL60=AM60),(IF(AND(AI60&gt;(-0.5%*D$58),AI60&lt;(0.5%*D$58),AE60&lt;=150,AG60&lt;=150,(COUNTBLANK(D60:AK60)=0)),"Pass","Fail")),IF(COUNTA(D60:AK60)=0,"","Fail"))</f>
        <v>Pass</v>
      </c>
      <c r="AO60" s="90"/>
      <c r="AP60" s="46">
        <f>IF(ISNUMBER(SEARCH("RetlMed",C60)),Sheet3!D$2,IF(ISNUMBER(SEARCH("OffSml",C60)),Sheet3!A$2,IF(ISNUMBER(SEARCH("OffMed",C60)),Sheet3!B$2,IF(ISNUMBER(SEARCH("OffLrg",C60)),Sheet3!C$2,IF(ISNUMBER(SEARCH("RetlStrp",C60)),Sheet3!E$2)))))</f>
        <v>53600</v>
      </c>
      <c r="AQ60" s="15"/>
      <c r="AR60" s="15"/>
      <c r="AS60" s="18"/>
    </row>
    <row r="61" spans="1:45" s="7" customFormat="1" ht="25.5" hidden="1" customHeight="1" x14ac:dyDescent="0.2">
      <c r="A61" s="94" t="s">
        <v>206</v>
      </c>
      <c r="B61" s="44" t="str">
        <f t="shared" si="19"/>
        <v>CBECC-Com 2016.2.1</v>
      </c>
      <c r="C61" s="65" t="s">
        <v>79</v>
      </c>
      <c r="D61" s="45">
        <f>INDEX(Sheet1!$C$5:$BD$192,MATCH($C61,Sheet1!$C$5:$C$192,0),54)</f>
        <v>112.672</v>
      </c>
      <c r="E61" s="76">
        <f t="shared" si="1"/>
        <v>112.672</v>
      </c>
      <c r="F61" s="6">
        <f>(INDEX(Sheet1!$C$5:$BD$192,MATCH($C61,Sheet1!$C$5:$C$192,0),18))/$AP61</f>
        <v>3.0306902985074626</v>
      </c>
      <c r="G61" s="76">
        <f t="shared" ref="G61" si="847">F61</f>
        <v>3.0306902985074626</v>
      </c>
      <c r="H61" s="6">
        <f>(INDEX(Sheet1!$C$5:$BD$192,MATCH($C61,Sheet1!$C$5:$C$192,0),30))/$AP61</f>
        <v>0.11992276119402985</v>
      </c>
      <c r="I61" s="76">
        <f t="shared" ref="I61" si="848">H61</f>
        <v>0.11992276119402985</v>
      </c>
      <c r="J61" s="6">
        <f t="shared" si="811"/>
        <v>22.33052487924893</v>
      </c>
      <c r="K61" s="76">
        <f t="shared" ref="K61" si="849">J61</f>
        <v>22.33052487924893</v>
      </c>
      <c r="L61" s="6">
        <f>(((INDEX(Sheet1!$C$5:$BD$192,MATCH($C61,Sheet1!$C$5:$C$192,0),11))*3.4121416)+((INDEX(Sheet1!$C$5:$BD$192,MATCH($C61,Sheet1!$C$5:$C$192,0),23))*99.976))/$AP61</f>
        <v>10.668446134844302</v>
      </c>
      <c r="M61" s="76">
        <f t="shared" ref="M61" si="850">L61</f>
        <v>10.668446134844302</v>
      </c>
      <c r="N61" s="6">
        <f>(((INDEX(Sheet1!$C$5:$BD$192,MATCH($C61,Sheet1!$C$5:$C$192,0),12))*3.4121416)+((INDEX(Sheet1!$C$5:$BD$192,MATCH($C61,Sheet1!$C$5:$C$192,0),24))*99.976))/$AP61</f>
        <v>2.729369519465672</v>
      </c>
      <c r="O61" s="76">
        <f t="shared" ref="O61" si="851">N61</f>
        <v>2.729369519465672</v>
      </c>
      <c r="P61" s="6">
        <f>(((INDEX(Sheet1!$C$5:$BD$192,MATCH($C61,Sheet1!$C$5:$C$192,0),17))*3.4121416)+((INDEX(Sheet1!$C$5:$BD$192,MATCH($C61,Sheet1!$C$5:$C$192,0),29))*99.976))/$AP61</f>
        <v>5.7689192618044771</v>
      </c>
      <c r="Q61" s="76">
        <f t="shared" ref="Q61" si="852">P61</f>
        <v>5.7689192618044771</v>
      </c>
      <c r="R61" s="6">
        <f>(((INDEX(Sheet1!$C$5:$BD$192,MATCH($C61,Sheet1!$C$5:$C$192,0),31))+(INDEX(Sheet1!$C$5:$BD$192,MATCH($C61,Sheet1!$C$5:$C$192,0),32)))*99.976)/$AP61</f>
        <v>0</v>
      </c>
      <c r="S61" s="76">
        <f t="shared" ref="S61" si="853">R61</f>
        <v>0</v>
      </c>
      <c r="T61" s="45">
        <f>(((INDEX(Sheet1!$C$5:$BD$192,MATCH($C61,Sheet1!$C$5:$C$192,0),19))+(INDEX(Sheet1!$C$5:$BD$192,MATCH($C61,Sheet1!$C$5:$C$192,0),20)))*3.4121416)/$AP61</f>
        <v>14.622618239955223</v>
      </c>
      <c r="U61" s="76">
        <f t="shared" ref="U61" si="854">T61</f>
        <v>14.622618239955223</v>
      </c>
      <c r="V61" s="6">
        <f>(((INDEX(Sheet1!$C$5:$BD$192,MATCH($C61,Sheet1!$C$5:$C$192,0),13))*3.4121416)+((INDEX(Sheet1!$C$5:$BD$192,MATCH($C61,Sheet1!$C$5:$C$192,0),25))*99.976))/$AP61</f>
        <v>1.6125488368552239</v>
      </c>
      <c r="W61" s="76">
        <f t="shared" ref="W61" si="855">V61</f>
        <v>1.6125488368552239</v>
      </c>
      <c r="X61" s="6">
        <f>(((INDEX(Sheet1!$C$5:$BD$192,MATCH($C61,Sheet1!$C$5:C$192,0),15))*3.4121416)+((INDEX(Sheet1!$C$5:$BD$192,MATCH($C61,Sheet1!$C$5:C$192,0),27))*99.976))/$AP61</f>
        <v>0.22791514404044774</v>
      </c>
      <c r="Y61" s="76">
        <f t="shared" ref="Y61" si="856">X61</f>
        <v>0.22791514404044774</v>
      </c>
      <c r="Z61" s="6">
        <f>(((INDEX(Sheet1!$C$5:$BD$192,MATCH($C61,Sheet1!$C$5:C$192,0),14))*3.4121416)+((INDEX(Sheet1!$C$5:$BD$192,MATCH($C61,Sheet1!$C$5:C$192,0),26))*99.976))/$AP61</f>
        <v>0</v>
      </c>
      <c r="AA61" s="76">
        <f t="shared" ref="AA61" si="857">Z61</f>
        <v>0</v>
      </c>
      <c r="AB61" s="6">
        <f>(((INDEX(Sheet1!$C$5:$BD$192,MATCH($C61,Sheet1!$C$5:C$192,0),16))*3.4121416)+((INDEX(Sheet1!$C$5:$BD$192,MATCH($C61,Sheet1!$C$5:C$192,0),28))*99.976))/$AP61</f>
        <v>1.3233259822388059</v>
      </c>
      <c r="AC61" s="76">
        <f t="shared" ref="AC61" si="858">AB61</f>
        <v>1.3233259822388059</v>
      </c>
      <c r="AD61" s="9">
        <v>0</v>
      </c>
      <c r="AE61" s="76">
        <f t="shared" ref="AE61" si="859">AD61</f>
        <v>0</v>
      </c>
      <c r="AF61" s="9">
        <v>0</v>
      </c>
      <c r="AG61" s="76">
        <f t="shared" ref="AG61" si="860">AF61</f>
        <v>0</v>
      </c>
      <c r="AH61" s="47">
        <f t="shared" si="840"/>
        <v>-2.2097241750420996E-2</v>
      </c>
      <c r="AI61" s="77">
        <f t="shared" si="841"/>
        <v>-2.2097241750420996E-2</v>
      </c>
      <c r="AJ61" s="47">
        <f t="shared" si="842"/>
        <v>-1.619438102217197E-2</v>
      </c>
      <c r="AK61" s="86">
        <f t="shared" si="843"/>
        <v>-1.619438102217197E-2</v>
      </c>
      <c r="AL61" s="45" t="str">
        <f t="shared" si="844"/>
        <v>No</v>
      </c>
      <c r="AM61" s="45" t="str">
        <f t="shared" si="845"/>
        <v>No</v>
      </c>
      <c r="AN61" s="78" t="str">
        <f t="shared" si="846"/>
        <v>Pass</v>
      </c>
      <c r="AO61" s="90"/>
      <c r="AP61" s="46">
        <f>IF(ISNUMBER(SEARCH("RetlMed",C61)),Sheet3!D$2,IF(ISNUMBER(SEARCH("OffSml",C61)),Sheet3!A$2,IF(ISNUMBER(SEARCH("OffMed",C61)),Sheet3!B$2,IF(ISNUMBER(SEARCH("OffLrg",C61)),Sheet3!C$2,IF(ISNUMBER(SEARCH("RetlStrp",C61)),Sheet3!E$2)))))</f>
        <v>53600</v>
      </c>
      <c r="AQ61" s="15"/>
      <c r="AR61" s="15"/>
      <c r="AS61" s="18"/>
    </row>
    <row r="62" spans="1:45" s="3" customFormat="1" ht="26.25" customHeight="1" x14ac:dyDescent="0.2">
      <c r="A62" s="94"/>
      <c r="B62" s="44" t="str">
        <f t="shared" si="19"/>
        <v>CBECC-Com 2016.2.1</v>
      </c>
      <c r="C62" s="63" t="s">
        <v>78</v>
      </c>
      <c r="D62" s="51">
        <f>INDEX(Sheet1!$C$5:$BD$192,MATCH($C62,Sheet1!$C$5:$C$192,0),54)</f>
        <v>114.703</v>
      </c>
      <c r="E62" s="76">
        <f t="shared" si="1"/>
        <v>114.703</v>
      </c>
      <c r="F62" s="51">
        <f>(INDEX(Sheet1!$C$5:$BD$192,MATCH($C62,Sheet1!$C$5:$C$192,0),18))/$AP62</f>
        <v>3.6776865671641792</v>
      </c>
      <c r="G62" s="76">
        <f t="shared" ref="G62" si="861">F62</f>
        <v>3.6776865671641792</v>
      </c>
      <c r="H62" s="51">
        <f>(INDEX(Sheet1!$C$5:$BD$192,MATCH($C62,Sheet1!$C$5:$C$192,0),30))/$AP62</f>
        <v>3.3510074626865671E-2</v>
      </c>
      <c r="I62" s="76">
        <f t="shared" ref="I62" si="862">H62</f>
        <v>3.3510074626865671E-2</v>
      </c>
      <c r="J62" s="51">
        <f t="shared" si="811"/>
        <v>15.899012476575454</v>
      </c>
      <c r="K62" s="76">
        <f t="shared" ref="K62" si="863">J62</f>
        <v>15.899012476575454</v>
      </c>
      <c r="L62" s="51">
        <f>(((INDEX(Sheet1!$C$5:$BD$192,MATCH($C62,Sheet1!$C$5:$C$192,0),11))*3.4121416)+((INDEX(Sheet1!$C$5:$BD$192,MATCH($C62,Sheet1!$C$5:$C$192,0),23))*99.976))/$AP62</f>
        <v>2.2146803060224705</v>
      </c>
      <c r="M62" s="76">
        <f t="shared" ref="M62" si="864">L62</f>
        <v>2.2146803060224705</v>
      </c>
      <c r="N62" s="51">
        <f>(((INDEX(Sheet1!$C$5:$BD$192,MATCH($C62,Sheet1!$C$5:$C$192,0),12))*3.4121416)+((INDEX(Sheet1!$C$5:$BD$192,MATCH($C62,Sheet1!$C$5:$C$192,0),24))*99.976))/$AP62</f>
        <v>5.2065015638999999</v>
      </c>
      <c r="O62" s="76">
        <f t="shared" ref="O62" si="865">N62</f>
        <v>5.2065015638999999</v>
      </c>
      <c r="P62" s="51">
        <f>(((INDEX(Sheet1!$C$5:$BD$192,MATCH($C62,Sheet1!$C$5:$C$192,0),17))*3.4121416)+((INDEX(Sheet1!$C$5:$BD$192,MATCH($C62,Sheet1!$C$5:$C$192,0),29))*99.976))/$AP62</f>
        <v>5.7689192618044771</v>
      </c>
      <c r="Q62" s="76">
        <f t="shared" ref="Q62" si="866">P62</f>
        <v>5.7689192618044771</v>
      </c>
      <c r="R62" s="51">
        <f>(((INDEX(Sheet1!$C$5:$BD$192,MATCH($C62,Sheet1!$C$5:$C$192,0),31))+(INDEX(Sheet1!$C$5:$BD$192,MATCH($C62,Sheet1!$C$5:$C$192,0),32)))*99.976)/$AP62</f>
        <v>0</v>
      </c>
      <c r="S62" s="76">
        <f t="shared" ref="S62" si="867">R62</f>
        <v>0</v>
      </c>
      <c r="T62" s="51">
        <f>(((INDEX(Sheet1!$C$5:$BD$192,MATCH($C62,Sheet1!$C$5:$C$192,0),19))+(INDEX(Sheet1!$C$5:$BD$192,MATCH($C62,Sheet1!$C$5:$C$192,0),20)))*3.4121416)/$AP62</f>
        <v>14.622618239955223</v>
      </c>
      <c r="U62" s="76">
        <f t="shared" ref="U62" si="868">T62</f>
        <v>14.622618239955223</v>
      </c>
      <c r="V62" s="51">
        <f>(((INDEX(Sheet1!$C$5:$BD$192,MATCH($C62,Sheet1!$C$5:$C$192,0),13))*3.4121416)+((INDEX(Sheet1!$C$5:$BD$192,MATCH($C62,Sheet1!$C$5:$C$192,0),25))*99.976))/$AP62</f>
        <v>1.4757958035507464</v>
      </c>
      <c r="W62" s="76">
        <f t="shared" ref="W62" si="869">V62</f>
        <v>1.4757958035507464</v>
      </c>
      <c r="X62" s="51">
        <f>(((INDEX(Sheet1!$C$5:$BD$192,MATCH($C62,Sheet1!$C$5:C$192,0),15))*3.4121416)+((INDEX(Sheet1!$C$5:$BD$192,MATCH($C62,Sheet1!$C$5:C$192,0),27))*99.976))/$AP62</f>
        <v>9.7102802044029851E-2</v>
      </c>
      <c r="Y62" s="76">
        <f t="shared" ref="Y62" si="870">X62</f>
        <v>9.7102802044029851E-2</v>
      </c>
      <c r="Z62" s="51">
        <f>(((INDEX(Sheet1!$C$5:$BD$192,MATCH($C62,Sheet1!$C$5:C$192,0),14))*3.4121416)+((INDEX(Sheet1!$C$5:$BD$192,MATCH($C62,Sheet1!$C$5:C$192,0),26))*99.976))/$AP62</f>
        <v>0</v>
      </c>
      <c r="AA62" s="76">
        <f t="shared" ref="AA62" si="871">Z62</f>
        <v>0</v>
      </c>
      <c r="AB62" s="51">
        <f>(((INDEX(Sheet1!$C$5:$BD$192,MATCH($C62,Sheet1!$C$5:C$192,0),16))*3.4121416)+((INDEX(Sheet1!$C$5:$BD$192,MATCH($C62,Sheet1!$C$5:C$192,0),28))*99.976))/$AP62</f>
        <v>1.1360127392537311</v>
      </c>
      <c r="AC62" s="76">
        <f t="shared" ref="AC62" si="872">AB62</f>
        <v>1.1360127392537311</v>
      </c>
      <c r="AD62" s="52">
        <v>0</v>
      </c>
      <c r="AE62" s="76">
        <f t="shared" ref="AE62" si="873">AD62</f>
        <v>0</v>
      </c>
      <c r="AF62" s="52">
        <v>0</v>
      </c>
      <c r="AG62" s="76">
        <f t="shared" ref="AG62" si="874">AF62</f>
        <v>0</v>
      </c>
      <c r="AH62" s="53"/>
      <c r="AI62" s="51"/>
      <c r="AJ62" s="53"/>
      <c r="AK62" s="51"/>
      <c r="AL62" s="51"/>
      <c r="AM62" s="51"/>
      <c r="AN62" s="80"/>
      <c r="AO62" s="87"/>
      <c r="AP62" s="46">
        <f>IF(ISNUMBER(SEARCH("RetlMed",C62)),Sheet3!D$2,IF(ISNUMBER(SEARCH("OffSml",C62)),Sheet3!A$2,IF(ISNUMBER(SEARCH("OffMed",C62)),Sheet3!B$2,IF(ISNUMBER(SEARCH("OffLrg",C62)),Sheet3!C$2,IF(ISNUMBER(SEARCH("RetlStrp",C62)),Sheet3!E$2)))))</f>
        <v>53600</v>
      </c>
      <c r="AQ62" s="14"/>
      <c r="AR62" s="14"/>
      <c r="AS62" s="14"/>
    </row>
    <row r="63" spans="1:45" s="7" customFormat="1" ht="25.5" hidden="1" customHeight="1" x14ac:dyDescent="0.2">
      <c r="A63" s="94" t="s">
        <v>206</v>
      </c>
      <c r="B63" s="44" t="str">
        <f t="shared" si="19"/>
        <v>CBECC-Com 2016.2.1</v>
      </c>
      <c r="C63" s="65" t="s">
        <v>83</v>
      </c>
      <c r="D63" s="45">
        <f>INDEX(Sheet1!$C$5:$BD$192,MATCH($C63,Sheet1!$C$5:$C$192,0),54)</f>
        <v>116.52500000000001</v>
      </c>
      <c r="E63" s="76">
        <f t="shared" si="1"/>
        <v>116.52500000000001</v>
      </c>
      <c r="F63" s="6">
        <f>(INDEX(Sheet1!$C$5:$BD$192,MATCH($C63,Sheet1!$C$5:$C$192,0),18))/$AP63</f>
        <v>3.7293656716417911</v>
      </c>
      <c r="G63" s="76">
        <f t="shared" ref="G63" si="875">F63</f>
        <v>3.7293656716417911</v>
      </c>
      <c r="H63" s="6">
        <f>(INDEX(Sheet1!$C$5:$BD$192,MATCH($C63,Sheet1!$C$5:$C$192,0),30))/$AP63</f>
        <v>3.4372761194029849E-2</v>
      </c>
      <c r="I63" s="76">
        <f t="shared" ref="I63" si="876">H63</f>
        <v>3.4372761194029849E-2</v>
      </c>
      <c r="J63" s="6">
        <f t="shared" si="811"/>
        <v>16.161556115434433</v>
      </c>
      <c r="K63" s="76">
        <f t="shared" ref="K63" si="877">J63</f>
        <v>16.161556115434433</v>
      </c>
      <c r="L63" s="6">
        <f>(((INDEX(Sheet1!$C$5:$BD$192,MATCH($C63,Sheet1!$C$5:$C$192,0),11))*3.4121416)+((INDEX(Sheet1!$C$5:$BD$192,MATCH($C63,Sheet1!$C$5:$C$192,0),23))*99.976))/$AP63</f>
        <v>2.3009474069962255</v>
      </c>
      <c r="M63" s="76">
        <f t="shared" ref="M63" si="878">L63</f>
        <v>2.3009474069962255</v>
      </c>
      <c r="N63" s="6">
        <f>(((INDEX(Sheet1!$C$5:$BD$192,MATCH($C63,Sheet1!$C$5:$C$192,0),12))*3.4121416)+((INDEX(Sheet1!$C$5:$BD$192,MATCH($C63,Sheet1!$C$5:$C$192,0),24))*99.976))/$AP63</f>
        <v>5.3688520251402982</v>
      </c>
      <c r="O63" s="76">
        <f t="shared" ref="O63" si="879">N63</f>
        <v>5.3688520251402982</v>
      </c>
      <c r="P63" s="6">
        <f>(((INDEX(Sheet1!$C$5:$BD$192,MATCH($C63,Sheet1!$C$5:$C$192,0),17))*3.4121416)+((INDEX(Sheet1!$C$5:$BD$192,MATCH($C63,Sheet1!$C$5:$C$192,0),29))*99.976))/$AP63</f>
        <v>5.7689192618044771</v>
      </c>
      <c r="Q63" s="76">
        <f t="shared" ref="Q63" si="880">P63</f>
        <v>5.7689192618044771</v>
      </c>
      <c r="R63" s="6">
        <f>(((INDEX(Sheet1!$C$5:$BD$192,MATCH($C63,Sheet1!$C$5:$C$192,0),31))+(INDEX(Sheet1!$C$5:$BD$192,MATCH($C63,Sheet1!$C$5:$C$192,0),32)))*99.976)/$AP63</f>
        <v>0</v>
      </c>
      <c r="S63" s="76">
        <f t="shared" ref="S63" si="881">R63</f>
        <v>0</v>
      </c>
      <c r="T63" s="45">
        <f>(((INDEX(Sheet1!$C$5:$BD$192,MATCH($C63,Sheet1!$C$5:$C$192,0),19))+(INDEX(Sheet1!$C$5:$BD$192,MATCH($C63,Sheet1!$C$5:$C$192,0),20)))*3.4121416)/$AP63</f>
        <v>14.622618239955223</v>
      </c>
      <c r="U63" s="76">
        <f t="shared" ref="U63" si="882">T63</f>
        <v>14.622618239955223</v>
      </c>
      <c r="V63" s="6">
        <f>(((INDEX(Sheet1!$C$5:$BD$192,MATCH($C63,Sheet1!$C$5:$C$192,0),13))*3.4121416)+((INDEX(Sheet1!$C$5:$BD$192,MATCH($C63,Sheet1!$C$5:$C$192,0),25))*99.976))/$AP63</f>
        <v>1.4879674728402987</v>
      </c>
      <c r="W63" s="76">
        <f t="shared" ref="W63" si="883">V63</f>
        <v>1.4879674728402987</v>
      </c>
      <c r="X63" s="6">
        <f>(((INDEX(Sheet1!$C$5:$BD$192,MATCH($C63,Sheet1!$C$5:C$192,0),15))*3.4121416)+((INDEX(Sheet1!$C$5:$BD$192,MATCH($C63,Sheet1!$C$5:C$192,0),27))*99.976))/$AP63</f>
        <v>9.88553441755224E-2</v>
      </c>
      <c r="Y63" s="76">
        <f t="shared" ref="Y63" si="884">X63</f>
        <v>9.88553441755224E-2</v>
      </c>
      <c r="Z63" s="6">
        <f>(((INDEX(Sheet1!$C$5:$BD$192,MATCH($C63,Sheet1!$C$5:C$192,0),14))*3.4121416)+((INDEX(Sheet1!$C$5:$BD$192,MATCH($C63,Sheet1!$C$5:C$192,0),26))*99.976))/$AP63</f>
        <v>0</v>
      </c>
      <c r="AA63" s="76">
        <f t="shared" ref="AA63" si="885">Z63</f>
        <v>0</v>
      </c>
      <c r="AB63" s="6">
        <f>(((INDEX(Sheet1!$C$5:$BD$192,MATCH($C63,Sheet1!$C$5:C$192,0),16))*3.4121416)+((INDEX(Sheet1!$C$5:$BD$192,MATCH($C63,Sheet1!$C$5:C$192,0),28))*99.976))/$AP63</f>
        <v>1.1360146044776118</v>
      </c>
      <c r="AC63" s="76">
        <f t="shared" ref="AC63" si="886">AB63</f>
        <v>1.1360146044776118</v>
      </c>
      <c r="AD63" s="9">
        <v>0</v>
      </c>
      <c r="AE63" s="76">
        <f t="shared" ref="AE63" si="887">AD63</f>
        <v>0</v>
      </c>
      <c r="AF63" s="9">
        <v>0</v>
      </c>
      <c r="AG63" s="76">
        <f t="shared" ref="AG63" si="888">AF63</f>
        <v>0</v>
      </c>
      <c r="AH63" s="47">
        <f>IF($D$62=0,"",(D63-D$62)/D$62)</f>
        <v>1.5884501713119992E-2</v>
      </c>
      <c r="AI63" s="77">
        <f>IF($E$62=0,"",(E63-E$62)/E$62)</f>
        <v>1.5884501713119992E-2</v>
      </c>
      <c r="AJ63" s="47">
        <f>IF($F$62=0,"",(F63-F$62)/F$62)</f>
        <v>1.4052068748604934E-2</v>
      </c>
      <c r="AK63" s="86">
        <f>IF($G$62=0,"",(G63-G$62)/G$62)</f>
        <v>1.4052068748604934E-2</v>
      </c>
      <c r="AL63" s="45" t="str">
        <f t="shared" ref="AL63" si="889">IF(AND(AH63&gt;0,AI63&gt;0), "Yes", "No")</f>
        <v>Yes</v>
      </c>
      <c r="AM63" s="45" t="str">
        <f t="shared" ref="AM63" si="890">IF(AND(AH63&lt;0,AI63&lt;0), "No", "Yes")</f>
        <v>Yes</v>
      </c>
      <c r="AN63" s="78" t="str">
        <f>IF((AL63=AM63),(IF(AND(AI63&gt;(-0.5%*D$62),AI63&lt;(0.5%*D$62),AE63&lt;=150,AG63&lt;=150,(COUNTBLANK(D63:AK63)=0)),"Pass","Fail")),IF(COUNTA(D63:AK63)=0,"","Fail"))</f>
        <v>Pass</v>
      </c>
      <c r="AO63" s="90"/>
      <c r="AP63" s="46">
        <f>IF(ISNUMBER(SEARCH("RetlMed",C63)),Sheet3!D$2,IF(ISNUMBER(SEARCH("OffSml",C63)),Sheet3!A$2,IF(ISNUMBER(SEARCH("OffMed",C63)),Sheet3!B$2,IF(ISNUMBER(SEARCH("OffLrg",C63)),Sheet3!C$2,IF(ISNUMBER(SEARCH("RetlStrp",C63)),Sheet3!E$2)))))</f>
        <v>53600</v>
      </c>
      <c r="AQ63" s="15"/>
      <c r="AR63" s="15"/>
      <c r="AS63" s="18"/>
    </row>
    <row r="64" spans="1:45" s="7" customFormat="1" ht="25.5" customHeight="1" x14ac:dyDescent="0.2">
      <c r="A64" s="94"/>
      <c r="B64" s="44" t="str">
        <f t="shared" si="19"/>
        <v>CBECC-Com 2016.2.1</v>
      </c>
      <c r="C64" s="65" t="s">
        <v>84</v>
      </c>
      <c r="D64" s="45">
        <f>INDEX(Sheet1!$C$5:$BD$192,MATCH($C64,Sheet1!$C$5:$C$192,0),54)</f>
        <v>110.691</v>
      </c>
      <c r="E64" s="76">
        <f t="shared" si="1"/>
        <v>110.691</v>
      </c>
      <c r="F64" s="6">
        <f>(INDEX(Sheet1!$C$5:$BD$192,MATCH($C64,Sheet1!$C$5:$C$192,0),18))/$AP64</f>
        <v>3.5724813432835822</v>
      </c>
      <c r="G64" s="76">
        <f t="shared" ref="G64" si="891">F64</f>
        <v>3.5724813432835822</v>
      </c>
      <c r="H64" s="6">
        <f>(INDEX(Sheet1!$C$5:$BD$192,MATCH($C64,Sheet1!$C$5:$C$192,0),30))/$AP64</f>
        <v>3.183880597014925E-2</v>
      </c>
      <c r="I64" s="76">
        <f t="shared" ref="I64" si="892">H64</f>
        <v>3.183880597014925E-2</v>
      </c>
      <c r="J64" s="6">
        <f t="shared" si="811"/>
        <v>15.372897034234944</v>
      </c>
      <c r="K64" s="76">
        <f t="shared" ref="K64" si="893">J64</f>
        <v>15.372897034234944</v>
      </c>
      <c r="L64" s="6">
        <f>(((INDEX(Sheet1!$C$5:$BD$192,MATCH($C64,Sheet1!$C$5:$C$192,0),11))*3.4121416)+((INDEX(Sheet1!$C$5:$BD$192,MATCH($C64,Sheet1!$C$5:$C$192,0),23))*99.976))/$AP64</f>
        <v>2.0475564469416576</v>
      </c>
      <c r="M64" s="76">
        <f t="shared" ref="M64" si="894">L64</f>
        <v>2.0475564469416576</v>
      </c>
      <c r="N64" s="6">
        <f>(((INDEX(Sheet1!$C$5:$BD$192,MATCH($C64,Sheet1!$C$5:$C$192,0),12))*3.4121416)+((INDEX(Sheet1!$C$5:$BD$192,MATCH($C64,Sheet1!$C$5:$C$192,0),24))*99.976))/$AP64</f>
        <v>4.9187039713731346</v>
      </c>
      <c r="O64" s="76">
        <f t="shared" ref="O64" si="895">N64</f>
        <v>4.9187039713731346</v>
      </c>
      <c r="P64" s="6">
        <f>(((INDEX(Sheet1!$C$5:$BD$192,MATCH($C64,Sheet1!$C$5:$C$192,0),17))*3.4121416)+((INDEX(Sheet1!$C$5:$BD$192,MATCH($C64,Sheet1!$C$5:$C$192,0),29))*99.976))/$AP64</f>
        <v>5.7689192618044771</v>
      </c>
      <c r="Q64" s="76">
        <f t="shared" ref="Q64" si="896">P64</f>
        <v>5.7689192618044771</v>
      </c>
      <c r="R64" s="6">
        <f>(((INDEX(Sheet1!$C$5:$BD$192,MATCH($C64,Sheet1!$C$5:$C$192,0),31))+(INDEX(Sheet1!$C$5:$BD$192,MATCH($C64,Sheet1!$C$5:$C$192,0),32)))*99.976)/$AP64</f>
        <v>0</v>
      </c>
      <c r="S64" s="76">
        <f t="shared" ref="S64" si="897">R64</f>
        <v>0</v>
      </c>
      <c r="T64" s="45">
        <f>(((INDEX(Sheet1!$C$5:$BD$192,MATCH($C64,Sheet1!$C$5:$C$192,0),19))+(INDEX(Sheet1!$C$5:$BD$192,MATCH($C64,Sheet1!$C$5:$C$192,0),20)))*3.4121416)/$AP64</f>
        <v>14.622618239955223</v>
      </c>
      <c r="U64" s="76">
        <f t="shared" ref="U64" si="898">T64</f>
        <v>14.622618239955223</v>
      </c>
      <c r="V64" s="6">
        <f>(((INDEX(Sheet1!$C$5:$BD$192,MATCH($C64,Sheet1!$C$5:$C$192,0),13))*3.4121416)+((INDEX(Sheet1!$C$5:$BD$192,MATCH($C64,Sheet1!$C$5:$C$192,0),25))*99.976))/$AP64</f>
        <v>1.4062479547074629</v>
      </c>
      <c r="W64" s="76">
        <f t="shared" ref="W64" si="899">V64</f>
        <v>1.4062479547074629</v>
      </c>
      <c r="X64" s="6">
        <f>(((INDEX(Sheet1!$C$5:$BD$192,MATCH($C64,Sheet1!$C$5:C$192,0),15))*3.4121416)+((INDEX(Sheet1!$C$5:$BD$192,MATCH($C64,Sheet1!$C$5:C$192,0),27))*99.976))/$AP64</f>
        <v>9.5460390602238793E-2</v>
      </c>
      <c r="Y64" s="76">
        <f t="shared" ref="Y64" si="900">X64</f>
        <v>9.5460390602238793E-2</v>
      </c>
      <c r="Z64" s="6">
        <f>(((INDEX(Sheet1!$C$5:$BD$192,MATCH($C64,Sheet1!$C$5:C$192,0),14))*3.4121416)+((INDEX(Sheet1!$C$5:$BD$192,MATCH($C64,Sheet1!$C$5:C$192,0),26))*99.976))/$AP64</f>
        <v>0</v>
      </c>
      <c r="AA64" s="76">
        <f t="shared" ref="AA64" si="901">Z64</f>
        <v>0</v>
      </c>
      <c r="AB64" s="6">
        <f>(((INDEX(Sheet1!$C$5:$BD$192,MATCH($C64,Sheet1!$C$5:C$192,0),16))*3.4121416)+((INDEX(Sheet1!$C$5:$BD$192,MATCH($C64,Sheet1!$C$5:C$192,0),28))*99.976))/$AP64</f>
        <v>1.1360090088059702</v>
      </c>
      <c r="AC64" s="76">
        <f t="shared" ref="AC64" si="902">AB64</f>
        <v>1.1360090088059702</v>
      </c>
      <c r="AD64" s="9">
        <v>0</v>
      </c>
      <c r="AE64" s="76">
        <f t="shared" ref="AE64" si="903">AD64</f>
        <v>0</v>
      </c>
      <c r="AF64" s="9">
        <v>0</v>
      </c>
      <c r="AG64" s="76">
        <f t="shared" ref="AG64" si="904">AF64</f>
        <v>0</v>
      </c>
      <c r="AH64" s="47">
        <f t="shared" ref="AH64:AH65" si="905">IF($D$62=0,"",(D64-D$62)/D$62)</f>
        <v>-3.4977289172907426E-2</v>
      </c>
      <c r="AI64" s="77">
        <f t="shared" ref="AI64:AI65" si="906">IF($E$62=0,"",(E64-E$62)/E$62)</f>
        <v>-3.4977289172907426E-2</v>
      </c>
      <c r="AJ64" s="47">
        <f t="shared" ref="AJ64:AJ65" si="907">IF($F$62=0,"",(F64-F$62)/F$62)</f>
        <v>-2.86063594488748E-2</v>
      </c>
      <c r="AK64" s="86">
        <f t="shared" ref="AK64:AK65" si="908">IF($G$62=0,"",(G64-G$62)/G$62)</f>
        <v>-2.86063594488748E-2</v>
      </c>
      <c r="AL64" s="45" t="str">
        <f t="shared" ref="AL64:AL65" si="909">IF(AND(AH64&gt;0,AI64&gt;0), "Yes", "No")</f>
        <v>No</v>
      </c>
      <c r="AM64" s="45" t="str">
        <f t="shared" ref="AM64:AM65" si="910">IF(AND(AH64&lt;0,AI64&lt;0), "No", "Yes")</f>
        <v>No</v>
      </c>
      <c r="AN64" s="78" t="str">
        <f t="shared" ref="AN64:AN65" si="911">IF((AL64=AM64),(IF(AND(AI64&gt;(-0.5%*D$62),AI64&lt;(0.5%*D$62),AE64&lt;=150,AG64&lt;=150,(COUNTBLANK(D64:AK64)=0)),"Pass","Fail")),IF(COUNTA(D64:AK64)=0,"","Fail"))</f>
        <v>Pass</v>
      </c>
      <c r="AO64" s="90"/>
      <c r="AP64" s="46">
        <f>IF(ISNUMBER(SEARCH("RetlMed",C64)),Sheet3!D$2,IF(ISNUMBER(SEARCH("OffSml",C64)),Sheet3!A$2,IF(ISNUMBER(SEARCH("OffMed",C64)),Sheet3!B$2,IF(ISNUMBER(SEARCH("OffLrg",C64)),Sheet3!C$2,IF(ISNUMBER(SEARCH("RetlStrp",C64)),Sheet3!E$2)))))</f>
        <v>53600</v>
      </c>
      <c r="AQ64" s="15"/>
      <c r="AR64" s="15"/>
      <c r="AS64" s="18"/>
    </row>
    <row r="65" spans="1:45" s="7" customFormat="1" ht="25.5" customHeight="1" x14ac:dyDescent="0.2">
      <c r="A65" s="94"/>
      <c r="B65" s="44" t="str">
        <f t="shared" si="19"/>
        <v>CBECC-Com 2016.2.1</v>
      </c>
      <c r="C65" s="65" t="s">
        <v>80</v>
      </c>
      <c r="D65" s="45">
        <f>INDEX(Sheet1!$C$5:$BD$192,MATCH($C65,Sheet1!$C$5:$C$192,0),54)</f>
        <v>112.26300000000001</v>
      </c>
      <c r="E65" s="76">
        <f t="shared" si="1"/>
        <v>112.26300000000001</v>
      </c>
      <c r="F65" s="6">
        <f>(INDEX(Sheet1!$C$5:$BD$192,MATCH($C65,Sheet1!$C$5:$C$192,0),18))/$AP65</f>
        <v>3.6113992537313431</v>
      </c>
      <c r="G65" s="76">
        <f t="shared" ref="G65" si="912">F65</f>
        <v>3.6113992537313431</v>
      </c>
      <c r="H65" s="6">
        <f>(INDEX(Sheet1!$C$5:$BD$192,MATCH($C65,Sheet1!$C$5:$C$192,0),30))/$AP65</f>
        <v>3.3036567164179104E-2</v>
      </c>
      <c r="I65" s="76">
        <f t="shared" ref="I65" si="913">H65</f>
        <v>3.3036567164179104E-2</v>
      </c>
      <c r="J65" s="6">
        <f t="shared" si="811"/>
        <v>15.62547896973595</v>
      </c>
      <c r="K65" s="76">
        <f t="shared" ref="K65" si="914">J65</f>
        <v>15.62547896973595</v>
      </c>
      <c r="L65" s="6">
        <f>(((INDEX(Sheet1!$C$5:$BD$192,MATCH($C65,Sheet1!$C$5:$C$192,0),11))*3.4121416)+((INDEX(Sheet1!$C$5:$BD$192,MATCH($C65,Sheet1!$C$5:$C$192,0),23))*99.976))/$AP65</f>
        <v>2.1673304086801291</v>
      </c>
      <c r="M65" s="76">
        <f t="shared" ref="M65" si="915">L65</f>
        <v>2.1673304086801291</v>
      </c>
      <c r="N65" s="6">
        <f>(((INDEX(Sheet1!$C$5:$BD$192,MATCH($C65,Sheet1!$C$5:$C$192,0),12))*3.4121416)+((INDEX(Sheet1!$C$5:$BD$192,MATCH($C65,Sheet1!$C$5:$C$192,0),24))*99.976))/$AP65</f>
        <v>5.0221376965910451</v>
      </c>
      <c r="O65" s="76">
        <f t="shared" ref="O65" si="916">N65</f>
        <v>5.0221376965910451</v>
      </c>
      <c r="P65" s="6">
        <f>(((INDEX(Sheet1!$C$5:$BD$192,MATCH($C65,Sheet1!$C$5:$C$192,0),17))*3.4121416)+((INDEX(Sheet1!$C$5:$BD$192,MATCH($C65,Sheet1!$C$5:$C$192,0),29))*99.976))/$AP65</f>
        <v>5.7689192618044771</v>
      </c>
      <c r="Q65" s="76">
        <f t="shared" ref="Q65" si="917">P65</f>
        <v>5.7689192618044771</v>
      </c>
      <c r="R65" s="6">
        <f>(((INDEX(Sheet1!$C$5:$BD$192,MATCH($C65,Sheet1!$C$5:$C$192,0),31))+(INDEX(Sheet1!$C$5:$BD$192,MATCH($C65,Sheet1!$C$5:$C$192,0),32)))*99.976)/$AP65</f>
        <v>0</v>
      </c>
      <c r="S65" s="76">
        <f t="shared" ref="S65" si="918">R65</f>
        <v>0</v>
      </c>
      <c r="T65" s="45">
        <f>(((INDEX(Sheet1!$C$5:$BD$192,MATCH($C65,Sheet1!$C$5:$C$192,0),19))+(INDEX(Sheet1!$C$5:$BD$192,MATCH($C65,Sheet1!$C$5:$C$192,0),20)))*3.4121416)/$AP65</f>
        <v>14.622618239955223</v>
      </c>
      <c r="U65" s="76">
        <f t="shared" ref="U65" si="919">T65</f>
        <v>14.622618239955223</v>
      </c>
      <c r="V65" s="6">
        <f>(((INDEX(Sheet1!$C$5:$BD$192,MATCH($C65,Sheet1!$C$5:$C$192,0),13))*3.4121416)+((INDEX(Sheet1!$C$5:$BD$192,MATCH($C65,Sheet1!$C$5:$C$192,0),25))*99.976))/$AP65</f>
        <v>1.4341180217313434</v>
      </c>
      <c r="W65" s="76">
        <f t="shared" ref="W65" si="920">V65</f>
        <v>1.4341180217313434</v>
      </c>
      <c r="X65" s="6">
        <f>(((INDEX(Sheet1!$C$5:$BD$192,MATCH($C65,Sheet1!$C$5:C$192,0),15))*3.4121416)+((INDEX(Sheet1!$C$5:$BD$192,MATCH($C65,Sheet1!$C$5:C$192,0),27))*99.976))/$AP65</f>
        <v>9.6960841675223869E-2</v>
      </c>
      <c r="Y65" s="76">
        <f t="shared" ref="Y65" si="921">X65</f>
        <v>9.6960841675223869E-2</v>
      </c>
      <c r="Z65" s="6">
        <f>(((INDEX(Sheet1!$C$5:$BD$192,MATCH($C65,Sheet1!$C$5:C$192,0),14))*3.4121416)+((INDEX(Sheet1!$C$5:$BD$192,MATCH($C65,Sheet1!$C$5:C$192,0),26))*99.976))/$AP65</f>
        <v>0</v>
      </c>
      <c r="AA65" s="76">
        <f t="shared" ref="AA65" si="922">Z65</f>
        <v>0</v>
      </c>
      <c r="AB65" s="6">
        <f>(((INDEX(Sheet1!$C$5:$BD$192,MATCH($C65,Sheet1!$C$5:C$192,0),16))*3.4121416)+((INDEX(Sheet1!$C$5:$BD$192,MATCH($C65,Sheet1!$C$5:C$192,0),28))*99.976))/$AP65</f>
        <v>1.1360127392537311</v>
      </c>
      <c r="AC65" s="76">
        <f t="shared" ref="AC65" si="923">AB65</f>
        <v>1.1360127392537311</v>
      </c>
      <c r="AD65" s="9">
        <v>0</v>
      </c>
      <c r="AE65" s="76">
        <f t="shared" ref="AE65" si="924">AD65</f>
        <v>0</v>
      </c>
      <c r="AF65" s="9">
        <v>0</v>
      </c>
      <c r="AG65" s="76">
        <f t="shared" ref="AG65" si="925">AF65</f>
        <v>0</v>
      </c>
      <c r="AH65" s="47">
        <f t="shared" si="905"/>
        <v>-2.1272329407251753E-2</v>
      </c>
      <c r="AI65" s="77">
        <f t="shared" si="906"/>
        <v>-2.1272329407251753E-2</v>
      </c>
      <c r="AJ65" s="47">
        <f t="shared" si="907"/>
        <v>-1.8024187820864103E-2</v>
      </c>
      <c r="AK65" s="86">
        <f t="shared" si="908"/>
        <v>-1.8024187820864103E-2</v>
      </c>
      <c r="AL65" s="45" t="str">
        <f t="shared" si="909"/>
        <v>No</v>
      </c>
      <c r="AM65" s="45" t="str">
        <f t="shared" si="910"/>
        <v>No</v>
      </c>
      <c r="AN65" s="78" t="str">
        <f t="shared" si="911"/>
        <v>Pass</v>
      </c>
      <c r="AO65" s="90"/>
      <c r="AP65" s="46">
        <f>IF(ISNUMBER(SEARCH("RetlMed",C65)),Sheet3!D$2,IF(ISNUMBER(SEARCH("OffSml",C65)),Sheet3!A$2,IF(ISNUMBER(SEARCH("OffMed",C65)),Sheet3!B$2,IF(ISNUMBER(SEARCH("OffLrg",C65)),Sheet3!C$2,IF(ISNUMBER(SEARCH("RetlStrp",C65)),Sheet3!E$2)))))</f>
        <v>53600</v>
      </c>
      <c r="AQ65" s="15"/>
      <c r="AR65" s="15"/>
      <c r="AS65" s="18"/>
    </row>
    <row r="66" spans="1:45" s="3" customFormat="1" ht="26.25" customHeight="1" x14ac:dyDescent="0.2">
      <c r="A66" s="94"/>
      <c r="B66" s="44" t="str">
        <f t="shared" si="19"/>
        <v>CBECC-Com 2016.2.1</v>
      </c>
      <c r="C66" s="63" t="s">
        <v>100</v>
      </c>
      <c r="D66" s="51">
        <f>INDEX(Sheet1!$C$5:$BD$192,MATCH($C66,Sheet1!$C$5:$C$192,0),54)</f>
        <v>348.23200000000003</v>
      </c>
      <c r="E66" s="76">
        <f t="shared" si="1"/>
        <v>348.23200000000003</v>
      </c>
      <c r="F66" s="51">
        <f>(INDEX(Sheet1!$C$5:$BD$192,MATCH($C66,Sheet1!$C$5:$C$192,0),18))/$AP66</f>
        <v>12.576270500101234</v>
      </c>
      <c r="G66" s="76">
        <f t="shared" ref="G66" si="926">F66</f>
        <v>12.576270500101234</v>
      </c>
      <c r="H66" s="51">
        <f>(INDEX(Sheet1!$C$5:$BD$192,MATCH($C66,Sheet1!$C$5:$C$192,0),30))/$AP66</f>
        <v>4.0392265640817979E-2</v>
      </c>
      <c r="I66" s="76">
        <f t="shared" ref="I66" si="927">H66</f>
        <v>4.0392265640817979E-2</v>
      </c>
      <c r="J66" s="51">
        <f t="shared" si="811"/>
        <v>46.95023265907755</v>
      </c>
      <c r="K66" s="76">
        <f t="shared" ref="K66" si="928">J66</f>
        <v>46.95023265907755</v>
      </c>
      <c r="L66" s="51">
        <f>(((INDEX(Sheet1!$C$5:$BD$192,MATCH($C66,Sheet1!$C$5:$C$192,0),11))*3.4121416)+((INDEX(Sheet1!$C$5:$BD$192,MATCH($C66,Sheet1!$C$5:$C$192,0),23))*99.976))/$AP66</f>
        <v>0.21823187984612269</v>
      </c>
      <c r="M66" s="76">
        <f t="shared" ref="M66" si="929">L66</f>
        <v>0.21823187984612269</v>
      </c>
      <c r="N66" s="51">
        <f>(((INDEX(Sheet1!$C$5:$BD$192,MATCH($C66,Sheet1!$C$5:$C$192,0),12))*3.4121416)+((INDEX(Sheet1!$C$5:$BD$192,MATCH($C66,Sheet1!$C$5:$C$192,0),24))*99.976))/$AP66</f>
        <v>15.368799763838835</v>
      </c>
      <c r="O66" s="76">
        <f t="shared" ref="O66" si="930">N66</f>
        <v>15.368799763838835</v>
      </c>
      <c r="P66" s="51">
        <f>(((INDEX(Sheet1!$C$5:$BD$192,MATCH($C66,Sheet1!$C$5:$C$192,0),17))*3.4121416)+((INDEX(Sheet1!$C$5:$BD$192,MATCH($C66,Sheet1!$C$5:$C$192,0),29))*99.976))/$AP66</f>
        <v>12.916354940964567</v>
      </c>
      <c r="Q66" s="76">
        <f t="shared" ref="Q66" si="931">P66</f>
        <v>12.916354940964567</v>
      </c>
      <c r="R66" s="51">
        <f>(((INDEX(Sheet1!$C$5:$BD$192,MATCH($C66,Sheet1!$C$5:$C$192,0),31))+(INDEX(Sheet1!$C$5:$BD$192,MATCH($C66,Sheet1!$C$5:$C$192,0),32)))*99.976)/$AP66</f>
        <v>0</v>
      </c>
      <c r="S66" s="76">
        <f t="shared" ref="S66" si="932">R66</f>
        <v>0</v>
      </c>
      <c r="T66" s="51">
        <f>(((INDEX(Sheet1!$C$5:$BD$192,MATCH($C66,Sheet1!$C$5:$C$192,0),19))+(INDEX(Sheet1!$C$5:$BD$192,MATCH($C66,Sheet1!$C$5:$C$192,0),20)))*3.4121416)/$AP66</f>
        <v>10.73029067247945</v>
      </c>
      <c r="U66" s="76">
        <f t="shared" ref="U66" si="933">T66</f>
        <v>10.73029067247945</v>
      </c>
      <c r="V66" s="51">
        <f>(((INDEX(Sheet1!$C$5:$BD$192,MATCH($C66,Sheet1!$C$5:$C$192,0),13))*3.4121416)+((INDEX(Sheet1!$C$5:$BD$192,MATCH($C66,Sheet1!$C$5:$C$192,0),25))*99.976))/$AP66</f>
        <v>14.626819590038469</v>
      </c>
      <c r="W66" s="76">
        <f t="shared" ref="W66" si="934">V66</f>
        <v>14.626819590038469</v>
      </c>
      <c r="X66" s="51">
        <f>(((INDEX(Sheet1!$C$5:$BD$192,MATCH($C66,Sheet1!$C$5:C$192,0),15))*3.4121416)+((INDEX(Sheet1!$C$5:$BD$192,MATCH($C66,Sheet1!$C$5:C$192,0),27))*99.976))/$AP66</f>
        <v>0</v>
      </c>
      <c r="Y66" s="76">
        <f t="shared" ref="Y66" si="935">X66</f>
        <v>0</v>
      </c>
      <c r="Z66" s="51">
        <f>(((INDEX(Sheet1!$C$5:$BD$192,MATCH($C66,Sheet1!$C$5:C$192,0),14))*3.4121416)+((INDEX(Sheet1!$C$5:$BD$192,MATCH($C66,Sheet1!$C$5:C$192,0),26))*99.976))/$AP66</f>
        <v>0</v>
      </c>
      <c r="AA66" s="76">
        <f t="shared" ref="AA66" si="936">Z66</f>
        <v>0</v>
      </c>
      <c r="AB66" s="51">
        <f>(((INDEX(Sheet1!$C$5:$BD$192,MATCH($C66,Sheet1!$C$5:C$192,0),16))*3.4121416)+((INDEX(Sheet1!$C$5:$BD$192,MATCH($C66,Sheet1!$C$5:C$192,0),28))*99.976))/$AP66</f>
        <v>3.8200264843895524</v>
      </c>
      <c r="AC66" s="76">
        <f t="shared" ref="AC66" si="937">AB66</f>
        <v>3.8200264843895524</v>
      </c>
      <c r="AD66" s="52">
        <v>0</v>
      </c>
      <c r="AE66" s="76">
        <f t="shared" ref="AE66" si="938">AD66</f>
        <v>0</v>
      </c>
      <c r="AF66" s="52">
        <v>0</v>
      </c>
      <c r="AG66" s="76">
        <f t="shared" ref="AG66" si="939">AF66</f>
        <v>0</v>
      </c>
      <c r="AH66" s="53"/>
      <c r="AI66" s="51"/>
      <c r="AJ66" s="53"/>
      <c r="AK66" s="51"/>
      <c r="AL66" s="51"/>
      <c r="AM66" s="51"/>
      <c r="AN66" s="79"/>
      <c r="AO66" s="87"/>
      <c r="AP66" s="46">
        <f>IF(ISNUMBER(SEARCH("RetlMed",C66)),Sheet3!D$2,IF(ISNUMBER(SEARCH("OffSml",C66)),Sheet3!A$2,IF(ISNUMBER(SEARCH("OffMed",C66)),Sheet3!B$2,IF(ISNUMBER(SEARCH("OffLrg",C66)),Sheet3!C$2,IF(ISNUMBER(SEARCH("RetlStrp",C66)),Sheet3!E$2)))))</f>
        <v>24695</v>
      </c>
      <c r="AQ66" s="14"/>
      <c r="AR66" s="14"/>
      <c r="AS66" s="14"/>
    </row>
    <row r="67" spans="1:45" s="7" customFormat="1" ht="25.5" customHeight="1" x14ac:dyDescent="0.2">
      <c r="A67" s="94"/>
      <c r="B67" s="44" t="str">
        <f t="shared" si="19"/>
        <v>CBECC-Com 2016.2.1</v>
      </c>
      <c r="C67" s="65" t="s">
        <v>85</v>
      </c>
      <c r="D67" s="45">
        <f>INDEX(Sheet1!$C$5:$BD$192,MATCH($C67,Sheet1!$C$5:$C$192,0),54)</f>
        <v>354.28199999999998</v>
      </c>
      <c r="E67" s="76">
        <f t="shared" si="1"/>
        <v>354.28199999999998</v>
      </c>
      <c r="F67" s="6">
        <f>(INDEX(Sheet1!$C$5:$BD$192,MATCH($C67,Sheet1!$C$5:$C$192,0),18))/$AP67</f>
        <v>12.760113383275966</v>
      </c>
      <c r="G67" s="76">
        <f t="shared" ref="G67" si="940">F67</f>
        <v>12.760113383275966</v>
      </c>
      <c r="H67" s="6">
        <f>(INDEX(Sheet1!$C$5:$BD$192,MATCH($C67,Sheet1!$C$5:$C$192,0),30))/$AP67</f>
        <v>4.0781939663899577E-2</v>
      </c>
      <c r="I67" s="76">
        <f t="shared" ref="I67" si="941">H67</f>
        <v>4.0781939663899577E-2</v>
      </c>
      <c r="J67" s="6">
        <f t="shared" si="811"/>
        <v>47.616468416599311</v>
      </c>
      <c r="K67" s="76">
        <f t="shared" ref="K67" si="942">J67</f>
        <v>47.616468416599311</v>
      </c>
      <c r="L67" s="6">
        <f>(((INDEX(Sheet1!$C$5:$BD$192,MATCH($C67,Sheet1!$C$5:$C$192,0),11))*3.4121416)+((INDEX(Sheet1!$C$5:$BD$192,MATCH($C67,Sheet1!$C$5:$C$192,0),23))*99.976))/$AP67</f>
        <v>0.25716968782344601</v>
      </c>
      <c r="M67" s="76">
        <f t="shared" ref="M67" si="943">L67</f>
        <v>0.25716968782344601</v>
      </c>
      <c r="N67" s="6">
        <f>(((INDEX(Sheet1!$C$5:$BD$192,MATCH($C67,Sheet1!$C$5:$C$192,0),12))*3.4121416)+((INDEX(Sheet1!$C$5:$BD$192,MATCH($C67,Sheet1!$C$5:$C$192,0),24))*99.976))/$AP67</f>
        <v>15.996097713383275</v>
      </c>
      <c r="O67" s="76">
        <f t="shared" ref="O67" si="944">N67</f>
        <v>15.996097713383275</v>
      </c>
      <c r="P67" s="6">
        <f>(((INDEX(Sheet1!$C$5:$BD$192,MATCH($C67,Sheet1!$C$5:$C$192,0),17))*3.4121416)+((INDEX(Sheet1!$C$5:$BD$192,MATCH($C67,Sheet1!$C$5:$C$192,0),29))*99.976))/$AP67</f>
        <v>12.916354940964567</v>
      </c>
      <c r="Q67" s="76">
        <f t="shared" ref="Q67" si="945">P67</f>
        <v>12.916354940964567</v>
      </c>
      <c r="R67" s="6">
        <f>(((INDEX(Sheet1!$C$5:$BD$192,MATCH($C67,Sheet1!$C$5:$C$192,0),31))+(INDEX(Sheet1!$C$5:$BD$192,MATCH($C67,Sheet1!$C$5:$C$192,0),32)))*99.976)/$AP67</f>
        <v>0</v>
      </c>
      <c r="S67" s="76">
        <f t="shared" ref="S67" si="946">R67</f>
        <v>0</v>
      </c>
      <c r="T67" s="45">
        <f>(((INDEX(Sheet1!$C$5:$BD$192,MATCH($C67,Sheet1!$C$5:$C$192,0),19))+(INDEX(Sheet1!$C$5:$BD$192,MATCH($C67,Sheet1!$C$5:$C$192,0),20)))*3.4121416)/$AP67</f>
        <v>10.73029067247945</v>
      </c>
      <c r="U67" s="76">
        <f t="shared" ref="U67" si="947">T67</f>
        <v>10.73029067247945</v>
      </c>
      <c r="V67" s="6">
        <f>(((INDEX(Sheet1!$C$5:$BD$192,MATCH($C67,Sheet1!$C$5:$C$192,0),13))*3.4121416)+((INDEX(Sheet1!$C$5:$BD$192,MATCH($C67,Sheet1!$C$5:$C$192,0),25))*99.976))/$AP67</f>
        <v>14.626819590038469</v>
      </c>
      <c r="W67" s="76">
        <f t="shared" ref="W67" si="948">V67</f>
        <v>14.626819590038469</v>
      </c>
      <c r="X67" s="6">
        <f>(((INDEX(Sheet1!$C$5:$BD$192,MATCH($C67,Sheet1!$C$5:C$192,0),15))*3.4121416)+((INDEX(Sheet1!$C$5:$BD$192,MATCH($C67,Sheet1!$C$5:C$192,0),27))*99.976))/$AP67</f>
        <v>0</v>
      </c>
      <c r="Y67" s="76">
        <f t="shared" ref="Y67" si="949">X67</f>
        <v>0</v>
      </c>
      <c r="Z67" s="6">
        <f>(((INDEX(Sheet1!$C$5:$BD$192,MATCH($C67,Sheet1!$C$5:C$192,0),14))*3.4121416)+((INDEX(Sheet1!$C$5:$BD$192,MATCH($C67,Sheet1!$C$5:C$192,0),26))*99.976))/$AP67</f>
        <v>0</v>
      </c>
      <c r="AA67" s="76">
        <f t="shared" ref="AA67" si="950">Z67</f>
        <v>0</v>
      </c>
      <c r="AB67" s="6">
        <f>(((INDEX(Sheet1!$C$5:$BD$192,MATCH($C67,Sheet1!$C$5:C$192,0),16))*3.4121416)+((INDEX(Sheet1!$C$5:$BD$192,MATCH($C67,Sheet1!$C$5:C$192,0),28))*99.976))/$AP67</f>
        <v>3.8200264843895524</v>
      </c>
      <c r="AC67" s="76">
        <f t="shared" ref="AC67" si="951">AB67</f>
        <v>3.8200264843895524</v>
      </c>
      <c r="AD67" s="9">
        <v>0</v>
      </c>
      <c r="AE67" s="76">
        <f t="shared" ref="AE67" si="952">AD67</f>
        <v>0</v>
      </c>
      <c r="AF67" s="9">
        <v>0</v>
      </c>
      <c r="AG67" s="76">
        <f t="shared" ref="AG67" si="953">AF67</f>
        <v>0</v>
      </c>
      <c r="AH67" s="47">
        <f>IF($D$66=0,"",(D67-D$66)/D$66)</f>
        <v>1.7373475154494573E-2</v>
      </c>
      <c r="AI67" s="77">
        <f>IF($E$66=0,"",(E67-E$66)/E$66)</f>
        <v>1.7373475154494573E-2</v>
      </c>
      <c r="AJ67" s="47">
        <f>IF($F$66=0,"",(F67-F$66)/F$66)</f>
        <v>1.4618235443747173E-2</v>
      </c>
      <c r="AK67" s="86">
        <f>IF($G$66=0,"",(G67-G$66)/G$66)</f>
        <v>1.4618235443747173E-2</v>
      </c>
      <c r="AL67" s="45" t="str">
        <f t="shared" ref="AL67" si="954">IF(AND(AH67&gt;0,AI67&gt;0), "Yes", "No")</f>
        <v>Yes</v>
      </c>
      <c r="AM67" s="45" t="str">
        <f t="shared" ref="AM67" si="955">IF(AND(AH67&lt;0,AI67&lt;0), "No", "Yes")</f>
        <v>Yes</v>
      </c>
      <c r="AN67" s="78" t="str">
        <f>IF((AL67=AM67),(IF(AND(AI67&gt;(-0.5%*D$66),AI67&lt;(0.5%*D$66),AE67&lt;=150,AG67&lt;=150,(COUNTBLANK(D67:AK67)=0)),"Pass","Fail")),IF(COUNTA(D67:AK67)=0,"","Fail"))</f>
        <v>Pass</v>
      </c>
      <c r="AO67" s="90"/>
      <c r="AP67" s="46">
        <f>IF(ISNUMBER(SEARCH("RetlMed",C67)),Sheet3!D$2,IF(ISNUMBER(SEARCH("OffSml",C67)),Sheet3!A$2,IF(ISNUMBER(SEARCH("OffMed",C67)),Sheet3!B$2,IF(ISNUMBER(SEARCH("OffLrg",C67)),Sheet3!C$2,IF(ISNUMBER(SEARCH("RetlStrp",C67)),Sheet3!E$2)))))</f>
        <v>24695</v>
      </c>
      <c r="AQ67" s="15"/>
      <c r="AR67" s="15"/>
      <c r="AS67" s="18"/>
    </row>
    <row r="68" spans="1:45" s="7" customFormat="1" ht="25.5" hidden="1" customHeight="1" x14ac:dyDescent="0.2">
      <c r="A68" s="94" t="s">
        <v>206</v>
      </c>
      <c r="B68" s="44" t="str">
        <f t="shared" si="19"/>
        <v>CBECC-Com 2016.2.1</v>
      </c>
      <c r="C68" s="65" t="s">
        <v>86</v>
      </c>
      <c r="D68" s="45">
        <f>INDEX(Sheet1!$C$5:$BD$192,MATCH($C68,Sheet1!$C$5:$C$192,0),54)</f>
        <v>345.899</v>
      </c>
      <c r="E68" s="76">
        <f t="shared" si="1"/>
        <v>345.899</v>
      </c>
      <c r="F68" s="6">
        <f>(INDEX(Sheet1!$C$5:$BD$192,MATCH($C68,Sheet1!$C$5:$C$192,0),18))/$AP68</f>
        <v>12.50508200040494</v>
      </c>
      <c r="G68" s="76">
        <f t="shared" ref="G68" si="956">F68</f>
        <v>12.50508200040494</v>
      </c>
      <c r="H68" s="6">
        <f>(INDEX(Sheet1!$C$5:$BD$192,MATCH($C68,Sheet1!$C$5:$C$192,0),30))/$AP68</f>
        <v>4.0285401903219276E-2</v>
      </c>
      <c r="I68" s="76">
        <f t="shared" ref="I68" si="957">H68</f>
        <v>4.0285401903219276E-2</v>
      </c>
      <c r="J68" s="6">
        <f t="shared" si="811"/>
        <v>46.696780160774246</v>
      </c>
      <c r="K68" s="76">
        <f t="shared" ref="K68" si="958">J68</f>
        <v>46.696780160774246</v>
      </c>
      <c r="L68" s="6">
        <f>(((INDEX(Sheet1!$C$5:$BD$192,MATCH($C68,Sheet1!$C$5:$C$192,0),11))*3.4121416)+((INDEX(Sheet1!$C$5:$BD$192,MATCH($C68,Sheet1!$C$5:$C$192,0),23))*99.976))/$AP68</f>
        <v>0.20754645144361206</v>
      </c>
      <c r="M68" s="76">
        <f t="shared" ref="M68" si="959">L68</f>
        <v>0.20754645144361206</v>
      </c>
      <c r="N68" s="6">
        <f>(((INDEX(Sheet1!$C$5:$BD$192,MATCH($C68,Sheet1!$C$5:$C$192,0),12))*3.4121416)+((INDEX(Sheet1!$C$5:$BD$192,MATCH($C68,Sheet1!$C$5:$C$192,0),24))*99.976))/$AP68</f>
        <v>15.126170865292568</v>
      </c>
      <c r="O68" s="76">
        <f t="shared" ref="O68" si="960">N68</f>
        <v>15.126170865292568</v>
      </c>
      <c r="P68" s="6">
        <f>(((INDEX(Sheet1!$C$5:$BD$192,MATCH($C68,Sheet1!$C$5:$C$192,0),17))*3.4121416)+((INDEX(Sheet1!$C$5:$BD$192,MATCH($C68,Sheet1!$C$5:$C$192,0),29))*99.976))/$AP68</f>
        <v>12.916354940964567</v>
      </c>
      <c r="Q68" s="76">
        <f t="shared" ref="Q68" si="961">P68</f>
        <v>12.916354940964567</v>
      </c>
      <c r="R68" s="6">
        <f>(((INDEX(Sheet1!$C$5:$BD$192,MATCH($C68,Sheet1!$C$5:$C$192,0),31))+(INDEX(Sheet1!$C$5:$BD$192,MATCH($C68,Sheet1!$C$5:$C$192,0),32)))*99.976)/$AP68</f>
        <v>0</v>
      </c>
      <c r="S68" s="76">
        <f t="shared" ref="S68" si="962">R68</f>
        <v>0</v>
      </c>
      <c r="T68" s="45">
        <f>(((INDEX(Sheet1!$C$5:$BD$192,MATCH($C68,Sheet1!$C$5:$C$192,0),19))+(INDEX(Sheet1!$C$5:$BD$192,MATCH($C68,Sheet1!$C$5:$C$192,0),20)))*3.4121416)/$AP68</f>
        <v>10.73029067247945</v>
      </c>
      <c r="U68" s="76">
        <f t="shared" ref="U68" si="963">T68</f>
        <v>10.73029067247945</v>
      </c>
      <c r="V68" s="6">
        <f>(((INDEX(Sheet1!$C$5:$BD$192,MATCH($C68,Sheet1!$C$5:$C$192,0),13))*3.4121416)+((INDEX(Sheet1!$C$5:$BD$192,MATCH($C68,Sheet1!$C$5:$C$192,0),25))*99.976))/$AP68</f>
        <v>14.626681418683944</v>
      </c>
      <c r="W68" s="76">
        <f t="shared" ref="W68" si="964">V68</f>
        <v>14.626681418683944</v>
      </c>
      <c r="X68" s="6">
        <f>(((INDEX(Sheet1!$C$5:$BD$192,MATCH($C68,Sheet1!$C$5:C$192,0),15))*3.4121416)+((INDEX(Sheet1!$C$5:$BD$192,MATCH($C68,Sheet1!$C$5:C$192,0),27))*99.976))/$AP68</f>
        <v>0</v>
      </c>
      <c r="Y68" s="76">
        <f t="shared" ref="Y68" si="965">X68</f>
        <v>0</v>
      </c>
      <c r="Z68" s="6">
        <f>(((INDEX(Sheet1!$C$5:$BD$192,MATCH($C68,Sheet1!$C$5:C$192,0),14))*3.4121416)+((INDEX(Sheet1!$C$5:$BD$192,MATCH($C68,Sheet1!$C$5:C$192,0),26))*99.976))/$AP68</f>
        <v>0</v>
      </c>
      <c r="AA68" s="76">
        <f t="shared" ref="AA68" si="966">Z68</f>
        <v>0</v>
      </c>
      <c r="AB68" s="6">
        <f>(((INDEX(Sheet1!$C$5:$BD$192,MATCH($C68,Sheet1!$C$5:C$192,0),16))*3.4121416)+((INDEX(Sheet1!$C$5:$BD$192,MATCH($C68,Sheet1!$C$5:C$192,0),28))*99.976))/$AP68</f>
        <v>3.8200264843895524</v>
      </c>
      <c r="AC68" s="76">
        <f t="shared" ref="AC68" si="967">AB68</f>
        <v>3.8200264843895524</v>
      </c>
      <c r="AD68" s="9">
        <v>0</v>
      </c>
      <c r="AE68" s="76">
        <f t="shared" ref="AE68" si="968">AD68</f>
        <v>0</v>
      </c>
      <c r="AF68" s="9">
        <v>0</v>
      </c>
      <c r="AG68" s="76">
        <f t="shared" ref="AG68" si="969">AF68</f>
        <v>0</v>
      </c>
      <c r="AH68" s="47">
        <f t="shared" ref="AH68:AH69" si="970">IF($D$66=0,"",(D68-D$66)/D$66)</f>
        <v>-6.6995566174275385E-3</v>
      </c>
      <c r="AI68" s="77">
        <f t="shared" ref="AI68:AI69" si="971">IF($E$66=0,"",(E68-E$66)/E$66)</f>
        <v>-6.6995566174275385E-3</v>
      </c>
      <c r="AJ68" s="47">
        <f t="shared" ref="AJ68:AJ69" si="972">IF($F$66=0,"",(F68-F$66)/F$66)</f>
        <v>-5.6605413898914887E-3</v>
      </c>
      <c r="AK68" s="86">
        <f t="shared" ref="AK68:AK69" si="973">IF($G$66=0,"",(G68-G$66)/G$66)</f>
        <v>-5.6605413898914887E-3</v>
      </c>
      <c r="AL68" s="45" t="str">
        <f t="shared" ref="AL68:AL69" si="974">IF(AND(AH68&gt;0,AI68&gt;0), "Yes", "No")</f>
        <v>No</v>
      </c>
      <c r="AM68" s="45" t="str">
        <f t="shared" ref="AM68:AM69" si="975">IF(AND(AH68&lt;0,AI68&lt;0), "No", "Yes")</f>
        <v>No</v>
      </c>
      <c r="AN68" s="78" t="str">
        <f t="shared" ref="AN68:AN69" si="976">IF((AL68=AM68),(IF(AND(AI68&gt;(-0.5%*D$66),AI68&lt;(0.5%*D$66),AE68&lt;=150,AG68&lt;=150,(COUNTBLANK(D68:AK68)=0)),"Pass","Fail")),IF(COUNTA(D68:AK68)=0,"","Fail"))</f>
        <v>Pass</v>
      </c>
      <c r="AO68" s="90"/>
      <c r="AP68" s="46">
        <f>IF(ISNUMBER(SEARCH("RetlMed",C68)),Sheet3!D$2,IF(ISNUMBER(SEARCH("OffSml",C68)),Sheet3!A$2,IF(ISNUMBER(SEARCH("OffMed",C68)),Sheet3!B$2,IF(ISNUMBER(SEARCH("OffLrg",C68)),Sheet3!C$2,IF(ISNUMBER(SEARCH("RetlStrp",C68)),Sheet3!E$2)))))</f>
        <v>24695</v>
      </c>
      <c r="AQ68" s="15"/>
      <c r="AR68" s="15"/>
      <c r="AS68" s="18"/>
    </row>
    <row r="69" spans="1:45" s="7" customFormat="1" ht="25.5" hidden="1" customHeight="1" x14ac:dyDescent="0.2">
      <c r="A69" s="94" t="s">
        <v>206</v>
      </c>
      <c r="B69" s="44" t="str">
        <f t="shared" si="19"/>
        <v>CBECC-Com 2016.2.1</v>
      </c>
      <c r="C69" s="65" t="s">
        <v>155</v>
      </c>
      <c r="D69" s="45">
        <f>INDEX(Sheet1!$C$5:$BD$192,MATCH($C69,Sheet1!$C$5:$C$192,0),54)</f>
        <v>348.20100000000002</v>
      </c>
      <c r="E69" s="76">
        <f t="shared" si="1"/>
        <v>348.20100000000002</v>
      </c>
      <c r="F69" s="6">
        <f>(INDEX(Sheet1!$C$5:$BD$192,MATCH($C69,Sheet1!$C$5:$C$192,0),18))/$AP69</f>
        <v>12.578700141729096</v>
      </c>
      <c r="G69" s="76">
        <f t="shared" ref="G69" si="977">F69</f>
        <v>12.578700141729096</v>
      </c>
      <c r="H69" s="6">
        <f>(INDEX(Sheet1!$C$5:$BD$192,MATCH($C69,Sheet1!$C$5:$C$192,0),30))/$AP69</f>
        <v>4.0330228791253295E-2</v>
      </c>
      <c r="I69" s="76">
        <f t="shared" ref="I69" si="978">H69</f>
        <v>4.0330228791253295E-2</v>
      </c>
      <c r="J69" s="6">
        <f t="shared" si="811"/>
        <v>46.952319529747719</v>
      </c>
      <c r="K69" s="76">
        <f t="shared" ref="K69" si="979">J69</f>
        <v>46.952319529747719</v>
      </c>
      <c r="L69" s="6">
        <f>(((INDEX(Sheet1!$C$5:$BD$192,MATCH($C69,Sheet1!$C$5:$C$192,0),11))*3.4121416)+((INDEX(Sheet1!$C$5:$BD$192,MATCH($C69,Sheet1!$C$5:$C$192,0),23))*99.976))/$AP69</f>
        <v>0.21202846924478638</v>
      </c>
      <c r="M69" s="76">
        <f t="shared" ref="M69" si="980">L69</f>
        <v>0.21202846924478638</v>
      </c>
      <c r="N69" s="6">
        <f>(((INDEX(Sheet1!$C$5:$BD$192,MATCH($C69,Sheet1!$C$5:$C$192,0),12))*3.4121416)+((INDEX(Sheet1!$C$5:$BD$192,MATCH($C69,Sheet1!$C$5:$C$192,0),24))*99.976))/$AP69</f>
        <v>15.377090045110346</v>
      </c>
      <c r="O69" s="76">
        <f t="shared" ref="O69" si="981">N69</f>
        <v>15.377090045110346</v>
      </c>
      <c r="P69" s="6">
        <f>(((INDEX(Sheet1!$C$5:$BD$192,MATCH($C69,Sheet1!$C$5:$C$192,0),17))*3.4121416)+((INDEX(Sheet1!$C$5:$BD$192,MATCH($C69,Sheet1!$C$5:$C$192,0),29))*99.976))/$AP69</f>
        <v>12.916354940964567</v>
      </c>
      <c r="Q69" s="76">
        <f t="shared" ref="Q69" si="982">P69</f>
        <v>12.916354940964567</v>
      </c>
      <c r="R69" s="6">
        <f>(((INDEX(Sheet1!$C$5:$BD$192,MATCH($C69,Sheet1!$C$5:$C$192,0),31))+(INDEX(Sheet1!$C$5:$BD$192,MATCH($C69,Sheet1!$C$5:$C$192,0),32)))*99.976)/$AP69</f>
        <v>0</v>
      </c>
      <c r="S69" s="76">
        <f t="shared" ref="S69" si="983">R69</f>
        <v>0</v>
      </c>
      <c r="T69" s="45">
        <f>(((INDEX(Sheet1!$C$5:$BD$192,MATCH($C69,Sheet1!$C$5:$C$192,0),19))+(INDEX(Sheet1!$C$5:$BD$192,MATCH($C69,Sheet1!$C$5:$C$192,0),20)))*3.4121416)/$AP69</f>
        <v>10.73029067247945</v>
      </c>
      <c r="U69" s="76">
        <f t="shared" ref="U69" si="984">T69</f>
        <v>10.73029067247945</v>
      </c>
      <c r="V69" s="6">
        <f>(((INDEX(Sheet1!$C$5:$BD$192,MATCH($C69,Sheet1!$C$5:$C$192,0),13))*3.4121416)+((INDEX(Sheet1!$C$5:$BD$192,MATCH($C69,Sheet1!$C$5:$C$192,0),25))*99.976))/$AP69</f>
        <v>14.626819590038469</v>
      </c>
      <c r="W69" s="76">
        <f t="shared" ref="W69" si="985">V69</f>
        <v>14.626819590038469</v>
      </c>
      <c r="X69" s="6">
        <f>(((INDEX(Sheet1!$C$5:$BD$192,MATCH($C69,Sheet1!$C$5:C$192,0),15))*3.4121416)+((INDEX(Sheet1!$C$5:$BD$192,MATCH($C69,Sheet1!$C$5:C$192,0),27))*99.976))/$AP69</f>
        <v>0</v>
      </c>
      <c r="Y69" s="76">
        <f t="shared" ref="Y69" si="986">X69</f>
        <v>0</v>
      </c>
      <c r="Z69" s="6">
        <f>(((INDEX(Sheet1!$C$5:$BD$192,MATCH($C69,Sheet1!$C$5:C$192,0),14))*3.4121416)+((INDEX(Sheet1!$C$5:$BD$192,MATCH($C69,Sheet1!$C$5:C$192,0),26))*99.976))/$AP69</f>
        <v>0</v>
      </c>
      <c r="AA69" s="76">
        <f t="shared" ref="AA69" si="987">Z69</f>
        <v>0</v>
      </c>
      <c r="AB69" s="6">
        <f>(((INDEX(Sheet1!$C$5:$BD$192,MATCH($C69,Sheet1!$C$5:C$192,0),16))*3.4121416)+((INDEX(Sheet1!$C$5:$BD$192,MATCH($C69,Sheet1!$C$5:C$192,0),28))*99.976))/$AP69</f>
        <v>3.8200264843895524</v>
      </c>
      <c r="AC69" s="76">
        <f t="shared" ref="AC69" si="988">AB69</f>
        <v>3.8200264843895524</v>
      </c>
      <c r="AD69" s="9">
        <v>0</v>
      </c>
      <c r="AE69" s="76">
        <f t="shared" ref="AE69" si="989">AD69</f>
        <v>0</v>
      </c>
      <c r="AF69" s="9">
        <v>0</v>
      </c>
      <c r="AG69" s="76">
        <f t="shared" ref="AG69" si="990">AF69</f>
        <v>0</v>
      </c>
      <c r="AH69" s="47">
        <f t="shared" si="970"/>
        <v>-8.9021112361890666E-5</v>
      </c>
      <c r="AI69" s="77">
        <f t="shared" si="971"/>
        <v>-8.9021112361890666E-5</v>
      </c>
      <c r="AJ69" s="47">
        <f t="shared" si="972"/>
        <v>1.9319253890425967E-4</v>
      </c>
      <c r="AK69" s="86">
        <f t="shared" si="973"/>
        <v>1.9319253890425967E-4</v>
      </c>
      <c r="AL69" s="45" t="str">
        <f t="shared" si="974"/>
        <v>No</v>
      </c>
      <c r="AM69" s="45" t="str">
        <f t="shared" si="975"/>
        <v>No</v>
      </c>
      <c r="AN69" s="78" t="str">
        <f t="shared" si="976"/>
        <v>Pass</v>
      </c>
      <c r="AO69" s="90"/>
      <c r="AP69" s="46">
        <f>IF(ISNUMBER(SEARCH("RetlMed",C69)),Sheet3!D$2,IF(ISNUMBER(SEARCH("OffSml",C69)),Sheet3!A$2,IF(ISNUMBER(SEARCH("OffMed",C69)),Sheet3!B$2,IF(ISNUMBER(SEARCH("OffLrg",C69)),Sheet3!C$2,IF(ISNUMBER(SEARCH("RetlStrp",C69)),Sheet3!E$2)))))</f>
        <v>24695</v>
      </c>
      <c r="AQ69" s="15"/>
      <c r="AR69" s="15"/>
      <c r="AS69" s="18"/>
    </row>
    <row r="70" spans="1:45" s="3" customFormat="1" ht="26.25" customHeight="1" x14ac:dyDescent="0.2">
      <c r="A70" s="94"/>
      <c r="B70" s="44" t="str">
        <f t="shared" si="19"/>
        <v>CBECC-Com 2016.2.1</v>
      </c>
      <c r="C70" s="63" t="s">
        <v>101</v>
      </c>
      <c r="D70" s="51">
        <f>INDEX(Sheet1!$C$5:$BD$192,MATCH($C70,Sheet1!$C$5:$C$192,0),54)</f>
        <v>223.50299999999999</v>
      </c>
      <c r="E70" s="76">
        <f t="shared" ref="E70:E76" si="991">D70</f>
        <v>223.50299999999999</v>
      </c>
      <c r="F70" s="51">
        <f>(INDEX(Sheet1!$C$5:$BD$192,MATCH($C70,Sheet1!$C$5:$C$192,0),18))/$AP70</f>
        <v>7.8958898562462041</v>
      </c>
      <c r="G70" s="76">
        <f t="shared" ref="G70" si="992">F70</f>
        <v>7.8958898562462041</v>
      </c>
      <c r="H70" s="51">
        <f>(INDEX(Sheet1!$C$5:$BD$192,MATCH($C70,Sheet1!$C$5:$C$192,0),30))/$AP70</f>
        <v>4.8598501720996154E-2</v>
      </c>
      <c r="I70" s="76">
        <f t="shared" ref="I70" si="993">H70</f>
        <v>4.8598501720996154E-2</v>
      </c>
      <c r="J70" s="51">
        <f t="shared" si="811"/>
        <v>31.800566615026522</v>
      </c>
      <c r="K70" s="76">
        <f t="shared" ref="K70" si="994">J70</f>
        <v>31.800566615026522</v>
      </c>
      <c r="L70" s="51">
        <f>(((INDEX(Sheet1!$C$5:$BD$192,MATCH($C70,Sheet1!$C$5:$C$192,0),11))*3.4121416)+((INDEX(Sheet1!$C$5:$BD$192,MATCH($C70,Sheet1!$C$5:$C$192,0),23))*99.976))/$AP70</f>
        <v>0.44878475416076125</v>
      </c>
      <c r="M70" s="76">
        <f t="shared" ref="M70" si="995">L70</f>
        <v>0.44878475416076125</v>
      </c>
      <c r="N70" s="51">
        <f>(((INDEX(Sheet1!$C$5:$BD$192,MATCH($C70,Sheet1!$C$5:$C$192,0),12))*3.4121416)+((INDEX(Sheet1!$C$5:$BD$192,MATCH($C70,Sheet1!$C$5:$C$192,0),24))*99.976))/$AP70</f>
        <v>4.2745519264045351</v>
      </c>
      <c r="O70" s="76">
        <f t="shared" ref="O70" si="996">N70</f>
        <v>4.2745519264045351</v>
      </c>
      <c r="P70" s="51">
        <f>(((INDEX(Sheet1!$C$5:$BD$192,MATCH($C70,Sheet1!$C$5:$C$192,0),17))*3.4121416)+((INDEX(Sheet1!$C$5:$BD$192,MATCH($C70,Sheet1!$C$5:$C$192,0),29))*99.976))/$AP70</f>
        <v>12.916354940964567</v>
      </c>
      <c r="Q70" s="76">
        <f t="shared" ref="Q70" si="997">P70</f>
        <v>12.916354940964567</v>
      </c>
      <c r="R70" s="51">
        <f>(((INDEX(Sheet1!$C$5:$BD$192,MATCH($C70,Sheet1!$C$5:$C$192,0),31))+(INDEX(Sheet1!$C$5:$BD$192,MATCH($C70,Sheet1!$C$5:$C$192,0),32)))*99.976)/$AP70</f>
        <v>0</v>
      </c>
      <c r="S70" s="76">
        <f t="shared" ref="S70" si="998">R70</f>
        <v>0</v>
      </c>
      <c r="T70" s="51">
        <f>(((INDEX(Sheet1!$C$5:$BD$192,MATCH($C70,Sheet1!$C$5:$C$192,0),19))+(INDEX(Sheet1!$C$5:$BD$192,MATCH($C70,Sheet1!$C$5:$C$192,0),20)))*3.4121416)/$AP70</f>
        <v>10.73029067247945</v>
      </c>
      <c r="U70" s="76">
        <f t="shared" ref="U70" si="999">T70</f>
        <v>10.73029067247945</v>
      </c>
      <c r="V70" s="51">
        <f>(((INDEX(Sheet1!$C$5:$BD$192,MATCH($C70,Sheet1!$C$5:$C$192,0),13))*3.4121416)+((INDEX(Sheet1!$C$5:$BD$192,MATCH($C70,Sheet1!$C$5:$C$192,0),25))*99.976))/$AP70</f>
        <v>9.7509597458756829</v>
      </c>
      <c r="W70" s="76">
        <f t="shared" ref="W70" si="1000">V70</f>
        <v>9.7509597458756829</v>
      </c>
      <c r="X70" s="51">
        <f>(((INDEX(Sheet1!$C$5:$BD$192,MATCH($C70,Sheet1!$C$5:C$192,0),15))*3.4121416)+((INDEX(Sheet1!$C$5:$BD$192,MATCH($C70,Sheet1!$C$5:C$192,0),27))*99.976))/$AP70</f>
        <v>0</v>
      </c>
      <c r="Y70" s="76">
        <f t="shared" ref="Y70" si="1001">X70</f>
        <v>0</v>
      </c>
      <c r="Z70" s="51">
        <f>(((INDEX(Sheet1!$C$5:$BD$192,MATCH($C70,Sheet1!$C$5:C$192,0),14))*3.4121416)+((INDEX(Sheet1!$C$5:$BD$192,MATCH($C70,Sheet1!$C$5:C$192,0),26))*99.976))/$AP70</f>
        <v>0</v>
      </c>
      <c r="AA70" s="76">
        <f t="shared" ref="AA70" si="1002">Z70</f>
        <v>0</v>
      </c>
      <c r="AB70" s="51">
        <f>(((INDEX(Sheet1!$C$5:$BD$192,MATCH($C70,Sheet1!$C$5:C$192,0),16))*3.4121416)+((INDEX(Sheet1!$C$5:$BD$192,MATCH($C70,Sheet1!$C$5:C$192,0),28))*99.976))/$AP70</f>
        <v>4.409915247620976</v>
      </c>
      <c r="AC70" s="76">
        <f t="shared" ref="AC70" si="1003">AB70</f>
        <v>4.409915247620976</v>
      </c>
      <c r="AD70" s="52">
        <v>0</v>
      </c>
      <c r="AE70" s="76">
        <f t="shared" ref="AE70" si="1004">AD70</f>
        <v>0</v>
      </c>
      <c r="AF70" s="52">
        <v>0</v>
      </c>
      <c r="AG70" s="76">
        <f t="shared" ref="AG70" si="1005">AF70</f>
        <v>0</v>
      </c>
      <c r="AH70" s="53"/>
      <c r="AI70" s="51"/>
      <c r="AJ70" s="53"/>
      <c r="AK70" s="51"/>
      <c r="AL70" s="51"/>
      <c r="AM70" s="51"/>
      <c r="AN70" s="79"/>
      <c r="AO70" s="87"/>
      <c r="AP70" s="46">
        <f>IF(ISNUMBER(SEARCH("RetlMed",C70)),Sheet3!D$2,IF(ISNUMBER(SEARCH("OffSml",C70)),Sheet3!A$2,IF(ISNUMBER(SEARCH("OffMed",C70)),Sheet3!B$2,IF(ISNUMBER(SEARCH("OffLrg",C70)),Sheet3!C$2,IF(ISNUMBER(SEARCH("RetlStrp",C70)),Sheet3!E$2)))))</f>
        <v>24695</v>
      </c>
      <c r="AQ70" s="14"/>
      <c r="AR70" s="14"/>
      <c r="AS70" s="14"/>
    </row>
    <row r="71" spans="1:45" s="7" customFormat="1" ht="25.5" hidden="1" customHeight="1" x14ac:dyDescent="0.2">
      <c r="A71" s="94" t="s">
        <v>206</v>
      </c>
      <c r="B71" s="44" t="str">
        <f t="shared" ref="B71:B76" si="1006">B70</f>
        <v>CBECC-Com 2016.2.1</v>
      </c>
      <c r="C71" s="65" t="s">
        <v>87</v>
      </c>
      <c r="D71" s="45">
        <f>INDEX(Sheet1!$C$5:$BD$192,MATCH($C71,Sheet1!$C$5:$C$192,0),54)</f>
        <v>226.84399999999999</v>
      </c>
      <c r="E71" s="76">
        <f t="shared" si="991"/>
        <v>226.84399999999999</v>
      </c>
      <c r="F71" s="6">
        <f>(INDEX(Sheet1!$C$5:$BD$192,MATCH($C71,Sheet1!$C$5:$C$192,0),18))/$AP71</f>
        <v>7.9870419113180802</v>
      </c>
      <c r="G71" s="76">
        <f t="shared" ref="G71" si="1007">F71</f>
        <v>7.9870419113180802</v>
      </c>
      <c r="H71" s="6">
        <f>(INDEX(Sheet1!$C$5:$BD$192,MATCH($C71,Sheet1!$C$5:$C$192,0),30))/$AP71</f>
        <v>4.9462644259971655E-2</v>
      </c>
      <c r="I71" s="76">
        <f t="shared" ref="I71" si="1008">H71</f>
        <v>4.9462644259971655E-2</v>
      </c>
      <c r="J71" s="6">
        <f t="shared" si="811"/>
        <v>32.198040788924075</v>
      </c>
      <c r="K71" s="76">
        <f t="shared" ref="K71" si="1009">J71</f>
        <v>32.198040788924075</v>
      </c>
      <c r="L71" s="6">
        <f>(((INDEX(Sheet1!$C$5:$BD$192,MATCH($C71,Sheet1!$C$5:$C$192,0),11))*3.4121416)+((INDEX(Sheet1!$C$5:$BD$192,MATCH($C71,Sheet1!$C$5:$C$192,0),23))*99.976))/$AP71</f>
        <v>0.53516612334480662</v>
      </c>
      <c r="M71" s="76">
        <f t="shared" ref="M71" si="1010">L71</f>
        <v>0.53516612334480662</v>
      </c>
      <c r="N71" s="6">
        <f>(((INDEX(Sheet1!$C$5:$BD$192,MATCH($C71,Sheet1!$C$5:$C$192,0),12))*3.4121416)+((INDEX(Sheet1!$C$5:$BD$192,MATCH($C71,Sheet1!$C$5:$C$192,0),24))*99.976))/$AP71</f>
        <v>4.5856447311180402</v>
      </c>
      <c r="O71" s="76">
        <f t="shared" ref="O71" si="1011">N71</f>
        <v>4.5856447311180402</v>
      </c>
      <c r="P71" s="6">
        <f>(((INDEX(Sheet1!$C$5:$BD$192,MATCH($C71,Sheet1!$C$5:$C$192,0),17))*3.4121416)+((INDEX(Sheet1!$C$5:$BD$192,MATCH($C71,Sheet1!$C$5:$C$192,0),29))*99.976))/$AP71</f>
        <v>12.916354940964567</v>
      </c>
      <c r="Q71" s="76">
        <f t="shared" ref="Q71" si="1012">P71</f>
        <v>12.916354940964567</v>
      </c>
      <c r="R71" s="6">
        <f>(((INDEX(Sheet1!$C$5:$BD$192,MATCH($C71,Sheet1!$C$5:$C$192,0),31))+(INDEX(Sheet1!$C$5:$BD$192,MATCH($C71,Sheet1!$C$5:$C$192,0),32)))*99.976)/$AP71</f>
        <v>0</v>
      </c>
      <c r="S71" s="76">
        <f t="shared" ref="S71" si="1013">R71</f>
        <v>0</v>
      </c>
      <c r="T71" s="45">
        <f>(((INDEX(Sheet1!$C$5:$BD$192,MATCH($C71,Sheet1!$C$5:$C$192,0),19))+(INDEX(Sheet1!$C$5:$BD$192,MATCH($C71,Sheet1!$C$5:$C$192,0),20)))*3.4121416)/$AP71</f>
        <v>10.73029067247945</v>
      </c>
      <c r="U71" s="76">
        <f t="shared" ref="U71" si="1014">T71</f>
        <v>10.73029067247945</v>
      </c>
      <c r="V71" s="6">
        <f>(((INDEX(Sheet1!$C$5:$BD$192,MATCH($C71,Sheet1!$C$5:$C$192,0),13))*3.4121416)+((INDEX(Sheet1!$C$5:$BD$192,MATCH($C71,Sheet1!$C$5:$C$192,0),25))*99.976))/$AP71</f>
        <v>9.7509597458756829</v>
      </c>
      <c r="W71" s="76">
        <f t="shared" ref="W71" si="1015">V71</f>
        <v>9.7509597458756829</v>
      </c>
      <c r="X71" s="6">
        <f>(((INDEX(Sheet1!$C$5:$BD$192,MATCH($C71,Sheet1!$C$5:C$192,0),15))*3.4121416)+((INDEX(Sheet1!$C$5:$BD$192,MATCH($C71,Sheet1!$C$5:C$192,0),27))*99.976))/$AP71</f>
        <v>0</v>
      </c>
      <c r="Y71" s="76">
        <f t="shared" ref="Y71" si="1016">X71</f>
        <v>0</v>
      </c>
      <c r="Z71" s="6">
        <f>(((INDEX(Sheet1!$C$5:$BD$192,MATCH($C71,Sheet1!$C$5:C$192,0),14))*3.4121416)+((INDEX(Sheet1!$C$5:$BD$192,MATCH($C71,Sheet1!$C$5:C$192,0),26))*99.976))/$AP71</f>
        <v>0</v>
      </c>
      <c r="AA71" s="76">
        <f t="shared" ref="AA71" si="1017">Z71</f>
        <v>0</v>
      </c>
      <c r="AB71" s="6">
        <f>(((INDEX(Sheet1!$C$5:$BD$192,MATCH($C71,Sheet1!$C$5:C$192,0),16))*3.4121416)+((INDEX(Sheet1!$C$5:$BD$192,MATCH($C71,Sheet1!$C$5:C$192,0),28))*99.976))/$AP71</f>
        <v>4.409915247620976</v>
      </c>
      <c r="AC71" s="76">
        <f t="shared" ref="AC71" si="1018">AB71</f>
        <v>4.409915247620976</v>
      </c>
      <c r="AD71" s="9">
        <v>0</v>
      </c>
      <c r="AE71" s="76">
        <f t="shared" ref="AE71" si="1019">AD71</f>
        <v>0</v>
      </c>
      <c r="AF71" s="9">
        <v>0</v>
      </c>
      <c r="AG71" s="76">
        <f t="shared" ref="AG71" si="1020">AF71</f>
        <v>0</v>
      </c>
      <c r="AH71" s="47">
        <f>IF($D$70=0,"",(D71-D$70)/D$70)</f>
        <v>1.4948345212368552E-2</v>
      </c>
      <c r="AI71" s="77">
        <f>IF($E$70=0,"",(E71-E$70)/E$70)</f>
        <v>1.4948345212368552E-2</v>
      </c>
      <c r="AJ71" s="47">
        <f>IF($F$70=0,"",(F71-F$70)/F$70)</f>
        <v>1.1544240957182095E-2</v>
      </c>
      <c r="AK71" s="86">
        <f>IF($G$70=0,"",(G71-G$70)/G$70)</f>
        <v>1.1544240957182095E-2</v>
      </c>
      <c r="AL71" s="45" t="str">
        <f t="shared" ref="AL71" si="1021">IF(AND(AH71&gt;0,AI71&gt;0), "Yes", "No")</f>
        <v>Yes</v>
      </c>
      <c r="AM71" s="45" t="str">
        <f t="shared" ref="AM71" si="1022">IF(AND(AH71&lt;0,AI71&lt;0), "No", "Yes")</f>
        <v>Yes</v>
      </c>
      <c r="AN71" s="78" t="str">
        <f>IF((AL71=AM71),(IF(AND(AI71&gt;(-0.5%*D$70),AI71&lt;(0.5%*D$70),AE71&lt;=150,AG71&lt;=150,(COUNTBLANK(D71:AK71)=0)),"Pass","Fail")),IF(COUNTA(D71:AK71)=0,"","Fail"))</f>
        <v>Pass</v>
      </c>
      <c r="AO71" s="89"/>
      <c r="AP71" s="46">
        <f>IF(ISNUMBER(SEARCH("RetlMed",C71)),Sheet3!D$2,IF(ISNUMBER(SEARCH("OffSml",C71)),Sheet3!A$2,IF(ISNUMBER(SEARCH("OffMed",C71)),Sheet3!B$2,IF(ISNUMBER(SEARCH("OffLrg",C71)),Sheet3!C$2,IF(ISNUMBER(SEARCH("RetlStrp",C71)),Sheet3!E$2)))))</f>
        <v>24695</v>
      </c>
      <c r="AQ71" s="17"/>
      <c r="AR71" s="17"/>
      <c r="AS71" s="18"/>
    </row>
    <row r="72" spans="1:45" s="4" customFormat="1" ht="25.5" hidden="1" customHeight="1" x14ac:dyDescent="0.2">
      <c r="A72" s="93" t="s">
        <v>206</v>
      </c>
      <c r="B72" s="44" t="str">
        <f t="shared" si="1006"/>
        <v>CBECC-Com 2016.2.1</v>
      </c>
      <c r="C72" s="65" t="s">
        <v>88</v>
      </c>
      <c r="D72" s="45">
        <f>INDEX(Sheet1!$C$5:$BD$192,MATCH($C72,Sheet1!$C$5:$C$192,0),54)</f>
        <v>222.21799999999999</v>
      </c>
      <c r="E72" s="76">
        <f t="shared" si="991"/>
        <v>222.21799999999999</v>
      </c>
      <c r="F72" s="6">
        <f>(INDEX(Sheet1!$C$5:$BD$192,MATCH($C72,Sheet1!$C$5:$C$192,0),18))/$AP72</f>
        <v>7.861145980967807</v>
      </c>
      <c r="G72" s="76">
        <f t="shared" ref="G72" si="1023">F72</f>
        <v>7.861145980967807</v>
      </c>
      <c r="H72" s="6">
        <f>(INDEX(Sheet1!$C$5:$BD$192,MATCH($C72,Sheet1!$C$5:$C$192,0),30))/$AP72</f>
        <v>4.8289127353715329E-2</v>
      </c>
      <c r="I72" s="76">
        <f t="shared" ref="I72" si="1024">H72</f>
        <v>4.8289127353715329E-2</v>
      </c>
      <c r="J72" s="6">
        <f t="shared" si="811"/>
        <v>31.651137505956669</v>
      </c>
      <c r="K72" s="76">
        <f t="shared" ref="K72" si="1025">J72</f>
        <v>31.651137505956669</v>
      </c>
      <c r="L72" s="6">
        <f>(((INDEX(Sheet1!$C$5:$BD$192,MATCH($C72,Sheet1!$C$5:$C$192,0),11))*3.4121416)+((INDEX(Sheet1!$C$5:$BD$192,MATCH($C72,Sheet1!$C$5:$C$192,0),23))*99.976))/$AP72</f>
        <v>0.41787903300263207</v>
      </c>
      <c r="M72" s="76">
        <f t="shared" ref="M72" si="1026">L72</f>
        <v>0.41787903300263207</v>
      </c>
      <c r="N72" s="6">
        <f>(((INDEX(Sheet1!$C$5:$BD$192,MATCH($C72,Sheet1!$C$5:$C$192,0),12))*3.4121416)+((INDEX(Sheet1!$C$5:$BD$192,MATCH($C72,Sheet1!$C$5:$C$192,0),24))*99.976))/$AP72</f>
        <v>4.1560285384928122</v>
      </c>
      <c r="O72" s="76">
        <f t="shared" ref="O72" si="1027">N72</f>
        <v>4.1560285384928122</v>
      </c>
      <c r="P72" s="6">
        <f>(((INDEX(Sheet1!$C$5:$BD$192,MATCH($C72,Sheet1!$C$5:$C$192,0),17))*3.4121416)+((INDEX(Sheet1!$C$5:$BD$192,MATCH($C72,Sheet1!$C$5:$C$192,0),29))*99.976))/$AP72</f>
        <v>12.916354940964567</v>
      </c>
      <c r="Q72" s="76">
        <f t="shared" ref="Q72" si="1028">P72</f>
        <v>12.916354940964567</v>
      </c>
      <c r="R72" s="6">
        <f>(((INDEX(Sheet1!$C$5:$BD$192,MATCH($C72,Sheet1!$C$5:$C$192,0),31))+(INDEX(Sheet1!$C$5:$BD$192,MATCH($C72,Sheet1!$C$5:$C$192,0),32)))*99.976)/$AP72</f>
        <v>0</v>
      </c>
      <c r="S72" s="76">
        <f t="shared" ref="S72" si="1029">R72</f>
        <v>0</v>
      </c>
      <c r="T72" s="45">
        <f>(((INDEX(Sheet1!$C$5:$BD$192,MATCH($C72,Sheet1!$C$5:$C$192,0),19))+(INDEX(Sheet1!$C$5:$BD$192,MATCH($C72,Sheet1!$C$5:$C$192,0),20)))*3.4121416)/$AP72</f>
        <v>10.73029067247945</v>
      </c>
      <c r="U72" s="76">
        <f t="shared" ref="U72" si="1030">T72</f>
        <v>10.73029067247945</v>
      </c>
      <c r="V72" s="6">
        <f>(((INDEX(Sheet1!$C$5:$BD$192,MATCH($C72,Sheet1!$C$5:$C$192,0),13))*3.4121416)+((INDEX(Sheet1!$C$5:$BD$192,MATCH($C72,Sheet1!$C$5:$C$192,0),25))*99.976))/$AP72</f>
        <v>9.7509597458756829</v>
      </c>
      <c r="W72" s="76">
        <f t="shared" ref="W72" si="1031">V72</f>
        <v>9.7509597458756829</v>
      </c>
      <c r="X72" s="6">
        <f>(((INDEX(Sheet1!$C$5:$BD$192,MATCH($C72,Sheet1!$C$5:C$192,0),15))*3.4121416)+((INDEX(Sheet1!$C$5:$BD$192,MATCH($C72,Sheet1!$C$5:C$192,0),27))*99.976))/$AP72</f>
        <v>0</v>
      </c>
      <c r="Y72" s="76">
        <f t="shared" ref="Y72" si="1032">X72</f>
        <v>0</v>
      </c>
      <c r="Z72" s="6">
        <f>(((INDEX(Sheet1!$C$5:$BD$192,MATCH($C72,Sheet1!$C$5:C$192,0),14))*3.4121416)+((INDEX(Sheet1!$C$5:$BD$192,MATCH($C72,Sheet1!$C$5:C$192,0),26))*99.976))/$AP72</f>
        <v>0</v>
      </c>
      <c r="AA72" s="76">
        <f t="shared" ref="AA72" si="1033">Z72</f>
        <v>0</v>
      </c>
      <c r="AB72" s="6">
        <f>(((INDEX(Sheet1!$C$5:$BD$192,MATCH($C72,Sheet1!$C$5:C$192,0),16))*3.4121416)+((INDEX(Sheet1!$C$5:$BD$192,MATCH($C72,Sheet1!$C$5:C$192,0),28))*99.976))/$AP72</f>
        <v>4.409915247620976</v>
      </c>
      <c r="AC72" s="76">
        <f t="shared" ref="AC72" si="1034">AB72</f>
        <v>4.409915247620976</v>
      </c>
      <c r="AD72" s="9">
        <v>0</v>
      </c>
      <c r="AE72" s="76">
        <f t="shared" ref="AE72" si="1035">AD72</f>
        <v>0</v>
      </c>
      <c r="AF72" s="9">
        <v>0</v>
      </c>
      <c r="AG72" s="76">
        <f t="shared" ref="AG72" si="1036">AF72</f>
        <v>0</v>
      </c>
      <c r="AH72" s="47">
        <f t="shared" ref="AH72:AH73" si="1037">IF($D$70=0,"",(D72-D$70)/D$70)</f>
        <v>-5.7493635432186441E-3</v>
      </c>
      <c r="AI72" s="77">
        <f t="shared" ref="AI72:AI73" si="1038">IF($E$70=0,"",(E72-E$70)/E$70)</f>
        <v>-5.7493635432186441E-3</v>
      </c>
      <c r="AJ72" s="47">
        <f t="shared" ref="AJ72:AJ73" si="1039">IF($F$70=0,"",(F72-F$70)/F$70)</f>
        <v>-4.400248219130389E-3</v>
      </c>
      <c r="AK72" s="86">
        <f t="shared" ref="AK72:AK73" si="1040">IF($G$70=0,"",(G72-G$70)/G$70)</f>
        <v>-4.400248219130389E-3</v>
      </c>
      <c r="AL72" s="45" t="str">
        <f t="shared" ref="AL72:AL73" si="1041">IF(AND(AH72&gt;0,AI72&gt;0), "Yes", "No")</f>
        <v>No</v>
      </c>
      <c r="AM72" s="45" t="str">
        <f t="shared" ref="AM72:AM73" si="1042">IF(AND(AH72&lt;0,AI72&lt;0), "No", "Yes")</f>
        <v>No</v>
      </c>
      <c r="AN72" s="78" t="str">
        <f t="shared" ref="AN72:AN73" si="1043">IF((AL72=AM72),(IF(AND(AI72&gt;(-0.5%*D$70),AI72&lt;(0.5%*D$70),AE72&lt;=150,AG72&lt;=150,(COUNTBLANK(D72:AK72)=0)),"Pass","Fail")),IF(COUNTA(D72:AK72)=0,"","Fail"))</f>
        <v>Pass</v>
      </c>
      <c r="AO72" s="89"/>
      <c r="AP72" s="46">
        <f>IF(ISNUMBER(SEARCH("RetlMed",C72)),Sheet3!D$2,IF(ISNUMBER(SEARCH("OffSml",C72)),Sheet3!A$2,IF(ISNUMBER(SEARCH("OffMed",C72)),Sheet3!B$2,IF(ISNUMBER(SEARCH("OffLrg",C72)),Sheet3!C$2,IF(ISNUMBER(SEARCH("RetlStrp",C72)),Sheet3!E$2)))))</f>
        <v>24695</v>
      </c>
      <c r="AQ72" s="17"/>
      <c r="AR72" s="17"/>
      <c r="AS72" s="13"/>
    </row>
    <row r="73" spans="1:45" s="8" customFormat="1" ht="25.5" customHeight="1" x14ac:dyDescent="0.25">
      <c r="A73" s="93"/>
      <c r="B73" s="44" t="str">
        <f t="shared" si="1006"/>
        <v>CBECC-Com 2016.2.1</v>
      </c>
      <c r="C73" s="65" t="s">
        <v>156</v>
      </c>
      <c r="D73" s="45">
        <f>INDEX(Sheet1!$C$5:$BD$192,MATCH($C73,Sheet1!$C$5:$C$192,0),54)</f>
        <v>223.65100000000001</v>
      </c>
      <c r="E73" s="76">
        <f t="shared" si="991"/>
        <v>223.65100000000001</v>
      </c>
      <c r="F73" s="6">
        <f>(INDEX(Sheet1!$C$5:$BD$192,MATCH($C73,Sheet1!$C$5:$C$192,0),18))/$AP73</f>
        <v>7.9028548289127354</v>
      </c>
      <c r="G73" s="76">
        <f t="shared" ref="G73" si="1044">F73</f>
        <v>7.9028548289127354</v>
      </c>
      <c r="H73" s="6">
        <f>(INDEX(Sheet1!$C$5:$BD$192,MATCH($C73,Sheet1!$C$5:$C$192,0),30))/$AP73</f>
        <v>4.8388337720186275E-2</v>
      </c>
      <c r="I73" s="76">
        <f t="shared" ref="I73" si="1045">H73</f>
        <v>4.8388337720186275E-2</v>
      </c>
      <c r="J73" s="6">
        <f t="shared" si="811"/>
        <v>31.803354791149623</v>
      </c>
      <c r="K73" s="76">
        <f t="shared" ref="K73" si="1046">J73</f>
        <v>31.803354791149623</v>
      </c>
      <c r="L73" s="6">
        <f>(((INDEX(Sheet1!$C$5:$BD$192,MATCH($C73,Sheet1!$C$5:$C$192,0),11))*3.4121416)+((INDEX(Sheet1!$C$5:$BD$192,MATCH($C73,Sheet1!$C$5:$C$192,0),23))*99.976))/$AP73</f>
        <v>0.42779364017007487</v>
      </c>
      <c r="M73" s="76">
        <f t="shared" ref="M73" si="1047">L73</f>
        <v>0.42779364017007487</v>
      </c>
      <c r="N73" s="6">
        <f>(((INDEX(Sheet1!$C$5:$BD$192,MATCH($C73,Sheet1!$C$5:$C$192,0),12))*3.4121416)+((INDEX(Sheet1!$C$5:$BD$192,MATCH($C73,Sheet1!$C$5:$C$192,0),24))*99.976))/$AP73</f>
        <v>4.2983312165183234</v>
      </c>
      <c r="O73" s="76">
        <f t="shared" ref="O73" si="1048">N73</f>
        <v>4.2983312165183234</v>
      </c>
      <c r="P73" s="6">
        <f>(((INDEX(Sheet1!$C$5:$BD$192,MATCH($C73,Sheet1!$C$5:$C$192,0),17))*3.4121416)+((INDEX(Sheet1!$C$5:$BD$192,MATCH($C73,Sheet1!$C$5:$C$192,0),29))*99.976))/$AP73</f>
        <v>12.916354940964567</v>
      </c>
      <c r="Q73" s="76">
        <f t="shared" ref="Q73" si="1049">P73</f>
        <v>12.916354940964567</v>
      </c>
      <c r="R73" s="6">
        <f>(((INDEX(Sheet1!$C$5:$BD$192,MATCH($C73,Sheet1!$C$5:$C$192,0),31))+(INDEX(Sheet1!$C$5:$BD$192,MATCH($C73,Sheet1!$C$5:$C$192,0),32)))*99.976)/$AP73</f>
        <v>0</v>
      </c>
      <c r="S73" s="76">
        <f t="shared" ref="S73" si="1050">R73</f>
        <v>0</v>
      </c>
      <c r="T73" s="45">
        <f>(((INDEX(Sheet1!$C$5:$BD$192,MATCH($C73,Sheet1!$C$5:$C$192,0),19))+(INDEX(Sheet1!$C$5:$BD$192,MATCH($C73,Sheet1!$C$5:$C$192,0),20)))*3.4121416)/$AP73</f>
        <v>10.73029067247945</v>
      </c>
      <c r="U73" s="76">
        <f t="shared" ref="U73" si="1051">T73</f>
        <v>10.73029067247945</v>
      </c>
      <c r="V73" s="6">
        <f>(((INDEX(Sheet1!$C$5:$BD$192,MATCH($C73,Sheet1!$C$5:$C$192,0),13))*3.4121416)+((INDEX(Sheet1!$C$5:$BD$192,MATCH($C73,Sheet1!$C$5:$C$192,0),25))*99.976))/$AP73</f>
        <v>9.7509597458756829</v>
      </c>
      <c r="W73" s="76">
        <f t="shared" ref="W73" si="1052">V73</f>
        <v>9.7509597458756829</v>
      </c>
      <c r="X73" s="6">
        <f>(((INDEX(Sheet1!$C$5:$BD$192,MATCH($C73,Sheet1!$C$5:C$192,0),15))*3.4121416)+((INDEX(Sheet1!$C$5:$BD$192,MATCH($C73,Sheet1!$C$5:C$192,0),27))*99.976))/$AP73</f>
        <v>0</v>
      </c>
      <c r="Y73" s="76">
        <f t="shared" ref="Y73" si="1053">X73</f>
        <v>0</v>
      </c>
      <c r="Z73" s="6">
        <f>(((INDEX(Sheet1!$C$5:$BD$192,MATCH($C73,Sheet1!$C$5:C$192,0),14))*3.4121416)+((INDEX(Sheet1!$C$5:$BD$192,MATCH($C73,Sheet1!$C$5:C$192,0),26))*99.976))/$AP73</f>
        <v>0</v>
      </c>
      <c r="AA73" s="76">
        <f t="shared" ref="AA73" si="1054">Z73</f>
        <v>0</v>
      </c>
      <c r="AB73" s="6">
        <f>(((INDEX(Sheet1!$C$5:$BD$192,MATCH($C73,Sheet1!$C$5:C$192,0),16))*3.4121416)+((INDEX(Sheet1!$C$5:$BD$192,MATCH($C73,Sheet1!$C$5:C$192,0),28))*99.976))/$AP73</f>
        <v>4.409915247620976</v>
      </c>
      <c r="AC73" s="76">
        <f t="shared" ref="AC73" si="1055">AB73</f>
        <v>4.409915247620976</v>
      </c>
      <c r="AD73" s="9">
        <v>0</v>
      </c>
      <c r="AE73" s="76">
        <f t="shared" ref="AE73" si="1056">AD73</f>
        <v>0</v>
      </c>
      <c r="AF73" s="9">
        <v>0</v>
      </c>
      <c r="AG73" s="76">
        <f t="shared" ref="AG73" si="1057">AF73</f>
        <v>0</v>
      </c>
      <c r="AH73" s="47">
        <f t="shared" si="1037"/>
        <v>6.6218350536692821E-4</v>
      </c>
      <c r="AI73" s="77">
        <f t="shared" si="1038"/>
        <v>6.6218350536692821E-4</v>
      </c>
      <c r="AJ73" s="47">
        <f t="shared" si="1039"/>
        <v>8.8210104159716781E-4</v>
      </c>
      <c r="AK73" s="86">
        <f t="shared" si="1040"/>
        <v>8.8210104159716781E-4</v>
      </c>
      <c r="AL73" s="45" t="str">
        <f t="shared" si="1041"/>
        <v>Yes</v>
      </c>
      <c r="AM73" s="45" t="str">
        <f t="shared" si="1042"/>
        <v>Yes</v>
      </c>
      <c r="AN73" s="78" t="str">
        <f t="shared" si="1043"/>
        <v>Pass</v>
      </c>
      <c r="AO73" s="89"/>
      <c r="AP73" s="46">
        <f>IF(ISNUMBER(SEARCH("RetlMed",C73)),Sheet3!D$2,IF(ISNUMBER(SEARCH("OffSml",C73)),Sheet3!A$2,IF(ISNUMBER(SEARCH("OffMed",C73)),Sheet3!B$2,IF(ISNUMBER(SEARCH("OffLrg",C73)),Sheet3!C$2,IF(ISNUMBER(SEARCH("RetlStrp",C73)),Sheet3!E$2)))))</f>
        <v>24695</v>
      </c>
      <c r="AQ73" s="17"/>
      <c r="AR73" s="17"/>
      <c r="AS73" s="16"/>
    </row>
    <row r="74" spans="1:45" s="3" customFormat="1" ht="26.25" customHeight="1" x14ac:dyDescent="0.2">
      <c r="A74" s="94"/>
      <c r="B74" s="44" t="str">
        <f t="shared" si="1006"/>
        <v>CBECC-Com 2016.2.1</v>
      </c>
      <c r="C74" s="63" t="s">
        <v>100</v>
      </c>
      <c r="D74" s="51">
        <f>INDEX(Sheet1!$C$5:$BD$192,MATCH($C74,Sheet1!$C$5:$C$192,0),54)</f>
        <v>348.23200000000003</v>
      </c>
      <c r="E74" s="76">
        <f t="shared" si="991"/>
        <v>348.23200000000003</v>
      </c>
      <c r="F74" s="51">
        <f>(INDEX(Sheet1!$C$5:$BD$192,MATCH($C74,Sheet1!$C$5:$C$192,0),18))/$AP74</f>
        <v>12.576270500101234</v>
      </c>
      <c r="G74" s="76">
        <f t="shared" ref="G74" si="1058">F74</f>
        <v>12.576270500101234</v>
      </c>
      <c r="H74" s="51">
        <f>(INDEX(Sheet1!$C$5:$BD$192,MATCH($C74,Sheet1!$C$5:$C$192,0),30))/$AP74</f>
        <v>4.0392265640817979E-2</v>
      </c>
      <c r="I74" s="76">
        <f t="shared" ref="I74" si="1059">H74</f>
        <v>4.0392265640817979E-2</v>
      </c>
      <c r="J74" s="51">
        <f t="shared" ref="J74:J76" si="1060">SUM(L74,N74,P74,V74,X74,Z74,AB74)</f>
        <v>46.95023265907755</v>
      </c>
      <c r="K74" s="76">
        <f t="shared" ref="K74" si="1061">J74</f>
        <v>46.95023265907755</v>
      </c>
      <c r="L74" s="51">
        <f>(((INDEX(Sheet1!$C$5:$BD$192,MATCH($C74,Sheet1!$C$5:$C$192,0),11))*3.4121416)+((INDEX(Sheet1!$C$5:$BD$192,MATCH($C74,Sheet1!$C$5:$C$192,0),23))*99.976))/$AP74</f>
        <v>0.21823187984612269</v>
      </c>
      <c r="M74" s="76">
        <f t="shared" ref="M74" si="1062">L74</f>
        <v>0.21823187984612269</v>
      </c>
      <c r="N74" s="51">
        <f>(((INDEX(Sheet1!$C$5:$BD$192,MATCH($C74,Sheet1!$C$5:$C$192,0),12))*3.4121416)+((INDEX(Sheet1!$C$5:$BD$192,MATCH($C74,Sheet1!$C$5:$C$192,0),24))*99.976))/$AP74</f>
        <v>15.368799763838835</v>
      </c>
      <c r="O74" s="76">
        <f t="shared" ref="O74" si="1063">N74</f>
        <v>15.368799763838835</v>
      </c>
      <c r="P74" s="51">
        <f>(((INDEX(Sheet1!$C$5:$BD$192,MATCH($C74,Sheet1!$C$5:$C$192,0),17))*3.4121416)+((INDEX(Sheet1!$C$5:$BD$192,MATCH($C74,Sheet1!$C$5:$C$192,0),29))*99.976))/$AP74</f>
        <v>12.916354940964567</v>
      </c>
      <c r="Q74" s="76">
        <f t="shared" ref="Q74" si="1064">P74</f>
        <v>12.916354940964567</v>
      </c>
      <c r="R74" s="51">
        <f>(((INDEX(Sheet1!$C$5:$BD$192,MATCH($C74,Sheet1!$C$5:$C$192,0),31))+(INDEX(Sheet1!$C$5:$BD$192,MATCH($C74,Sheet1!$C$5:$C$192,0),32)))*99.976)/$AP74</f>
        <v>0</v>
      </c>
      <c r="S74" s="76">
        <f t="shared" ref="S74" si="1065">R74</f>
        <v>0</v>
      </c>
      <c r="T74" s="51">
        <f>(((INDEX(Sheet1!$C$5:$BD$192,MATCH($C74,Sheet1!$C$5:$C$192,0),19))+(INDEX(Sheet1!$C$5:$BD$192,MATCH($C74,Sheet1!$C$5:$C$192,0),20)))*3.4121416)/$AP74</f>
        <v>10.73029067247945</v>
      </c>
      <c r="U74" s="76">
        <f t="shared" ref="U74" si="1066">T74</f>
        <v>10.73029067247945</v>
      </c>
      <c r="V74" s="51">
        <f>(((INDEX(Sheet1!$C$5:$BD$192,MATCH($C74,Sheet1!$C$5:$C$192,0),13))*3.4121416)+((INDEX(Sheet1!$C$5:$BD$192,MATCH($C74,Sheet1!$C$5:$C$192,0),25))*99.976))/$AP74</f>
        <v>14.626819590038469</v>
      </c>
      <c r="W74" s="76">
        <f t="shared" ref="W74" si="1067">V74</f>
        <v>14.626819590038469</v>
      </c>
      <c r="X74" s="51">
        <f>(((INDEX(Sheet1!$C$5:$BD$192,MATCH($C74,Sheet1!$C$5:C$192,0),15))*3.4121416)+((INDEX(Sheet1!$C$5:$BD$192,MATCH($C74,Sheet1!$C$5:C$192,0),27))*99.976))/$AP74</f>
        <v>0</v>
      </c>
      <c r="Y74" s="76">
        <f t="shared" ref="Y74" si="1068">X74</f>
        <v>0</v>
      </c>
      <c r="Z74" s="51">
        <f>(((INDEX(Sheet1!$C$5:$BD$192,MATCH($C74,Sheet1!$C$5:C$192,0),14))*3.4121416)+((INDEX(Sheet1!$C$5:$BD$192,MATCH($C74,Sheet1!$C$5:C$192,0),26))*99.976))/$AP74</f>
        <v>0</v>
      </c>
      <c r="AA74" s="76">
        <f t="shared" ref="AA74" si="1069">Z74</f>
        <v>0</v>
      </c>
      <c r="AB74" s="51">
        <f>(((INDEX(Sheet1!$C$5:$BD$192,MATCH($C74,Sheet1!$C$5:C$192,0),16))*3.4121416)+((INDEX(Sheet1!$C$5:$BD$192,MATCH($C74,Sheet1!$C$5:C$192,0),28))*99.976))/$AP74</f>
        <v>3.8200264843895524</v>
      </c>
      <c r="AC74" s="76">
        <f t="shared" ref="AC74" si="1070">AB74</f>
        <v>3.8200264843895524</v>
      </c>
      <c r="AD74" s="52">
        <v>0</v>
      </c>
      <c r="AE74" s="76">
        <f t="shared" ref="AE74" si="1071">AD74</f>
        <v>0</v>
      </c>
      <c r="AF74" s="52">
        <v>0</v>
      </c>
      <c r="AG74" s="76">
        <f t="shared" ref="AG74" si="1072">AF74</f>
        <v>0</v>
      </c>
      <c r="AH74" s="53"/>
      <c r="AI74" s="51"/>
      <c r="AJ74" s="53"/>
      <c r="AK74" s="51"/>
      <c r="AL74" s="51"/>
      <c r="AM74" s="51"/>
      <c r="AN74" s="79"/>
      <c r="AO74" s="87"/>
      <c r="AP74" s="46">
        <f>IF(ISNUMBER(SEARCH("RetlMed",C74)),Sheet3!D$2,IF(ISNUMBER(SEARCH("OffSml",C74)),Sheet3!A$2,IF(ISNUMBER(SEARCH("OffMed",C74)),Sheet3!B$2,IF(ISNUMBER(SEARCH("OffLrg",C74)),Sheet3!C$2,IF(ISNUMBER(SEARCH("RetlStrp",C74)),Sheet3!E$2)))))</f>
        <v>24695</v>
      </c>
      <c r="AQ74" s="14"/>
      <c r="AR74" s="14"/>
      <c r="AS74" s="14"/>
    </row>
    <row r="75" spans="1:45" s="2" customFormat="1" ht="25.5" hidden="1" customHeight="1" x14ac:dyDescent="0.25">
      <c r="A75" s="93" t="s">
        <v>206</v>
      </c>
      <c r="B75" s="44" t="str">
        <f t="shared" si="1006"/>
        <v>CBECC-Com 2016.2.1</v>
      </c>
      <c r="C75" s="65" t="s">
        <v>188</v>
      </c>
      <c r="D75" s="45">
        <f>INDEX(Sheet1!$C$5:$BD$192,MATCH($C75,Sheet1!$C$5:$C$192,0),54)</f>
        <v>346.11399999999998</v>
      </c>
      <c r="E75" s="76">
        <f t="shared" si="991"/>
        <v>346.11399999999998</v>
      </c>
      <c r="F75" s="6">
        <f>(INDEX(Sheet1!$C$5:$BD$192,MATCH($C75,Sheet1!$C$5:$C$192,0),18))/$AP75</f>
        <v>12.508969427009516</v>
      </c>
      <c r="G75" s="76">
        <f t="shared" ref="G75" si="1073">F75</f>
        <v>12.508969427009516</v>
      </c>
      <c r="H75" s="6">
        <f>(INDEX(Sheet1!$C$5:$BD$192,MATCH($C75,Sheet1!$C$5:$C$192,0),30))/$AP75</f>
        <v>4.0258594857258558E-2</v>
      </c>
      <c r="I75" s="76">
        <f t="shared" ref="I75" si="1074">H75</f>
        <v>4.0258594857258558E-2</v>
      </c>
      <c r="J75" s="6">
        <f t="shared" si="1060"/>
        <v>46.707368193169465</v>
      </c>
      <c r="K75" s="76">
        <f t="shared" ref="K75" si="1075">J75</f>
        <v>46.707368193169465</v>
      </c>
      <c r="L75" s="6">
        <f>(((INDEX(Sheet1!$C$5:$BD$192,MATCH($C75,Sheet1!$C$5:$C$192,0),11))*3.4121416)+((INDEX(Sheet1!$C$5:$BD$192,MATCH($C75,Sheet1!$C$5:$C$192,0),23))*99.976))/$AP75</f>
        <v>0.20487003380441382</v>
      </c>
      <c r="M75" s="76">
        <f t="shared" ref="M75" si="1076">L75</f>
        <v>0.20487003380441382</v>
      </c>
      <c r="N75" s="6">
        <f>(((INDEX(Sheet1!$C$5:$BD$192,MATCH($C75,Sheet1!$C$5:$C$192,0),12))*3.4121416)+((INDEX(Sheet1!$C$5:$BD$192,MATCH($C75,Sheet1!$C$5:$C$192,0),24))*99.976))/$AP75</f>
        <v>15.13943531532699</v>
      </c>
      <c r="O75" s="76">
        <f t="shared" ref="O75" si="1077">N75</f>
        <v>15.13943531532699</v>
      </c>
      <c r="P75" s="6">
        <f>(((INDEX(Sheet1!$C$5:$BD$192,MATCH($C75,Sheet1!$C$5:$C$192,0),17))*3.4121416)+((INDEX(Sheet1!$C$5:$BD$192,MATCH($C75,Sheet1!$C$5:$C$192,0),29))*99.976))/$AP75</f>
        <v>12.916354940964567</v>
      </c>
      <c r="Q75" s="76">
        <f t="shared" ref="Q75" si="1078">P75</f>
        <v>12.916354940964567</v>
      </c>
      <c r="R75" s="6">
        <f>(((INDEX(Sheet1!$C$5:$BD$192,MATCH($C75,Sheet1!$C$5:$C$192,0),31))+(INDEX(Sheet1!$C$5:$BD$192,MATCH($C75,Sheet1!$C$5:$C$192,0),32)))*99.976)/$AP75</f>
        <v>0</v>
      </c>
      <c r="S75" s="76">
        <f t="shared" ref="S75" si="1079">R75</f>
        <v>0</v>
      </c>
      <c r="T75" s="45">
        <f>(((INDEX(Sheet1!$C$5:$BD$192,MATCH($C75,Sheet1!$C$5:$C$192,0),19))+(INDEX(Sheet1!$C$5:$BD$192,MATCH($C75,Sheet1!$C$5:$C$192,0),20)))*3.4121416)/$AP75</f>
        <v>10.73029067247945</v>
      </c>
      <c r="U75" s="76">
        <f t="shared" ref="U75" si="1080">T75</f>
        <v>10.73029067247945</v>
      </c>
      <c r="V75" s="6">
        <f>(((INDEX(Sheet1!$C$5:$BD$192,MATCH($C75,Sheet1!$C$5:$C$192,0),13))*3.4121416)+((INDEX(Sheet1!$C$5:$BD$192,MATCH($C75,Sheet1!$C$5:$C$192,0),25))*99.976))/$AP75</f>
        <v>14.626681418683944</v>
      </c>
      <c r="W75" s="76">
        <f t="shared" ref="W75" si="1081">V75</f>
        <v>14.626681418683944</v>
      </c>
      <c r="X75" s="6">
        <f>(((INDEX(Sheet1!$C$5:$BD$192,MATCH($C75,Sheet1!$C$5:C$192,0),15))*3.4121416)+((INDEX(Sheet1!$C$5:$BD$192,MATCH($C75,Sheet1!$C$5:C$192,0),27))*99.976))/$AP75</f>
        <v>0</v>
      </c>
      <c r="Y75" s="76">
        <f t="shared" ref="Y75" si="1082">X75</f>
        <v>0</v>
      </c>
      <c r="Z75" s="6">
        <f>(((INDEX(Sheet1!$C$5:$BD$192,MATCH($C75,Sheet1!$C$5:C$192,0),14))*3.4121416)+((INDEX(Sheet1!$C$5:$BD$192,MATCH($C75,Sheet1!$C$5:C$192,0),26))*99.976))/$AP75</f>
        <v>0</v>
      </c>
      <c r="AA75" s="76">
        <f t="shared" ref="AA75" si="1083">Z75</f>
        <v>0</v>
      </c>
      <c r="AB75" s="6">
        <f>(((INDEX(Sheet1!$C$5:$BD$192,MATCH($C75,Sheet1!$C$5:C$192,0),16))*3.4121416)+((INDEX(Sheet1!$C$5:$BD$192,MATCH($C75,Sheet1!$C$5:C$192,0),28))*99.976))/$AP75</f>
        <v>3.8200264843895524</v>
      </c>
      <c r="AC75" s="76">
        <f t="shared" ref="AC75" si="1084">AB75</f>
        <v>3.8200264843895524</v>
      </c>
      <c r="AD75" s="9">
        <v>0</v>
      </c>
      <c r="AE75" s="76">
        <f t="shared" ref="AE75" si="1085">AD75</f>
        <v>0</v>
      </c>
      <c r="AF75" s="9">
        <v>0</v>
      </c>
      <c r="AG75" s="76">
        <f t="shared" ref="AG75" si="1086">AF75</f>
        <v>0</v>
      </c>
      <c r="AH75" s="47">
        <f>IF($D$74=0,"",(D75-$D$74)/$D$74)</f>
        <v>-6.0821521284662285E-3</v>
      </c>
      <c r="AI75" s="77">
        <f>IF($E$74=0,"",(E75-$E$74)/$E$74)</f>
        <v>-6.0821521284662285E-3</v>
      </c>
      <c r="AJ75" s="47">
        <f>IF($F$74=0,"",(F75-$F$74)/$F$74)</f>
        <v>-5.351433327644815E-3</v>
      </c>
      <c r="AK75" s="86">
        <f>IF($G$74=0,"",(G75-$G$74)/$G$74)</f>
        <v>-5.351433327644815E-3</v>
      </c>
      <c r="AL75" s="45" t="str">
        <f t="shared" ref="AL75:AL76" si="1087">IF(AND(AH75&gt;0,AI75&gt;0), "Yes", "No")</f>
        <v>No</v>
      </c>
      <c r="AM75" s="45" t="str">
        <f t="shared" ref="AM75:AM76" si="1088">IF(AND(AH75&lt;0,AI75&lt;0), "No", "Yes")</f>
        <v>No</v>
      </c>
      <c r="AN75" s="78" t="str">
        <f>IF((AL75=AM75),(IF(AND(AI75&gt;(-0.5%*D74),AI75&lt;(0.5%*D74),AE75&lt;=150,AG75&lt;=150,(COUNTBLANK(D75:AK75)=0)),"Pass","Fail")),IF(COUNTA(D75:AK75)=0,"","Fail"))</f>
        <v>Pass</v>
      </c>
      <c r="AO75" s="89"/>
      <c r="AP75" s="46">
        <f>IF(ISNUMBER(SEARCH("RetlMed",C75)),Sheet3!D$2,IF(ISNUMBER(SEARCH("OffSml",C75)),Sheet3!A$2,IF(ISNUMBER(SEARCH("OffMed",C75)),Sheet3!B$2,IF(ISNUMBER(SEARCH("OffLrg",C75)),Sheet3!C$2,IF(ISNUMBER(SEARCH("RetlStrp",C75)),Sheet3!E$2)))))</f>
        <v>24695</v>
      </c>
      <c r="AQ75" s="17"/>
      <c r="AR75" s="17"/>
      <c r="AS75" s="19"/>
    </row>
    <row r="76" spans="1:45" s="8" customFormat="1" ht="25.5" customHeight="1" x14ac:dyDescent="0.25">
      <c r="A76" s="93"/>
      <c r="B76" s="44" t="str">
        <f t="shared" si="1006"/>
        <v>CBECC-Com 2016.2.1</v>
      </c>
      <c r="C76" s="65" t="s">
        <v>189</v>
      </c>
      <c r="D76" s="45">
        <f>INDEX(Sheet1!$C$5:$BD$192,MATCH($C76,Sheet1!$C$5:$C$192,0),54)</f>
        <v>346.01900000000001</v>
      </c>
      <c r="E76" s="76">
        <f t="shared" si="991"/>
        <v>346.01900000000001</v>
      </c>
      <c r="F76" s="6">
        <f>(INDEX(Sheet1!$C$5:$BD$192,MATCH($C76,Sheet1!$C$5:$C$192,0),18))/$AP76</f>
        <v>12.514476614699332</v>
      </c>
      <c r="G76" s="76">
        <f t="shared" ref="G76" si="1089">F76</f>
        <v>12.514476614699332</v>
      </c>
      <c r="H76" s="6">
        <f>(INDEX(Sheet1!$C$5:$BD$192,MATCH($C76,Sheet1!$C$5:$C$192,0),30))/$AP76</f>
        <v>4.007839643652561E-2</v>
      </c>
      <c r="I76" s="76">
        <f t="shared" ref="I76" si="1090">H76</f>
        <v>4.007839643652561E-2</v>
      </c>
      <c r="J76" s="6">
        <f t="shared" si="1060"/>
        <v>46.708003784503745</v>
      </c>
      <c r="K76" s="76">
        <f t="shared" ref="K76" si="1091">J76</f>
        <v>46.708003784503745</v>
      </c>
      <c r="L76" s="6">
        <f>(((INDEX(Sheet1!$C$5:$BD$192,MATCH($C76,Sheet1!$C$5:$C$192,0),11))*3.4121416)+((INDEX(Sheet1!$C$5:$BD$192,MATCH($C76,Sheet1!$C$5:$C$192,0),23))*99.976))/$AP76</f>
        <v>0.18685654070864546</v>
      </c>
      <c r="M76" s="76">
        <f t="shared" ref="M76" si="1092">L76</f>
        <v>0.18685654070864546</v>
      </c>
      <c r="N76" s="6">
        <f>(((INDEX(Sheet1!$C$5:$BD$192,MATCH($C76,Sheet1!$C$5:$C$192,0),12))*3.4121416)+((INDEX(Sheet1!$C$5:$BD$192,MATCH($C76,Sheet1!$C$5:$C$192,0),24))*99.976))/$AP76</f>
        <v>15.158364790896943</v>
      </c>
      <c r="O76" s="76">
        <f t="shared" ref="O76" si="1093">N76</f>
        <v>15.158364790896943</v>
      </c>
      <c r="P76" s="6">
        <f>(((INDEX(Sheet1!$C$5:$BD$192,MATCH($C76,Sheet1!$C$5:$C$192,0),17))*3.4121416)+((INDEX(Sheet1!$C$5:$BD$192,MATCH($C76,Sheet1!$C$5:$C$192,0),29))*99.976))/$AP76</f>
        <v>12.916354940964567</v>
      </c>
      <c r="Q76" s="76">
        <f t="shared" ref="Q76" si="1094">P76</f>
        <v>12.916354940964567</v>
      </c>
      <c r="R76" s="6">
        <f>(((INDEX(Sheet1!$C$5:$BD$192,MATCH($C76,Sheet1!$C$5:$C$192,0),31))+(INDEX(Sheet1!$C$5:$BD$192,MATCH($C76,Sheet1!$C$5:$C$192,0),32)))*99.976)/$AP76</f>
        <v>0</v>
      </c>
      <c r="S76" s="76">
        <f t="shared" ref="S76" si="1095">R76</f>
        <v>0</v>
      </c>
      <c r="T76" s="45">
        <f>(((INDEX(Sheet1!$C$5:$BD$192,MATCH($C76,Sheet1!$C$5:$C$192,0),19))+(INDEX(Sheet1!$C$5:$BD$192,MATCH($C76,Sheet1!$C$5:$C$192,0),20)))*3.4121416)/$AP76</f>
        <v>10.73029067247945</v>
      </c>
      <c r="U76" s="76">
        <f t="shared" ref="U76" si="1096">T76</f>
        <v>10.73029067247945</v>
      </c>
      <c r="V76" s="6">
        <f>(((INDEX(Sheet1!$C$5:$BD$192,MATCH($C76,Sheet1!$C$5:$C$192,0),13))*3.4121416)+((INDEX(Sheet1!$C$5:$BD$192,MATCH($C76,Sheet1!$C$5:$C$192,0),25))*99.976))/$AP76</f>
        <v>14.626405075974892</v>
      </c>
      <c r="W76" s="76">
        <f t="shared" ref="W76" si="1097">V76</f>
        <v>14.626405075974892</v>
      </c>
      <c r="X76" s="6">
        <f>(((INDEX(Sheet1!$C$5:$BD$192,MATCH($C76,Sheet1!$C$5:C$192,0),15))*3.4121416)+((INDEX(Sheet1!$C$5:$BD$192,MATCH($C76,Sheet1!$C$5:C$192,0),27))*99.976))/$AP76</f>
        <v>0</v>
      </c>
      <c r="Y76" s="76">
        <f t="shared" ref="Y76" si="1098">X76</f>
        <v>0</v>
      </c>
      <c r="Z76" s="6">
        <f>(((INDEX(Sheet1!$C$5:$BD$192,MATCH($C76,Sheet1!$C$5:C$192,0),14))*3.4121416)+((INDEX(Sheet1!$C$5:$BD$192,MATCH($C76,Sheet1!$C$5:C$192,0),26))*99.976))/$AP76</f>
        <v>0</v>
      </c>
      <c r="AA76" s="76">
        <f t="shared" ref="AA76" si="1099">Z76</f>
        <v>0</v>
      </c>
      <c r="AB76" s="6">
        <f>(((INDEX(Sheet1!$C$5:$BD$192,MATCH($C76,Sheet1!$C$5:C$192,0),16))*3.4121416)+((INDEX(Sheet1!$C$5:$BD$192,MATCH($C76,Sheet1!$C$5:C$192,0),28))*99.976))/$AP76</f>
        <v>3.8200224359586961</v>
      </c>
      <c r="AC76" s="76">
        <f t="shared" ref="AC76" si="1100">AB76</f>
        <v>3.8200224359586961</v>
      </c>
      <c r="AD76" s="9">
        <v>0</v>
      </c>
      <c r="AE76" s="76">
        <f t="shared" ref="AE76" si="1101">AD76</f>
        <v>0</v>
      </c>
      <c r="AF76" s="9">
        <v>0</v>
      </c>
      <c r="AG76" s="76">
        <f t="shared" ref="AG76" si="1102">AF76</f>
        <v>0</v>
      </c>
      <c r="AH76" s="47">
        <f>IF($D$74=0,"",(D76-$D$74)/$D$74)</f>
        <v>-6.3549587631234984E-3</v>
      </c>
      <c r="AI76" s="77">
        <f>IF($E$74=0,"",(E76-$E$74)/$E$74)</f>
        <v>-6.3549587631234984E-3</v>
      </c>
      <c r="AJ76" s="47">
        <f>IF($F$74=0,"",(F76-$F$74)/$F$74)</f>
        <v>-4.9135302394621083E-3</v>
      </c>
      <c r="AK76" s="86">
        <f>IF($G$74=0,"",(G76-$G$74)/$G$74)</f>
        <v>-4.9135302394621083E-3</v>
      </c>
      <c r="AL76" s="45" t="str">
        <f t="shared" si="1087"/>
        <v>No</v>
      </c>
      <c r="AM76" s="45" t="str">
        <f t="shared" si="1088"/>
        <v>No</v>
      </c>
      <c r="AN76" s="78" t="str">
        <f>IF((AL76=AM76),(IF(AND(AI76&gt;(-0.5%*D74),AI76&lt;(0.5%*D74),AE76&lt;=150,AG76&lt;=150,(COUNTBLANK(D76:AK76)=0)),"Pass","Fail")),IF(COUNTA(D76:AK76)=0,"","Fail"))</f>
        <v>Pass</v>
      </c>
      <c r="AO76" s="89"/>
      <c r="AP76" s="46">
        <f>IF(ISNUMBER(SEARCH("RetlMed",C76)),Sheet3!D$2,IF(ISNUMBER(SEARCH("OffSml",C76)),Sheet3!A$2,IF(ISNUMBER(SEARCH("OffMed",C76)),Sheet3!B$2,IF(ISNUMBER(SEARCH("OffLrg",C76)),Sheet3!C$2,IF(ISNUMBER(SEARCH("RetlStrp",C76)),Sheet3!E$2)))))</f>
        <v>24695</v>
      </c>
      <c r="AQ76" s="17"/>
      <c r="AR76" s="17"/>
      <c r="AS76" s="16"/>
    </row>
  </sheetData>
  <sheetProtection password="E946" sheet="1" objects="1" scenarios="1" formatCells="0" formatColumns="0" formatRows="0"/>
  <mergeCells count="26">
    <mergeCell ref="AN2:AN4"/>
    <mergeCell ref="L3:M3"/>
    <mergeCell ref="L2:AC2"/>
    <mergeCell ref="AH3:AI3"/>
    <mergeCell ref="AJ3:AK3"/>
    <mergeCell ref="AH2:AK2"/>
    <mergeCell ref="N3:O3"/>
    <mergeCell ref="P3:Q3"/>
    <mergeCell ref="R3:S3"/>
    <mergeCell ref="V3:W3"/>
    <mergeCell ref="X3:Y3"/>
    <mergeCell ref="Z3:AA3"/>
    <mergeCell ref="AB3:AC3"/>
    <mergeCell ref="T3:U3"/>
    <mergeCell ref="AF3:AG3"/>
    <mergeCell ref="AD2:AG2"/>
    <mergeCell ref="C2:C4"/>
    <mergeCell ref="AD3:AE3"/>
    <mergeCell ref="D2:E2"/>
    <mergeCell ref="F2:G2"/>
    <mergeCell ref="H2:I2"/>
    <mergeCell ref="J2:K2"/>
    <mergeCell ref="D3:E3"/>
    <mergeCell ref="F3:G3"/>
    <mergeCell ref="H3:I3"/>
    <mergeCell ref="J3:K3"/>
  </mergeCells>
  <conditionalFormatting sqref="AN41:AN44">
    <cfRule type="expression" dxfId="213" priority="811" stopIfTrue="1">
      <formula>"IF($AA$6=1.1*$Z$6)"</formula>
    </cfRule>
  </conditionalFormatting>
  <conditionalFormatting sqref="AN41:AN44">
    <cfRule type="containsText" dxfId="212" priority="809" stopIfTrue="1" operator="containsText" text="Pass">
      <formula>NOT(ISERROR(SEARCH("Pass",AN41)))</formula>
    </cfRule>
    <cfRule type="containsText" dxfId="211" priority="810" stopIfTrue="1" operator="containsText" text="Fail">
      <formula>NOT(ISERROR(SEARCH("Fail",AN41)))</formula>
    </cfRule>
  </conditionalFormatting>
  <conditionalFormatting sqref="AN56 AN50:AN52">
    <cfRule type="expression" dxfId="210" priority="807" stopIfTrue="1">
      <formula>"IF($AA$6=1.1*$Z$6)"</formula>
    </cfRule>
  </conditionalFormatting>
  <conditionalFormatting sqref="AN56 AN50:AN52">
    <cfRule type="containsText" dxfId="209" priority="805" stopIfTrue="1" operator="containsText" text="Pass">
      <formula>NOT(ISERROR(SEARCH("Pass",AN50)))</formula>
    </cfRule>
    <cfRule type="containsText" dxfId="208" priority="806" stopIfTrue="1" operator="containsText" text="Fail">
      <formula>NOT(ISERROR(SEARCH("Fail",AN50)))</formula>
    </cfRule>
  </conditionalFormatting>
  <conditionalFormatting sqref="D38 F38 H38 J38 L38 N38 P38 R38 T38 V38 X38 Z38 AB38 AD38 AF38">
    <cfRule type="expression" dxfId="207" priority="3159" stopIfTrue="1">
      <formula>SEARCH("Baserun",#REF!)="False"</formula>
    </cfRule>
    <cfRule type="expression" dxfId="206" priority="3162" stopIfTrue="1">
      <formula>SEARCH("Baseline",$C38)="False"</formula>
    </cfRule>
  </conditionalFormatting>
  <conditionalFormatting sqref="AN5:AN6 AN8 AN10:AN16 AN18:AN24 AN26 AN28 AN30:AN31 AN33:AN34 AN36:AN39">
    <cfRule type="expression" dxfId="205" priority="704" stopIfTrue="1">
      <formula>"IF($AA$6=1.1*$Z$6)"</formula>
    </cfRule>
  </conditionalFormatting>
  <conditionalFormatting sqref="AN5:AN6 AN8 AN10:AN16 AN18:AN24 AN26 AN28 AN30:AN31 AN33:AN34 AN36:AN39">
    <cfRule type="containsText" dxfId="204" priority="702" stopIfTrue="1" operator="containsText" text="Pass">
      <formula>NOT(ISERROR(SEARCH("Pass",AN5)))</formula>
    </cfRule>
    <cfRule type="containsText" dxfId="203" priority="703" stopIfTrue="1" operator="containsText" text="Fail">
      <formula>NOT(ISERROR(SEARCH("Fail",AN5)))</formula>
    </cfRule>
  </conditionalFormatting>
  <conditionalFormatting sqref="AN10:AN16">
    <cfRule type="expression" dxfId="202" priority="701" stopIfTrue="1">
      <formula>"IF($AA$6=1.1*$Z$6)"</formula>
    </cfRule>
  </conditionalFormatting>
  <conditionalFormatting sqref="AN10:AN16">
    <cfRule type="containsText" dxfId="201" priority="699" stopIfTrue="1" operator="containsText" text="Pass">
      <formula>NOT(ISERROR(SEARCH("Pass",AN10)))</formula>
    </cfRule>
    <cfRule type="containsText" dxfId="200" priority="700" stopIfTrue="1" operator="containsText" text="Fail">
      <formula>NOT(ISERROR(SEARCH("Fail",AN10)))</formula>
    </cfRule>
  </conditionalFormatting>
  <conditionalFormatting sqref="AN14:AN16">
    <cfRule type="expression" dxfId="199" priority="698" stopIfTrue="1">
      <formula>"IF($AA$6=1.1*$Z$6)"</formula>
    </cfRule>
  </conditionalFormatting>
  <conditionalFormatting sqref="AN14:AN16">
    <cfRule type="containsText" dxfId="198" priority="696" stopIfTrue="1" operator="containsText" text="Pass">
      <formula>NOT(ISERROR(SEARCH("Pass",AN14)))</formula>
    </cfRule>
    <cfRule type="containsText" dxfId="197" priority="697" stopIfTrue="1" operator="containsText" text="Fail">
      <formula>NOT(ISERROR(SEARCH("Fail",AN14)))</formula>
    </cfRule>
  </conditionalFormatting>
  <conditionalFormatting sqref="AH36:AH39 AJ36:AJ39">
    <cfRule type="expression" dxfId="196" priority="675" stopIfTrue="1">
      <formula>SEARCH("Baserun",#REF!)="False"</formula>
    </cfRule>
    <cfRule type="expression" dxfId="195" priority="676" stopIfTrue="1">
      <formula>SEARCH("Baseline",$C36)="False"</formula>
    </cfRule>
  </conditionalFormatting>
  <conditionalFormatting sqref="AH8 AJ8">
    <cfRule type="expression" dxfId="194" priority="679" stopIfTrue="1">
      <formula>SEARCH("Baserun",#REF!)="False"</formula>
    </cfRule>
    <cfRule type="expression" dxfId="193" priority="680" stopIfTrue="1">
      <formula>SEARCH("Baseline",$C8)="False"</formula>
    </cfRule>
  </conditionalFormatting>
  <conditionalFormatting sqref="AH18:AH24 AJ18:AJ24">
    <cfRule type="expression" dxfId="192" priority="693" stopIfTrue="1">
      <formula>SEARCH("Baserun",#REF!)="False"</formula>
    </cfRule>
    <cfRule type="expression" dxfId="191" priority="694" stopIfTrue="1">
      <formula>SEARCH("Baseline",$C18)="False"</formula>
    </cfRule>
  </conditionalFormatting>
  <conditionalFormatting sqref="AN46:AN48">
    <cfRule type="expression" dxfId="190" priority="260" stopIfTrue="1">
      <formula>"IF($AA$6=1.1*$Z$6)"</formula>
    </cfRule>
  </conditionalFormatting>
  <conditionalFormatting sqref="AN46:AN48">
    <cfRule type="containsText" dxfId="189" priority="258" stopIfTrue="1" operator="containsText" text="Pass">
      <formula>NOT(ISERROR(SEARCH("Pass",AN46)))</formula>
    </cfRule>
    <cfRule type="containsText" dxfId="188" priority="259" stopIfTrue="1" operator="containsText" text="Fail">
      <formula>NOT(ISERROR(SEARCH("Fail",AN46)))</formula>
    </cfRule>
  </conditionalFormatting>
  <conditionalFormatting sqref="AN54">
    <cfRule type="expression" dxfId="187" priority="254" stopIfTrue="1">
      <formula>"IF($AA$6=1.1*$Z$6)"</formula>
    </cfRule>
  </conditionalFormatting>
  <conditionalFormatting sqref="AN54">
    <cfRule type="containsText" dxfId="186" priority="252" stopIfTrue="1" operator="containsText" text="Pass">
      <formula>NOT(ISERROR(SEARCH("Pass",AN54)))</formula>
    </cfRule>
    <cfRule type="containsText" dxfId="185" priority="253" stopIfTrue="1" operator="containsText" text="Fail">
      <formula>NOT(ISERROR(SEARCH("Fail",AN54)))</formula>
    </cfRule>
  </conditionalFormatting>
  <conditionalFormatting sqref="D39 F39 H39 J39 L39 N39 P39 R39 T39 V39 X39 Z39 AB39 AD39 AF39">
    <cfRule type="expression" dxfId="184" priority="5751" stopIfTrue="1">
      <formula>SEARCH("Baserun",#REF!)="False"</formula>
    </cfRule>
    <cfRule type="expression" dxfId="183" priority="5752" stopIfTrue="1">
      <formula>SEARCH("Baseline",$C39)="False"</formula>
    </cfRule>
  </conditionalFormatting>
  <conditionalFormatting sqref="AH5:AH6 AJ5:AJ6">
    <cfRule type="expression" dxfId="182" priority="5755" stopIfTrue="1">
      <formula>SEARCH("Baserun",#REF!)="False"</formula>
    </cfRule>
    <cfRule type="expression" dxfId="181" priority="5756" stopIfTrue="1">
      <formula>SEARCH("Baseline",$C5)="False"</formula>
    </cfRule>
  </conditionalFormatting>
  <conditionalFormatting sqref="AN59:AN61">
    <cfRule type="expression" dxfId="180" priority="248" stopIfTrue="1">
      <formula>"IF($AA$6=1.1*$Z$6)"</formula>
    </cfRule>
  </conditionalFormatting>
  <conditionalFormatting sqref="AN59:AN61">
    <cfRule type="containsText" dxfId="179" priority="246" stopIfTrue="1" operator="containsText" text="Pass">
      <formula>NOT(ISERROR(SEARCH("Pass",AN59)))</formula>
    </cfRule>
    <cfRule type="containsText" dxfId="178" priority="247" stopIfTrue="1" operator="containsText" text="Fail">
      <formula>NOT(ISERROR(SEARCH("Fail",AN59)))</formula>
    </cfRule>
  </conditionalFormatting>
  <conditionalFormatting sqref="AN63:AN65">
    <cfRule type="expression" dxfId="177" priority="242" stopIfTrue="1">
      <formula>"IF($AA$6=1.1*$Z$6)"</formula>
    </cfRule>
  </conditionalFormatting>
  <conditionalFormatting sqref="AN63:AN65">
    <cfRule type="containsText" dxfId="176" priority="240" stopIfTrue="1" operator="containsText" text="Pass">
      <formula>NOT(ISERROR(SEARCH("Pass",AN63)))</formula>
    </cfRule>
    <cfRule type="containsText" dxfId="175" priority="241" stopIfTrue="1" operator="containsText" text="Fail">
      <formula>NOT(ISERROR(SEARCH("Fail",AN63)))</formula>
    </cfRule>
  </conditionalFormatting>
  <conditionalFormatting sqref="AN67:AN69">
    <cfRule type="expression" dxfId="174" priority="236" stopIfTrue="1">
      <formula>"IF($AA$6=1.1*$Z$6)"</formula>
    </cfRule>
  </conditionalFormatting>
  <conditionalFormatting sqref="AN67:AN69">
    <cfRule type="containsText" dxfId="173" priority="234" stopIfTrue="1" operator="containsText" text="Pass">
      <formula>NOT(ISERROR(SEARCH("Pass",AN67)))</formula>
    </cfRule>
    <cfRule type="containsText" dxfId="172" priority="235" stopIfTrue="1" operator="containsText" text="Fail">
      <formula>NOT(ISERROR(SEARCH("Fail",AN67)))</formula>
    </cfRule>
  </conditionalFormatting>
  <conditionalFormatting sqref="AN71:AN73">
    <cfRule type="expression" dxfId="171" priority="230" stopIfTrue="1">
      <formula>"IF($AA$6=1.1*$Z$6)"</formula>
    </cfRule>
  </conditionalFormatting>
  <conditionalFormatting sqref="AN71:AN73">
    <cfRule type="containsText" dxfId="170" priority="228" stopIfTrue="1" operator="containsText" text="Pass">
      <formula>NOT(ISERROR(SEARCH("Pass",AN71)))</formula>
    </cfRule>
    <cfRule type="containsText" dxfId="169" priority="229" stopIfTrue="1" operator="containsText" text="Fail">
      <formula>NOT(ISERROR(SEARCH("Fail",AN71)))</formula>
    </cfRule>
  </conditionalFormatting>
  <conditionalFormatting sqref="AD72:AD73 AD63:AD65 AF63:AF65 AF67:AF69 AD67:AD69 AF71:AF73">
    <cfRule type="expression" dxfId="168" priority="5767" stopIfTrue="1">
      <formula>SEARCH("Baserun",$C96)="False"</formula>
    </cfRule>
    <cfRule type="expression" dxfId="167" priority="5768" stopIfTrue="1">
      <formula>SEARCH("Baseline",$C63)="False"</formula>
    </cfRule>
  </conditionalFormatting>
  <conditionalFormatting sqref="D46:D48 F46:F48 H46:H48 J46:J48 L46:L48 N46:N48 P46:P48 R46:R48 T46:T48 V46:V48 X46:X48 Z46:Z48 AB46:AB48 AD46:AD48 AF46:AF48 AF50:AF52 AD50:AD52 AB50:AB52 Z50:Z52 X50:X52 V50:V52 T50:T52 R50:R52 P50:P52 N50:N52 L50:L52 J50:J52 H50:H52 F50:F52 D50:D52 AH46:AH48 AH50:AH52 AJ46:AJ48 AJ50:AJ52">
    <cfRule type="expression" dxfId="166" priority="5775" stopIfTrue="1">
      <formula>SEARCH("Baserun",$C85)="False"</formula>
    </cfRule>
    <cfRule type="expression" dxfId="165" priority="5776" stopIfTrue="1">
      <formula>SEARCH("Baseline",$C46)="False"</formula>
    </cfRule>
  </conditionalFormatting>
  <conditionalFormatting sqref="AD54 AF54 AH54 D54 F54 H54 J54 L54 N54 P54 R54 T54 V54 X54 Z54 AB54 AB56 Z56 X56 V56 T56 R56 P56 N56 L56 J56 H56 F56 D56 AH56 AF56 AD56 AD59:AD60 AF59:AF60 D59:D61 F59:F61 H59:H61 J59:J61 L59:L61 N59:N61 P59:P61 R59:R61 T59:T61 V59:V61 X59:X61 Z59:Z61 AB59:AB61 AB63:AB65 Z63:Z65 X63:X65 V63:V65 T63:T65 R63:R65 P63:P65 N63:N65 L63:L65 J63:J65 H63:H65 F63:F65 D63:D65 D67:D69 F67:F69 H67:H69 J67:J69 L67:L69 N67:N69 P67:P69 R67:R69 T67:T69 V67:V69 X67:X69 Z67:Z69 AB67:AB69 AB71:AB73 Z71:Z73 X71:X73 V71:V73 T71:T73 R71:R73 P71:P73 N71:N73 L71:L73 J71:J73 H71:H73 F71:F73 D71:D73 AJ56 AJ54 AH59:AH61 AH63:AH65 AH67:AH69 AH71:AH73 AJ59:AJ61 AJ63:AJ65 AJ67:AJ69 AJ71:AJ73">
    <cfRule type="expression" dxfId="164" priority="5777" stopIfTrue="1">
      <formula>SEARCH("Baserun",$C90)="False"</formula>
    </cfRule>
    <cfRule type="expression" dxfId="163" priority="5778" stopIfTrue="1">
      <formula>SEARCH("Baseline",$C54)="False"</formula>
    </cfRule>
  </conditionalFormatting>
  <conditionalFormatting sqref="AH33:AH34 AJ33:AJ34">
    <cfRule type="expression" dxfId="162" priority="5795" stopIfTrue="1">
      <formula>SEARCH("Baserun",#REF!)="False"</formula>
    </cfRule>
    <cfRule type="expression" dxfId="161" priority="5796" stopIfTrue="1">
      <formula>SEARCH("Baseline",$C33)="False"</formula>
    </cfRule>
  </conditionalFormatting>
  <conditionalFormatting sqref="AH30:AH31 AJ30:AJ31">
    <cfRule type="expression" dxfId="160" priority="5801" stopIfTrue="1">
      <formula>SEARCH("Baserun",#REF!)="False"</formula>
    </cfRule>
    <cfRule type="expression" dxfId="159" priority="5802" stopIfTrue="1">
      <formula>SEARCH("Baseline",$C30)="False"</formula>
    </cfRule>
  </conditionalFormatting>
  <conditionalFormatting sqref="AN75:AN76">
    <cfRule type="expression" dxfId="158" priority="208" stopIfTrue="1">
      <formula>"IF($AA$6=1.1*$Z$6)"</formula>
    </cfRule>
  </conditionalFormatting>
  <conditionalFormatting sqref="AN75:AN76">
    <cfRule type="containsText" dxfId="157" priority="206" stopIfTrue="1" operator="containsText" text="Pass">
      <formula>NOT(ISERROR(SEARCH("Pass",AN75)))</formula>
    </cfRule>
    <cfRule type="containsText" dxfId="156" priority="207" stopIfTrue="1" operator="containsText" text="Fail">
      <formula>NOT(ISERROR(SEARCH("Fail",AN75)))</formula>
    </cfRule>
  </conditionalFormatting>
  <conditionalFormatting sqref="AD75:AD76">
    <cfRule type="expression" dxfId="155" priority="213" stopIfTrue="1">
      <formula>SEARCH("Baserun",$C113)="False"</formula>
    </cfRule>
    <cfRule type="expression" dxfId="154" priority="214" stopIfTrue="1">
      <formula>SEARCH("Baseline",$C75)="False"</formula>
    </cfRule>
  </conditionalFormatting>
  <conditionalFormatting sqref="D75:D76 F75:F76 H75:H76 J75:J76 L75:L76 N75:N76 P75:P76 R75:R76 T75:T76 V75:V76 X75:X76 Z75:Z76 AB75:AB76 AH75:AH76 AJ75:AJ76">
    <cfRule type="expression" dxfId="153" priority="215" stopIfTrue="1">
      <formula>SEARCH("Baserun",$C114)="False"</formula>
    </cfRule>
    <cfRule type="expression" dxfId="152" priority="216" stopIfTrue="1">
      <formula>SEARCH("Baseline",$C75)="False"</formula>
    </cfRule>
  </conditionalFormatting>
  <conditionalFormatting sqref="AF75:AF76">
    <cfRule type="expression" dxfId="151" priority="217" stopIfTrue="1">
      <formula>SEARCH("Baserun",$C111)="False"</formula>
    </cfRule>
    <cfRule type="expression" dxfId="150" priority="218" stopIfTrue="1">
      <formula>SEARCH("Baseline",$C75)="False"</formula>
    </cfRule>
  </conditionalFormatting>
  <conditionalFormatting sqref="AD71">
    <cfRule type="expression" dxfId="149" priority="5811" stopIfTrue="1">
      <formula>SEARCH("Baserun",$C101)="False"</formula>
    </cfRule>
    <cfRule type="expression" dxfId="148" priority="5812" stopIfTrue="1">
      <formula>SEARCH("Baseline",$C71)="False"</formula>
    </cfRule>
  </conditionalFormatting>
  <conditionalFormatting sqref="AD61 AF61">
    <cfRule type="expression" dxfId="147" priority="5815" stopIfTrue="1">
      <formula>SEARCH("Baserun",$C96)="False"</formula>
    </cfRule>
    <cfRule type="expression" dxfId="146" priority="5816" stopIfTrue="1">
      <formula>SEARCH("Baseline",$C61)="False"</formula>
    </cfRule>
  </conditionalFormatting>
  <conditionalFormatting sqref="AH7 AJ7">
    <cfRule type="expression" dxfId="145" priority="203" stopIfTrue="1">
      <formula>SEARCH("Baserun",#REF!)="False"</formula>
    </cfRule>
    <cfRule type="expression" dxfId="144" priority="204" stopIfTrue="1">
      <formula>SEARCH("Baseline",$C7)="False"</formula>
    </cfRule>
  </conditionalFormatting>
  <conditionalFormatting sqref="AH9 AJ9">
    <cfRule type="expression" dxfId="143" priority="197" stopIfTrue="1">
      <formula>SEARCH("Baserun",#REF!)="False"</formula>
    </cfRule>
    <cfRule type="expression" dxfId="142" priority="198" stopIfTrue="1">
      <formula>SEARCH("Baseline",$C9)="False"</formula>
    </cfRule>
  </conditionalFormatting>
  <conditionalFormatting sqref="AH17 AJ17">
    <cfRule type="expression" dxfId="141" priority="191" stopIfTrue="1">
      <formula>SEARCH("Baserun",#REF!)="False"</formula>
    </cfRule>
    <cfRule type="expression" dxfId="140" priority="192" stopIfTrue="1">
      <formula>SEARCH("Baseline",$C17)="False"</formula>
    </cfRule>
  </conditionalFormatting>
  <conditionalFormatting sqref="AH25 AJ25">
    <cfRule type="expression" dxfId="139" priority="185" stopIfTrue="1">
      <formula>SEARCH("Baserun",#REF!)="False"</formula>
    </cfRule>
    <cfRule type="expression" dxfId="138" priority="186" stopIfTrue="1">
      <formula>SEARCH("Baseline",$C25)="False"</formula>
    </cfRule>
  </conditionalFormatting>
  <conditionalFormatting sqref="AH27">
    <cfRule type="expression" dxfId="137" priority="179" stopIfTrue="1">
      <formula>SEARCH("Baserun",#REF!)="False"</formula>
    </cfRule>
    <cfRule type="expression" dxfId="136" priority="180" stopIfTrue="1">
      <formula>SEARCH("Baseline",$C27)="False"</formula>
    </cfRule>
  </conditionalFormatting>
  <conditionalFormatting sqref="AH29">
    <cfRule type="expression" dxfId="135" priority="173" stopIfTrue="1">
      <formula>SEARCH("Baserun",#REF!)="False"</formula>
    </cfRule>
    <cfRule type="expression" dxfId="134" priority="174" stopIfTrue="1">
      <formula>SEARCH("Baseline",$C29)="False"</formula>
    </cfRule>
  </conditionalFormatting>
  <conditionalFormatting sqref="AH32">
    <cfRule type="expression" dxfId="133" priority="167" stopIfTrue="1">
      <formula>SEARCH("Baserun",#REF!)="False"</formula>
    </cfRule>
    <cfRule type="expression" dxfId="132" priority="168" stopIfTrue="1">
      <formula>SEARCH("Baseline",$C32)="False"</formula>
    </cfRule>
  </conditionalFormatting>
  <conditionalFormatting sqref="AH35">
    <cfRule type="expression" dxfId="131" priority="161" stopIfTrue="1">
      <formula>SEARCH("Baserun",#REF!)="False"</formula>
    </cfRule>
    <cfRule type="expression" dxfId="130" priority="162" stopIfTrue="1">
      <formula>SEARCH("Baseline",$C35)="False"</formula>
    </cfRule>
  </conditionalFormatting>
  <conditionalFormatting sqref="AH40">
    <cfRule type="expression" dxfId="129" priority="155" stopIfTrue="1">
      <formula>SEARCH("Baserun",#REF!)="False"</formula>
    </cfRule>
    <cfRule type="expression" dxfId="128" priority="156" stopIfTrue="1">
      <formula>SEARCH("Baseline",$C40)="False"</formula>
    </cfRule>
  </conditionalFormatting>
  <conditionalFormatting sqref="AH45">
    <cfRule type="expression" dxfId="127" priority="149" stopIfTrue="1">
      <formula>SEARCH("Baserun",#REF!)="False"</formula>
    </cfRule>
    <cfRule type="expression" dxfId="126" priority="150" stopIfTrue="1">
      <formula>SEARCH("Baseline",$C45)="False"</formula>
    </cfRule>
  </conditionalFormatting>
  <conditionalFormatting sqref="AH49">
    <cfRule type="expression" dxfId="125" priority="143" stopIfTrue="1">
      <formula>SEARCH("Baserun",#REF!)="False"</formula>
    </cfRule>
    <cfRule type="expression" dxfId="124" priority="144" stopIfTrue="1">
      <formula>SEARCH("Baseline",$C49)="False"</formula>
    </cfRule>
  </conditionalFormatting>
  <conditionalFormatting sqref="AH53">
    <cfRule type="expression" dxfId="123" priority="137" stopIfTrue="1">
      <formula>SEARCH("Baserun",#REF!)="False"</formula>
    </cfRule>
    <cfRule type="expression" dxfId="122" priority="138" stopIfTrue="1">
      <formula>SEARCH("Baseline",$C53)="False"</formula>
    </cfRule>
  </conditionalFormatting>
  <conditionalFormatting sqref="AH55">
    <cfRule type="expression" dxfId="121" priority="131" stopIfTrue="1">
      <formula>SEARCH("Baserun",#REF!)="False"</formula>
    </cfRule>
    <cfRule type="expression" dxfId="120" priority="132" stopIfTrue="1">
      <formula>SEARCH("Baseline",$C55)="False"</formula>
    </cfRule>
  </conditionalFormatting>
  <conditionalFormatting sqref="AH58">
    <cfRule type="expression" dxfId="119" priority="125" stopIfTrue="1">
      <formula>SEARCH("Baserun",#REF!)="False"</formula>
    </cfRule>
    <cfRule type="expression" dxfId="118" priority="126" stopIfTrue="1">
      <formula>SEARCH("Baseline",$C58)="False"</formula>
    </cfRule>
  </conditionalFormatting>
  <conditionalFormatting sqref="AN62">
    <cfRule type="expression" dxfId="117" priority="118" stopIfTrue="1">
      <formula>"IF($AA$6=1.1*$Z$6)"</formula>
    </cfRule>
  </conditionalFormatting>
  <conditionalFormatting sqref="AN62">
    <cfRule type="containsText" dxfId="116" priority="116" stopIfTrue="1" operator="containsText" text="Pass">
      <formula>NOT(ISERROR(SEARCH("Pass",AN62)))</formula>
    </cfRule>
    <cfRule type="containsText" dxfId="115" priority="117" stopIfTrue="1" operator="containsText" text="Fail">
      <formula>NOT(ISERROR(SEARCH("Fail",AN62)))</formula>
    </cfRule>
  </conditionalFormatting>
  <conditionalFormatting sqref="AH62">
    <cfRule type="expression" dxfId="114" priority="119" stopIfTrue="1">
      <formula>SEARCH("Baserun",#REF!)="False"</formula>
    </cfRule>
    <cfRule type="expression" dxfId="113" priority="120" stopIfTrue="1">
      <formula>SEARCH("Baseline",$C62)="False"</formula>
    </cfRule>
  </conditionalFormatting>
  <conditionalFormatting sqref="AH66">
    <cfRule type="expression" dxfId="112" priority="113" stopIfTrue="1">
      <formula>SEARCH("Baserun",#REF!)="False"</formula>
    </cfRule>
    <cfRule type="expression" dxfId="111" priority="114" stopIfTrue="1">
      <formula>SEARCH("Baseline",$C66)="False"</formula>
    </cfRule>
  </conditionalFormatting>
  <conditionalFormatting sqref="AH70">
    <cfRule type="expression" dxfId="110" priority="107" stopIfTrue="1">
      <formula>SEARCH("Baserun",#REF!)="False"</formula>
    </cfRule>
    <cfRule type="expression" dxfId="109" priority="108" stopIfTrue="1">
      <formula>SEARCH("Baseline",$C70)="False"</formula>
    </cfRule>
  </conditionalFormatting>
  <conditionalFormatting sqref="AH74">
    <cfRule type="expression" dxfId="108" priority="101" stopIfTrue="1">
      <formula>SEARCH("Baserun",#REF!)="False"</formula>
    </cfRule>
    <cfRule type="expression" dxfId="107" priority="102" stopIfTrue="1">
      <formula>SEARCH("Baseline",$C74)="False"</formula>
    </cfRule>
  </conditionalFormatting>
  <conditionalFormatting sqref="AJ27">
    <cfRule type="expression" dxfId="106" priority="95" stopIfTrue="1">
      <formula>SEARCH("Baserun",#REF!)="False"</formula>
    </cfRule>
    <cfRule type="expression" dxfId="105" priority="96" stopIfTrue="1">
      <formula>SEARCH("Baseline",$C27)="False"</formula>
    </cfRule>
  </conditionalFormatting>
  <conditionalFormatting sqref="AJ29">
    <cfRule type="expression" dxfId="104" priority="93" stopIfTrue="1">
      <formula>SEARCH("Baserun",#REF!)="False"</formula>
    </cfRule>
    <cfRule type="expression" dxfId="103" priority="94" stopIfTrue="1">
      <formula>SEARCH("Baseline",$C29)="False"</formula>
    </cfRule>
  </conditionalFormatting>
  <conditionalFormatting sqref="AJ32">
    <cfRule type="expression" dxfId="102" priority="91" stopIfTrue="1">
      <formula>SEARCH("Baserun",#REF!)="False"</formula>
    </cfRule>
    <cfRule type="expression" dxfId="101" priority="92" stopIfTrue="1">
      <formula>SEARCH("Baseline",$C32)="False"</formula>
    </cfRule>
  </conditionalFormatting>
  <conditionalFormatting sqref="AJ35">
    <cfRule type="expression" dxfId="100" priority="89" stopIfTrue="1">
      <formula>SEARCH("Baserun",#REF!)="False"</formula>
    </cfRule>
    <cfRule type="expression" dxfId="99" priority="90" stopIfTrue="1">
      <formula>SEARCH("Baseline",$C35)="False"</formula>
    </cfRule>
  </conditionalFormatting>
  <conditionalFormatting sqref="AJ40">
    <cfRule type="expression" dxfId="98" priority="87" stopIfTrue="1">
      <formula>SEARCH("Baserun",#REF!)="False"</formula>
    </cfRule>
    <cfRule type="expression" dxfId="97" priority="88" stopIfTrue="1">
      <formula>SEARCH("Baseline",$C40)="False"</formula>
    </cfRule>
  </conditionalFormatting>
  <conditionalFormatting sqref="AJ45">
    <cfRule type="expression" dxfId="96" priority="85" stopIfTrue="1">
      <formula>SEARCH("Baserun",#REF!)="False"</formula>
    </cfRule>
    <cfRule type="expression" dxfId="95" priority="86" stopIfTrue="1">
      <formula>SEARCH("Baseline",$C45)="False"</formula>
    </cfRule>
  </conditionalFormatting>
  <conditionalFormatting sqref="AJ49">
    <cfRule type="expression" dxfId="94" priority="83" stopIfTrue="1">
      <formula>SEARCH("Baserun",#REF!)="False"</formula>
    </cfRule>
    <cfRule type="expression" dxfId="93" priority="84" stopIfTrue="1">
      <formula>SEARCH("Baseline",$C49)="False"</formula>
    </cfRule>
  </conditionalFormatting>
  <conditionalFormatting sqref="AJ53">
    <cfRule type="expression" dxfId="92" priority="81" stopIfTrue="1">
      <formula>SEARCH("Baserun",#REF!)="False"</formula>
    </cfRule>
    <cfRule type="expression" dxfId="91" priority="82" stopIfTrue="1">
      <formula>SEARCH("Baseline",$C53)="False"</formula>
    </cfRule>
  </conditionalFormatting>
  <conditionalFormatting sqref="AJ55">
    <cfRule type="expression" dxfId="90" priority="79" stopIfTrue="1">
      <formula>SEARCH("Baserun",#REF!)="False"</formula>
    </cfRule>
    <cfRule type="expression" dxfId="89" priority="80" stopIfTrue="1">
      <formula>SEARCH("Baseline",$C55)="False"</formula>
    </cfRule>
  </conditionalFormatting>
  <conditionalFormatting sqref="AJ58">
    <cfRule type="expression" dxfId="88" priority="77" stopIfTrue="1">
      <formula>SEARCH("Baserun",#REF!)="False"</formula>
    </cfRule>
    <cfRule type="expression" dxfId="87" priority="78" stopIfTrue="1">
      <formula>SEARCH("Baseline",$C58)="False"</formula>
    </cfRule>
  </conditionalFormatting>
  <conditionalFormatting sqref="AJ62">
    <cfRule type="expression" dxfId="86" priority="75" stopIfTrue="1">
      <formula>SEARCH("Baserun",#REF!)="False"</formula>
    </cfRule>
    <cfRule type="expression" dxfId="85" priority="76" stopIfTrue="1">
      <formula>SEARCH("Baseline",$C62)="False"</formula>
    </cfRule>
  </conditionalFormatting>
  <conditionalFormatting sqref="AJ66">
    <cfRule type="expression" dxfId="84" priority="73" stopIfTrue="1">
      <formula>SEARCH("Baserun",#REF!)="False"</formula>
    </cfRule>
    <cfRule type="expression" dxfId="83" priority="74" stopIfTrue="1">
      <formula>SEARCH("Baseline",$C66)="False"</formula>
    </cfRule>
  </conditionalFormatting>
  <conditionalFormatting sqref="AJ70">
    <cfRule type="expression" dxfId="82" priority="71" stopIfTrue="1">
      <formula>SEARCH("Baserun",#REF!)="False"</formula>
    </cfRule>
    <cfRule type="expression" dxfId="81" priority="72" stopIfTrue="1">
      <formula>SEARCH("Baseline",$C70)="False"</formula>
    </cfRule>
  </conditionalFormatting>
  <conditionalFormatting sqref="AJ74">
    <cfRule type="expression" dxfId="80" priority="69" stopIfTrue="1">
      <formula>SEARCH("Baserun",#REF!)="False"</formula>
    </cfRule>
    <cfRule type="expression" dxfId="79" priority="70" stopIfTrue="1">
      <formula>SEARCH("Baseline",$C74)="False"</formula>
    </cfRule>
  </conditionalFormatting>
  <conditionalFormatting sqref="AN7">
    <cfRule type="expression" dxfId="78" priority="68" stopIfTrue="1">
      <formula>"IF($AA$6=1.1*$Z$6)"</formula>
    </cfRule>
  </conditionalFormatting>
  <conditionalFormatting sqref="AN7">
    <cfRule type="containsText" dxfId="77" priority="66" stopIfTrue="1" operator="containsText" text="Pass">
      <formula>NOT(ISERROR(SEARCH("Pass",AN7)))</formula>
    </cfRule>
    <cfRule type="containsText" dxfId="76" priority="67" stopIfTrue="1" operator="containsText" text="Fail">
      <formula>NOT(ISERROR(SEARCH("Fail",AN7)))</formula>
    </cfRule>
  </conditionalFormatting>
  <conditionalFormatting sqref="AN9">
    <cfRule type="expression" dxfId="75" priority="64" stopIfTrue="1">
      <formula>"IF($AA$6=1.1*$Z$6)"</formula>
    </cfRule>
  </conditionalFormatting>
  <conditionalFormatting sqref="AN9">
    <cfRule type="containsText" dxfId="74" priority="62" stopIfTrue="1" operator="containsText" text="Pass">
      <formula>NOT(ISERROR(SEARCH("Pass",AN9)))</formula>
    </cfRule>
    <cfRule type="containsText" dxfId="73" priority="63" stopIfTrue="1" operator="containsText" text="Fail">
      <formula>NOT(ISERROR(SEARCH("Fail",AN9)))</formula>
    </cfRule>
  </conditionalFormatting>
  <conditionalFormatting sqref="AN17">
    <cfRule type="expression" dxfId="72" priority="60" stopIfTrue="1">
      <formula>"IF($AA$6=1.1*$Z$6)"</formula>
    </cfRule>
  </conditionalFormatting>
  <conditionalFormatting sqref="AN17">
    <cfRule type="containsText" dxfId="71" priority="58" stopIfTrue="1" operator="containsText" text="Pass">
      <formula>NOT(ISERROR(SEARCH("Pass",AN17)))</formula>
    </cfRule>
    <cfRule type="containsText" dxfId="70" priority="59" stopIfTrue="1" operator="containsText" text="Fail">
      <formula>NOT(ISERROR(SEARCH("Fail",AN17)))</formula>
    </cfRule>
  </conditionalFormatting>
  <conditionalFormatting sqref="AN25">
    <cfRule type="expression" dxfId="69" priority="56" stopIfTrue="1">
      <formula>"IF($AA$6=1.1*$Z$6)"</formula>
    </cfRule>
  </conditionalFormatting>
  <conditionalFormatting sqref="AN25">
    <cfRule type="containsText" dxfId="68" priority="54" stopIfTrue="1" operator="containsText" text="Pass">
      <formula>NOT(ISERROR(SEARCH("Pass",AN25)))</formula>
    </cfRule>
    <cfRule type="containsText" dxfId="67" priority="55" stopIfTrue="1" operator="containsText" text="Fail">
      <formula>NOT(ISERROR(SEARCH("Fail",AN25)))</formula>
    </cfRule>
  </conditionalFormatting>
  <conditionalFormatting sqref="AN27">
    <cfRule type="expression" dxfId="66" priority="52" stopIfTrue="1">
      <formula>"IF($AA$6=1.1*$Z$6)"</formula>
    </cfRule>
  </conditionalFormatting>
  <conditionalFormatting sqref="AN27">
    <cfRule type="containsText" dxfId="65" priority="50" stopIfTrue="1" operator="containsText" text="Pass">
      <formula>NOT(ISERROR(SEARCH("Pass",AN27)))</formula>
    </cfRule>
    <cfRule type="containsText" dxfId="64" priority="51" stopIfTrue="1" operator="containsText" text="Fail">
      <formula>NOT(ISERROR(SEARCH("Fail",AN27)))</formula>
    </cfRule>
  </conditionalFormatting>
  <conditionalFormatting sqref="AN29">
    <cfRule type="expression" dxfId="63" priority="48" stopIfTrue="1">
      <formula>"IF($AA$6=1.1*$Z$6)"</formula>
    </cfRule>
  </conditionalFormatting>
  <conditionalFormatting sqref="AN29">
    <cfRule type="containsText" dxfId="62" priority="46" stopIfTrue="1" operator="containsText" text="Pass">
      <formula>NOT(ISERROR(SEARCH("Pass",AN29)))</formula>
    </cfRule>
    <cfRule type="containsText" dxfId="61" priority="47" stopIfTrue="1" operator="containsText" text="Fail">
      <formula>NOT(ISERROR(SEARCH("Fail",AN29)))</formula>
    </cfRule>
  </conditionalFormatting>
  <conditionalFormatting sqref="AN32">
    <cfRule type="expression" dxfId="60" priority="44" stopIfTrue="1">
      <formula>"IF($AA$6=1.1*$Z$6)"</formula>
    </cfRule>
  </conditionalFormatting>
  <conditionalFormatting sqref="AN32">
    <cfRule type="containsText" dxfId="59" priority="42" stopIfTrue="1" operator="containsText" text="Pass">
      <formula>NOT(ISERROR(SEARCH("Pass",AN32)))</formula>
    </cfRule>
    <cfRule type="containsText" dxfId="58" priority="43" stopIfTrue="1" operator="containsText" text="Fail">
      <formula>NOT(ISERROR(SEARCH("Fail",AN32)))</formula>
    </cfRule>
  </conditionalFormatting>
  <conditionalFormatting sqref="AN35">
    <cfRule type="expression" dxfId="57" priority="40" stopIfTrue="1">
      <formula>"IF($AA$6=1.1*$Z$6)"</formula>
    </cfRule>
  </conditionalFormatting>
  <conditionalFormatting sqref="AN35">
    <cfRule type="containsText" dxfId="56" priority="38" stopIfTrue="1" operator="containsText" text="Pass">
      <formula>NOT(ISERROR(SEARCH("Pass",AN35)))</formula>
    </cfRule>
    <cfRule type="containsText" dxfId="55" priority="39" stopIfTrue="1" operator="containsText" text="Fail">
      <formula>NOT(ISERROR(SEARCH("Fail",AN35)))</formula>
    </cfRule>
  </conditionalFormatting>
  <conditionalFormatting sqref="AN40">
    <cfRule type="expression" dxfId="54" priority="36" stopIfTrue="1">
      <formula>"IF($AA$6=1.1*$Z$6)"</formula>
    </cfRule>
  </conditionalFormatting>
  <conditionalFormatting sqref="AN40">
    <cfRule type="containsText" dxfId="53" priority="34" stopIfTrue="1" operator="containsText" text="Pass">
      <formula>NOT(ISERROR(SEARCH("Pass",AN40)))</formula>
    </cfRule>
    <cfRule type="containsText" dxfId="52" priority="35" stopIfTrue="1" operator="containsText" text="Fail">
      <formula>NOT(ISERROR(SEARCH("Fail",AN40)))</formula>
    </cfRule>
  </conditionalFormatting>
  <conditionalFormatting sqref="AN45">
    <cfRule type="expression" dxfId="51" priority="32" stopIfTrue="1">
      <formula>"IF($AA$6=1.1*$Z$6)"</formula>
    </cfRule>
  </conditionalFormatting>
  <conditionalFormatting sqref="AN45">
    <cfRule type="containsText" dxfId="50" priority="30" stopIfTrue="1" operator="containsText" text="Pass">
      <formula>NOT(ISERROR(SEARCH("Pass",AN45)))</formula>
    </cfRule>
    <cfRule type="containsText" dxfId="49" priority="31" stopIfTrue="1" operator="containsText" text="Fail">
      <formula>NOT(ISERROR(SEARCH("Fail",AN45)))</formula>
    </cfRule>
  </conditionalFormatting>
  <conditionalFormatting sqref="AN53">
    <cfRule type="expression" dxfId="48" priority="28" stopIfTrue="1">
      <formula>"IF($AA$6=1.1*$Z$6)"</formula>
    </cfRule>
  </conditionalFormatting>
  <conditionalFormatting sqref="AN53">
    <cfRule type="containsText" dxfId="47" priority="26" stopIfTrue="1" operator="containsText" text="Pass">
      <formula>NOT(ISERROR(SEARCH("Pass",AN53)))</formula>
    </cfRule>
    <cfRule type="containsText" dxfId="46" priority="27" stopIfTrue="1" operator="containsText" text="Fail">
      <formula>NOT(ISERROR(SEARCH("Fail",AN53)))</formula>
    </cfRule>
  </conditionalFormatting>
  <conditionalFormatting sqref="AN49">
    <cfRule type="expression" dxfId="45" priority="24" stopIfTrue="1">
      <formula>"IF($AA$6=1.1*$Z$6)"</formula>
    </cfRule>
  </conditionalFormatting>
  <conditionalFormatting sqref="AN49">
    <cfRule type="containsText" dxfId="44" priority="22" stopIfTrue="1" operator="containsText" text="Pass">
      <formula>NOT(ISERROR(SEARCH("Pass",AN49)))</formula>
    </cfRule>
    <cfRule type="containsText" dxfId="43" priority="23" stopIfTrue="1" operator="containsText" text="Fail">
      <formula>NOT(ISERROR(SEARCH("Fail",AN49)))</formula>
    </cfRule>
  </conditionalFormatting>
  <conditionalFormatting sqref="AN55">
    <cfRule type="expression" dxfId="42" priority="20" stopIfTrue="1">
      <formula>"IF($AA$6=1.1*$Z$6)"</formula>
    </cfRule>
  </conditionalFormatting>
  <conditionalFormatting sqref="AN55">
    <cfRule type="containsText" dxfId="41" priority="18" stopIfTrue="1" operator="containsText" text="Pass">
      <formula>NOT(ISERROR(SEARCH("Pass",AN55)))</formula>
    </cfRule>
    <cfRule type="containsText" dxfId="40" priority="19" stopIfTrue="1" operator="containsText" text="Fail">
      <formula>NOT(ISERROR(SEARCH("Fail",AN55)))</formula>
    </cfRule>
  </conditionalFormatting>
  <conditionalFormatting sqref="AN58">
    <cfRule type="expression" dxfId="39" priority="16" stopIfTrue="1">
      <formula>"IF($AA$6=1.1*$Z$6)"</formula>
    </cfRule>
  </conditionalFormatting>
  <conditionalFormatting sqref="AN58">
    <cfRule type="containsText" dxfId="38" priority="14" stopIfTrue="1" operator="containsText" text="Pass">
      <formula>NOT(ISERROR(SEARCH("Pass",AN58)))</formula>
    </cfRule>
    <cfRule type="containsText" dxfId="37" priority="15" stopIfTrue="1" operator="containsText" text="Fail">
      <formula>NOT(ISERROR(SEARCH("Fail",AN58)))</formula>
    </cfRule>
  </conditionalFormatting>
  <conditionalFormatting sqref="AN66">
    <cfRule type="expression" dxfId="36" priority="12" stopIfTrue="1">
      <formula>"IF($AA$6=1.1*$Z$6)"</formula>
    </cfRule>
  </conditionalFormatting>
  <conditionalFormatting sqref="AN66">
    <cfRule type="containsText" dxfId="35" priority="10" stopIfTrue="1" operator="containsText" text="Pass">
      <formula>NOT(ISERROR(SEARCH("Pass",AN66)))</formula>
    </cfRule>
    <cfRule type="containsText" dxfId="34" priority="11" stopIfTrue="1" operator="containsText" text="Fail">
      <formula>NOT(ISERROR(SEARCH("Fail",AN66)))</formula>
    </cfRule>
  </conditionalFormatting>
  <conditionalFormatting sqref="AN70">
    <cfRule type="expression" dxfId="33" priority="8" stopIfTrue="1">
      <formula>"IF($AA$6=1.1*$Z$6)"</formula>
    </cfRule>
  </conditionalFormatting>
  <conditionalFormatting sqref="AN70">
    <cfRule type="containsText" dxfId="32" priority="6" stopIfTrue="1" operator="containsText" text="Pass">
      <formula>NOT(ISERROR(SEARCH("Pass",AN70)))</formula>
    </cfRule>
    <cfRule type="containsText" dxfId="31" priority="7" stopIfTrue="1" operator="containsText" text="Fail">
      <formula>NOT(ISERROR(SEARCH("Fail",AN70)))</formula>
    </cfRule>
  </conditionalFormatting>
  <conditionalFormatting sqref="AN74">
    <cfRule type="expression" dxfId="30" priority="4" stopIfTrue="1">
      <formula>"IF($AA$6=1.1*$Z$6)"</formula>
    </cfRule>
  </conditionalFormatting>
  <conditionalFormatting sqref="AN74">
    <cfRule type="containsText" dxfId="29" priority="2" stopIfTrue="1" operator="containsText" text="Pass">
      <formula>NOT(ISERROR(SEARCH("Pass",AN74)))</formula>
    </cfRule>
    <cfRule type="containsText" dxfId="28" priority="3" stopIfTrue="1" operator="containsText" text="Fail">
      <formula>NOT(ISERROR(SEARCH("Fail",AN74)))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808" stopIfTrue="1" operator="containsText" id="{68457020-9907-4D80-AA7D-68391818DF10}">
            <xm:f>NOT(ISERROR(SEARCH("=",AN41)))</xm:f>
            <xm:f>"="</xm:f>
            <x14:dxf>
              <fill>
                <patternFill>
                  <bgColor theme="0"/>
                </patternFill>
              </fill>
            </x14:dxf>
          </x14:cfRule>
          <xm:sqref>AN41:AN44</xm:sqref>
        </x14:conditionalFormatting>
        <x14:conditionalFormatting xmlns:xm="http://schemas.microsoft.com/office/excel/2006/main">
          <x14:cfRule type="containsText" priority="804" stopIfTrue="1" operator="containsText" id="{5C0DCE66-702E-4E20-8C17-869F62A9A05D}">
            <xm:f>NOT(ISERROR(SEARCH("=",AN50)))</xm:f>
            <xm:f>"="</xm:f>
            <x14:dxf>
              <fill>
                <patternFill>
                  <bgColor theme="0"/>
                </patternFill>
              </fill>
            </x14:dxf>
          </x14:cfRule>
          <xm:sqref>AN56 AN50:AN52</xm:sqref>
        </x14:conditionalFormatting>
        <x14:conditionalFormatting xmlns:xm="http://schemas.microsoft.com/office/excel/2006/main">
          <x14:cfRule type="containsText" priority="695" stopIfTrue="1" operator="containsText" id="{E649ED73-1AE8-42ED-9D82-5CA888E17B21}">
            <xm:f>NOT(ISERROR(SEARCH("=",AN5)))</xm:f>
            <xm:f>"="</xm:f>
            <x14:dxf>
              <fill>
                <patternFill>
                  <bgColor theme="0"/>
                </patternFill>
              </fill>
            </x14:dxf>
          </x14:cfRule>
          <xm:sqref>AN5:AN6 AN8 AN10:AN16 AN18:AN24 AN26 AN28 AN30:AN31 AN33:AN34 AN36:AN39</xm:sqref>
        </x14:conditionalFormatting>
        <x14:conditionalFormatting xmlns:xm="http://schemas.microsoft.com/office/excel/2006/main">
          <x14:cfRule type="containsText" priority="257" stopIfTrue="1" operator="containsText" id="{AC1B2EDC-421E-4181-8776-B5C50F993B46}">
            <xm:f>NOT(ISERROR(SEARCH("=",AN46)))</xm:f>
            <xm:f>"="</xm:f>
            <x14:dxf>
              <fill>
                <patternFill>
                  <bgColor theme="0"/>
                </patternFill>
              </fill>
            </x14:dxf>
          </x14:cfRule>
          <xm:sqref>AN46:AN48</xm:sqref>
        </x14:conditionalFormatting>
        <x14:conditionalFormatting xmlns:xm="http://schemas.microsoft.com/office/excel/2006/main">
          <x14:cfRule type="containsText" priority="251" stopIfTrue="1" operator="containsText" id="{18EDCD13-BAD5-42C8-B2F2-2BF9C908ECDF}">
            <xm:f>NOT(ISERROR(SEARCH("=",AN54)))</xm:f>
            <xm:f>"="</xm:f>
            <x14:dxf>
              <fill>
                <patternFill>
                  <bgColor theme="0"/>
                </patternFill>
              </fill>
            </x14:dxf>
          </x14:cfRule>
          <xm:sqref>AN54</xm:sqref>
        </x14:conditionalFormatting>
        <x14:conditionalFormatting xmlns:xm="http://schemas.microsoft.com/office/excel/2006/main">
          <x14:cfRule type="containsText" priority="245" stopIfTrue="1" operator="containsText" id="{21B8C8F3-9958-4287-8C77-F072C778E29B}">
            <xm:f>NOT(ISERROR(SEARCH("=",AN59)))</xm:f>
            <xm:f>"="</xm:f>
            <x14:dxf>
              <fill>
                <patternFill>
                  <bgColor theme="0"/>
                </patternFill>
              </fill>
            </x14:dxf>
          </x14:cfRule>
          <xm:sqref>AN59:AN61</xm:sqref>
        </x14:conditionalFormatting>
        <x14:conditionalFormatting xmlns:xm="http://schemas.microsoft.com/office/excel/2006/main">
          <x14:cfRule type="containsText" priority="239" stopIfTrue="1" operator="containsText" id="{BEB597C9-1E9B-4993-8319-A83936AFE59D}">
            <xm:f>NOT(ISERROR(SEARCH("=",AN63)))</xm:f>
            <xm:f>"="</xm:f>
            <x14:dxf>
              <fill>
                <patternFill>
                  <bgColor theme="0"/>
                </patternFill>
              </fill>
            </x14:dxf>
          </x14:cfRule>
          <xm:sqref>AN63:AN65</xm:sqref>
        </x14:conditionalFormatting>
        <x14:conditionalFormatting xmlns:xm="http://schemas.microsoft.com/office/excel/2006/main">
          <x14:cfRule type="containsText" priority="233" stopIfTrue="1" operator="containsText" id="{EDB6CBE6-25B9-408B-ACCB-507893737A0B}">
            <xm:f>NOT(ISERROR(SEARCH("=",AN67)))</xm:f>
            <xm:f>"="</xm:f>
            <x14:dxf>
              <fill>
                <patternFill>
                  <bgColor theme="0"/>
                </patternFill>
              </fill>
            </x14:dxf>
          </x14:cfRule>
          <xm:sqref>AN67:AN69</xm:sqref>
        </x14:conditionalFormatting>
        <x14:conditionalFormatting xmlns:xm="http://schemas.microsoft.com/office/excel/2006/main">
          <x14:cfRule type="containsText" priority="227" stopIfTrue="1" operator="containsText" id="{1690352E-B52E-4D95-ABBB-CF5F8FBD48FB}">
            <xm:f>NOT(ISERROR(SEARCH("=",AN71)))</xm:f>
            <xm:f>"="</xm:f>
            <x14:dxf>
              <fill>
                <patternFill>
                  <bgColor theme="0"/>
                </patternFill>
              </fill>
            </x14:dxf>
          </x14:cfRule>
          <xm:sqref>AN71:AN73</xm:sqref>
        </x14:conditionalFormatting>
        <x14:conditionalFormatting xmlns:xm="http://schemas.microsoft.com/office/excel/2006/main">
          <x14:cfRule type="containsText" priority="205" stopIfTrue="1" operator="containsText" id="{E538564B-D566-4CC7-8193-2054C6F31327}">
            <xm:f>NOT(ISERROR(SEARCH("=",AN75)))</xm:f>
            <xm:f>"="</xm:f>
            <x14:dxf>
              <fill>
                <patternFill>
                  <bgColor theme="0"/>
                </patternFill>
              </fill>
            </x14:dxf>
          </x14:cfRule>
          <xm:sqref>AN75:AN76</xm:sqref>
        </x14:conditionalFormatting>
        <x14:conditionalFormatting xmlns:xm="http://schemas.microsoft.com/office/excel/2006/main">
          <x14:cfRule type="containsText" priority="115" stopIfTrue="1" operator="containsText" id="{9636FD09-4106-4950-B4BC-DA6394EF4DFF}">
            <xm:f>NOT(ISERROR(SEARCH("=",AN62)))</xm:f>
            <xm:f>"="</xm:f>
            <x14:dxf>
              <fill>
                <patternFill>
                  <bgColor theme="0"/>
                </patternFill>
              </fill>
            </x14:dxf>
          </x14:cfRule>
          <xm:sqref>AN62</xm:sqref>
        </x14:conditionalFormatting>
        <x14:conditionalFormatting xmlns:xm="http://schemas.microsoft.com/office/excel/2006/main">
          <x14:cfRule type="containsText" priority="65" stopIfTrue="1" operator="containsText" id="{5C5F1704-E0D5-4C50-9FC3-A0FD579406B6}">
            <xm:f>NOT(ISERROR(SEARCH("=",AN7)))</xm:f>
            <xm:f>"="</xm:f>
            <x14:dxf>
              <fill>
                <patternFill>
                  <bgColor theme="0"/>
                </patternFill>
              </fill>
            </x14:dxf>
          </x14:cfRule>
          <xm:sqref>AN7</xm:sqref>
        </x14:conditionalFormatting>
        <x14:conditionalFormatting xmlns:xm="http://schemas.microsoft.com/office/excel/2006/main">
          <x14:cfRule type="containsText" priority="61" stopIfTrue="1" operator="containsText" id="{643636C0-97C2-473B-AA57-79696BD7E645}">
            <xm:f>NOT(ISERROR(SEARCH("=",AN9)))</xm:f>
            <xm:f>"="</xm:f>
            <x14:dxf>
              <fill>
                <patternFill>
                  <bgColor theme="0"/>
                </patternFill>
              </fill>
            </x14:dxf>
          </x14:cfRule>
          <xm:sqref>AN9</xm:sqref>
        </x14:conditionalFormatting>
        <x14:conditionalFormatting xmlns:xm="http://schemas.microsoft.com/office/excel/2006/main">
          <x14:cfRule type="containsText" priority="57" stopIfTrue="1" operator="containsText" id="{CAE11FD9-D0B8-4F80-8189-4A0F6FE3A0F9}">
            <xm:f>NOT(ISERROR(SEARCH("=",AN17)))</xm:f>
            <xm:f>"="</xm:f>
            <x14:dxf>
              <fill>
                <patternFill>
                  <bgColor theme="0"/>
                </patternFill>
              </fill>
            </x14:dxf>
          </x14:cfRule>
          <xm:sqref>AN17</xm:sqref>
        </x14:conditionalFormatting>
        <x14:conditionalFormatting xmlns:xm="http://schemas.microsoft.com/office/excel/2006/main">
          <x14:cfRule type="containsText" priority="53" stopIfTrue="1" operator="containsText" id="{BE983DF8-213A-477F-95F1-5967DDEA35CC}">
            <xm:f>NOT(ISERROR(SEARCH("=",AN25)))</xm:f>
            <xm:f>"="</xm:f>
            <x14:dxf>
              <fill>
                <patternFill>
                  <bgColor theme="0"/>
                </patternFill>
              </fill>
            </x14:dxf>
          </x14:cfRule>
          <xm:sqref>AN25</xm:sqref>
        </x14:conditionalFormatting>
        <x14:conditionalFormatting xmlns:xm="http://schemas.microsoft.com/office/excel/2006/main">
          <x14:cfRule type="containsText" priority="49" stopIfTrue="1" operator="containsText" id="{C217DACB-8C4B-40BA-8F4A-2CE69AF0C7E3}">
            <xm:f>NOT(ISERROR(SEARCH("=",AN27)))</xm:f>
            <xm:f>"="</xm:f>
            <x14:dxf>
              <fill>
                <patternFill>
                  <bgColor theme="0"/>
                </patternFill>
              </fill>
            </x14:dxf>
          </x14:cfRule>
          <xm:sqref>AN27</xm:sqref>
        </x14:conditionalFormatting>
        <x14:conditionalFormatting xmlns:xm="http://schemas.microsoft.com/office/excel/2006/main">
          <x14:cfRule type="containsText" priority="45" stopIfTrue="1" operator="containsText" id="{007E07BE-DD85-468B-9461-FE9542C206BB}">
            <xm:f>NOT(ISERROR(SEARCH("=",AN29)))</xm:f>
            <xm:f>"="</xm:f>
            <x14:dxf>
              <fill>
                <patternFill>
                  <bgColor theme="0"/>
                </patternFill>
              </fill>
            </x14:dxf>
          </x14:cfRule>
          <xm:sqref>AN29</xm:sqref>
        </x14:conditionalFormatting>
        <x14:conditionalFormatting xmlns:xm="http://schemas.microsoft.com/office/excel/2006/main">
          <x14:cfRule type="containsText" priority="41" stopIfTrue="1" operator="containsText" id="{AE71597D-3EB6-4575-BCBA-00C4A3FEB877}">
            <xm:f>NOT(ISERROR(SEARCH("=",AN32)))</xm:f>
            <xm:f>"="</xm:f>
            <x14:dxf>
              <fill>
                <patternFill>
                  <bgColor theme="0"/>
                </patternFill>
              </fill>
            </x14:dxf>
          </x14:cfRule>
          <xm:sqref>AN32</xm:sqref>
        </x14:conditionalFormatting>
        <x14:conditionalFormatting xmlns:xm="http://schemas.microsoft.com/office/excel/2006/main">
          <x14:cfRule type="containsText" priority="37" stopIfTrue="1" operator="containsText" id="{15874458-B85F-46E9-A0BE-C65AA9CDD337}">
            <xm:f>NOT(ISERROR(SEARCH("=",AN35)))</xm:f>
            <xm:f>"="</xm:f>
            <x14:dxf>
              <fill>
                <patternFill>
                  <bgColor theme="0"/>
                </patternFill>
              </fill>
            </x14:dxf>
          </x14:cfRule>
          <xm:sqref>AN35</xm:sqref>
        </x14:conditionalFormatting>
        <x14:conditionalFormatting xmlns:xm="http://schemas.microsoft.com/office/excel/2006/main">
          <x14:cfRule type="containsText" priority="33" stopIfTrue="1" operator="containsText" id="{C5C91D58-E852-4A52-97DF-18361790C0DE}">
            <xm:f>NOT(ISERROR(SEARCH("=",AN40)))</xm:f>
            <xm:f>"="</xm:f>
            <x14:dxf>
              <fill>
                <patternFill>
                  <bgColor theme="0"/>
                </patternFill>
              </fill>
            </x14:dxf>
          </x14:cfRule>
          <xm:sqref>AN40</xm:sqref>
        </x14:conditionalFormatting>
        <x14:conditionalFormatting xmlns:xm="http://schemas.microsoft.com/office/excel/2006/main">
          <x14:cfRule type="containsText" priority="29" stopIfTrue="1" operator="containsText" id="{A57BF127-7A53-4E68-8C53-324450D01B3F}">
            <xm:f>NOT(ISERROR(SEARCH("=",AN45)))</xm:f>
            <xm:f>"="</xm:f>
            <x14:dxf>
              <fill>
                <patternFill>
                  <bgColor theme="0"/>
                </patternFill>
              </fill>
            </x14:dxf>
          </x14:cfRule>
          <xm:sqref>AN45</xm:sqref>
        </x14:conditionalFormatting>
        <x14:conditionalFormatting xmlns:xm="http://schemas.microsoft.com/office/excel/2006/main">
          <x14:cfRule type="containsText" priority="25" stopIfTrue="1" operator="containsText" id="{61FDED4A-BBE6-42F3-B422-0F57098C5091}">
            <xm:f>NOT(ISERROR(SEARCH("=",AN53)))</xm:f>
            <xm:f>"="</xm:f>
            <x14:dxf>
              <fill>
                <patternFill>
                  <bgColor theme="0"/>
                </patternFill>
              </fill>
            </x14:dxf>
          </x14:cfRule>
          <xm:sqref>AN53</xm:sqref>
        </x14:conditionalFormatting>
        <x14:conditionalFormatting xmlns:xm="http://schemas.microsoft.com/office/excel/2006/main">
          <x14:cfRule type="containsText" priority="21" stopIfTrue="1" operator="containsText" id="{1EEC6047-24C8-4DB5-9C16-B46FE15F41A4}">
            <xm:f>NOT(ISERROR(SEARCH("=",AN49)))</xm:f>
            <xm:f>"="</xm:f>
            <x14:dxf>
              <fill>
                <patternFill>
                  <bgColor theme="0"/>
                </patternFill>
              </fill>
            </x14:dxf>
          </x14:cfRule>
          <xm:sqref>AN49</xm:sqref>
        </x14:conditionalFormatting>
        <x14:conditionalFormatting xmlns:xm="http://schemas.microsoft.com/office/excel/2006/main">
          <x14:cfRule type="containsText" priority="17" stopIfTrue="1" operator="containsText" id="{CA81814D-A67F-4B56-878F-2F1AEDB763C1}">
            <xm:f>NOT(ISERROR(SEARCH("=",AN55)))</xm:f>
            <xm:f>"="</xm:f>
            <x14:dxf>
              <fill>
                <patternFill>
                  <bgColor theme="0"/>
                </patternFill>
              </fill>
            </x14:dxf>
          </x14:cfRule>
          <xm:sqref>AN55</xm:sqref>
        </x14:conditionalFormatting>
        <x14:conditionalFormatting xmlns:xm="http://schemas.microsoft.com/office/excel/2006/main">
          <x14:cfRule type="containsText" priority="13" stopIfTrue="1" operator="containsText" id="{552B43CF-4095-4B11-949C-06E3B9BC660F}">
            <xm:f>NOT(ISERROR(SEARCH("=",AN58)))</xm:f>
            <xm:f>"="</xm:f>
            <x14:dxf>
              <fill>
                <patternFill>
                  <bgColor theme="0"/>
                </patternFill>
              </fill>
            </x14:dxf>
          </x14:cfRule>
          <xm:sqref>AN58</xm:sqref>
        </x14:conditionalFormatting>
        <x14:conditionalFormatting xmlns:xm="http://schemas.microsoft.com/office/excel/2006/main">
          <x14:cfRule type="containsText" priority="9" stopIfTrue="1" operator="containsText" id="{1F8177AF-7F5D-42EB-9337-145D763B99D4}">
            <xm:f>NOT(ISERROR(SEARCH("=",AN66)))</xm:f>
            <xm:f>"="</xm:f>
            <x14:dxf>
              <fill>
                <patternFill>
                  <bgColor theme="0"/>
                </patternFill>
              </fill>
            </x14:dxf>
          </x14:cfRule>
          <xm:sqref>AN66</xm:sqref>
        </x14:conditionalFormatting>
        <x14:conditionalFormatting xmlns:xm="http://schemas.microsoft.com/office/excel/2006/main">
          <x14:cfRule type="containsText" priority="5" stopIfTrue="1" operator="containsText" id="{CD06395A-5E11-4EC8-A415-716BFA6FACD5}">
            <xm:f>NOT(ISERROR(SEARCH("=",AN70)))</xm:f>
            <xm:f>"="</xm:f>
            <x14:dxf>
              <fill>
                <patternFill>
                  <bgColor theme="0"/>
                </patternFill>
              </fill>
            </x14:dxf>
          </x14:cfRule>
          <xm:sqref>AN70</xm:sqref>
        </x14:conditionalFormatting>
        <x14:conditionalFormatting xmlns:xm="http://schemas.microsoft.com/office/excel/2006/main">
          <x14:cfRule type="containsText" priority="1" stopIfTrue="1" operator="containsText" id="{7EE2B445-1A95-4087-9240-7030AE80F3A8}">
            <xm:f>NOT(ISERROR(SEARCH("=",AN74)))</xm:f>
            <xm:f>"="</xm:f>
            <x14:dxf>
              <fill>
                <patternFill>
                  <bgColor theme="0"/>
                </patternFill>
              </fill>
            </x14:dxf>
          </x14:cfRule>
          <xm:sqref>AN74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190"/>
  <sheetViews>
    <sheetView topLeftCell="A44" zoomScaleNormal="100" workbookViewId="0">
      <pane xSplit="3" topLeftCell="DS1" activePane="topRight" state="frozen"/>
      <selection activeCell="A121" sqref="A121"/>
      <selection pane="topRight" activeCell="C58" sqref="C58"/>
    </sheetView>
  </sheetViews>
  <sheetFormatPr defaultRowHeight="15" x14ac:dyDescent="0.25"/>
  <cols>
    <col min="1" max="1" width="9.5703125" style="39" bestFit="1" customWidth="1"/>
    <col min="2" max="2" width="21.5703125" style="39" customWidth="1"/>
    <col min="3" max="3" width="48.85546875" style="39" customWidth="1"/>
    <col min="4" max="4" width="9.140625" style="39"/>
    <col min="5" max="5" width="29" style="39" customWidth="1"/>
    <col min="6" max="11" width="9.140625" style="39"/>
    <col min="12" max="12" width="23.85546875" style="39" bestFit="1" customWidth="1"/>
    <col min="13" max="121" width="9.140625" style="39"/>
    <col min="122" max="122" width="56" style="39" bestFit="1" customWidth="1"/>
    <col min="123" max="123" width="90.85546875" style="39" bestFit="1" customWidth="1"/>
    <col min="124" max="16384" width="9.140625" style="39"/>
  </cols>
  <sheetData>
    <row r="1" spans="1:123" x14ac:dyDescent="0.25">
      <c r="A1" s="2" t="s">
        <v>102</v>
      </c>
      <c r="D1" s="39">
        <v>2</v>
      </c>
      <c r="E1" s="39">
        <v>3</v>
      </c>
      <c r="F1" s="39">
        <v>4</v>
      </c>
      <c r="G1" s="39">
        <v>5</v>
      </c>
      <c r="H1" s="39">
        <v>6</v>
      </c>
      <c r="I1" s="39">
        <v>7</v>
      </c>
      <c r="J1" s="39">
        <v>8</v>
      </c>
      <c r="K1" s="39">
        <v>9</v>
      </c>
      <c r="L1" s="39">
        <v>10</v>
      </c>
      <c r="M1" s="39">
        <v>11</v>
      </c>
      <c r="N1" s="39">
        <v>12</v>
      </c>
      <c r="O1" s="39">
        <v>13</v>
      </c>
      <c r="P1" s="39">
        <v>14</v>
      </c>
      <c r="Q1" s="39">
        <v>15</v>
      </c>
      <c r="R1" s="39">
        <v>16</v>
      </c>
      <c r="S1" s="39">
        <v>17</v>
      </c>
      <c r="T1" s="39">
        <v>18</v>
      </c>
      <c r="U1" s="39">
        <v>19</v>
      </c>
      <c r="V1" s="39">
        <v>20</v>
      </c>
      <c r="W1" s="39">
        <v>21</v>
      </c>
      <c r="X1" s="39">
        <v>22</v>
      </c>
      <c r="Y1" s="39">
        <v>23</v>
      </c>
      <c r="Z1" s="39">
        <v>24</v>
      </c>
      <c r="AA1" s="39">
        <v>25</v>
      </c>
      <c r="AB1" s="39">
        <v>26</v>
      </c>
      <c r="AC1" s="39">
        <v>27</v>
      </c>
      <c r="AD1" s="39">
        <v>28</v>
      </c>
      <c r="AE1" s="39">
        <v>29</v>
      </c>
      <c r="AF1" s="39">
        <v>30</v>
      </c>
      <c r="AG1" s="39">
        <v>31</v>
      </c>
      <c r="AH1" s="39">
        <v>32</v>
      </c>
      <c r="AI1" s="39">
        <v>33</v>
      </c>
      <c r="AJ1" s="39">
        <v>34</v>
      </c>
      <c r="AK1" s="39">
        <v>35</v>
      </c>
      <c r="AL1" s="39">
        <v>36</v>
      </c>
      <c r="AM1" s="39">
        <v>37</v>
      </c>
      <c r="AN1" s="39">
        <v>38</v>
      </c>
      <c r="AO1" s="39">
        <v>39</v>
      </c>
      <c r="AP1" s="39">
        <v>40</v>
      </c>
      <c r="AQ1" s="39">
        <v>41</v>
      </c>
      <c r="AR1" s="39">
        <v>42</v>
      </c>
      <c r="AS1" s="39">
        <v>43</v>
      </c>
      <c r="AT1" s="39">
        <v>44</v>
      </c>
      <c r="AU1" s="39">
        <v>45</v>
      </c>
      <c r="AV1" s="39">
        <v>46</v>
      </c>
      <c r="AW1" s="39">
        <v>47</v>
      </c>
      <c r="AX1" s="39">
        <v>48</v>
      </c>
      <c r="AY1" s="39">
        <v>49</v>
      </c>
      <c r="AZ1" s="39">
        <v>50</v>
      </c>
      <c r="BA1" s="39">
        <v>51</v>
      </c>
      <c r="BB1" s="39">
        <v>52</v>
      </c>
      <c r="BC1" s="39">
        <v>53</v>
      </c>
      <c r="BD1" s="39">
        <v>54</v>
      </c>
    </row>
    <row r="2" spans="1:123" x14ac:dyDescent="0.25">
      <c r="F2" s="39" t="s">
        <v>28</v>
      </c>
      <c r="J2" s="39" t="s">
        <v>29</v>
      </c>
      <c r="M2" s="39" t="s">
        <v>30</v>
      </c>
      <c r="Y2" s="39" t="s">
        <v>30</v>
      </c>
      <c r="AK2" s="39" t="s">
        <v>30</v>
      </c>
      <c r="AW2" s="39" t="s">
        <v>30</v>
      </c>
      <c r="BE2" s="39" t="s">
        <v>30</v>
      </c>
      <c r="BK2" s="39" t="s">
        <v>31</v>
      </c>
      <c r="BN2" s="39" t="s">
        <v>32</v>
      </c>
      <c r="BZ2" s="39" t="s">
        <v>32</v>
      </c>
      <c r="CL2" s="39" t="s">
        <v>32</v>
      </c>
      <c r="CX2" s="39" t="s">
        <v>32</v>
      </c>
      <c r="DF2" s="39" t="s">
        <v>32</v>
      </c>
      <c r="DL2" s="39" t="s">
        <v>33</v>
      </c>
      <c r="DM2" s="39" t="s">
        <v>34</v>
      </c>
      <c r="DQ2" s="39" t="s">
        <v>35</v>
      </c>
    </row>
    <row r="3" spans="1:123" x14ac:dyDescent="0.25">
      <c r="H3" s="39" t="s">
        <v>36</v>
      </c>
      <c r="I3" s="39" t="s">
        <v>34</v>
      </c>
      <c r="J3" s="39" t="s">
        <v>37</v>
      </c>
      <c r="M3" s="39" t="s">
        <v>38</v>
      </c>
      <c r="Y3" s="39" t="s">
        <v>39</v>
      </c>
      <c r="AK3" s="39" t="s">
        <v>157</v>
      </c>
      <c r="AW3" s="39" t="s">
        <v>40</v>
      </c>
      <c r="BE3" s="39" t="s">
        <v>41</v>
      </c>
      <c r="BH3" s="39" t="s">
        <v>42</v>
      </c>
      <c r="BK3" s="39" t="s">
        <v>37</v>
      </c>
      <c r="BN3" s="39" t="s">
        <v>38</v>
      </c>
      <c r="BZ3" s="39" t="s">
        <v>39</v>
      </c>
      <c r="CL3" s="39" t="s">
        <v>157</v>
      </c>
      <c r="CX3" s="39" t="s">
        <v>40</v>
      </c>
      <c r="DF3" s="39" t="s">
        <v>41</v>
      </c>
      <c r="DI3" s="39" t="s">
        <v>42</v>
      </c>
      <c r="DL3" s="39" t="s">
        <v>43</v>
      </c>
      <c r="DM3" s="39" t="s">
        <v>44</v>
      </c>
      <c r="DN3" s="39" t="s">
        <v>45</v>
      </c>
      <c r="DO3" s="39" t="s">
        <v>46</v>
      </c>
      <c r="DP3" s="39" t="s">
        <v>47</v>
      </c>
      <c r="DQ3" s="39" t="s">
        <v>48</v>
      </c>
    </row>
    <row r="4" spans="1:123" x14ac:dyDescent="0.25">
      <c r="A4" s="39" t="s">
        <v>76</v>
      </c>
      <c r="B4" s="39" t="s">
        <v>49</v>
      </c>
      <c r="C4" s="39" t="s">
        <v>50</v>
      </c>
      <c r="D4" s="39" t="s">
        <v>51</v>
      </c>
      <c r="E4" s="39" t="s">
        <v>52</v>
      </c>
      <c r="F4" s="39" t="s">
        <v>53</v>
      </c>
      <c r="G4" s="39" t="s">
        <v>54</v>
      </c>
      <c r="H4" s="39" t="s">
        <v>55</v>
      </c>
      <c r="I4" s="39" t="s">
        <v>56</v>
      </c>
      <c r="J4" s="39" t="s">
        <v>57</v>
      </c>
      <c r="K4" s="39" t="s">
        <v>58</v>
      </c>
      <c r="L4" s="39" t="s">
        <v>59</v>
      </c>
      <c r="M4" s="39" t="s">
        <v>60</v>
      </c>
      <c r="N4" s="39" t="s">
        <v>61</v>
      </c>
      <c r="O4" s="39" t="s">
        <v>62</v>
      </c>
      <c r="P4" s="39" t="s">
        <v>63</v>
      </c>
      <c r="Q4" s="39" t="s">
        <v>64</v>
      </c>
      <c r="R4" s="39" t="s">
        <v>158</v>
      </c>
      <c r="S4" s="39" t="s">
        <v>159</v>
      </c>
      <c r="T4" s="39" t="s">
        <v>66</v>
      </c>
      <c r="U4" s="39" t="s">
        <v>67</v>
      </c>
      <c r="V4" s="39" t="s">
        <v>68</v>
      </c>
      <c r="W4" s="39" t="s">
        <v>160</v>
      </c>
      <c r="X4" s="39" t="s">
        <v>69</v>
      </c>
      <c r="Y4" s="39" t="s">
        <v>60</v>
      </c>
      <c r="Z4" s="39" t="s">
        <v>61</v>
      </c>
      <c r="AA4" s="39" t="s">
        <v>62</v>
      </c>
      <c r="AB4" s="39" t="s">
        <v>63</v>
      </c>
      <c r="AC4" s="39" t="s">
        <v>64</v>
      </c>
      <c r="AD4" s="39" t="s">
        <v>158</v>
      </c>
      <c r="AE4" s="39" t="s">
        <v>159</v>
      </c>
      <c r="AF4" s="39" t="s">
        <v>66</v>
      </c>
      <c r="AG4" s="39" t="s">
        <v>67</v>
      </c>
      <c r="AH4" s="39" t="s">
        <v>68</v>
      </c>
      <c r="AI4" s="39" t="s">
        <v>160</v>
      </c>
      <c r="AJ4" s="39" t="s">
        <v>69</v>
      </c>
      <c r="AK4" s="39" t="s">
        <v>60</v>
      </c>
      <c r="AL4" s="39" t="s">
        <v>61</v>
      </c>
      <c r="AM4" s="39" t="s">
        <v>62</v>
      </c>
      <c r="AN4" s="39" t="s">
        <v>63</v>
      </c>
      <c r="AO4" s="39" t="s">
        <v>64</v>
      </c>
      <c r="AP4" s="39" t="s">
        <v>158</v>
      </c>
      <c r="AQ4" s="39" t="s">
        <v>159</v>
      </c>
      <c r="AR4" s="39" t="s">
        <v>66</v>
      </c>
      <c r="AS4" s="39" t="s">
        <v>67</v>
      </c>
      <c r="AT4" s="39" t="s">
        <v>68</v>
      </c>
      <c r="AU4" s="39" t="s">
        <v>160</v>
      </c>
      <c r="AV4" s="39" t="s">
        <v>69</v>
      </c>
      <c r="AW4" s="39" t="s">
        <v>60</v>
      </c>
      <c r="AX4" s="39" t="s">
        <v>61</v>
      </c>
      <c r="AY4" s="39" t="s">
        <v>62</v>
      </c>
      <c r="AZ4" s="39" t="s">
        <v>63</v>
      </c>
      <c r="BA4" s="39" t="s">
        <v>64</v>
      </c>
      <c r="BB4" s="39" t="s">
        <v>158</v>
      </c>
      <c r="BC4" s="39" t="s">
        <v>159</v>
      </c>
      <c r="BD4" s="39" t="s">
        <v>66</v>
      </c>
      <c r="BE4" s="39" t="s">
        <v>70</v>
      </c>
      <c r="BF4" s="39" t="s">
        <v>71</v>
      </c>
      <c r="BG4" s="39" t="s">
        <v>72</v>
      </c>
      <c r="BH4" s="39" t="s">
        <v>70</v>
      </c>
      <c r="BI4" s="39" t="s">
        <v>71</v>
      </c>
      <c r="BJ4" s="39" t="s">
        <v>72</v>
      </c>
      <c r="BK4" s="39" t="s">
        <v>57</v>
      </c>
      <c r="BL4" s="39" t="s">
        <v>58</v>
      </c>
      <c r="BM4" s="39" t="s">
        <v>59</v>
      </c>
      <c r="BN4" s="39" t="s">
        <v>60</v>
      </c>
      <c r="BO4" s="39" t="s">
        <v>61</v>
      </c>
      <c r="BP4" s="39" t="s">
        <v>62</v>
      </c>
      <c r="BQ4" s="39" t="s">
        <v>63</v>
      </c>
      <c r="BR4" s="39" t="s">
        <v>64</v>
      </c>
      <c r="BS4" s="39" t="s">
        <v>158</v>
      </c>
      <c r="BT4" s="39" t="s">
        <v>65</v>
      </c>
      <c r="BU4" s="39" t="s">
        <v>66</v>
      </c>
      <c r="BV4" s="39" t="s">
        <v>67</v>
      </c>
      <c r="BW4" s="39" t="s">
        <v>68</v>
      </c>
      <c r="BX4" s="39" t="s">
        <v>160</v>
      </c>
      <c r="BY4" s="39" t="s">
        <v>69</v>
      </c>
      <c r="BZ4" s="39" t="s">
        <v>60</v>
      </c>
      <c r="CA4" s="39" t="s">
        <v>61</v>
      </c>
      <c r="CB4" s="39" t="s">
        <v>62</v>
      </c>
      <c r="CC4" s="39" t="s">
        <v>63</v>
      </c>
      <c r="CD4" s="39" t="s">
        <v>64</v>
      </c>
      <c r="CE4" s="39" t="s">
        <v>158</v>
      </c>
      <c r="CF4" s="39" t="s">
        <v>159</v>
      </c>
      <c r="CG4" s="39" t="s">
        <v>66</v>
      </c>
      <c r="CH4" s="39" t="s">
        <v>67</v>
      </c>
      <c r="CI4" s="39" t="s">
        <v>68</v>
      </c>
      <c r="CJ4" s="39" t="s">
        <v>160</v>
      </c>
      <c r="CK4" s="39" t="s">
        <v>69</v>
      </c>
      <c r="CL4" s="39" t="s">
        <v>60</v>
      </c>
      <c r="CM4" s="39" t="s">
        <v>61</v>
      </c>
      <c r="CN4" s="39" t="s">
        <v>62</v>
      </c>
      <c r="CO4" s="39" t="s">
        <v>63</v>
      </c>
      <c r="CP4" s="39" t="s">
        <v>64</v>
      </c>
      <c r="CQ4" s="39" t="s">
        <v>158</v>
      </c>
      <c r="CR4" s="39" t="s">
        <v>159</v>
      </c>
      <c r="CS4" s="39" t="s">
        <v>66</v>
      </c>
      <c r="CT4" s="39" t="s">
        <v>67</v>
      </c>
      <c r="CU4" s="39" t="s">
        <v>68</v>
      </c>
      <c r="CV4" s="39" t="s">
        <v>160</v>
      </c>
      <c r="CW4" s="39" t="s">
        <v>69</v>
      </c>
      <c r="CX4" s="39" t="s">
        <v>60</v>
      </c>
      <c r="CY4" s="39" t="s">
        <v>61</v>
      </c>
      <c r="CZ4" s="39" t="s">
        <v>62</v>
      </c>
      <c r="DA4" s="39" t="s">
        <v>63</v>
      </c>
      <c r="DB4" s="39" t="s">
        <v>64</v>
      </c>
      <c r="DC4" s="39" t="s">
        <v>158</v>
      </c>
      <c r="DD4" s="39" t="s">
        <v>159</v>
      </c>
      <c r="DE4" s="39" t="s">
        <v>66</v>
      </c>
      <c r="DF4" s="39" t="s">
        <v>70</v>
      </c>
      <c r="DG4" s="39" t="s">
        <v>71</v>
      </c>
      <c r="DH4" s="39" t="s">
        <v>72</v>
      </c>
      <c r="DI4" s="39" t="s">
        <v>70</v>
      </c>
      <c r="DJ4" s="39" t="s">
        <v>71</v>
      </c>
      <c r="DK4" s="39" t="s">
        <v>72</v>
      </c>
      <c r="DL4" s="39" t="s">
        <v>73</v>
      </c>
      <c r="DM4" s="39" t="s">
        <v>73</v>
      </c>
      <c r="DN4" s="39" t="s">
        <v>73</v>
      </c>
      <c r="DO4" s="39" t="s">
        <v>73</v>
      </c>
      <c r="DP4" s="39" t="s">
        <v>73</v>
      </c>
      <c r="DQ4" s="39" t="s">
        <v>73</v>
      </c>
      <c r="DR4" s="39" t="s">
        <v>74</v>
      </c>
      <c r="DS4" s="39" t="s">
        <v>75</v>
      </c>
    </row>
    <row r="5" spans="1:123" x14ac:dyDescent="0.25">
      <c r="B5" s="39" t="s">
        <v>207</v>
      </c>
      <c r="C5" s="39" t="s">
        <v>106</v>
      </c>
      <c r="D5" s="39">
        <v>300006</v>
      </c>
      <c r="E5" s="39" t="s">
        <v>168</v>
      </c>
      <c r="F5" s="39" t="s">
        <v>162</v>
      </c>
      <c r="G5" s="40">
        <v>5.486111111111111E-2</v>
      </c>
      <c r="H5" s="39" t="s">
        <v>163</v>
      </c>
      <c r="I5" s="39">
        <v>3.85</v>
      </c>
      <c r="J5" s="39" t="s">
        <v>164</v>
      </c>
      <c r="K5" s="39" t="s">
        <v>164</v>
      </c>
      <c r="L5" s="39" t="s">
        <v>180</v>
      </c>
      <c r="M5" s="39">
        <v>8.0792000000000002</v>
      </c>
      <c r="N5" s="39">
        <v>82401</v>
      </c>
      <c r="O5" s="39">
        <v>23256.799999999999</v>
      </c>
      <c r="P5" s="39">
        <v>0</v>
      </c>
      <c r="Q5" s="39">
        <v>1665.93</v>
      </c>
      <c r="R5" s="39">
        <v>0</v>
      </c>
      <c r="S5" s="39">
        <v>90621.6</v>
      </c>
      <c r="T5" s="39">
        <v>197953</v>
      </c>
      <c r="U5" s="39">
        <v>229701</v>
      </c>
      <c r="V5" s="39">
        <v>0</v>
      </c>
      <c r="W5" s="39">
        <v>0</v>
      </c>
      <c r="X5" s="39">
        <v>427655</v>
      </c>
      <c r="Y5" s="39">
        <v>1241.72</v>
      </c>
      <c r="Z5" s="39">
        <v>0</v>
      </c>
      <c r="AA5" s="39">
        <v>0</v>
      </c>
      <c r="AB5" s="39">
        <v>0</v>
      </c>
      <c r="AC5" s="39">
        <v>0</v>
      </c>
      <c r="AD5" s="39">
        <v>609.05100000000004</v>
      </c>
      <c r="AE5" s="39">
        <v>0</v>
      </c>
      <c r="AF5" s="39">
        <v>1850.77</v>
      </c>
      <c r="AG5" s="39">
        <v>0</v>
      </c>
      <c r="AH5" s="39">
        <v>0</v>
      </c>
      <c r="AI5" s="39">
        <v>0</v>
      </c>
      <c r="AJ5" s="39">
        <v>1850.77</v>
      </c>
      <c r="AK5" s="39">
        <v>0</v>
      </c>
      <c r="AL5" s="39">
        <v>0</v>
      </c>
      <c r="AM5" s="39">
        <v>0</v>
      </c>
      <c r="AN5" s="39">
        <v>0</v>
      </c>
      <c r="AO5" s="39">
        <v>0</v>
      </c>
      <c r="AP5" s="39">
        <v>0</v>
      </c>
      <c r="AQ5" s="39">
        <v>0</v>
      </c>
      <c r="AR5" s="39">
        <v>0</v>
      </c>
      <c r="AS5" s="39">
        <v>0</v>
      </c>
      <c r="AT5" s="39">
        <v>0</v>
      </c>
      <c r="AU5" s="39">
        <v>0</v>
      </c>
      <c r="AV5" s="39">
        <v>0</v>
      </c>
      <c r="AW5" s="39">
        <v>3.8145500000000001</v>
      </c>
      <c r="AX5" s="39">
        <v>55.869500000000002</v>
      </c>
      <c r="AY5" s="39">
        <v>11.2247</v>
      </c>
      <c r="AZ5" s="39">
        <v>0</v>
      </c>
      <c r="BA5" s="39">
        <v>0.52556400000000003</v>
      </c>
      <c r="BB5" s="39">
        <v>1.63419</v>
      </c>
      <c r="BC5" s="39">
        <v>42.061300000000003</v>
      </c>
      <c r="BD5" s="39">
        <v>115.13</v>
      </c>
      <c r="BK5" s="39" t="s">
        <v>164</v>
      </c>
      <c r="BL5" s="39" t="s">
        <v>164</v>
      </c>
      <c r="BM5" s="39" t="s">
        <v>182</v>
      </c>
      <c r="BN5" s="39">
        <v>9.1585800000000006</v>
      </c>
      <c r="BO5" s="39">
        <v>77729.600000000006</v>
      </c>
      <c r="BP5" s="39">
        <v>37485.599999999999</v>
      </c>
      <c r="BQ5" s="39">
        <v>0</v>
      </c>
      <c r="BR5" s="39">
        <v>1338.77</v>
      </c>
      <c r="BS5" s="39">
        <v>0</v>
      </c>
      <c r="BT5" s="39">
        <v>90621.6</v>
      </c>
      <c r="BU5" s="39">
        <v>207185</v>
      </c>
      <c r="BV5" s="39">
        <v>229701</v>
      </c>
      <c r="BW5" s="39">
        <v>0</v>
      </c>
      <c r="BX5" s="39">
        <v>0</v>
      </c>
      <c r="BY5" s="39">
        <v>436886</v>
      </c>
      <c r="BZ5" s="39">
        <v>1613.36</v>
      </c>
      <c r="CA5" s="39">
        <v>0</v>
      </c>
      <c r="CB5" s="39">
        <v>0</v>
      </c>
      <c r="CC5" s="39">
        <v>0</v>
      </c>
      <c r="CD5" s="39">
        <v>0</v>
      </c>
      <c r="CE5" s="39">
        <v>640.43200000000002</v>
      </c>
      <c r="CF5" s="39">
        <v>0</v>
      </c>
      <c r="CG5" s="39">
        <v>2253.79</v>
      </c>
      <c r="CH5" s="39">
        <v>0</v>
      </c>
      <c r="CI5" s="39">
        <v>0</v>
      </c>
      <c r="CJ5" s="39">
        <v>0</v>
      </c>
      <c r="CK5" s="39">
        <v>2253.79</v>
      </c>
      <c r="CL5" s="39">
        <v>0</v>
      </c>
      <c r="CM5" s="39">
        <v>0</v>
      </c>
      <c r="CN5" s="39">
        <v>0</v>
      </c>
      <c r="CO5" s="39">
        <v>0</v>
      </c>
      <c r="CP5" s="39">
        <v>0</v>
      </c>
      <c r="CQ5" s="39">
        <v>0</v>
      </c>
      <c r="CR5" s="39">
        <v>0</v>
      </c>
      <c r="CS5" s="39">
        <v>0</v>
      </c>
      <c r="CT5" s="39">
        <v>0</v>
      </c>
      <c r="CU5" s="39">
        <v>0</v>
      </c>
      <c r="CV5" s="39">
        <v>0</v>
      </c>
      <c r="CW5" s="39">
        <v>0</v>
      </c>
      <c r="CX5" s="39">
        <v>4.9535600000000004</v>
      </c>
      <c r="CY5" s="39">
        <v>51.796199999999999</v>
      </c>
      <c r="CZ5" s="39">
        <v>18.018999999999998</v>
      </c>
      <c r="DA5" s="39">
        <v>0</v>
      </c>
      <c r="DB5" s="39">
        <v>0.42333700000000002</v>
      </c>
      <c r="DC5" s="39">
        <v>1.71831</v>
      </c>
      <c r="DD5" s="39">
        <v>42.061300000000003</v>
      </c>
      <c r="DE5" s="39">
        <v>118.97199999999999</v>
      </c>
      <c r="DL5" s="39" t="s">
        <v>208</v>
      </c>
      <c r="DM5" s="39" t="s">
        <v>209</v>
      </c>
      <c r="DN5" s="39" t="s">
        <v>166</v>
      </c>
      <c r="DO5" s="39" t="s">
        <v>190</v>
      </c>
      <c r="DP5" s="39">
        <v>8.5</v>
      </c>
      <c r="DQ5" s="39" t="s">
        <v>167</v>
      </c>
      <c r="DR5" s="39" t="s">
        <v>210</v>
      </c>
      <c r="DS5" s="39" t="s">
        <v>211</v>
      </c>
    </row>
    <row r="6" spans="1:123" x14ac:dyDescent="0.25">
      <c r="B6" s="39" t="s">
        <v>212</v>
      </c>
      <c r="C6" s="39" t="s">
        <v>78</v>
      </c>
      <c r="D6" s="39">
        <v>300006</v>
      </c>
      <c r="E6" s="39" t="s">
        <v>168</v>
      </c>
      <c r="F6" s="39" t="s">
        <v>162</v>
      </c>
      <c r="G6" s="40">
        <v>5.486111111111111E-2</v>
      </c>
      <c r="H6" s="39" t="s">
        <v>163</v>
      </c>
      <c r="I6" s="39">
        <v>4.22</v>
      </c>
      <c r="J6" s="39" t="s">
        <v>164</v>
      </c>
      <c r="K6" s="39" t="s">
        <v>164</v>
      </c>
      <c r="L6" s="39" t="s">
        <v>191</v>
      </c>
      <c r="M6" s="39">
        <v>7.7237600000000004</v>
      </c>
      <c r="N6" s="39">
        <v>81786.899999999994</v>
      </c>
      <c r="O6" s="39">
        <v>23182.7</v>
      </c>
      <c r="P6" s="39">
        <v>0</v>
      </c>
      <c r="Q6" s="39">
        <v>1525.35</v>
      </c>
      <c r="R6" s="39">
        <v>0</v>
      </c>
      <c r="S6" s="39">
        <v>90621.7</v>
      </c>
      <c r="T6" s="39">
        <v>197124</v>
      </c>
      <c r="U6" s="39">
        <v>229701</v>
      </c>
      <c r="V6" s="39">
        <v>0</v>
      </c>
      <c r="W6" s="39">
        <v>0</v>
      </c>
      <c r="X6" s="39">
        <v>426826</v>
      </c>
      <c r="Y6" s="39">
        <v>1187.0899999999999</v>
      </c>
      <c r="Z6" s="39">
        <v>0</v>
      </c>
      <c r="AA6" s="39">
        <v>0</v>
      </c>
      <c r="AB6" s="39">
        <v>0</v>
      </c>
      <c r="AC6" s="39">
        <v>0</v>
      </c>
      <c r="AD6" s="39">
        <v>609.04899999999998</v>
      </c>
      <c r="AE6" s="39">
        <v>0</v>
      </c>
      <c r="AF6" s="39">
        <v>1796.14</v>
      </c>
      <c r="AG6" s="39">
        <v>0</v>
      </c>
      <c r="AH6" s="39">
        <v>0</v>
      </c>
      <c r="AI6" s="39">
        <v>0</v>
      </c>
      <c r="AJ6" s="39">
        <v>1796.14</v>
      </c>
      <c r="AK6" s="39">
        <v>0</v>
      </c>
      <c r="AL6" s="39">
        <v>0</v>
      </c>
      <c r="AM6" s="39">
        <v>0</v>
      </c>
      <c r="AN6" s="39">
        <v>0</v>
      </c>
      <c r="AO6" s="39">
        <v>0</v>
      </c>
      <c r="AP6" s="39">
        <v>0</v>
      </c>
      <c r="AQ6" s="39">
        <v>0</v>
      </c>
      <c r="AR6" s="39">
        <v>0</v>
      </c>
      <c r="AS6" s="39">
        <v>0</v>
      </c>
      <c r="AT6" s="39">
        <v>0</v>
      </c>
      <c r="AU6" s="39">
        <v>0</v>
      </c>
      <c r="AV6" s="39">
        <v>0</v>
      </c>
      <c r="AW6" s="39">
        <v>3.6689099999999999</v>
      </c>
      <c r="AX6" s="39">
        <v>55.643500000000003</v>
      </c>
      <c r="AY6" s="39">
        <v>11.214</v>
      </c>
      <c r="AZ6" s="39">
        <v>0</v>
      </c>
      <c r="BA6" s="39">
        <v>0.48137400000000002</v>
      </c>
      <c r="BB6" s="39">
        <v>1.63419</v>
      </c>
      <c r="BC6" s="39">
        <v>42.061300000000003</v>
      </c>
      <c r="BD6" s="39">
        <v>114.703</v>
      </c>
      <c r="BK6" s="39" t="s">
        <v>164</v>
      </c>
      <c r="BL6" s="39" t="s">
        <v>164</v>
      </c>
      <c r="BM6" s="39" t="s">
        <v>172</v>
      </c>
      <c r="BN6" s="39">
        <v>9.1336099999999991</v>
      </c>
      <c r="BO6" s="39">
        <v>77690.2</v>
      </c>
      <c r="BP6" s="39">
        <v>37473.5</v>
      </c>
      <c r="BQ6" s="39">
        <v>0</v>
      </c>
      <c r="BR6" s="39">
        <v>1333.31</v>
      </c>
      <c r="BS6" s="39">
        <v>0</v>
      </c>
      <c r="BT6" s="39">
        <v>90621.7</v>
      </c>
      <c r="BU6" s="39">
        <v>207128</v>
      </c>
      <c r="BV6" s="39">
        <v>229701</v>
      </c>
      <c r="BW6" s="39">
        <v>0</v>
      </c>
      <c r="BX6" s="39">
        <v>0</v>
      </c>
      <c r="BY6" s="39">
        <v>436829</v>
      </c>
      <c r="BZ6" s="39">
        <v>1608.85</v>
      </c>
      <c r="CA6" s="39">
        <v>0</v>
      </c>
      <c r="CB6" s="39">
        <v>0</v>
      </c>
      <c r="CC6" s="39">
        <v>0</v>
      </c>
      <c r="CD6" s="39">
        <v>0</v>
      </c>
      <c r="CE6" s="39">
        <v>640.43100000000004</v>
      </c>
      <c r="CF6" s="39">
        <v>0</v>
      </c>
      <c r="CG6" s="39">
        <v>2249.2800000000002</v>
      </c>
      <c r="CH6" s="39">
        <v>0</v>
      </c>
      <c r="CI6" s="39">
        <v>0</v>
      </c>
      <c r="CJ6" s="39">
        <v>0</v>
      </c>
      <c r="CK6" s="39">
        <v>2249.2800000000002</v>
      </c>
      <c r="CL6" s="39">
        <v>0</v>
      </c>
      <c r="CM6" s="39">
        <v>0</v>
      </c>
      <c r="CN6" s="39">
        <v>0</v>
      </c>
      <c r="CO6" s="39">
        <v>0</v>
      </c>
      <c r="CP6" s="39">
        <v>0</v>
      </c>
      <c r="CQ6" s="39">
        <v>0</v>
      </c>
      <c r="CR6" s="39">
        <v>0</v>
      </c>
      <c r="CS6" s="39">
        <v>0</v>
      </c>
      <c r="CT6" s="39">
        <v>0</v>
      </c>
      <c r="CU6" s="39">
        <v>0</v>
      </c>
      <c r="CV6" s="39">
        <v>0</v>
      </c>
      <c r="CW6" s="39">
        <v>0</v>
      </c>
      <c r="CX6" s="39">
        <v>4.9398900000000001</v>
      </c>
      <c r="CY6" s="39">
        <v>51.763800000000003</v>
      </c>
      <c r="CZ6" s="39">
        <v>18.008700000000001</v>
      </c>
      <c r="DA6" s="39">
        <v>0</v>
      </c>
      <c r="DB6" s="39">
        <v>0.42160500000000001</v>
      </c>
      <c r="DC6" s="39">
        <v>1.71831</v>
      </c>
      <c r="DD6" s="39">
        <v>42.061300000000003</v>
      </c>
      <c r="DE6" s="39">
        <v>118.914</v>
      </c>
      <c r="DL6" s="39" t="s">
        <v>208</v>
      </c>
      <c r="DM6" s="39" t="s">
        <v>209</v>
      </c>
      <c r="DN6" s="39" t="s">
        <v>166</v>
      </c>
      <c r="DO6" s="39" t="s">
        <v>190</v>
      </c>
      <c r="DP6" s="39">
        <v>8.5</v>
      </c>
      <c r="DQ6" s="39" t="s">
        <v>167</v>
      </c>
      <c r="DR6" s="39" t="s">
        <v>210</v>
      </c>
      <c r="DS6" s="39" t="s">
        <v>211</v>
      </c>
    </row>
    <row r="7" spans="1:123" x14ac:dyDescent="0.25">
      <c r="B7" s="39" t="s">
        <v>213</v>
      </c>
      <c r="C7" s="39" t="s">
        <v>103</v>
      </c>
      <c r="D7" s="39">
        <v>300016</v>
      </c>
      <c r="E7" s="39" t="s">
        <v>161</v>
      </c>
      <c r="F7" s="39" t="s">
        <v>162</v>
      </c>
      <c r="G7" s="40">
        <v>6.458333333333334E-2</v>
      </c>
      <c r="H7" s="39" t="s">
        <v>163</v>
      </c>
      <c r="I7" s="39">
        <v>4.82</v>
      </c>
      <c r="J7" s="39" t="s">
        <v>164</v>
      </c>
      <c r="K7" s="39" t="s">
        <v>164</v>
      </c>
      <c r="L7" s="39" t="s">
        <v>180</v>
      </c>
      <c r="M7" s="39">
        <v>38.477499999999999</v>
      </c>
      <c r="N7" s="39">
        <v>45612.2</v>
      </c>
      <c r="O7" s="39">
        <v>26929.3</v>
      </c>
      <c r="P7" s="39">
        <v>0</v>
      </c>
      <c r="Q7" s="39">
        <v>4195.53</v>
      </c>
      <c r="R7" s="39">
        <v>0</v>
      </c>
      <c r="S7" s="39">
        <v>90621.6</v>
      </c>
      <c r="T7" s="39">
        <v>167397</v>
      </c>
      <c r="U7" s="39">
        <v>229701</v>
      </c>
      <c r="V7" s="39">
        <v>0</v>
      </c>
      <c r="W7" s="39">
        <v>0</v>
      </c>
      <c r="X7" s="39">
        <v>397099</v>
      </c>
      <c r="Y7" s="39">
        <v>5913.72</v>
      </c>
      <c r="Z7" s="39">
        <v>0</v>
      </c>
      <c r="AA7" s="39">
        <v>0</v>
      </c>
      <c r="AB7" s="39">
        <v>0</v>
      </c>
      <c r="AC7" s="39">
        <v>0</v>
      </c>
      <c r="AD7" s="39">
        <v>709.47500000000002</v>
      </c>
      <c r="AE7" s="39">
        <v>0</v>
      </c>
      <c r="AF7" s="39">
        <v>6623.2</v>
      </c>
      <c r="AG7" s="39">
        <v>0</v>
      </c>
      <c r="AH7" s="39">
        <v>0</v>
      </c>
      <c r="AI7" s="39">
        <v>0</v>
      </c>
      <c r="AJ7" s="39">
        <v>6623.2</v>
      </c>
      <c r="AK7" s="39">
        <v>0</v>
      </c>
      <c r="AL7" s="39">
        <v>0</v>
      </c>
      <c r="AM7" s="39">
        <v>0</v>
      </c>
      <c r="AN7" s="39">
        <v>0</v>
      </c>
      <c r="AO7" s="39">
        <v>0</v>
      </c>
      <c r="AP7" s="39">
        <v>0</v>
      </c>
      <c r="AQ7" s="39">
        <v>0</v>
      </c>
      <c r="AR7" s="39">
        <v>0</v>
      </c>
      <c r="AS7" s="39">
        <v>0</v>
      </c>
      <c r="AT7" s="39">
        <v>0</v>
      </c>
      <c r="AU7" s="39">
        <v>0</v>
      </c>
      <c r="AV7" s="39">
        <v>0</v>
      </c>
      <c r="AW7" s="39">
        <v>17.805299999999999</v>
      </c>
      <c r="AX7" s="39">
        <v>39.802599999999998</v>
      </c>
      <c r="AY7" s="39">
        <v>13.304600000000001</v>
      </c>
      <c r="AZ7" s="39">
        <v>0</v>
      </c>
      <c r="BA7" s="39">
        <v>1.31623</v>
      </c>
      <c r="BB7" s="39">
        <v>1.9090400000000001</v>
      </c>
      <c r="BC7" s="39">
        <v>41.601100000000002</v>
      </c>
      <c r="BD7" s="39">
        <v>115.739</v>
      </c>
      <c r="BK7" s="39" t="s">
        <v>164</v>
      </c>
      <c r="BL7" s="39" t="s">
        <v>164</v>
      </c>
      <c r="BM7" s="39" t="s">
        <v>181</v>
      </c>
      <c r="BN7" s="39">
        <v>39.595199999999998</v>
      </c>
      <c r="BO7" s="39">
        <v>41654.800000000003</v>
      </c>
      <c r="BP7" s="39">
        <v>39884.6</v>
      </c>
      <c r="BQ7" s="39">
        <v>0</v>
      </c>
      <c r="BR7" s="39">
        <v>2805.6</v>
      </c>
      <c r="BS7" s="39">
        <v>0</v>
      </c>
      <c r="BT7" s="39">
        <v>90621.6</v>
      </c>
      <c r="BU7" s="39">
        <v>175006</v>
      </c>
      <c r="BV7" s="39">
        <v>229701</v>
      </c>
      <c r="BW7" s="39">
        <v>0</v>
      </c>
      <c r="BX7" s="39">
        <v>0</v>
      </c>
      <c r="BY7" s="39">
        <v>404708</v>
      </c>
      <c r="BZ7" s="39">
        <v>6488.65</v>
      </c>
      <c r="CA7" s="39">
        <v>0</v>
      </c>
      <c r="CB7" s="39">
        <v>0</v>
      </c>
      <c r="CC7" s="39">
        <v>0</v>
      </c>
      <c r="CD7" s="39">
        <v>0</v>
      </c>
      <c r="CE7" s="39">
        <v>740.87400000000002</v>
      </c>
      <c r="CF7" s="39">
        <v>0</v>
      </c>
      <c r="CG7" s="39">
        <v>7229.53</v>
      </c>
      <c r="CH7" s="39">
        <v>0</v>
      </c>
      <c r="CI7" s="39">
        <v>0</v>
      </c>
      <c r="CJ7" s="39">
        <v>0</v>
      </c>
      <c r="CK7" s="39">
        <v>7229.53</v>
      </c>
      <c r="CL7" s="39">
        <v>0</v>
      </c>
      <c r="CM7" s="39">
        <v>0</v>
      </c>
      <c r="CN7" s="39">
        <v>0</v>
      </c>
      <c r="CO7" s="39">
        <v>0</v>
      </c>
      <c r="CP7" s="39">
        <v>0</v>
      </c>
      <c r="CQ7" s="39">
        <v>0</v>
      </c>
      <c r="CR7" s="39">
        <v>0</v>
      </c>
      <c r="CS7" s="39">
        <v>0</v>
      </c>
      <c r="CT7" s="39">
        <v>0</v>
      </c>
      <c r="CU7" s="39">
        <v>0</v>
      </c>
      <c r="CV7" s="39">
        <v>0</v>
      </c>
      <c r="CW7" s="39">
        <v>0</v>
      </c>
      <c r="CX7" s="39">
        <v>19.510300000000001</v>
      </c>
      <c r="CY7" s="39">
        <v>36.969200000000001</v>
      </c>
      <c r="CZ7" s="39">
        <v>19.605399999999999</v>
      </c>
      <c r="DA7" s="39">
        <v>0</v>
      </c>
      <c r="DB7" s="39">
        <v>0.87979799999999997</v>
      </c>
      <c r="DC7" s="39">
        <v>1.99322</v>
      </c>
      <c r="DD7" s="39">
        <v>41.601100000000002</v>
      </c>
      <c r="DE7" s="39">
        <v>120.559</v>
      </c>
      <c r="DL7" s="39" t="s">
        <v>208</v>
      </c>
      <c r="DM7" s="39" t="s">
        <v>209</v>
      </c>
      <c r="DN7" s="39" t="s">
        <v>166</v>
      </c>
      <c r="DO7" s="39" t="s">
        <v>190</v>
      </c>
      <c r="DP7" s="39">
        <v>8.5</v>
      </c>
      <c r="DQ7" s="39" t="s">
        <v>167</v>
      </c>
      <c r="DR7" s="39" t="s">
        <v>210</v>
      </c>
      <c r="DS7" s="39" t="s">
        <v>211</v>
      </c>
    </row>
    <row r="8" spans="1:123" x14ac:dyDescent="0.25">
      <c r="B8" s="39" t="s">
        <v>214</v>
      </c>
      <c r="C8" s="39" t="s">
        <v>77</v>
      </c>
      <c r="D8" s="39">
        <v>300016</v>
      </c>
      <c r="E8" s="39" t="s">
        <v>161</v>
      </c>
      <c r="F8" s="39" t="s">
        <v>162</v>
      </c>
      <c r="G8" s="40">
        <v>6.1111111111111116E-2</v>
      </c>
      <c r="H8" s="39" t="s">
        <v>163</v>
      </c>
      <c r="I8" s="39">
        <v>5.25</v>
      </c>
      <c r="J8" s="39" t="s">
        <v>164</v>
      </c>
      <c r="K8" s="39" t="s">
        <v>164</v>
      </c>
      <c r="L8" s="39" t="s">
        <v>191</v>
      </c>
      <c r="M8" s="39">
        <v>38.397100000000002</v>
      </c>
      <c r="N8" s="39">
        <v>44874.9</v>
      </c>
      <c r="O8" s="39">
        <v>25970.799999999999</v>
      </c>
      <c r="P8" s="39">
        <v>0</v>
      </c>
      <c r="Q8" s="39">
        <v>3613.49</v>
      </c>
      <c r="R8" s="39">
        <v>0</v>
      </c>
      <c r="S8" s="39">
        <v>90621.7</v>
      </c>
      <c r="T8" s="39">
        <v>165119</v>
      </c>
      <c r="U8" s="39">
        <v>229701</v>
      </c>
      <c r="V8" s="39">
        <v>0</v>
      </c>
      <c r="W8" s="39">
        <v>0</v>
      </c>
      <c r="X8" s="39">
        <v>394821</v>
      </c>
      <c r="Y8" s="39">
        <v>5901.36</v>
      </c>
      <c r="Z8" s="39">
        <v>0</v>
      </c>
      <c r="AA8" s="39">
        <v>0</v>
      </c>
      <c r="AB8" s="39">
        <v>0</v>
      </c>
      <c r="AC8" s="39">
        <v>0</v>
      </c>
      <c r="AD8" s="39">
        <v>709.47400000000005</v>
      </c>
      <c r="AE8" s="39">
        <v>0</v>
      </c>
      <c r="AF8" s="39">
        <v>6610.84</v>
      </c>
      <c r="AG8" s="39">
        <v>0</v>
      </c>
      <c r="AH8" s="39">
        <v>0</v>
      </c>
      <c r="AI8" s="39">
        <v>0</v>
      </c>
      <c r="AJ8" s="39">
        <v>6610.84</v>
      </c>
      <c r="AK8" s="39">
        <v>0</v>
      </c>
      <c r="AL8" s="39">
        <v>0</v>
      </c>
      <c r="AM8" s="39">
        <v>0</v>
      </c>
      <c r="AN8" s="39">
        <v>0</v>
      </c>
      <c r="AO8" s="39">
        <v>0</v>
      </c>
      <c r="AP8" s="39">
        <v>0</v>
      </c>
      <c r="AQ8" s="39">
        <v>0</v>
      </c>
      <c r="AR8" s="39">
        <v>0</v>
      </c>
      <c r="AS8" s="39">
        <v>0</v>
      </c>
      <c r="AT8" s="39">
        <v>0</v>
      </c>
      <c r="AU8" s="39">
        <v>0</v>
      </c>
      <c r="AV8" s="39">
        <v>0</v>
      </c>
      <c r="AW8" s="39">
        <v>17.808900000000001</v>
      </c>
      <c r="AX8" s="39">
        <v>39.7408</v>
      </c>
      <c r="AY8" s="39">
        <v>13.023999999999999</v>
      </c>
      <c r="AZ8" s="39">
        <v>0</v>
      </c>
      <c r="BA8" s="39">
        <v>1.1336599999999999</v>
      </c>
      <c r="BB8" s="39">
        <v>1.9090400000000001</v>
      </c>
      <c r="BC8" s="39">
        <v>41.601199999999999</v>
      </c>
      <c r="BD8" s="39">
        <v>115.218</v>
      </c>
      <c r="BK8" s="39" t="s">
        <v>164</v>
      </c>
      <c r="BL8" s="39" t="s">
        <v>164</v>
      </c>
      <c r="BM8" s="39" t="s">
        <v>192</v>
      </c>
      <c r="BN8" s="39">
        <v>39.479199999999999</v>
      </c>
      <c r="BO8" s="39">
        <v>41621.599999999999</v>
      </c>
      <c r="BP8" s="39">
        <v>39862.9</v>
      </c>
      <c r="BQ8" s="39">
        <v>0</v>
      </c>
      <c r="BR8" s="39">
        <v>2797.46</v>
      </c>
      <c r="BS8" s="39">
        <v>0</v>
      </c>
      <c r="BT8" s="39">
        <v>90621.7</v>
      </c>
      <c r="BU8" s="39">
        <v>174943</v>
      </c>
      <c r="BV8" s="39">
        <v>229701</v>
      </c>
      <c r="BW8" s="39">
        <v>0</v>
      </c>
      <c r="BX8" s="39">
        <v>0</v>
      </c>
      <c r="BY8" s="39">
        <v>404645</v>
      </c>
      <c r="BZ8" s="39">
        <v>6470.45</v>
      </c>
      <c r="CA8" s="39">
        <v>0</v>
      </c>
      <c r="CB8" s="39">
        <v>0</v>
      </c>
      <c r="CC8" s="39">
        <v>0</v>
      </c>
      <c r="CD8" s="39">
        <v>0</v>
      </c>
      <c r="CE8" s="39">
        <v>740.87199999999996</v>
      </c>
      <c r="CF8" s="39">
        <v>0</v>
      </c>
      <c r="CG8" s="39">
        <v>7211.32</v>
      </c>
      <c r="CH8" s="39">
        <v>0</v>
      </c>
      <c r="CI8" s="39">
        <v>0</v>
      </c>
      <c r="CJ8" s="39">
        <v>0</v>
      </c>
      <c r="CK8" s="39">
        <v>7211.32</v>
      </c>
      <c r="CL8" s="39">
        <v>0</v>
      </c>
      <c r="CM8" s="39">
        <v>0</v>
      </c>
      <c r="CN8" s="39">
        <v>0</v>
      </c>
      <c r="CO8" s="39">
        <v>0</v>
      </c>
      <c r="CP8" s="39">
        <v>0</v>
      </c>
      <c r="CQ8" s="39">
        <v>0</v>
      </c>
      <c r="CR8" s="39">
        <v>0</v>
      </c>
      <c r="CS8" s="39">
        <v>0</v>
      </c>
      <c r="CT8" s="39">
        <v>0</v>
      </c>
      <c r="CU8" s="39">
        <v>0</v>
      </c>
      <c r="CV8" s="39">
        <v>0</v>
      </c>
      <c r="CW8" s="39">
        <v>0</v>
      </c>
      <c r="CX8" s="39">
        <v>19.456099999999999</v>
      </c>
      <c r="CY8" s="39">
        <v>36.939</v>
      </c>
      <c r="CZ8" s="39">
        <v>19.5915</v>
      </c>
      <c r="DA8" s="39">
        <v>0</v>
      </c>
      <c r="DB8" s="39">
        <v>0.87731599999999998</v>
      </c>
      <c r="DC8" s="39">
        <v>1.9932099999999999</v>
      </c>
      <c r="DD8" s="39">
        <v>41.601199999999999</v>
      </c>
      <c r="DE8" s="39">
        <v>120.458</v>
      </c>
      <c r="DL8" s="39" t="s">
        <v>208</v>
      </c>
      <c r="DM8" s="39" t="s">
        <v>209</v>
      </c>
      <c r="DN8" s="39" t="s">
        <v>166</v>
      </c>
      <c r="DO8" s="39" t="s">
        <v>190</v>
      </c>
      <c r="DP8" s="39">
        <v>8.5</v>
      </c>
      <c r="DQ8" s="39" t="s">
        <v>167</v>
      </c>
      <c r="DR8" s="39" t="s">
        <v>210</v>
      </c>
      <c r="DS8" s="39" t="s">
        <v>211</v>
      </c>
    </row>
    <row r="9" spans="1:123" x14ac:dyDescent="0.25">
      <c r="B9" s="39" t="s">
        <v>215</v>
      </c>
      <c r="C9" s="39" t="s">
        <v>104</v>
      </c>
      <c r="D9" s="39">
        <v>303216</v>
      </c>
      <c r="E9" s="39" t="s">
        <v>161</v>
      </c>
      <c r="F9" s="39" t="s">
        <v>162</v>
      </c>
      <c r="G9" s="40">
        <v>6.0416666666666667E-2</v>
      </c>
      <c r="H9" s="39" t="s">
        <v>163</v>
      </c>
      <c r="I9" s="39">
        <v>13.82</v>
      </c>
      <c r="J9" s="39" t="s">
        <v>164</v>
      </c>
      <c r="K9" s="39" t="s">
        <v>164</v>
      </c>
      <c r="L9" s="39" t="s">
        <v>180</v>
      </c>
      <c r="M9" s="39">
        <v>40.152299999999997</v>
      </c>
      <c r="N9" s="39">
        <v>44521.3</v>
      </c>
      <c r="O9" s="39">
        <v>26197.1</v>
      </c>
      <c r="P9" s="39">
        <v>0</v>
      </c>
      <c r="Q9" s="39">
        <v>4324.43</v>
      </c>
      <c r="R9" s="39">
        <v>0</v>
      </c>
      <c r="S9" s="39">
        <v>72497.3</v>
      </c>
      <c r="T9" s="39">
        <v>147580</v>
      </c>
      <c r="U9" s="39">
        <v>229701</v>
      </c>
      <c r="V9" s="39">
        <v>0</v>
      </c>
      <c r="W9" s="39">
        <v>0</v>
      </c>
      <c r="X9" s="39">
        <v>377282</v>
      </c>
      <c r="Y9" s="39">
        <v>6171.13</v>
      </c>
      <c r="Z9" s="39">
        <v>0</v>
      </c>
      <c r="AA9" s="39">
        <v>0</v>
      </c>
      <c r="AB9" s="39">
        <v>0</v>
      </c>
      <c r="AC9" s="39">
        <v>0</v>
      </c>
      <c r="AD9" s="39">
        <v>709.47500000000002</v>
      </c>
      <c r="AE9" s="39">
        <v>0</v>
      </c>
      <c r="AF9" s="39">
        <v>6880.6</v>
      </c>
      <c r="AG9" s="39">
        <v>0</v>
      </c>
      <c r="AH9" s="39">
        <v>0</v>
      </c>
      <c r="AI9" s="39">
        <v>0</v>
      </c>
      <c r="AJ9" s="39">
        <v>6880.6</v>
      </c>
      <c r="AK9" s="39">
        <v>0</v>
      </c>
      <c r="AL9" s="39">
        <v>0</v>
      </c>
      <c r="AM9" s="39">
        <v>0</v>
      </c>
      <c r="AN9" s="39">
        <v>0</v>
      </c>
      <c r="AO9" s="39">
        <v>0</v>
      </c>
      <c r="AP9" s="39">
        <v>0</v>
      </c>
      <c r="AQ9" s="39">
        <v>0</v>
      </c>
      <c r="AR9" s="39">
        <v>0</v>
      </c>
      <c r="AS9" s="39">
        <v>0</v>
      </c>
      <c r="AT9" s="39">
        <v>0</v>
      </c>
      <c r="AU9" s="39">
        <v>0</v>
      </c>
      <c r="AV9" s="39">
        <v>0</v>
      </c>
      <c r="AW9" s="39">
        <v>18.561199999999999</v>
      </c>
      <c r="AX9" s="39">
        <v>38.795200000000001</v>
      </c>
      <c r="AY9" s="39">
        <v>12.8269</v>
      </c>
      <c r="AZ9" s="39">
        <v>0</v>
      </c>
      <c r="BA9" s="39">
        <v>1.3567199999999999</v>
      </c>
      <c r="BB9" s="39">
        <v>1.9090400000000001</v>
      </c>
      <c r="BC9" s="39">
        <v>33.280900000000003</v>
      </c>
      <c r="BD9" s="39">
        <v>106.73</v>
      </c>
      <c r="BK9" s="39" t="s">
        <v>164</v>
      </c>
      <c r="BL9" s="39" t="s">
        <v>164</v>
      </c>
      <c r="BM9" s="39" t="s">
        <v>181</v>
      </c>
      <c r="BN9" s="39">
        <v>39.595199999999998</v>
      </c>
      <c r="BO9" s="39">
        <v>41654.800000000003</v>
      </c>
      <c r="BP9" s="39">
        <v>39884.6</v>
      </c>
      <c r="BQ9" s="39">
        <v>0</v>
      </c>
      <c r="BR9" s="39">
        <v>2805.6</v>
      </c>
      <c r="BS9" s="39">
        <v>0</v>
      </c>
      <c r="BT9" s="39">
        <v>90621.6</v>
      </c>
      <c r="BU9" s="39">
        <v>175006</v>
      </c>
      <c r="BV9" s="39">
        <v>229701</v>
      </c>
      <c r="BW9" s="39">
        <v>0</v>
      </c>
      <c r="BX9" s="39">
        <v>0</v>
      </c>
      <c r="BY9" s="39">
        <v>404708</v>
      </c>
      <c r="BZ9" s="39">
        <v>6488.65</v>
      </c>
      <c r="CA9" s="39">
        <v>0</v>
      </c>
      <c r="CB9" s="39">
        <v>0</v>
      </c>
      <c r="CC9" s="39">
        <v>0</v>
      </c>
      <c r="CD9" s="39">
        <v>0</v>
      </c>
      <c r="CE9" s="39">
        <v>740.87400000000002</v>
      </c>
      <c r="CF9" s="39">
        <v>0</v>
      </c>
      <c r="CG9" s="39">
        <v>7229.53</v>
      </c>
      <c r="CH9" s="39">
        <v>0</v>
      </c>
      <c r="CI9" s="39">
        <v>0</v>
      </c>
      <c r="CJ9" s="39">
        <v>0</v>
      </c>
      <c r="CK9" s="39">
        <v>7229.53</v>
      </c>
      <c r="CL9" s="39">
        <v>0</v>
      </c>
      <c r="CM9" s="39">
        <v>0</v>
      </c>
      <c r="CN9" s="39">
        <v>0</v>
      </c>
      <c r="CO9" s="39">
        <v>0</v>
      </c>
      <c r="CP9" s="39">
        <v>0</v>
      </c>
      <c r="CQ9" s="39">
        <v>0</v>
      </c>
      <c r="CR9" s="39">
        <v>0</v>
      </c>
      <c r="CS9" s="39">
        <v>0</v>
      </c>
      <c r="CT9" s="39">
        <v>0</v>
      </c>
      <c r="CU9" s="39">
        <v>0</v>
      </c>
      <c r="CV9" s="39">
        <v>0</v>
      </c>
      <c r="CW9" s="39">
        <v>0</v>
      </c>
      <c r="CX9" s="39">
        <v>19.510300000000001</v>
      </c>
      <c r="CY9" s="39">
        <v>36.969200000000001</v>
      </c>
      <c r="CZ9" s="39">
        <v>19.605399999999999</v>
      </c>
      <c r="DA9" s="39">
        <v>0</v>
      </c>
      <c r="DB9" s="39">
        <v>0.87979799999999997</v>
      </c>
      <c r="DC9" s="39">
        <v>1.99322</v>
      </c>
      <c r="DD9" s="39">
        <v>41.601100000000002</v>
      </c>
      <c r="DE9" s="39">
        <v>120.559</v>
      </c>
      <c r="DL9" s="39" t="s">
        <v>208</v>
      </c>
      <c r="DM9" s="39" t="s">
        <v>209</v>
      </c>
      <c r="DN9" s="39" t="s">
        <v>166</v>
      </c>
      <c r="DO9" s="39" t="s">
        <v>190</v>
      </c>
      <c r="DP9" s="39">
        <v>8.5</v>
      </c>
      <c r="DQ9" s="39" t="s">
        <v>167</v>
      </c>
      <c r="DR9" s="39" t="s">
        <v>210</v>
      </c>
      <c r="DS9" s="39" t="s">
        <v>211</v>
      </c>
    </row>
    <row r="10" spans="1:123" x14ac:dyDescent="0.25">
      <c r="B10" s="39" t="s">
        <v>216</v>
      </c>
      <c r="C10" s="39" t="s">
        <v>105</v>
      </c>
      <c r="D10" s="39">
        <v>303316</v>
      </c>
      <c r="E10" s="39" t="s">
        <v>161</v>
      </c>
      <c r="F10" s="39" t="s">
        <v>162</v>
      </c>
      <c r="G10" s="40">
        <v>5.9722222222222225E-2</v>
      </c>
      <c r="H10" s="39" t="s">
        <v>170</v>
      </c>
      <c r="I10" s="39">
        <v>-4.28</v>
      </c>
      <c r="J10" s="39" t="s">
        <v>164</v>
      </c>
      <c r="K10" s="39" t="s">
        <v>164</v>
      </c>
      <c r="L10" s="39" t="s">
        <v>180</v>
      </c>
      <c r="M10" s="39">
        <v>36.899799999999999</v>
      </c>
      <c r="N10" s="39">
        <v>46726</v>
      </c>
      <c r="O10" s="39">
        <v>27723.7</v>
      </c>
      <c r="P10" s="39">
        <v>0</v>
      </c>
      <c r="Q10" s="39">
        <v>4069.64</v>
      </c>
      <c r="R10" s="39">
        <v>0</v>
      </c>
      <c r="S10" s="39">
        <v>108746</v>
      </c>
      <c r="T10" s="39">
        <v>187302</v>
      </c>
      <c r="U10" s="39">
        <v>229701</v>
      </c>
      <c r="V10" s="39">
        <v>0</v>
      </c>
      <c r="W10" s="39">
        <v>0</v>
      </c>
      <c r="X10" s="39">
        <v>417004</v>
      </c>
      <c r="Y10" s="39">
        <v>5671.23</v>
      </c>
      <c r="Z10" s="39">
        <v>0</v>
      </c>
      <c r="AA10" s="39">
        <v>0</v>
      </c>
      <c r="AB10" s="39">
        <v>0</v>
      </c>
      <c r="AC10" s="39">
        <v>0</v>
      </c>
      <c r="AD10" s="39">
        <v>709.47500000000002</v>
      </c>
      <c r="AE10" s="39">
        <v>0</v>
      </c>
      <c r="AF10" s="39">
        <v>6380.71</v>
      </c>
      <c r="AG10" s="39">
        <v>0</v>
      </c>
      <c r="AH10" s="39">
        <v>0</v>
      </c>
      <c r="AI10" s="39">
        <v>0</v>
      </c>
      <c r="AJ10" s="39">
        <v>6380.71</v>
      </c>
      <c r="AK10" s="39">
        <v>0</v>
      </c>
      <c r="AL10" s="39">
        <v>0</v>
      </c>
      <c r="AM10" s="39">
        <v>0</v>
      </c>
      <c r="AN10" s="39">
        <v>0</v>
      </c>
      <c r="AO10" s="39">
        <v>0</v>
      </c>
      <c r="AP10" s="39">
        <v>0</v>
      </c>
      <c r="AQ10" s="39">
        <v>0</v>
      </c>
      <c r="AR10" s="39">
        <v>0</v>
      </c>
      <c r="AS10" s="39">
        <v>0</v>
      </c>
      <c r="AT10" s="39">
        <v>0</v>
      </c>
      <c r="AU10" s="39">
        <v>0</v>
      </c>
      <c r="AV10" s="39">
        <v>0</v>
      </c>
      <c r="AW10" s="39">
        <v>17.090299999999999</v>
      </c>
      <c r="AX10" s="39">
        <v>40.8292</v>
      </c>
      <c r="AY10" s="39">
        <v>13.8064</v>
      </c>
      <c r="AZ10" s="39">
        <v>0</v>
      </c>
      <c r="BA10" s="39">
        <v>1.2768999999999999</v>
      </c>
      <c r="BB10" s="39">
        <v>1.9090400000000001</v>
      </c>
      <c r="BC10" s="39">
        <v>49.921399999999998</v>
      </c>
      <c r="BD10" s="39">
        <v>124.833</v>
      </c>
      <c r="BK10" s="39" t="s">
        <v>164</v>
      </c>
      <c r="BL10" s="39" t="s">
        <v>164</v>
      </c>
      <c r="BM10" s="39" t="s">
        <v>181</v>
      </c>
      <c r="BN10" s="39">
        <v>39.595199999999998</v>
      </c>
      <c r="BO10" s="39">
        <v>41654.800000000003</v>
      </c>
      <c r="BP10" s="39">
        <v>39884.6</v>
      </c>
      <c r="BQ10" s="39">
        <v>0</v>
      </c>
      <c r="BR10" s="39">
        <v>2805.6</v>
      </c>
      <c r="BS10" s="39">
        <v>0</v>
      </c>
      <c r="BT10" s="39">
        <v>90621.6</v>
      </c>
      <c r="BU10" s="39">
        <v>175006</v>
      </c>
      <c r="BV10" s="39">
        <v>229701</v>
      </c>
      <c r="BW10" s="39">
        <v>0</v>
      </c>
      <c r="BX10" s="39">
        <v>0</v>
      </c>
      <c r="BY10" s="39">
        <v>404708</v>
      </c>
      <c r="BZ10" s="39">
        <v>6488.65</v>
      </c>
      <c r="CA10" s="39">
        <v>0</v>
      </c>
      <c r="CB10" s="39">
        <v>0</v>
      </c>
      <c r="CC10" s="39">
        <v>0</v>
      </c>
      <c r="CD10" s="39">
        <v>0</v>
      </c>
      <c r="CE10" s="39">
        <v>740.87400000000002</v>
      </c>
      <c r="CF10" s="39">
        <v>0</v>
      </c>
      <c r="CG10" s="39">
        <v>7229.53</v>
      </c>
      <c r="CH10" s="39">
        <v>0</v>
      </c>
      <c r="CI10" s="39">
        <v>0</v>
      </c>
      <c r="CJ10" s="39">
        <v>0</v>
      </c>
      <c r="CK10" s="39">
        <v>7229.53</v>
      </c>
      <c r="CL10" s="39">
        <v>0</v>
      </c>
      <c r="CM10" s="39">
        <v>0</v>
      </c>
      <c r="CN10" s="39">
        <v>0</v>
      </c>
      <c r="CO10" s="39">
        <v>0</v>
      </c>
      <c r="CP10" s="39">
        <v>0</v>
      </c>
      <c r="CQ10" s="39">
        <v>0</v>
      </c>
      <c r="CR10" s="39">
        <v>0</v>
      </c>
      <c r="CS10" s="39">
        <v>0</v>
      </c>
      <c r="CT10" s="39">
        <v>0</v>
      </c>
      <c r="CU10" s="39">
        <v>0</v>
      </c>
      <c r="CV10" s="39">
        <v>0</v>
      </c>
      <c r="CW10" s="39">
        <v>0</v>
      </c>
      <c r="CX10" s="39">
        <v>19.510300000000001</v>
      </c>
      <c r="CY10" s="39">
        <v>36.969200000000001</v>
      </c>
      <c r="CZ10" s="39">
        <v>19.605399999999999</v>
      </c>
      <c r="DA10" s="39">
        <v>0</v>
      </c>
      <c r="DB10" s="39">
        <v>0.87979799999999997</v>
      </c>
      <c r="DC10" s="39">
        <v>1.99322</v>
      </c>
      <c r="DD10" s="39">
        <v>41.601100000000002</v>
      </c>
      <c r="DE10" s="39">
        <v>120.559</v>
      </c>
      <c r="DL10" s="39" t="s">
        <v>208</v>
      </c>
      <c r="DM10" s="39" t="s">
        <v>209</v>
      </c>
      <c r="DN10" s="39" t="s">
        <v>166</v>
      </c>
      <c r="DO10" s="39" t="s">
        <v>190</v>
      </c>
      <c r="DP10" s="39">
        <v>8.5</v>
      </c>
      <c r="DQ10" s="39" t="s">
        <v>167</v>
      </c>
      <c r="DR10" s="39" t="s">
        <v>210</v>
      </c>
      <c r="DS10" s="39" t="s">
        <v>211</v>
      </c>
    </row>
    <row r="11" spans="1:123" x14ac:dyDescent="0.25">
      <c r="B11" s="39" t="s">
        <v>217</v>
      </c>
      <c r="C11" s="39" t="s">
        <v>107</v>
      </c>
      <c r="D11" s="39">
        <v>303406</v>
      </c>
      <c r="E11" s="39" t="s">
        <v>168</v>
      </c>
      <c r="F11" s="39" t="s">
        <v>162</v>
      </c>
      <c r="G11" s="40">
        <v>5.2777777777777778E-2</v>
      </c>
      <c r="H11" s="39" t="s">
        <v>163</v>
      </c>
      <c r="I11" s="39">
        <v>13.88</v>
      </c>
      <c r="J11" s="39" t="s">
        <v>164</v>
      </c>
      <c r="K11" s="39" t="s">
        <v>164</v>
      </c>
      <c r="L11" s="39" t="s">
        <v>180</v>
      </c>
      <c r="M11" s="39">
        <v>8.7724600000000006</v>
      </c>
      <c r="N11" s="39">
        <v>80043.899999999994</v>
      </c>
      <c r="O11" s="39">
        <v>22451.599999999999</v>
      </c>
      <c r="P11" s="39">
        <v>0</v>
      </c>
      <c r="Q11" s="39">
        <v>1763.28</v>
      </c>
      <c r="R11" s="39">
        <v>0</v>
      </c>
      <c r="S11" s="39">
        <v>72497.3</v>
      </c>
      <c r="T11" s="39">
        <v>176765</v>
      </c>
      <c r="U11" s="39">
        <v>229701</v>
      </c>
      <c r="V11" s="39">
        <v>0</v>
      </c>
      <c r="W11" s="39">
        <v>0</v>
      </c>
      <c r="X11" s="39">
        <v>406466</v>
      </c>
      <c r="Y11" s="39">
        <v>1348.27</v>
      </c>
      <c r="Z11" s="39">
        <v>0</v>
      </c>
      <c r="AA11" s="39">
        <v>0</v>
      </c>
      <c r="AB11" s="39">
        <v>0</v>
      </c>
      <c r="AC11" s="39">
        <v>0</v>
      </c>
      <c r="AD11" s="39">
        <v>609.05100000000004</v>
      </c>
      <c r="AE11" s="39">
        <v>0</v>
      </c>
      <c r="AF11" s="39">
        <v>1957.32</v>
      </c>
      <c r="AG11" s="39">
        <v>0</v>
      </c>
      <c r="AH11" s="39">
        <v>0</v>
      </c>
      <c r="AI11" s="39">
        <v>0</v>
      </c>
      <c r="AJ11" s="39">
        <v>1957.32</v>
      </c>
      <c r="AK11" s="39">
        <v>0</v>
      </c>
      <c r="AL11" s="39">
        <v>0</v>
      </c>
      <c r="AM11" s="39">
        <v>0</v>
      </c>
      <c r="AN11" s="39">
        <v>0</v>
      </c>
      <c r="AO11" s="39">
        <v>0</v>
      </c>
      <c r="AP11" s="39">
        <v>0</v>
      </c>
      <c r="AQ11" s="39">
        <v>0</v>
      </c>
      <c r="AR11" s="39">
        <v>0</v>
      </c>
      <c r="AS11" s="39">
        <v>0</v>
      </c>
      <c r="AT11" s="39">
        <v>0</v>
      </c>
      <c r="AU11" s="39">
        <v>0</v>
      </c>
      <c r="AV11" s="39">
        <v>0</v>
      </c>
      <c r="AW11" s="39">
        <v>4.1274699999999998</v>
      </c>
      <c r="AX11" s="39">
        <v>54.355600000000003</v>
      </c>
      <c r="AY11" s="39">
        <v>10.7575</v>
      </c>
      <c r="AZ11" s="39">
        <v>0</v>
      </c>
      <c r="BA11" s="39">
        <v>0.55704699999999996</v>
      </c>
      <c r="BB11" s="39">
        <v>1.63419</v>
      </c>
      <c r="BC11" s="39">
        <v>33.649000000000001</v>
      </c>
      <c r="BD11" s="39">
        <v>105.081</v>
      </c>
      <c r="BK11" s="39" t="s">
        <v>164</v>
      </c>
      <c r="BL11" s="39" t="s">
        <v>164</v>
      </c>
      <c r="BM11" s="39" t="s">
        <v>182</v>
      </c>
      <c r="BN11" s="39">
        <v>9.1585800000000006</v>
      </c>
      <c r="BO11" s="39">
        <v>77729.600000000006</v>
      </c>
      <c r="BP11" s="39">
        <v>37485.599999999999</v>
      </c>
      <c r="BQ11" s="39">
        <v>0</v>
      </c>
      <c r="BR11" s="39">
        <v>1338.77</v>
      </c>
      <c r="BS11" s="39">
        <v>0</v>
      </c>
      <c r="BT11" s="39">
        <v>90621.6</v>
      </c>
      <c r="BU11" s="39">
        <v>207185</v>
      </c>
      <c r="BV11" s="39">
        <v>229701</v>
      </c>
      <c r="BW11" s="39">
        <v>0</v>
      </c>
      <c r="BX11" s="39">
        <v>0</v>
      </c>
      <c r="BY11" s="39">
        <v>436886</v>
      </c>
      <c r="BZ11" s="39">
        <v>1613.36</v>
      </c>
      <c r="CA11" s="39">
        <v>0</v>
      </c>
      <c r="CB11" s="39">
        <v>0</v>
      </c>
      <c r="CC11" s="39">
        <v>0</v>
      </c>
      <c r="CD11" s="39">
        <v>0</v>
      </c>
      <c r="CE11" s="39">
        <v>640.43200000000002</v>
      </c>
      <c r="CF11" s="39">
        <v>0</v>
      </c>
      <c r="CG11" s="39">
        <v>2253.79</v>
      </c>
      <c r="CH11" s="39">
        <v>0</v>
      </c>
      <c r="CI11" s="39">
        <v>0</v>
      </c>
      <c r="CJ11" s="39">
        <v>0</v>
      </c>
      <c r="CK11" s="39">
        <v>2253.79</v>
      </c>
      <c r="CL11" s="39">
        <v>0</v>
      </c>
      <c r="CM11" s="39">
        <v>0</v>
      </c>
      <c r="CN11" s="39">
        <v>0</v>
      </c>
      <c r="CO11" s="39">
        <v>0</v>
      </c>
      <c r="CP11" s="39">
        <v>0</v>
      </c>
      <c r="CQ11" s="39">
        <v>0</v>
      </c>
      <c r="CR11" s="39">
        <v>0</v>
      </c>
      <c r="CS11" s="39">
        <v>0</v>
      </c>
      <c r="CT11" s="39">
        <v>0</v>
      </c>
      <c r="CU11" s="39">
        <v>0</v>
      </c>
      <c r="CV11" s="39">
        <v>0</v>
      </c>
      <c r="CW11" s="39">
        <v>0</v>
      </c>
      <c r="CX11" s="39">
        <v>4.9535600000000004</v>
      </c>
      <c r="CY11" s="39">
        <v>51.796199999999999</v>
      </c>
      <c r="CZ11" s="39">
        <v>18.018999999999998</v>
      </c>
      <c r="DA11" s="39">
        <v>0</v>
      </c>
      <c r="DB11" s="39">
        <v>0.42333700000000002</v>
      </c>
      <c r="DC11" s="39">
        <v>1.71831</v>
      </c>
      <c r="DD11" s="39">
        <v>42.061300000000003</v>
      </c>
      <c r="DE11" s="39">
        <v>118.97199999999999</v>
      </c>
      <c r="DL11" s="39" t="s">
        <v>208</v>
      </c>
      <c r="DM11" s="39" t="s">
        <v>209</v>
      </c>
      <c r="DN11" s="39" t="s">
        <v>166</v>
      </c>
      <c r="DO11" s="39" t="s">
        <v>190</v>
      </c>
      <c r="DP11" s="39">
        <v>8.5</v>
      </c>
      <c r="DQ11" s="39" t="s">
        <v>167</v>
      </c>
      <c r="DR11" s="39" t="s">
        <v>210</v>
      </c>
      <c r="DS11" s="39" t="s">
        <v>211</v>
      </c>
    </row>
    <row r="12" spans="1:123" x14ac:dyDescent="0.25">
      <c r="B12" s="39" t="s">
        <v>218</v>
      </c>
      <c r="C12" s="39" t="s">
        <v>108</v>
      </c>
      <c r="D12" s="39">
        <v>303506</v>
      </c>
      <c r="E12" s="39" t="s">
        <v>168</v>
      </c>
      <c r="F12" s="39" t="s">
        <v>162</v>
      </c>
      <c r="G12" s="40">
        <v>5.2777777777777778E-2</v>
      </c>
      <c r="H12" s="39" t="s">
        <v>170</v>
      </c>
      <c r="I12" s="39">
        <v>-6.28</v>
      </c>
      <c r="J12" s="39" t="s">
        <v>164</v>
      </c>
      <c r="K12" s="39" t="s">
        <v>164</v>
      </c>
      <c r="L12" s="39" t="s">
        <v>180</v>
      </c>
      <c r="M12" s="39">
        <v>7.4586699999999997</v>
      </c>
      <c r="N12" s="39">
        <v>84792.1</v>
      </c>
      <c r="O12" s="39">
        <v>24122.400000000001</v>
      </c>
      <c r="P12" s="39">
        <v>0</v>
      </c>
      <c r="Q12" s="39">
        <v>1574.59</v>
      </c>
      <c r="R12" s="39">
        <v>0</v>
      </c>
      <c r="S12" s="39">
        <v>108746</v>
      </c>
      <c r="T12" s="39">
        <v>219242</v>
      </c>
      <c r="U12" s="39">
        <v>229701</v>
      </c>
      <c r="V12" s="39">
        <v>0</v>
      </c>
      <c r="W12" s="39">
        <v>0</v>
      </c>
      <c r="X12" s="39">
        <v>448944</v>
      </c>
      <c r="Y12" s="39">
        <v>1146.3499999999999</v>
      </c>
      <c r="Z12" s="39">
        <v>0</v>
      </c>
      <c r="AA12" s="39">
        <v>0</v>
      </c>
      <c r="AB12" s="39">
        <v>0</v>
      </c>
      <c r="AC12" s="39">
        <v>0</v>
      </c>
      <c r="AD12" s="39">
        <v>609.05100000000004</v>
      </c>
      <c r="AE12" s="39">
        <v>0</v>
      </c>
      <c r="AF12" s="39">
        <v>1755.4</v>
      </c>
      <c r="AG12" s="39">
        <v>0</v>
      </c>
      <c r="AH12" s="39">
        <v>0</v>
      </c>
      <c r="AI12" s="39">
        <v>0</v>
      </c>
      <c r="AJ12" s="39">
        <v>1755.4</v>
      </c>
      <c r="AK12" s="39">
        <v>0</v>
      </c>
      <c r="AL12" s="39">
        <v>0</v>
      </c>
      <c r="AM12" s="39">
        <v>0</v>
      </c>
      <c r="AN12" s="39">
        <v>0</v>
      </c>
      <c r="AO12" s="39">
        <v>0</v>
      </c>
      <c r="AP12" s="39">
        <v>0</v>
      </c>
      <c r="AQ12" s="39">
        <v>0</v>
      </c>
      <c r="AR12" s="39">
        <v>0</v>
      </c>
      <c r="AS12" s="39">
        <v>0</v>
      </c>
      <c r="AT12" s="39">
        <v>0</v>
      </c>
      <c r="AU12" s="39">
        <v>0</v>
      </c>
      <c r="AV12" s="39">
        <v>0</v>
      </c>
      <c r="AW12" s="39">
        <v>3.5334500000000002</v>
      </c>
      <c r="AX12" s="39">
        <v>57.401499999999999</v>
      </c>
      <c r="AY12" s="39">
        <v>11.718400000000001</v>
      </c>
      <c r="AZ12" s="39">
        <v>0</v>
      </c>
      <c r="BA12" s="39">
        <v>0.49618400000000001</v>
      </c>
      <c r="BB12" s="39">
        <v>1.63419</v>
      </c>
      <c r="BC12" s="39">
        <v>50.473500000000001</v>
      </c>
      <c r="BD12" s="39">
        <v>125.25700000000001</v>
      </c>
      <c r="BK12" s="39" t="s">
        <v>164</v>
      </c>
      <c r="BL12" s="39" t="s">
        <v>164</v>
      </c>
      <c r="BM12" s="39" t="s">
        <v>182</v>
      </c>
      <c r="BN12" s="39">
        <v>9.1585800000000006</v>
      </c>
      <c r="BO12" s="39">
        <v>77729.600000000006</v>
      </c>
      <c r="BP12" s="39">
        <v>37485.599999999999</v>
      </c>
      <c r="BQ12" s="39">
        <v>0</v>
      </c>
      <c r="BR12" s="39">
        <v>1338.77</v>
      </c>
      <c r="BS12" s="39">
        <v>0</v>
      </c>
      <c r="BT12" s="39">
        <v>90621.6</v>
      </c>
      <c r="BU12" s="39">
        <v>207185</v>
      </c>
      <c r="BV12" s="39">
        <v>229701</v>
      </c>
      <c r="BW12" s="39">
        <v>0</v>
      </c>
      <c r="BX12" s="39">
        <v>0</v>
      </c>
      <c r="BY12" s="39">
        <v>436886</v>
      </c>
      <c r="BZ12" s="39">
        <v>1613.36</v>
      </c>
      <c r="CA12" s="39">
        <v>0</v>
      </c>
      <c r="CB12" s="39">
        <v>0</v>
      </c>
      <c r="CC12" s="39">
        <v>0</v>
      </c>
      <c r="CD12" s="39">
        <v>0</v>
      </c>
      <c r="CE12" s="39">
        <v>640.43200000000002</v>
      </c>
      <c r="CF12" s="39">
        <v>0</v>
      </c>
      <c r="CG12" s="39">
        <v>2253.79</v>
      </c>
      <c r="CH12" s="39">
        <v>0</v>
      </c>
      <c r="CI12" s="39">
        <v>0</v>
      </c>
      <c r="CJ12" s="39">
        <v>0</v>
      </c>
      <c r="CK12" s="39">
        <v>2253.79</v>
      </c>
      <c r="CL12" s="39">
        <v>0</v>
      </c>
      <c r="CM12" s="39">
        <v>0</v>
      </c>
      <c r="CN12" s="39">
        <v>0</v>
      </c>
      <c r="CO12" s="39">
        <v>0</v>
      </c>
      <c r="CP12" s="39">
        <v>0</v>
      </c>
      <c r="CQ12" s="39">
        <v>0</v>
      </c>
      <c r="CR12" s="39">
        <v>0</v>
      </c>
      <c r="CS12" s="39">
        <v>0</v>
      </c>
      <c r="CT12" s="39">
        <v>0</v>
      </c>
      <c r="CU12" s="39">
        <v>0</v>
      </c>
      <c r="CV12" s="39">
        <v>0</v>
      </c>
      <c r="CW12" s="39">
        <v>0</v>
      </c>
      <c r="CX12" s="39">
        <v>4.9535600000000004</v>
      </c>
      <c r="CY12" s="39">
        <v>51.796199999999999</v>
      </c>
      <c r="CZ12" s="39">
        <v>18.018999999999998</v>
      </c>
      <c r="DA12" s="39">
        <v>0</v>
      </c>
      <c r="DB12" s="39">
        <v>0.42333700000000002</v>
      </c>
      <c r="DC12" s="39">
        <v>1.71831</v>
      </c>
      <c r="DD12" s="39">
        <v>42.061300000000003</v>
      </c>
      <c r="DE12" s="39">
        <v>118.97199999999999</v>
      </c>
      <c r="DL12" s="39" t="s">
        <v>208</v>
      </c>
      <c r="DM12" s="39" t="s">
        <v>209</v>
      </c>
      <c r="DN12" s="39" t="s">
        <v>166</v>
      </c>
      <c r="DO12" s="39" t="s">
        <v>190</v>
      </c>
      <c r="DP12" s="39">
        <v>8.5</v>
      </c>
      <c r="DQ12" s="39" t="s">
        <v>167</v>
      </c>
      <c r="DR12" s="39" t="s">
        <v>210</v>
      </c>
      <c r="DS12" s="39" t="s">
        <v>211</v>
      </c>
    </row>
    <row r="13" spans="1:123" x14ac:dyDescent="0.25">
      <c r="B13" s="39" t="s">
        <v>219</v>
      </c>
      <c r="C13" s="39" t="s">
        <v>109</v>
      </c>
      <c r="D13" s="39">
        <v>307216</v>
      </c>
      <c r="E13" s="39" t="s">
        <v>161</v>
      </c>
      <c r="F13" s="39" t="s">
        <v>162</v>
      </c>
      <c r="G13" s="40">
        <v>6.0416666666666667E-2</v>
      </c>
      <c r="H13" s="39" t="s">
        <v>163</v>
      </c>
      <c r="I13" s="39">
        <v>8.81</v>
      </c>
      <c r="J13" s="39" t="s">
        <v>164</v>
      </c>
      <c r="K13" s="39" t="s">
        <v>164</v>
      </c>
      <c r="L13" s="39" t="s">
        <v>180</v>
      </c>
      <c r="M13" s="39">
        <v>39.050899999999999</v>
      </c>
      <c r="N13" s="39">
        <v>44716.5</v>
      </c>
      <c r="O13" s="39">
        <v>19579.3</v>
      </c>
      <c r="P13" s="39">
        <v>0</v>
      </c>
      <c r="Q13" s="39">
        <v>4213.75</v>
      </c>
      <c r="R13" s="39">
        <v>0</v>
      </c>
      <c r="S13" s="39">
        <v>90621.6</v>
      </c>
      <c r="T13" s="39">
        <v>159170</v>
      </c>
      <c r="U13" s="39">
        <v>229701</v>
      </c>
      <c r="V13" s="39">
        <v>0</v>
      </c>
      <c r="W13" s="39">
        <v>0</v>
      </c>
      <c r="X13" s="39">
        <v>388872</v>
      </c>
      <c r="Y13" s="39">
        <v>6001.85</v>
      </c>
      <c r="Z13" s="39">
        <v>0</v>
      </c>
      <c r="AA13" s="39">
        <v>0</v>
      </c>
      <c r="AB13" s="39">
        <v>0</v>
      </c>
      <c r="AC13" s="39">
        <v>0</v>
      </c>
      <c r="AD13" s="39">
        <v>709.47500000000002</v>
      </c>
      <c r="AE13" s="39">
        <v>0</v>
      </c>
      <c r="AF13" s="39">
        <v>6711.32</v>
      </c>
      <c r="AG13" s="39">
        <v>0</v>
      </c>
      <c r="AH13" s="39">
        <v>0</v>
      </c>
      <c r="AI13" s="39">
        <v>0</v>
      </c>
      <c r="AJ13" s="39">
        <v>6711.32</v>
      </c>
      <c r="AK13" s="39">
        <v>0</v>
      </c>
      <c r="AL13" s="39">
        <v>0</v>
      </c>
      <c r="AM13" s="39">
        <v>0</v>
      </c>
      <c r="AN13" s="39">
        <v>0</v>
      </c>
      <c r="AO13" s="39">
        <v>0</v>
      </c>
      <c r="AP13" s="39">
        <v>0</v>
      </c>
      <c r="AQ13" s="39">
        <v>0</v>
      </c>
      <c r="AR13" s="39">
        <v>0</v>
      </c>
      <c r="AS13" s="39">
        <v>0</v>
      </c>
      <c r="AT13" s="39">
        <v>0</v>
      </c>
      <c r="AU13" s="39">
        <v>0</v>
      </c>
      <c r="AV13" s="39">
        <v>0</v>
      </c>
      <c r="AW13" s="39">
        <v>18.069099999999999</v>
      </c>
      <c r="AX13" s="39">
        <v>39.183700000000002</v>
      </c>
      <c r="AY13" s="39">
        <v>9.6737199999999994</v>
      </c>
      <c r="AZ13" s="39">
        <v>0</v>
      </c>
      <c r="BA13" s="39">
        <v>1.32195</v>
      </c>
      <c r="BB13" s="39">
        <v>1.9090400000000001</v>
      </c>
      <c r="BC13" s="39">
        <v>41.601100000000002</v>
      </c>
      <c r="BD13" s="39">
        <v>111.759</v>
      </c>
      <c r="BK13" s="39" t="s">
        <v>164</v>
      </c>
      <c r="BL13" s="39" t="s">
        <v>164</v>
      </c>
      <c r="BM13" s="39" t="s">
        <v>181</v>
      </c>
      <c r="BN13" s="39">
        <v>39.595199999999998</v>
      </c>
      <c r="BO13" s="39">
        <v>41654.800000000003</v>
      </c>
      <c r="BP13" s="39">
        <v>39884.6</v>
      </c>
      <c r="BQ13" s="39">
        <v>0</v>
      </c>
      <c r="BR13" s="39">
        <v>2805.6</v>
      </c>
      <c r="BS13" s="39">
        <v>0</v>
      </c>
      <c r="BT13" s="39">
        <v>90621.6</v>
      </c>
      <c r="BU13" s="39">
        <v>175006</v>
      </c>
      <c r="BV13" s="39">
        <v>229701</v>
      </c>
      <c r="BW13" s="39">
        <v>0</v>
      </c>
      <c r="BX13" s="39">
        <v>0</v>
      </c>
      <c r="BY13" s="39">
        <v>404708</v>
      </c>
      <c r="BZ13" s="39">
        <v>6488.65</v>
      </c>
      <c r="CA13" s="39">
        <v>0</v>
      </c>
      <c r="CB13" s="39">
        <v>0</v>
      </c>
      <c r="CC13" s="39">
        <v>0</v>
      </c>
      <c r="CD13" s="39">
        <v>0</v>
      </c>
      <c r="CE13" s="39">
        <v>740.87400000000002</v>
      </c>
      <c r="CF13" s="39">
        <v>0</v>
      </c>
      <c r="CG13" s="39">
        <v>7229.53</v>
      </c>
      <c r="CH13" s="39">
        <v>0</v>
      </c>
      <c r="CI13" s="39">
        <v>0</v>
      </c>
      <c r="CJ13" s="39">
        <v>0</v>
      </c>
      <c r="CK13" s="39">
        <v>7229.53</v>
      </c>
      <c r="CL13" s="39">
        <v>0</v>
      </c>
      <c r="CM13" s="39">
        <v>0</v>
      </c>
      <c r="CN13" s="39">
        <v>0</v>
      </c>
      <c r="CO13" s="39">
        <v>0</v>
      </c>
      <c r="CP13" s="39">
        <v>0</v>
      </c>
      <c r="CQ13" s="39">
        <v>0</v>
      </c>
      <c r="CR13" s="39">
        <v>0</v>
      </c>
      <c r="CS13" s="39">
        <v>0</v>
      </c>
      <c r="CT13" s="39">
        <v>0</v>
      </c>
      <c r="CU13" s="39">
        <v>0</v>
      </c>
      <c r="CV13" s="39">
        <v>0</v>
      </c>
      <c r="CW13" s="39">
        <v>0</v>
      </c>
      <c r="CX13" s="39">
        <v>19.510300000000001</v>
      </c>
      <c r="CY13" s="39">
        <v>36.969200000000001</v>
      </c>
      <c r="CZ13" s="39">
        <v>19.605399999999999</v>
      </c>
      <c r="DA13" s="39">
        <v>0</v>
      </c>
      <c r="DB13" s="39">
        <v>0.87979799999999997</v>
      </c>
      <c r="DC13" s="39">
        <v>1.99322</v>
      </c>
      <c r="DD13" s="39">
        <v>41.601100000000002</v>
      </c>
      <c r="DE13" s="39">
        <v>120.559</v>
      </c>
      <c r="DL13" s="39" t="s">
        <v>208</v>
      </c>
      <c r="DM13" s="39" t="s">
        <v>209</v>
      </c>
      <c r="DN13" s="39" t="s">
        <v>166</v>
      </c>
      <c r="DO13" s="39" t="s">
        <v>190</v>
      </c>
      <c r="DP13" s="39">
        <v>8.5</v>
      </c>
      <c r="DQ13" s="39" t="s">
        <v>167</v>
      </c>
      <c r="DR13" s="39" t="s">
        <v>210</v>
      </c>
      <c r="DS13" s="39" t="s">
        <v>211</v>
      </c>
    </row>
    <row r="14" spans="1:123" x14ac:dyDescent="0.25">
      <c r="B14" s="39" t="s">
        <v>220</v>
      </c>
      <c r="C14" s="39" t="s">
        <v>110</v>
      </c>
      <c r="D14" s="39">
        <v>307316</v>
      </c>
      <c r="E14" s="39" t="s">
        <v>161</v>
      </c>
      <c r="F14" s="39" t="s">
        <v>162</v>
      </c>
      <c r="G14" s="40">
        <v>7.5694444444444439E-2</v>
      </c>
      <c r="H14" s="39" t="s">
        <v>170</v>
      </c>
      <c r="I14" s="39">
        <v>-3.75</v>
      </c>
      <c r="J14" s="39" t="s">
        <v>164</v>
      </c>
      <c r="K14" s="39" t="s">
        <v>164</v>
      </c>
      <c r="L14" s="39" t="s">
        <v>180</v>
      </c>
      <c r="M14" s="39">
        <v>48.803800000000003</v>
      </c>
      <c r="N14" s="39">
        <v>65696.600000000006</v>
      </c>
      <c r="O14" s="39">
        <v>23297.599999999999</v>
      </c>
      <c r="P14" s="39">
        <v>0</v>
      </c>
      <c r="Q14" s="39">
        <v>5051.24</v>
      </c>
      <c r="R14" s="39">
        <v>0</v>
      </c>
      <c r="S14" s="39">
        <v>90621.6</v>
      </c>
      <c r="T14" s="39">
        <v>184716</v>
      </c>
      <c r="U14" s="39">
        <v>229701</v>
      </c>
      <c r="V14" s="39">
        <v>0</v>
      </c>
      <c r="W14" s="39">
        <v>0</v>
      </c>
      <c r="X14" s="39">
        <v>414417</v>
      </c>
      <c r="Y14" s="39">
        <v>7500.81</v>
      </c>
      <c r="Z14" s="39">
        <v>0</v>
      </c>
      <c r="AA14" s="39">
        <v>0</v>
      </c>
      <c r="AB14" s="39">
        <v>0</v>
      </c>
      <c r="AC14" s="39">
        <v>0</v>
      </c>
      <c r="AD14" s="39">
        <v>709.47699999999998</v>
      </c>
      <c r="AE14" s="39">
        <v>0</v>
      </c>
      <c r="AF14" s="39">
        <v>8210.2800000000007</v>
      </c>
      <c r="AG14" s="39">
        <v>0</v>
      </c>
      <c r="AH14" s="39">
        <v>0</v>
      </c>
      <c r="AI14" s="39">
        <v>0</v>
      </c>
      <c r="AJ14" s="39">
        <v>8210.2800000000007</v>
      </c>
      <c r="AK14" s="39">
        <v>0</v>
      </c>
      <c r="AL14" s="39">
        <v>0</v>
      </c>
      <c r="AM14" s="39">
        <v>0</v>
      </c>
      <c r="AN14" s="39">
        <v>0</v>
      </c>
      <c r="AO14" s="39">
        <v>0</v>
      </c>
      <c r="AP14" s="39">
        <v>0</v>
      </c>
      <c r="AQ14" s="39">
        <v>0</v>
      </c>
      <c r="AR14" s="39">
        <v>0</v>
      </c>
      <c r="AS14" s="39">
        <v>0</v>
      </c>
      <c r="AT14" s="39">
        <v>0</v>
      </c>
      <c r="AU14" s="39">
        <v>0</v>
      </c>
      <c r="AV14" s="39">
        <v>0</v>
      </c>
      <c r="AW14" s="39">
        <v>21.7287</v>
      </c>
      <c r="AX14" s="39">
        <v>47.617899999999999</v>
      </c>
      <c r="AY14" s="39">
        <v>9.7863799999999994</v>
      </c>
      <c r="AZ14" s="39">
        <v>0</v>
      </c>
      <c r="BA14" s="39">
        <v>1.6597599999999999</v>
      </c>
      <c r="BB14" s="39">
        <v>1.9090499999999999</v>
      </c>
      <c r="BC14" s="39">
        <v>41.601100000000002</v>
      </c>
      <c r="BD14" s="39">
        <v>124.303</v>
      </c>
      <c r="BK14" s="39" t="s">
        <v>164</v>
      </c>
      <c r="BL14" s="39" t="s">
        <v>164</v>
      </c>
      <c r="BM14" s="39" t="s">
        <v>181</v>
      </c>
      <c r="BN14" s="39">
        <v>39.595199999999998</v>
      </c>
      <c r="BO14" s="39">
        <v>41654.800000000003</v>
      </c>
      <c r="BP14" s="39">
        <v>39884.6</v>
      </c>
      <c r="BQ14" s="39">
        <v>0</v>
      </c>
      <c r="BR14" s="39">
        <v>2805.6</v>
      </c>
      <c r="BS14" s="39">
        <v>0</v>
      </c>
      <c r="BT14" s="39">
        <v>90621.6</v>
      </c>
      <c r="BU14" s="39">
        <v>175006</v>
      </c>
      <c r="BV14" s="39">
        <v>229701</v>
      </c>
      <c r="BW14" s="39">
        <v>0</v>
      </c>
      <c r="BX14" s="39">
        <v>0</v>
      </c>
      <c r="BY14" s="39">
        <v>404708</v>
      </c>
      <c r="BZ14" s="39">
        <v>6488.65</v>
      </c>
      <c r="CA14" s="39">
        <v>0</v>
      </c>
      <c r="CB14" s="39">
        <v>0</v>
      </c>
      <c r="CC14" s="39">
        <v>0</v>
      </c>
      <c r="CD14" s="39">
        <v>0</v>
      </c>
      <c r="CE14" s="39">
        <v>740.87400000000002</v>
      </c>
      <c r="CF14" s="39">
        <v>0</v>
      </c>
      <c r="CG14" s="39">
        <v>7229.53</v>
      </c>
      <c r="CH14" s="39">
        <v>0</v>
      </c>
      <c r="CI14" s="39">
        <v>0</v>
      </c>
      <c r="CJ14" s="39">
        <v>0</v>
      </c>
      <c r="CK14" s="39">
        <v>7229.53</v>
      </c>
      <c r="CL14" s="39">
        <v>0</v>
      </c>
      <c r="CM14" s="39">
        <v>0</v>
      </c>
      <c r="CN14" s="39">
        <v>0</v>
      </c>
      <c r="CO14" s="39">
        <v>0</v>
      </c>
      <c r="CP14" s="39">
        <v>0</v>
      </c>
      <c r="CQ14" s="39">
        <v>0</v>
      </c>
      <c r="CR14" s="39">
        <v>0</v>
      </c>
      <c r="CS14" s="39">
        <v>0</v>
      </c>
      <c r="CT14" s="39">
        <v>0</v>
      </c>
      <c r="CU14" s="39">
        <v>0</v>
      </c>
      <c r="CV14" s="39">
        <v>0</v>
      </c>
      <c r="CW14" s="39">
        <v>0</v>
      </c>
      <c r="CX14" s="39">
        <v>19.510300000000001</v>
      </c>
      <c r="CY14" s="39">
        <v>36.969200000000001</v>
      </c>
      <c r="CZ14" s="39">
        <v>19.605399999999999</v>
      </c>
      <c r="DA14" s="39">
        <v>0</v>
      </c>
      <c r="DB14" s="39">
        <v>0.87979799999999997</v>
      </c>
      <c r="DC14" s="39">
        <v>1.99322</v>
      </c>
      <c r="DD14" s="39">
        <v>41.601100000000002</v>
      </c>
      <c r="DE14" s="39">
        <v>120.559</v>
      </c>
      <c r="DL14" s="39" t="s">
        <v>208</v>
      </c>
      <c r="DM14" s="39" t="s">
        <v>209</v>
      </c>
      <c r="DN14" s="39" t="s">
        <v>166</v>
      </c>
      <c r="DO14" s="39" t="s">
        <v>190</v>
      </c>
      <c r="DP14" s="39">
        <v>8.5</v>
      </c>
      <c r="DQ14" s="39" t="s">
        <v>167</v>
      </c>
      <c r="DR14" s="39" t="s">
        <v>210</v>
      </c>
      <c r="DS14" s="39" t="s">
        <v>211</v>
      </c>
    </row>
    <row r="15" spans="1:123" x14ac:dyDescent="0.25">
      <c r="B15" s="39" t="s">
        <v>221</v>
      </c>
      <c r="C15" s="39" t="s">
        <v>111</v>
      </c>
      <c r="D15" s="39">
        <v>307516</v>
      </c>
      <c r="E15" s="39" t="s">
        <v>161</v>
      </c>
      <c r="F15" s="39" t="s">
        <v>162</v>
      </c>
      <c r="G15" s="40">
        <v>6.0416666666666667E-2</v>
      </c>
      <c r="H15" s="39" t="s">
        <v>163</v>
      </c>
      <c r="I15" s="39">
        <v>4.63</v>
      </c>
      <c r="J15" s="39" t="s">
        <v>164</v>
      </c>
      <c r="K15" s="39" t="s">
        <v>164</v>
      </c>
      <c r="L15" s="39" t="s">
        <v>180</v>
      </c>
      <c r="M15" s="39">
        <v>38.4773</v>
      </c>
      <c r="N15" s="39">
        <v>46175</v>
      </c>
      <c r="O15" s="39">
        <v>26933.5</v>
      </c>
      <c r="P15" s="39">
        <v>0</v>
      </c>
      <c r="Q15" s="39">
        <v>4195.24</v>
      </c>
      <c r="R15" s="39">
        <v>0</v>
      </c>
      <c r="S15" s="39">
        <v>90621.6</v>
      </c>
      <c r="T15" s="39">
        <v>167964</v>
      </c>
      <c r="U15" s="39">
        <v>229701</v>
      </c>
      <c r="V15" s="39">
        <v>0</v>
      </c>
      <c r="W15" s="39">
        <v>0</v>
      </c>
      <c r="X15" s="39">
        <v>397665</v>
      </c>
      <c r="Y15" s="39">
        <v>5913.69</v>
      </c>
      <c r="Z15" s="39">
        <v>0</v>
      </c>
      <c r="AA15" s="39">
        <v>0</v>
      </c>
      <c r="AB15" s="39">
        <v>0</v>
      </c>
      <c r="AC15" s="39">
        <v>0</v>
      </c>
      <c r="AD15" s="39">
        <v>709.47500000000002</v>
      </c>
      <c r="AE15" s="39">
        <v>0</v>
      </c>
      <c r="AF15" s="39">
        <v>6623.17</v>
      </c>
      <c r="AG15" s="39">
        <v>0</v>
      </c>
      <c r="AH15" s="39">
        <v>0</v>
      </c>
      <c r="AI15" s="39">
        <v>0</v>
      </c>
      <c r="AJ15" s="39">
        <v>6623.17</v>
      </c>
      <c r="AK15" s="39">
        <v>0</v>
      </c>
      <c r="AL15" s="39">
        <v>0</v>
      </c>
      <c r="AM15" s="39">
        <v>0</v>
      </c>
      <c r="AN15" s="39">
        <v>0</v>
      </c>
      <c r="AO15" s="39">
        <v>0</v>
      </c>
      <c r="AP15" s="39">
        <v>0</v>
      </c>
      <c r="AQ15" s="39">
        <v>0</v>
      </c>
      <c r="AR15" s="39">
        <v>0</v>
      </c>
      <c r="AS15" s="39">
        <v>0</v>
      </c>
      <c r="AT15" s="39">
        <v>0</v>
      </c>
      <c r="AU15" s="39">
        <v>0</v>
      </c>
      <c r="AV15" s="39">
        <v>0</v>
      </c>
      <c r="AW15" s="39">
        <v>17.805199999999999</v>
      </c>
      <c r="AX15" s="39">
        <v>39.9788</v>
      </c>
      <c r="AY15" s="39">
        <v>13.3066</v>
      </c>
      <c r="AZ15" s="39">
        <v>0</v>
      </c>
      <c r="BA15" s="39">
        <v>1.3161400000000001</v>
      </c>
      <c r="BB15" s="39">
        <v>1.9090400000000001</v>
      </c>
      <c r="BC15" s="39">
        <v>41.601100000000002</v>
      </c>
      <c r="BD15" s="39">
        <v>115.917</v>
      </c>
      <c r="BK15" s="39" t="s">
        <v>164</v>
      </c>
      <c r="BL15" s="39" t="s">
        <v>164</v>
      </c>
      <c r="BM15" s="39" t="s">
        <v>181</v>
      </c>
      <c r="BN15" s="39">
        <v>39.595199999999998</v>
      </c>
      <c r="BO15" s="39">
        <v>41654.800000000003</v>
      </c>
      <c r="BP15" s="39">
        <v>39884.6</v>
      </c>
      <c r="BQ15" s="39">
        <v>0</v>
      </c>
      <c r="BR15" s="39">
        <v>2805.6</v>
      </c>
      <c r="BS15" s="39">
        <v>0</v>
      </c>
      <c r="BT15" s="39">
        <v>90621.6</v>
      </c>
      <c r="BU15" s="39">
        <v>175006</v>
      </c>
      <c r="BV15" s="39">
        <v>229701</v>
      </c>
      <c r="BW15" s="39">
        <v>0</v>
      </c>
      <c r="BX15" s="39">
        <v>0</v>
      </c>
      <c r="BY15" s="39">
        <v>404708</v>
      </c>
      <c r="BZ15" s="39">
        <v>6488.65</v>
      </c>
      <c r="CA15" s="39">
        <v>0</v>
      </c>
      <c r="CB15" s="39">
        <v>0</v>
      </c>
      <c r="CC15" s="39">
        <v>0</v>
      </c>
      <c r="CD15" s="39">
        <v>0</v>
      </c>
      <c r="CE15" s="39">
        <v>740.87400000000002</v>
      </c>
      <c r="CF15" s="39">
        <v>0</v>
      </c>
      <c r="CG15" s="39">
        <v>7229.53</v>
      </c>
      <c r="CH15" s="39">
        <v>0</v>
      </c>
      <c r="CI15" s="39">
        <v>0</v>
      </c>
      <c r="CJ15" s="39">
        <v>0</v>
      </c>
      <c r="CK15" s="39">
        <v>7229.53</v>
      </c>
      <c r="CL15" s="39">
        <v>0</v>
      </c>
      <c r="CM15" s="39">
        <v>0</v>
      </c>
      <c r="CN15" s="39">
        <v>0</v>
      </c>
      <c r="CO15" s="39">
        <v>0</v>
      </c>
      <c r="CP15" s="39">
        <v>0</v>
      </c>
      <c r="CQ15" s="39">
        <v>0</v>
      </c>
      <c r="CR15" s="39">
        <v>0</v>
      </c>
      <c r="CS15" s="39">
        <v>0</v>
      </c>
      <c r="CT15" s="39">
        <v>0</v>
      </c>
      <c r="CU15" s="39">
        <v>0</v>
      </c>
      <c r="CV15" s="39">
        <v>0</v>
      </c>
      <c r="CW15" s="39">
        <v>0</v>
      </c>
      <c r="CX15" s="39">
        <v>19.510300000000001</v>
      </c>
      <c r="CY15" s="39">
        <v>36.969200000000001</v>
      </c>
      <c r="CZ15" s="39">
        <v>19.605399999999999</v>
      </c>
      <c r="DA15" s="39">
        <v>0</v>
      </c>
      <c r="DB15" s="39">
        <v>0.87979799999999997</v>
      </c>
      <c r="DC15" s="39">
        <v>1.99322</v>
      </c>
      <c r="DD15" s="39">
        <v>41.601100000000002</v>
      </c>
      <c r="DE15" s="39">
        <v>120.559</v>
      </c>
      <c r="DL15" s="39" t="s">
        <v>208</v>
      </c>
      <c r="DM15" s="39" t="s">
        <v>209</v>
      </c>
      <c r="DN15" s="39" t="s">
        <v>166</v>
      </c>
      <c r="DO15" s="39" t="s">
        <v>190</v>
      </c>
      <c r="DP15" s="39">
        <v>8.5</v>
      </c>
      <c r="DQ15" s="39" t="s">
        <v>167</v>
      </c>
      <c r="DR15" s="39" t="s">
        <v>210</v>
      </c>
      <c r="DS15" s="39" t="s">
        <v>211</v>
      </c>
    </row>
    <row r="16" spans="1:123" x14ac:dyDescent="0.25">
      <c r="B16" s="39" t="s">
        <v>222</v>
      </c>
      <c r="C16" s="39" t="s">
        <v>116</v>
      </c>
      <c r="D16" s="39">
        <v>307606</v>
      </c>
      <c r="E16" s="39" t="s">
        <v>168</v>
      </c>
      <c r="F16" s="39" t="s">
        <v>162</v>
      </c>
      <c r="G16" s="40">
        <v>5.2083333333333336E-2</v>
      </c>
      <c r="H16" s="39" t="s">
        <v>163</v>
      </c>
      <c r="I16" s="39">
        <v>7.68</v>
      </c>
      <c r="J16" s="39" t="s">
        <v>164</v>
      </c>
      <c r="K16" s="39" t="s">
        <v>164</v>
      </c>
      <c r="L16" s="39" t="s">
        <v>180</v>
      </c>
      <c r="M16" s="39">
        <v>8.2223600000000001</v>
      </c>
      <c r="N16" s="39">
        <v>80746.899999999994</v>
      </c>
      <c r="O16" s="39">
        <v>16908.2</v>
      </c>
      <c r="P16" s="39">
        <v>0</v>
      </c>
      <c r="Q16" s="39">
        <v>1673.15</v>
      </c>
      <c r="R16" s="39">
        <v>0</v>
      </c>
      <c r="S16" s="39">
        <v>90621.6</v>
      </c>
      <c r="T16" s="39">
        <v>189958</v>
      </c>
      <c r="U16" s="39">
        <v>229701</v>
      </c>
      <c r="V16" s="39">
        <v>0</v>
      </c>
      <c r="W16" s="39">
        <v>0</v>
      </c>
      <c r="X16" s="39">
        <v>419659</v>
      </c>
      <c r="Y16" s="39">
        <v>1263.72</v>
      </c>
      <c r="Z16" s="39">
        <v>0</v>
      </c>
      <c r="AA16" s="39">
        <v>0</v>
      </c>
      <c r="AB16" s="39">
        <v>0</v>
      </c>
      <c r="AC16" s="39">
        <v>0</v>
      </c>
      <c r="AD16" s="39">
        <v>609.05100000000004</v>
      </c>
      <c r="AE16" s="39">
        <v>0</v>
      </c>
      <c r="AF16" s="39">
        <v>1872.77</v>
      </c>
      <c r="AG16" s="39">
        <v>0</v>
      </c>
      <c r="AH16" s="39">
        <v>0</v>
      </c>
      <c r="AI16" s="39">
        <v>0</v>
      </c>
      <c r="AJ16" s="39">
        <v>1872.77</v>
      </c>
      <c r="AK16" s="39">
        <v>0</v>
      </c>
      <c r="AL16" s="39">
        <v>0</v>
      </c>
      <c r="AM16" s="39">
        <v>0</v>
      </c>
      <c r="AN16" s="39">
        <v>0</v>
      </c>
      <c r="AO16" s="39">
        <v>0</v>
      </c>
      <c r="AP16" s="39">
        <v>0</v>
      </c>
      <c r="AQ16" s="39">
        <v>0</v>
      </c>
      <c r="AR16" s="39">
        <v>0</v>
      </c>
      <c r="AS16" s="39">
        <v>0</v>
      </c>
      <c r="AT16" s="39">
        <v>0</v>
      </c>
      <c r="AU16" s="39">
        <v>0</v>
      </c>
      <c r="AV16" s="39">
        <v>0</v>
      </c>
      <c r="AW16" s="39">
        <v>3.8827799999999999</v>
      </c>
      <c r="AX16" s="39">
        <v>55.026400000000002</v>
      </c>
      <c r="AY16" s="39">
        <v>8.1607400000000005</v>
      </c>
      <c r="AZ16" s="39">
        <v>0</v>
      </c>
      <c r="BA16" s="39">
        <v>0.52787300000000004</v>
      </c>
      <c r="BB16" s="39">
        <v>1.63419</v>
      </c>
      <c r="BC16" s="39">
        <v>42.061300000000003</v>
      </c>
      <c r="BD16" s="39">
        <v>111.29300000000001</v>
      </c>
      <c r="BK16" s="39" t="s">
        <v>164</v>
      </c>
      <c r="BL16" s="39" t="s">
        <v>164</v>
      </c>
      <c r="BM16" s="39" t="s">
        <v>182</v>
      </c>
      <c r="BN16" s="39">
        <v>9.1585800000000006</v>
      </c>
      <c r="BO16" s="39">
        <v>77729.600000000006</v>
      </c>
      <c r="BP16" s="39">
        <v>37485.599999999999</v>
      </c>
      <c r="BQ16" s="39">
        <v>0</v>
      </c>
      <c r="BR16" s="39">
        <v>1338.77</v>
      </c>
      <c r="BS16" s="39">
        <v>0</v>
      </c>
      <c r="BT16" s="39">
        <v>90621.6</v>
      </c>
      <c r="BU16" s="39">
        <v>207185</v>
      </c>
      <c r="BV16" s="39">
        <v>229701</v>
      </c>
      <c r="BW16" s="39">
        <v>0</v>
      </c>
      <c r="BX16" s="39">
        <v>0</v>
      </c>
      <c r="BY16" s="39">
        <v>436886</v>
      </c>
      <c r="BZ16" s="39">
        <v>1613.36</v>
      </c>
      <c r="CA16" s="39">
        <v>0</v>
      </c>
      <c r="CB16" s="39">
        <v>0</v>
      </c>
      <c r="CC16" s="39">
        <v>0</v>
      </c>
      <c r="CD16" s="39">
        <v>0</v>
      </c>
      <c r="CE16" s="39">
        <v>640.43200000000002</v>
      </c>
      <c r="CF16" s="39">
        <v>0</v>
      </c>
      <c r="CG16" s="39">
        <v>2253.79</v>
      </c>
      <c r="CH16" s="39">
        <v>0</v>
      </c>
      <c r="CI16" s="39">
        <v>0</v>
      </c>
      <c r="CJ16" s="39">
        <v>0</v>
      </c>
      <c r="CK16" s="39">
        <v>2253.79</v>
      </c>
      <c r="CL16" s="39">
        <v>0</v>
      </c>
      <c r="CM16" s="39">
        <v>0</v>
      </c>
      <c r="CN16" s="39">
        <v>0</v>
      </c>
      <c r="CO16" s="39">
        <v>0</v>
      </c>
      <c r="CP16" s="39">
        <v>0</v>
      </c>
      <c r="CQ16" s="39">
        <v>0</v>
      </c>
      <c r="CR16" s="39">
        <v>0</v>
      </c>
      <c r="CS16" s="39">
        <v>0</v>
      </c>
      <c r="CT16" s="39">
        <v>0</v>
      </c>
      <c r="CU16" s="39">
        <v>0</v>
      </c>
      <c r="CV16" s="39">
        <v>0</v>
      </c>
      <c r="CW16" s="39">
        <v>0</v>
      </c>
      <c r="CX16" s="39">
        <v>4.9535600000000004</v>
      </c>
      <c r="CY16" s="39">
        <v>51.796199999999999</v>
      </c>
      <c r="CZ16" s="39">
        <v>18.018999999999998</v>
      </c>
      <c r="DA16" s="39">
        <v>0</v>
      </c>
      <c r="DB16" s="39">
        <v>0.42333700000000002</v>
      </c>
      <c r="DC16" s="39">
        <v>1.71831</v>
      </c>
      <c r="DD16" s="39">
        <v>42.061300000000003</v>
      </c>
      <c r="DE16" s="39">
        <v>118.97199999999999</v>
      </c>
      <c r="DL16" s="39" t="s">
        <v>208</v>
      </c>
      <c r="DM16" s="39" t="s">
        <v>209</v>
      </c>
      <c r="DN16" s="39" t="s">
        <v>166</v>
      </c>
      <c r="DO16" s="39" t="s">
        <v>190</v>
      </c>
      <c r="DP16" s="39">
        <v>8.5</v>
      </c>
      <c r="DQ16" s="39" t="s">
        <v>167</v>
      </c>
      <c r="DR16" s="39" t="s">
        <v>210</v>
      </c>
      <c r="DS16" s="39" t="s">
        <v>211</v>
      </c>
    </row>
    <row r="17" spans="1:123" x14ac:dyDescent="0.25">
      <c r="B17" s="39" t="s">
        <v>223</v>
      </c>
      <c r="C17" s="39" t="s">
        <v>117</v>
      </c>
      <c r="D17" s="39">
        <v>307706</v>
      </c>
      <c r="E17" s="39" t="s">
        <v>168</v>
      </c>
      <c r="F17" s="39" t="s">
        <v>162</v>
      </c>
      <c r="G17" s="40">
        <v>5.4166666666666669E-2</v>
      </c>
      <c r="H17" s="39" t="s">
        <v>170</v>
      </c>
      <c r="I17" s="39">
        <v>-19.8</v>
      </c>
      <c r="J17" s="39" t="s">
        <v>164</v>
      </c>
      <c r="K17" s="39" t="s">
        <v>164</v>
      </c>
      <c r="L17" s="39" t="s">
        <v>180</v>
      </c>
      <c r="M17" s="39">
        <v>24.900099999999998</v>
      </c>
      <c r="N17" s="39">
        <v>137609</v>
      </c>
      <c r="O17" s="39">
        <v>17651.7</v>
      </c>
      <c r="P17" s="39">
        <v>0</v>
      </c>
      <c r="Q17" s="39">
        <v>2894.04</v>
      </c>
      <c r="R17" s="39">
        <v>0</v>
      </c>
      <c r="S17" s="39">
        <v>90621.6</v>
      </c>
      <c r="T17" s="39">
        <v>248802</v>
      </c>
      <c r="U17" s="39">
        <v>229701</v>
      </c>
      <c r="V17" s="39">
        <v>0</v>
      </c>
      <c r="W17" s="39">
        <v>0</v>
      </c>
      <c r="X17" s="39">
        <v>478503</v>
      </c>
      <c r="Y17" s="39">
        <v>3826.98</v>
      </c>
      <c r="Z17" s="39">
        <v>0</v>
      </c>
      <c r="AA17" s="39">
        <v>0</v>
      </c>
      <c r="AB17" s="39">
        <v>0</v>
      </c>
      <c r="AC17" s="39">
        <v>0</v>
      </c>
      <c r="AD17" s="39">
        <v>609.05200000000002</v>
      </c>
      <c r="AE17" s="39">
        <v>0</v>
      </c>
      <c r="AF17" s="39">
        <v>4436.03</v>
      </c>
      <c r="AG17" s="39">
        <v>0</v>
      </c>
      <c r="AH17" s="39">
        <v>0</v>
      </c>
      <c r="AI17" s="39">
        <v>0</v>
      </c>
      <c r="AJ17" s="39">
        <v>4436.03</v>
      </c>
      <c r="AK17" s="39">
        <v>0</v>
      </c>
      <c r="AL17" s="39">
        <v>0</v>
      </c>
      <c r="AM17" s="39">
        <v>0</v>
      </c>
      <c r="AN17" s="39">
        <v>0</v>
      </c>
      <c r="AO17" s="39">
        <v>0</v>
      </c>
      <c r="AP17" s="39">
        <v>0</v>
      </c>
      <c r="AQ17" s="39">
        <v>0</v>
      </c>
      <c r="AR17" s="39">
        <v>0</v>
      </c>
      <c r="AS17" s="39">
        <v>0</v>
      </c>
      <c r="AT17" s="39">
        <v>0</v>
      </c>
      <c r="AU17" s="39">
        <v>0</v>
      </c>
      <c r="AV17" s="39">
        <v>0</v>
      </c>
      <c r="AW17" s="39">
        <v>10.5405</v>
      </c>
      <c r="AX17" s="39">
        <v>75.980400000000003</v>
      </c>
      <c r="AY17" s="39">
        <v>7.5880799999999997</v>
      </c>
      <c r="AZ17" s="39">
        <v>0</v>
      </c>
      <c r="BA17" s="39">
        <v>0.96789099999999995</v>
      </c>
      <c r="BB17" s="39">
        <v>1.63419</v>
      </c>
      <c r="BC17" s="39">
        <v>42.061300000000003</v>
      </c>
      <c r="BD17" s="39">
        <v>138.77199999999999</v>
      </c>
      <c r="BK17" s="39" t="s">
        <v>164</v>
      </c>
      <c r="BL17" s="39" t="s">
        <v>164</v>
      </c>
      <c r="BM17" s="39" t="s">
        <v>182</v>
      </c>
      <c r="BN17" s="39">
        <v>9.1585800000000006</v>
      </c>
      <c r="BO17" s="39">
        <v>77729.600000000006</v>
      </c>
      <c r="BP17" s="39">
        <v>37485.599999999999</v>
      </c>
      <c r="BQ17" s="39">
        <v>0</v>
      </c>
      <c r="BR17" s="39">
        <v>1338.77</v>
      </c>
      <c r="BS17" s="39">
        <v>0</v>
      </c>
      <c r="BT17" s="39">
        <v>90621.6</v>
      </c>
      <c r="BU17" s="39">
        <v>207185</v>
      </c>
      <c r="BV17" s="39">
        <v>229701</v>
      </c>
      <c r="BW17" s="39">
        <v>0</v>
      </c>
      <c r="BX17" s="39">
        <v>0</v>
      </c>
      <c r="BY17" s="39">
        <v>436886</v>
      </c>
      <c r="BZ17" s="39">
        <v>1613.36</v>
      </c>
      <c r="CA17" s="39">
        <v>0</v>
      </c>
      <c r="CB17" s="39">
        <v>0</v>
      </c>
      <c r="CC17" s="39">
        <v>0</v>
      </c>
      <c r="CD17" s="39">
        <v>0</v>
      </c>
      <c r="CE17" s="39">
        <v>640.43200000000002</v>
      </c>
      <c r="CF17" s="39">
        <v>0</v>
      </c>
      <c r="CG17" s="39">
        <v>2253.79</v>
      </c>
      <c r="CH17" s="39">
        <v>0</v>
      </c>
      <c r="CI17" s="39">
        <v>0</v>
      </c>
      <c r="CJ17" s="39">
        <v>0</v>
      </c>
      <c r="CK17" s="39">
        <v>2253.79</v>
      </c>
      <c r="CL17" s="39">
        <v>0</v>
      </c>
      <c r="CM17" s="39">
        <v>0</v>
      </c>
      <c r="CN17" s="39">
        <v>0</v>
      </c>
      <c r="CO17" s="39">
        <v>0</v>
      </c>
      <c r="CP17" s="39">
        <v>0</v>
      </c>
      <c r="CQ17" s="39">
        <v>0</v>
      </c>
      <c r="CR17" s="39">
        <v>0</v>
      </c>
      <c r="CS17" s="39">
        <v>0</v>
      </c>
      <c r="CT17" s="39">
        <v>0</v>
      </c>
      <c r="CU17" s="39">
        <v>0</v>
      </c>
      <c r="CV17" s="39">
        <v>0</v>
      </c>
      <c r="CW17" s="39">
        <v>0</v>
      </c>
      <c r="CX17" s="39">
        <v>4.9535600000000004</v>
      </c>
      <c r="CY17" s="39">
        <v>51.796199999999999</v>
      </c>
      <c r="CZ17" s="39">
        <v>18.018999999999998</v>
      </c>
      <c r="DA17" s="39">
        <v>0</v>
      </c>
      <c r="DB17" s="39">
        <v>0.42333700000000002</v>
      </c>
      <c r="DC17" s="39">
        <v>1.71831</v>
      </c>
      <c r="DD17" s="39">
        <v>42.061300000000003</v>
      </c>
      <c r="DE17" s="39">
        <v>118.97199999999999</v>
      </c>
      <c r="DL17" s="39" t="s">
        <v>208</v>
      </c>
      <c r="DM17" s="39" t="s">
        <v>209</v>
      </c>
      <c r="DN17" s="39" t="s">
        <v>166</v>
      </c>
      <c r="DO17" s="39" t="s">
        <v>190</v>
      </c>
      <c r="DP17" s="39">
        <v>8.5</v>
      </c>
      <c r="DQ17" s="39" t="s">
        <v>167</v>
      </c>
      <c r="DR17" s="39" t="s">
        <v>210</v>
      </c>
      <c r="DS17" s="39" t="s">
        <v>211</v>
      </c>
    </row>
    <row r="18" spans="1:123" x14ac:dyDescent="0.25">
      <c r="B18" s="39" t="s">
        <v>224</v>
      </c>
      <c r="C18" s="39" t="s">
        <v>118</v>
      </c>
      <c r="D18" s="39">
        <v>307906</v>
      </c>
      <c r="E18" s="39" t="s">
        <v>168</v>
      </c>
      <c r="F18" s="39" t="s">
        <v>162</v>
      </c>
      <c r="G18" s="40">
        <v>5.1388888888888894E-2</v>
      </c>
      <c r="H18" s="39" t="s">
        <v>163</v>
      </c>
      <c r="I18" s="39">
        <v>4.84</v>
      </c>
      <c r="J18" s="39" t="s">
        <v>164</v>
      </c>
      <c r="K18" s="39" t="s">
        <v>164</v>
      </c>
      <c r="L18" s="39" t="s">
        <v>180</v>
      </c>
      <c r="M18" s="39">
        <v>8.0789399999999993</v>
      </c>
      <c r="N18" s="39">
        <v>81114</v>
      </c>
      <c r="O18" s="39">
        <v>23269.8</v>
      </c>
      <c r="P18" s="39">
        <v>0</v>
      </c>
      <c r="Q18" s="39">
        <v>1665.93</v>
      </c>
      <c r="R18" s="39">
        <v>0</v>
      </c>
      <c r="S18" s="39">
        <v>90621.6</v>
      </c>
      <c r="T18" s="39">
        <v>196679</v>
      </c>
      <c r="U18" s="39">
        <v>229701</v>
      </c>
      <c r="V18" s="39">
        <v>0</v>
      </c>
      <c r="W18" s="39">
        <v>0</v>
      </c>
      <c r="X18" s="39">
        <v>426381</v>
      </c>
      <c r="Y18" s="39">
        <v>1241.68</v>
      </c>
      <c r="Z18" s="39">
        <v>0</v>
      </c>
      <c r="AA18" s="39">
        <v>0</v>
      </c>
      <c r="AB18" s="39">
        <v>0</v>
      </c>
      <c r="AC18" s="39">
        <v>0</v>
      </c>
      <c r="AD18" s="39">
        <v>609.05100000000004</v>
      </c>
      <c r="AE18" s="39">
        <v>0</v>
      </c>
      <c r="AF18" s="39">
        <v>1850.73</v>
      </c>
      <c r="AG18" s="39">
        <v>0</v>
      </c>
      <c r="AH18" s="39">
        <v>0</v>
      </c>
      <c r="AI18" s="39">
        <v>0</v>
      </c>
      <c r="AJ18" s="39">
        <v>1850.73</v>
      </c>
      <c r="AK18" s="39">
        <v>0</v>
      </c>
      <c r="AL18" s="39">
        <v>0</v>
      </c>
      <c r="AM18" s="39">
        <v>0</v>
      </c>
      <c r="AN18" s="39">
        <v>0</v>
      </c>
      <c r="AO18" s="39">
        <v>0</v>
      </c>
      <c r="AP18" s="39">
        <v>0</v>
      </c>
      <c r="AQ18" s="39">
        <v>0</v>
      </c>
      <c r="AR18" s="39">
        <v>0</v>
      </c>
      <c r="AS18" s="39">
        <v>0</v>
      </c>
      <c r="AT18" s="39">
        <v>0</v>
      </c>
      <c r="AU18" s="39">
        <v>0</v>
      </c>
      <c r="AV18" s="39">
        <v>0</v>
      </c>
      <c r="AW18" s="39">
        <v>3.81446</v>
      </c>
      <c r="AX18" s="39">
        <v>54.870399999999997</v>
      </c>
      <c r="AY18" s="39">
        <v>11.231999999999999</v>
      </c>
      <c r="AZ18" s="39">
        <v>0</v>
      </c>
      <c r="BA18" s="39">
        <v>0.525559</v>
      </c>
      <c r="BB18" s="39">
        <v>1.63419</v>
      </c>
      <c r="BC18" s="39">
        <v>42.061300000000003</v>
      </c>
      <c r="BD18" s="39">
        <v>114.13800000000001</v>
      </c>
      <c r="BK18" s="39" t="s">
        <v>164</v>
      </c>
      <c r="BL18" s="39" t="s">
        <v>164</v>
      </c>
      <c r="BM18" s="39" t="s">
        <v>182</v>
      </c>
      <c r="BN18" s="39">
        <v>9.1585800000000006</v>
      </c>
      <c r="BO18" s="39">
        <v>77729.600000000006</v>
      </c>
      <c r="BP18" s="39">
        <v>37485.599999999999</v>
      </c>
      <c r="BQ18" s="39">
        <v>0</v>
      </c>
      <c r="BR18" s="39">
        <v>1338.77</v>
      </c>
      <c r="BS18" s="39">
        <v>0</v>
      </c>
      <c r="BT18" s="39">
        <v>90621.6</v>
      </c>
      <c r="BU18" s="39">
        <v>207185</v>
      </c>
      <c r="BV18" s="39">
        <v>229701</v>
      </c>
      <c r="BW18" s="39">
        <v>0</v>
      </c>
      <c r="BX18" s="39">
        <v>0</v>
      </c>
      <c r="BY18" s="39">
        <v>436886</v>
      </c>
      <c r="BZ18" s="39">
        <v>1613.36</v>
      </c>
      <c r="CA18" s="39">
        <v>0</v>
      </c>
      <c r="CB18" s="39">
        <v>0</v>
      </c>
      <c r="CC18" s="39">
        <v>0</v>
      </c>
      <c r="CD18" s="39">
        <v>0</v>
      </c>
      <c r="CE18" s="39">
        <v>640.43200000000002</v>
      </c>
      <c r="CF18" s="39">
        <v>0</v>
      </c>
      <c r="CG18" s="39">
        <v>2253.79</v>
      </c>
      <c r="CH18" s="39">
        <v>0</v>
      </c>
      <c r="CI18" s="39">
        <v>0</v>
      </c>
      <c r="CJ18" s="39">
        <v>0</v>
      </c>
      <c r="CK18" s="39">
        <v>2253.79</v>
      </c>
      <c r="CL18" s="39">
        <v>0</v>
      </c>
      <c r="CM18" s="39">
        <v>0</v>
      </c>
      <c r="CN18" s="39">
        <v>0</v>
      </c>
      <c r="CO18" s="39">
        <v>0</v>
      </c>
      <c r="CP18" s="39">
        <v>0</v>
      </c>
      <c r="CQ18" s="39">
        <v>0</v>
      </c>
      <c r="CR18" s="39">
        <v>0</v>
      </c>
      <c r="CS18" s="39">
        <v>0</v>
      </c>
      <c r="CT18" s="39">
        <v>0</v>
      </c>
      <c r="CU18" s="39">
        <v>0</v>
      </c>
      <c r="CV18" s="39">
        <v>0</v>
      </c>
      <c r="CW18" s="39">
        <v>0</v>
      </c>
      <c r="CX18" s="39">
        <v>4.9535600000000004</v>
      </c>
      <c r="CY18" s="39">
        <v>51.796199999999999</v>
      </c>
      <c r="CZ18" s="39">
        <v>18.018999999999998</v>
      </c>
      <c r="DA18" s="39">
        <v>0</v>
      </c>
      <c r="DB18" s="39">
        <v>0.42333700000000002</v>
      </c>
      <c r="DC18" s="39">
        <v>1.71831</v>
      </c>
      <c r="DD18" s="39">
        <v>42.061300000000003</v>
      </c>
      <c r="DE18" s="39">
        <v>118.97199999999999</v>
      </c>
      <c r="DL18" s="39" t="s">
        <v>208</v>
      </c>
      <c r="DM18" s="39" t="s">
        <v>209</v>
      </c>
      <c r="DN18" s="39" t="s">
        <v>166</v>
      </c>
      <c r="DO18" s="39" t="s">
        <v>190</v>
      </c>
      <c r="DP18" s="39">
        <v>8.5</v>
      </c>
      <c r="DQ18" s="39" t="s">
        <v>167</v>
      </c>
      <c r="DR18" s="39" t="s">
        <v>210</v>
      </c>
      <c r="DS18" s="39" t="s">
        <v>211</v>
      </c>
    </row>
    <row r="19" spans="1:123" x14ac:dyDescent="0.25">
      <c r="B19" s="39" t="s">
        <v>225</v>
      </c>
      <c r="C19" s="39" t="s">
        <v>81</v>
      </c>
      <c r="D19" s="39">
        <v>311816</v>
      </c>
      <c r="E19" s="39" t="s">
        <v>161</v>
      </c>
      <c r="F19" s="39" t="s">
        <v>162</v>
      </c>
      <c r="G19" s="40">
        <v>6.1111111111111116E-2</v>
      </c>
      <c r="H19" s="39" t="s">
        <v>163</v>
      </c>
      <c r="I19" s="39">
        <v>5.92</v>
      </c>
      <c r="J19" s="39" t="s">
        <v>164</v>
      </c>
      <c r="K19" s="39" t="s">
        <v>164</v>
      </c>
      <c r="L19" s="39" t="s">
        <v>191</v>
      </c>
      <c r="M19" s="39">
        <v>39.6389</v>
      </c>
      <c r="N19" s="39">
        <v>46729.9</v>
      </c>
      <c r="O19" s="39">
        <v>26110.9</v>
      </c>
      <c r="P19" s="39">
        <v>0</v>
      </c>
      <c r="Q19" s="39">
        <v>3668.91</v>
      </c>
      <c r="R19" s="39">
        <v>0</v>
      </c>
      <c r="S19" s="39">
        <v>90621.7</v>
      </c>
      <c r="T19" s="39">
        <v>167171</v>
      </c>
      <c r="U19" s="39">
        <v>229701</v>
      </c>
      <c r="V19" s="39">
        <v>0</v>
      </c>
      <c r="W19" s="39">
        <v>0</v>
      </c>
      <c r="X19" s="39">
        <v>396872</v>
      </c>
      <c r="Y19" s="39">
        <v>6092.21</v>
      </c>
      <c r="Z19" s="39">
        <v>0</v>
      </c>
      <c r="AA19" s="39">
        <v>0</v>
      </c>
      <c r="AB19" s="39">
        <v>0</v>
      </c>
      <c r="AC19" s="39">
        <v>0</v>
      </c>
      <c r="AD19" s="39">
        <v>709.47500000000002</v>
      </c>
      <c r="AE19" s="39">
        <v>0</v>
      </c>
      <c r="AF19" s="39">
        <v>6801.69</v>
      </c>
      <c r="AG19" s="39">
        <v>0</v>
      </c>
      <c r="AH19" s="39">
        <v>0</v>
      </c>
      <c r="AI19" s="39">
        <v>0</v>
      </c>
      <c r="AJ19" s="39">
        <v>6801.69</v>
      </c>
      <c r="AK19" s="39">
        <v>0</v>
      </c>
      <c r="AL19" s="39">
        <v>0</v>
      </c>
      <c r="AM19" s="39">
        <v>0</v>
      </c>
      <c r="AN19" s="39">
        <v>0</v>
      </c>
      <c r="AO19" s="39">
        <v>0</v>
      </c>
      <c r="AP19" s="39">
        <v>0</v>
      </c>
      <c r="AQ19" s="39">
        <v>0</v>
      </c>
      <c r="AR19" s="39">
        <v>0</v>
      </c>
      <c r="AS19" s="39">
        <v>0</v>
      </c>
      <c r="AT19" s="39">
        <v>0</v>
      </c>
      <c r="AU19" s="39">
        <v>0</v>
      </c>
      <c r="AV19" s="39">
        <v>0</v>
      </c>
      <c r="AW19" s="39">
        <v>18.389800000000001</v>
      </c>
      <c r="AX19" s="39">
        <v>41.179400000000001</v>
      </c>
      <c r="AY19" s="39">
        <v>12.931100000000001</v>
      </c>
      <c r="AZ19" s="39">
        <v>0</v>
      </c>
      <c r="BA19" s="39">
        <v>1.1504799999999999</v>
      </c>
      <c r="BB19" s="39">
        <v>1.9090400000000001</v>
      </c>
      <c r="BC19" s="39">
        <v>41.601199999999999</v>
      </c>
      <c r="BD19" s="39">
        <v>117.161</v>
      </c>
      <c r="BK19" s="39" t="s">
        <v>164</v>
      </c>
      <c r="BL19" s="39" t="s">
        <v>164</v>
      </c>
      <c r="BM19" s="39" t="s">
        <v>192</v>
      </c>
      <c r="BN19" s="39">
        <v>40.546199999999999</v>
      </c>
      <c r="BO19" s="39">
        <v>43031.5</v>
      </c>
      <c r="BP19" s="39">
        <v>41214.5</v>
      </c>
      <c r="BQ19" s="39">
        <v>0</v>
      </c>
      <c r="BR19" s="39">
        <v>3079.02</v>
      </c>
      <c r="BS19" s="39">
        <v>0</v>
      </c>
      <c r="BT19" s="39">
        <v>90621.7</v>
      </c>
      <c r="BU19" s="39">
        <v>177987</v>
      </c>
      <c r="BV19" s="39">
        <v>229701</v>
      </c>
      <c r="BW19" s="39">
        <v>0</v>
      </c>
      <c r="BX19" s="39">
        <v>0</v>
      </c>
      <c r="BY19" s="39">
        <v>407689</v>
      </c>
      <c r="BZ19" s="39">
        <v>6679.43</v>
      </c>
      <c r="CA19" s="39">
        <v>0</v>
      </c>
      <c r="CB19" s="39">
        <v>0</v>
      </c>
      <c r="CC19" s="39">
        <v>0</v>
      </c>
      <c r="CD19" s="39">
        <v>0</v>
      </c>
      <c r="CE19" s="39">
        <v>740.87400000000002</v>
      </c>
      <c r="CF19" s="39">
        <v>0</v>
      </c>
      <c r="CG19" s="39">
        <v>7420.3</v>
      </c>
      <c r="CH19" s="39">
        <v>0</v>
      </c>
      <c r="CI19" s="39">
        <v>0</v>
      </c>
      <c r="CJ19" s="39">
        <v>0</v>
      </c>
      <c r="CK19" s="39">
        <v>7420.3</v>
      </c>
      <c r="CL19" s="39">
        <v>0</v>
      </c>
      <c r="CM19" s="39">
        <v>0</v>
      </c>
      <c r="CN19" s="39">
        <v>0</v>
      </c>
      <c r="CO19" s="39">
        <v>0</v>
      </c>
      <c r="CP19" s="39">
        <v>0</v>
      </c>
      <c r="CQ19" s="39">
        <v>0</v>
      </c>
      <c r="CR19" s="39">
        <v>0</v>
      </c>
      <c r="CS19" s="39">
        <v>0</v>
      </c>
      <c r="CT19" s="39">
        <v>0</v>
      </c>
      <c r="CU19" s="39">
        <v>0</v>
      </c>
      <c r="CV19" s="39">
        <v>0</v>
      </c>
      <c r="CW19" s="39">
        <v>0</v>
      </c>
      <c r="CX19" s="39">
        <v>20.081700000000001</v>
      </c>
      <c r="CY19" s="39">
        <v>38.100099999999998</v>
      </c>
      <c r="CZ19" s="39">
        <v>20.339500000000001</v>
      </c>
      <c r="DA19" s="39">
        <v>0</v>
      </c>
      <c r="DB19" s="39">
        <v>0.96512399999999998</v>
      </c>
      <c r="DC19" s="39">
        <v>1.99322</v>
      </c>
      <c r="DD19" s="39">
        <v>41.601199999999999</v>
      </c>
      <c r="DE19" s="39">
        <v>123.081</v>
      </c>
      <c r="DL19" s="39" t="s">
        <v>208</v>
      </c>
      <c r="DM19" s="39" t="s">
        <v>209</v>
      </c>
      <c r="DN19" s="39" t="s">
        <v>166</v>
      </c>
      <c r="DO19" s="39" t="s">
        <v>190</v>
      </c>
      <c r="DP19" s="39">
        <v>8.5</v>
      </c>
      <c r="DQ19" s="39" t="s">
        <v>167</v>
      </c>
      <c r="DR19" s="39" t="s">
        <v>210</v>
      </c>
      <c r="DS19" s="39" t="s">
        <v>211</v>
      </c>
    </row>
    <row r="20" spans="1:123" x14ac:dyDescent="0.25">
      <c r="B20" s="39" t="s">
        <v>226</v>
      </c>
      <c r="C20" s="39" t="s">
        <v>82</v>
      </c>
      <c r="D20" s="39">
        <v>311916</v>
      </c>
      <c r="E20" s="39" t="s">
        <v>161</v>
      </c>
      <c r="F20" s="39" t="s">
        <v>162</v>
      </c>
      <c r="G20" s="40">
        <v>6.1805555555555558E-2</v>
      </c>
      <c r="H20" s="39" t="s">
        <v>163</v>
      </c>
      <c r="I20" s="39">
        <v>4.12</v>
      </c>
      <c r="J20" s="39" t="s">
        <v>164</v>
      </c>
      <c r="K20" s="39" t="s">
        <v>164</v>
      </c>
      <c r="L20" s="39" t="s">
        <v>191</v>
      </c>
      <c r="M20" s="39">
        <v>35.7288</v>
      </c>
      <c r="N20" s="39">
        <v>41715.599999999999</v>
      </c>
      <c r="O20" s="39">
        <v>25005.7</v>
      </c>
      <c r="P20" s="39">
        <v>0</v>
      </c>
      <c r="Q20" s="39">
        <v>3541.32</v>
      </c>
      <c r="R20" s="39">
        <v>0</v>
      </c>
      <c r="S20" s="39">
        <v>90621.7</v>
      </c>
      <c r="T20" s="39">
        <v>160920</v>
      </c>
      <c r="U20" s="39">
        <v>229701</v>
      </c>
      <c r="V20" s="39">
        <v>0</v>
      </c>
      <c r="W20" s="39">
        <v>0</v>
      </c>
      <c r="X20" s="39">
        <v>390622</v>
      </c>
      <c r="Y20" s="39">
        <v>5491.26</v>
      </c>
      <c r="Z20" s="39">
        <v>0</v>
      </c>
      <c r="AA20" s="39">
        <v>0</v>
      </c>
      <c r="AB20" s="39">
        <v>0</v>
      </c>
      <c r="AC20" s="39">
        <v>0</v>
      </c>
      <c r="AD20" s="39">
        <v>709.471</v>
      </c>
      <c r="AE20" s="39">
        <v>0</v>
      </c>
      <c r="AF20" s="39">
        <v>6200.73</v>
      </c>
      <c r="AG20" s="39">
        <v>0</v>
      </c>
      <c r="AH20" s="39">
        <v>0</v>
      </c>
      <c r="AI20" s="39">
        <v>0</v>
      </c>
      <c r="AJ20" s="39">
        <v>6200.73</v>
      </c>
      <c r="AK20" s="39">
        <v>0</v>
      </c>
      <c r="AL20" s="39">
        <v>0</v>
      </c>
      <c r="AM20" s="39">
        <v>0</v>
      </c>
      <c r="AN20" s="39">
        <v>0</v>
      </c>
      <c r="AO20" s="39">
        <v>0</v>
      </c>
      <c r="AP20" s="39">
        <v>0</v>
      </c>
      <c r="AQ20" s="39">
        <v>0</v>
      </c>
      <c r="AR20" s="39">
        <v>0</v>
      </c>
      <c r="AS20" s="39">
        <v>0</v>
      </c>
      <c r="AT20" s="39">
        <v>0</v>
      </c>
      <c r="AU20" s="39">
        <v>0</v>
      </c>
      <c r="AV20" s="39">
        <v>0</v>
      </c>
      <c r="AW20" s="39">
        <v>16.5641</v>
      </c>
      <c r="AX20" s="39">
        <v>36.892600000000002</v>
      </c>
      <c r="AY20" s="39">
        <v>12.7879</v>
      </c>
      <c r="AZ20" s="39">
        <v>0</v>
      </c>
      <c r="BA20" s="39">
        <v>1.11165</v>
      </c>
      <c r="BB20" s="39">
        <v>1.90903</v>
      </c>
      <c r="BC20" s="39">
        <v>41.601199999999999</v>
      </c>
      <c r="BD20" s="39">
        <v>110.866</v>
      </c>
      <c r="BK20" s="39" t="s">
        <v>164</v>
      </c>
      <c r="BL20" s="39" t="s">
        <v>164</v>
      </c>
      <c r="BM20" s="39" t="s">
        <v>192</v>
      </c>
      <c r="BN20" s="39">
        <v>37.220399999999998</v>
      </c>
      <c r="BO20" s="39">
        <v>38442.400000000001</v>
      </c>
      <c r="BP20" s="39">
        <v>37171.800000000003</v>
      </c>
      <c r="BQ20" s="39">
        <v>0</v>
      </c>
      <c r="BR20" s="39">
        <v>2494.38</v>
      </c>
      <c r="BS20" s="39">
        <v>0</v>
      </c>
      <c r="BT20" s="39">
        <v>90621.7</v>
      </c>
      <c r="BU20" s="39">
        <v>168767</v>
      </c>
      <c r="BV20" s="39">
        <v>229701</v>
      </c>
      <c r="BW20" s="39">
        <v>0</v>
      </c>
      <c r="BX20" s="39">
        <v>0</v>
      </c>
      <c r="BY20" s="39">
        <v>398469</v>
      </c>
      <c r="BZ20" s="39">
        <v>6107.72</v>
      </c>
      <c r="CA20" s="39">
        <v>0</v>
      </c>
      <c r="CB20" s="39">
        <v>0</v>
      </c>
      <c r="CC20" s="39">
        <v>0</v>
      </c>
      <c r="CD20" s="39">
        <v>0</v>
      </c>
      <c r="CE20" s="39">
        <v>740.86900000000003</v>
      </c>
      <c r="CF20" s="39">
        <v>0</v>
      </c>
      <c r="CG20" s="39">
        <v>6848.59</v>
      </c>
      <c r="CH20" s="39">
        <v>0</v>
      </c>
      <c r="CI20" s="39">
        <v>0</v>
      </c>
      <c r="CJ20" s="39">
        <v>0</v>
      </c>
      <c r="CK20" s="39">
        <v>6848.59</v>
      </c>
      <c r="CL20" s="39">
        <v>0</v>
      </c>
      <c r="CM20" s="39">
        <v>0</v>
      </c>
      <c r="CN20" s="39">
        <v>0</v>
      </c>
      <c r="CO20" s="39">
        <v>0</v>
      </c>
      <c r="CP20" s="39">
        <v>0</v>
      </c>
      <c r="CQ20" s="39">
        <v>0</v>
      </c>
      <c r="CR20" s="39">
        <v>0</v>
      </c>
      <c r="CS20" s="39">
        <v>0</v>
      </c>
      <c r="CT20" s="39">
        <v>0</v>
      </c>
      <c r="CU20" s="39">
        <v>0</v>
      </c>
      <c r="CV20" s="39">
        <v>0</v>
      </c>
      <c r="CW20" s="39">
        <v>0</v>
      </c>
      <c r="CX20" s="39">
        <v>18.358899999999998</v>
      </c>
      <c r="CY20" s="39">
        <v>34.225700000000003</v>
      </c>
      <c r="CZ20" s="39">
        <v>18.020499999999998</v>
      </c>
      <c r="DA20" s="39">
        <v>0</v>
      </c>
      <c r="DB20" s="39">
        <v>0.78342900000000004</v>
      </c>
      <c r="DC20" s="39">
        <v>1.9932099999999999</v>
      </c>
      <c r="DD20" s="39">
        <v>41.601199999999999</v>
      </c>
      <c r="DE20" s="39">
        <v>114.983</v>
      </c>
      <c r="DL20" s="39" t="s">
        <v>208</v>
      </c>
      <c r="DM20" s="39" t="s">
        <v>209</v>
      </c>
      <c r="DN20" s="39" t="s">
        <v>166</v>
      </c>
      <c r="DO20" s="39" t="s">
        <v>190</v>
      </c>
      <c r="DP20" s="39">
        <v>8.5</v>
      </c>
      <c r="DQ20" s="39" t="s">
        <v>167</v>
      </c>
      <c r="DR20" s="39" t="s">
        <v>210</v>
      </c>
      <c r="DS20" s="39" t="s">
        <v>211</v>
      </c>
    </row>
    <row r="21" spans="1:123" x14ac:dyDescent="0.25">
      <c r="B21" s="39" t="s">
        <v>227</v>
      </c>
      <c r="C21" s="39" t="s">
        <v>83</v>
      </c>
      <c r="D21" s="39">
        <v>312006</v>
      </c>
      <c r="E21" s="39" t="s">
        <v>168</v>
      </c>
      <c r="F21" s="39" t="s">
        <v>162</v>
      </c>
      <c r="G21" s="40">
        <v>5.2777777777777778E-2</v>
      </c>
      <c r="H21" s="39" t="s">
        <v>163</v>
      </c>
      <c r="I21" s="39">
        <v>4.49</v>
      </c>
      <c r="J21" s="39" t="s">
        <v>164</v>
      </c>
      <c r="K21" s="39" t="s">
        <v>164</v>
      </c>
      <c r="L21" s="39" t="s">
        <v>191</v>
      </c>
      <c r="M21" s="39">
        <v>8.0245599999999992</v>
      </c>
      <c r="N21" s="39">
        <v>84337.2</v>
      </c>
      <c r="O21" s="39">
        <v>23373.9</v>
      </c>
      <c r="P21" s="39">
        <v>0</v>
      </c>
      <c r="Q21" s="39">
        <v>1552.88</v>
      </c>
      <c r="R21" s="39">
        <v>0</v>
      </c>
      <c r="S21" s="39">
        <v>90621.7</v>
      </c>
      <c r="T21" s="39">
        <v>199894</v>
      </c>
      <c r="U21" s="39">
        <v>229701</v>
      </c>
      <c r="V21" s="39">
        <v>0</v>
      </c>
      <c r="W21" s="39">
        <v>0</v>
      </c>
      <c r="X21" s="39">
        <v>429595</v>
      </c>
      <c r="Y21" s="39">
        <v>1233.33</v>
      </c>
      <c r="Z21" s="39">
        <v>0</v>
      </c>
      <c r="AA21" s="39">
        <v>0</v>
      </c>
      <c r="AB21" s="39">
        <v>0</v>
      </c>
      <c r="AC21" s="39">
        <v>0</v>
      </c>
      <c r="AD21" s="39">
        <v>609.04999999999995</v>
      </c>
      <c r="AE21" s="39">
        <v>0</v>
      </c>
      <c r="AF21" s="39">
        <v>1842.38</v>
      </c>
      <c r="AG21" s="39">
        <v>0</v>
      </c>
      <c r="AH21" s="39">
        <v>0</v>
      </c>
      <c r="AI21" s="39">
        <v>0</v>
      </c>
      <c r="AJ21" s="39">
        <v>1842.38</v>
      </c>
      <c r="AK21" s="39">
        <v>0</v>
      </c>
      <c r="AL21" s="39">
        <v>0</v>
      </c>
      <c r="AM21" s="39">
        <v>0</v>
      </c>
      <c r="AN21" s="39">
        <v>0</v>
      </c>
      <c r="AO21" s="39">
        <v>0</v>
      </c>
      <c r="AP21" s="39">
        <v>0</v>
      </c>
      <c r="AQ21" s="39">
        <v>0</v>
      </c>
      <c r="AR21" s="39">
        <v>0</v>
      </c>
      <c r="AS21" s="39">
        <v>0</v>
      </c>
      <c r="AT21" s="39">
        <v>0</v>
      </c>
      <c r="AU21" s="39">
        <v>0</v>
      </c>
      <c r="AV21" s="39">
        <v>0</v>
      </c>
      <c r="AW21" s="39">
        <v>3.8115999999999999</v>
      </c>
      <c r="AX21" s="39">
        <v>57.2986</v>
      </c>
      <c r="AY21" s="39">
        <v>11.2293</v>
      </c>
      <c r="AZ21" s="39">
        <v>0</v>
      </c>
      <c r="BA21" s="39">
        <v>0.49016500000000002</v>
      </c>
      <c r="BB21" s="39">
        <v>1.63419</v>
      </c>
      <c r="BC21" s="39">
        <v>42.061300000000003</v>
      </c>
      <c r="BD21" s="39">
        <v>116.52500000000001</v>
      </c>
      <c r="BK21" s="39" t="s">
        <v>164</v>
      </c>
      <c r="BL21" s="39" t="s">
        <v>164</v>
      </c>
      <c r="BM21" s="39" t="s">
        <v>172</v>
      </c>
      <c r="BN21" s="39">
        <v>9.4976199999999995</v>
      </c>
      <c r="BO21" s="39">
        <v>79737.8</v>
      </c>
      <c r="BP21" s="39">
        <v>38608.699999999997</v>
      </c>
      <c r="BQ21" s="39">
        <v>0</v>
      </c>
      <c r="BR21" s="39">
        <v>1429.68</v>
      </c>
      <c r="BS21" s="39">
        <v>0</v>
      </c>
      <c r="BT21" s="39">
        <v>90621.7</v>
      </c>
      <c r="BU21" s="39">
        <v>210407</v>
      </c>
      <c r="BV21" s="39">
        <v>229701</v>
      </c>
      <c r="BW21" s="39">
        <v>0</v>
      </c>
      <c r="BX21" s="39">
        <v>0</v>
      </c>
      <c r="BY21" s="39">
        <v>440109</v>
      </c>
      <c r="BZ21" s="39">
        <v>1674.55</v>
      </c>
      <c r="CA21" s="39">
        <v>0</v>
      </c>
      <c r="CB21" s="39">
        <v>0</v>
      </c>
      <c r="CC21" s="39">
        <v>0</v>
      </c>
      <c r="CD21" s="39">
        <v>0</v>
      </c>
      <c r="CE21" s="39">
        <v>640.43200000000002</v>
      </c>
      <c r="CF21" s="39">
        <v>0</v>
      </c>
      <c r="CG21" s="39">
        <v>2314.98</v>
      </c>
      <c r="CH21" s="39">
        <v>0</v>
      </c>
      <c r="CI21" s="39">
        <v>0</v>
      </c>
      <c r="CJ21" s="39">
        <v>0</v>
      </c>
      <c r="CK21" s="39">
        <v>2314.98</v>
      </c>
      <c r="CL21" s="39">
        <v>0</v>
      </c>
      <c r="CM21" s="39">
        <v>0</v>
      </c>
      <c r="CN21" s="39">
        <v>0</v>
      </c>
      <c r="CO21" s="39">
        <v>0</v>
      </c>
      <c r="CP21" s="39">
        <v>0</v>
      </c>
      <c r="CQ21" s="39">
        <v>0</v>
      </c>
      <c r="CR21" s="39">
        <v>0</v>
      </c>
      <c r="CS21" s="39">
        <v>0</v>
      </c>
      <c r="CT21" s="39">
        <v>0</v>
      </c>
      <c r="CU21" s="39">
        <v>0</v>
      </c>
      <c r="CV21" s="39">
        <v>0</v>
      </c>
      <c r="CW21" s="39">
        <v>0</v>
      </c>
      <c r="CX21" s="39">
        <v>5.1273999999999997</v>
      </c>
      <c r="CY21" s="39">
        <v>53.024700000000003</v>
      </c>
      <c r="CZ21" s="39">
        <v>18.630600000000001</v>
      </c>
      <c r="DA21" s="39">
        <v>0</v>
      </c>
      <c r="DB21" s="39">
        <v>0.45257599999999998</v>
      </c>
      <c r="DC21" s="39">
        <v>1.71831</v>
      </c>
      <c r="DD21" s="39">
        <v>42.061300000000003</v>
      </c>
      <c r="DE21" s="39">
        <v>121.015</v>
      </c>
      <c r="DL21" s="39" t="s">
        <v>208</v>
      </c>
      <c r="DM21" s="39" t="s">
        <v>209</v>
      </c>
      <c r="DN21" s="39" t="s">
        <v>166</v>
      </c>
      <c r="DO21" s="39" t="s">
        <v>190</v>
      </c>
      <c r="DP21" s="39">
        <v>8.5</v>
      </c>
      <c r="DQ21" s="39" t="s">
        <v>167</v>
      </c>
      <c r="DR21" s="39" t="s">
        <v>210</v>
      </c>
      <c r="DS21" s="39" t="s">
        <v>211</v>
      </c>
    </row>
    <row r="22" spans="1:123" x14ac:dyDescent="0.25">
      <c r="B22" s="39" t="s">
        <v>228</v>
      </c>
      <c r="C22" s="39" t="s">
        <v>84</v>
      </c>
      <c r="D22" s="39">
        <v>312106</v>
      </c>
      <c r="E22" s="39" t="s">
        <v>168</v>
      </c>
      <c r="F22" s="39" t="s">
        <v>162</v>
      </c>
      <c r="G22" s="40">
        <v>5.0694444444444452E-2</v>
      </c>
      <c r="H22" s="39" t="s">
        <v>163</v>
      </c>
      <c r="I22" s="39">
        <v>3.47</v>
      </c>
      <c r="J22" s="39" t="s">
        <v>164</v>
      </c>
      <c r="K22" s="39" t="s">
        <v>164</v>
      </c>
      <c r="L22" s="39" t="s">
        <v>191</v>
      </c>
      <c r="M22" s="39">
        <v>7.1409099999999999</v>
      </c>
      <c r="N22" s="39">
        <v>77266</v>
      </c>
      <c r="O22" s="39">
        <v>22090.2</v>
      </c>
      <c r="P22" s="39">
        <v>0</v>
      </c>
      <c r="Q22" s="39">
        <v>1499.55</v>
      </c>
      <c r="R22" s="39">
        <v>0</v>
      </c>
      <c r="S22" s="39">
        <v>90621.7</v>
      </c>
      <c r="T22" s="39">
        <v>191485</v>
      </c>
      <c r="U22" s="39">
        <v>229701</v>
      </c>
      <c r="V22" s="39">
        <v>0</v>
      </c>
      <c r="W22" s="39">
        <v>0</v>
      </c>
      <c r="X22" s="39">
        <v>421186</v>
      </c>
      <c r="Y22" s="39">
        <v>1097.51</v>
      </c>
      <c r="Z22" s="39">
        <v>0</v>
      </c>
      <c r="AA22" s="39">
        <v>0</v>
      </c>
      <c r="AB22" s="39">
        <v>0</v>
      </c>
      <c r="AC22" s="39">
        <v>0</v>
      </c>
      <c r="AD22" s="39">
        <v>609.04700000000003</v>
      </c>
      <c r="AE22" s="39">
        <v>0</v>
      </c>
      <c r="AF22" s="39">
        <v>1706.56</v>
      </c>
      <c r="AG22" s="39">
        <v>0</v>
      </c>
      <c r="AH22" s="39">
        <v>0</v>
      </c>
      <c r="AI22" s="39">
        <v>0</v>
      </c>
      <c r="AJ22" s="39">
        <v>1706.56</v>
      </c>
      <c r="AK22" s="39">
        <v>0</v>
      </c>
      <c r="AL22" s="39">
        <v>0</v>
      </c>
      <c r="AM22" s="39">
        <v>0</v>
      </c>
      <c r="AN22" s="39">
        <v>0</v>
      </c>
      <c r="AO22" s="39">
        <v>0</v>
      </c>
      <c r="AP22" s="39">
        <v>0</v>
      </c>
      <c r="AQ22" s="39">
        <v>0</v>
      </c>
      <c r="AR22" s="39">
        <v>0</v>
      </c>
      <c r="AS22" s="39">
        <v>0</v>
      </c>
      <c r="AT22" s="39">
        <v>0</v>
      </c>
      <c r="AU22" s="39">
        <v>0</v>
      </c>
      <c r="AV22" s="39">
        <v>0</v>
      </c>
      <c r="AW22" s="39">
        <v>3.39215</v>
      </c>
      <c r="AX22" s="39">
        <v>52.501399999999997</v>
      </c>
      <c r="AY22" s="39">
        <v>10.628500000000001</v>
      </c>
      <c r="AZ22" s="39">
        <v>0</v>
      </c>
      <c r="BA22" s="39">
        <v>0.47322700000000001</v>
      </c>
      <c r="BB22" s="39">
        <v>1.63418</v>
      </c>
      <c r="BC22" s="39">
        <v>42.061300000000003</v>
      </c>
      <c r="BD22" s="39">
        <v>110.691</v>
      </c>
      <c r="BK22" s="39" t="s">
        <v>164</v>
      </c>
      <c r="BL22" s="39" t="s">
        <v>164</v>
      </c>
      <c r="BM22" s="39" t="s">
        <v>172</v>
      </c>
      <c r="BN22" s="39">
        <v>8.5923099999999994</v>
      </c>
      <c r="BO22" s="39">
        <v>73284.7</v>
      </c>
      <c r="BP22" s="39">
        <v>34655.800000000003</v>
      </c>
      <c r="BQ22" s="39">
        <v>0</v>
      </c>
      <c r="BR22" s="39">
        <v>1172.99</v>
      </c>
      <c r="BS22" s="39">
        <v>0</v>
      </c>
      <c r="BT22" s="39">
        <v>90621.7</v>
      </c>
      <c r="BU22" s="39">
        <v>199744</v>
      </c>
      <c r="BV22" s="39">
        <v>229701</v>
      </c>
      <c r="BW22" s="39">
        <v>0</v>
      </c>
      <c r="BX22" s="39">
        <v>0</v>
      </c>
      <c r="BY22" s="39">
        <v>429445</v>
      </c>
      <c r="BZ22" s="39">
        <v>1516.42</v>
      </c>
      <c r="CA22" s="39">
        <v>0</v>
      </c>
      <c r="CB22" s="39">
        <v>0</v>
      </c>
      <c r="CC22" s="39">
        <v>0</v>
      </c>
      <c r="CD22" s="39">
        <v>0</v>
      </c>
      <c r="CE22" s="39">
        <v>640.42899999999997</v>
      </c>
      <c r="CF22" s="39">
        <v>0</v>
      </c>
      <c r="CG22" s="39">
        <v>2156.85</v>
      </c>
      <c r="CH22" s="39">
        <v>0</v>
      </c>
      <c r="CI22" s="39">
        <v>0</v>
      </c>
      <c r="CJ22" s="39">
        <v>0</v>
      </c>
      <c r="CK22" s="39">
        <v>2156.85</v>
      </c>
      <c r="CL22" s="39">
        <v>0</v>
      </c>
      <c r="CM22" s="39">
        <v>0</v>
      </c>
      <c r="CN22" s="39">
        <v>0</v>
      </c>
      <c r="CO22" s="39">
        <v>0</v>
      </c>
      <c r="CP22" s="39">
        <v>0</v>
      </c>
      <c r="CQ22" s="39">
        <v>0</v>
      </c>
      <c r="CR22" s="39">
        <v>0</v>
      </c>
      <c r="CS22" s="39">
        <v>0</v>
      </c>
      <c r="CT22" s="39">
        <v>0</v>
      </c>
      <c r="CU22" s="39">
        <v>0</v>
      </c>
      <c r="CV22" s="39">
        <v>0</v>
      </c>
      <c r="CW22" s="39">
        <v>0</v>
      </c>
      <c r="CX22" s="39">
        <v>4.6738400000000002</v>
      </c>
      <c r="CY22" s="39">
        <v>49.044199999999996</v>
      </c>
      <c r="CZ22" s="39">
        <v>16.288900000000002</v>
      </c>
      <c r="DA22" s="39">
        <v>0</v>
      </c>
      <c r="DB22" s="39">
        <v>0.37108099999999999</v>
      </c>
      <c r="DC22" s="39">
        <v>1.7182999999999999</v>
      </c>
      <c r="DD22" s="39">
        <v>42.061300000000003</v>
      </c>
      <c r="DE22" s="39">
        <v>114.158</v>
      </c>
      <c r="DL22" s="39" t="s">
        <v>208</v>
      </c>
      <c r="DM22" s="39" t="s">
        <v>209</v>
      </c>
      <c r="DN22" s="39" t="s">
        <v>166</v>
      </c>
      <c r="DO22" s="39" t="s">
        <v>190</v>
      </c>
      <c r="DP22" s="39">
        <v>8.5</v>
      </c>
      <c r="DQ22" s="39" t="s">
        <v>167</v>
      </c>
      <c r="DR22" s="39" t="s">
        <v>210</v>
      </c>
      <c r="DS22" s="39" t="s">
        <v>211</v>
      </c>
    </row>
    <row r="23" spans="1:123" x14ac:dyDescent="0.25">
      <c r="B23" s="39" t="s">
        <v>229</v>
      </c>
      <c r="C23" s="39" t="s">
        <v>79</v>
      </c>
      <c r="D23" s="39">
        <v>312316</v>
      </c>
      <c r="E23" s="39" t="s">
        <v>161</v>
      </c>
      <c r="F23" s="39" t="s">
        <v>162</v>
      </c>
      <c r="G23" s="40">
        <v>6.0416666666666667E-2</v>
      </c>
      <c r="H23" s="39" t="s">
        <v>163</v>
      </c>
      <c r="I23" s="39">
        <v>7.79</v>
      </c>
      <c r="J23" s="39" t="s">
        <v>164</v>
      </c>
      <c r="K23" s="39" t="s">
        <v>164</v>
      </c>
      <c r="L23" s="39" t="s">
        <v>191</v>
      </c>
      <c r="M23" s="39">
        <v>37.206600000000002</v>
      </c>
      <c r="N23" s="39">
        <v>42874.6</v>
      </c>
      <c r="O23" s="39">
        <v>25330.9</v>
      </c>
      <c r="P23" s="39">
        <v>0</v>
      </c>
      <c r="Q23" s="39">
        <v>3580.23</v>
      </c>
      <c r="R23" s="39">
        <v>0</v>
      </c>
      <c r="S23" s="39">
        <v>90621.7</v>
      </c>
      <c r="T23" s="39">
        <v>162445</v>
      </c>
      <c r="U23" s="39">
        <v>229701</v>
      </c>
      <c r="V23" s="39">
        <v>0</v>
      </c>
      <c r="W23" s="39">
        <v>0</v>
      </c>
      <c r="X23" s="39">
        <v>392146</v>
      </c>
      <c r="Y23" s="39">
        <v>5718.39</v>
      </c>
      <c r="Z23" s="39">
        <v>0</v>
      </c>
      <c r="AA23" s="39">
        <v>0</v>
      </c>
      <c r="AB23" s="39">
        <v>0</v>
      </c>
      <c r="AC23" s="39">
        <v>0</v>
      </c>
      <c r="AD23" s="39">
        <v>709.47299999999996</v>
      </c>
      <c r="AE23" s="39">
        <v>0</v>
      </c>
      <c r="AF23" s="39">
        <v>6427.86</v>
      </c>
      <c r="AG23" s="39">
        <v>0</v>
      </c>
      <c r="AH23" s="39">
        <v>0</v>
      </c>
      <c r="AI23" s="39">
        <v>0</v>
      </c>
      <c r="AJ23" s="39">
        <v>6427.86</v>
      </c>
      <c r="AK23" s="39">
        <v>0</v>
      </c>
      <c r="AL23" s="39">
        <v>0</v>
      </c>
      <c r="AM23" s="39">
        <v>0</v>
      </c>
      <c r="AN23" s="39">
        <v>0</v>
      </c>
      <c r="AO23" s="39">
        <v>0</v>
      </c>
      <c r="AP23" s="39">
        <v>0</v>
      </c>
      <c r="AQ23" s="39">
        <v>0</v>
      </c>
      <c r="AR23" s="39">
        <v>0</v>
      </c>
      <c r="AS23" s="39">
        <v>0</v>
      </c>
      <c r="AT23" s="39">
        <v>0</v>
      </c>
      <c r="AU23" s="39">
        <v>0</v>
      </c>
      <c r="AV23" s="39">
        <v>0</v>
      </c>
      <c r="AW23" s="39">
        <v>17.25</v>
      </c>
      <c r="AX23" s="39">
        <v>37.9831</v>
      </c>
      <c r="AY23" s="39">
        <v>12.8055</v>
      </c>
      <c r="AZ23" s="39">
        <v>0</v>
      </c>
      <c r="BA23" s="39">
        <v>1.1236200000000001</v>
      </c>
      <c r="BB23" s="39">
        <v>1.9090400000000001</v>
      </c>
      <c r="BC23" s="39">
        <v>41.601199999999999</v>
      </c>
      <c r="BD23" s="39">
        <v>112.672</v>
      </c>
      <c r="BK23" s="39" t="s">
        <v>164</v>
      </c>
      <c r="BL23" s="39" t="s">
        <v>164</v>
      </c>
      <c r="BM23" s="39" t="s">
        <v>192</v>
      </c>
      <c r="BN23" s="39">
        <v>39.479199999999999</v>
      </c>
      <c r="BO23" s="39">
        <v>41621.599999999999</v>
      </c>
      <c r="BP23" s="39">
        <v>39862.9</v>
      </c>
      <c r="BQ23" s="39">
        <v>0</v>
      </c>
      <c r="BR23" s="39">
        <v>2797.46</v>
      </c>
      <c r="BS23" s="39">
        <v>0</v>
      </c>
      <c r="BT23" s="39">
        <v>90621.7</v>
      </c>
      <c r="BU23" s="39">
        <v>174943</v>
      </c>
      <c r="BV23" s="39">
        <v>229701</v>
      </c>
      <c r="BW23" s="39">
        <v>0</v>
      </c>
      <c r="BX23" s="39">
        <v>0</v>
      </c>
      <c r="BY23" s="39">
        <v>404645</v>
      </c>
      <c r="BZ23" s="39">
        <v>6470.45</v>
      </c>
      <c r="CA23" s="39">
        <v>0</v>
      </c>
      <c r="CB23" s="39">
        <v>0</v>
      </c>
      <c r="CC23" s="39">
        <v>0</v>
      </c>
      <c r="CD23" s="39">
        <v>0</v>
      </c>
      <c r="CE23" s="39">
        <v>740.87199999999996</v>
      </c>
      <c r="CF23" s="39">
        <v>0</v>
      </c>
      <c r="CG23" s="39">
        <v>7211.32</v>
      </c>
      <c r="CH23" s="39">
        <v>0</v>
      </c>
      <c r="CI23" s="39">
        <v>0</v>
      </c>
      <c r="CJ23" s="39">
        <v>0</v>
      </c>
      <c r="CK23" s="39">
        <v>7211.32</v>
      </c>
      <c r="CL23" s="39">
        <v>0</v>
      </c>
      <c r="CM23" s="39">
        <v>0</v>
      </c>
      <c r="CN23" s="39">
        <v>0</v>
      </c>
      <c r="CO23" s="39">
        <v>0</v>
      </c>
      <c r="CP23" s="39">
        <v>0</v>
      </c>
      <c r="CQ23" s="39">
        <v>0</v>
      </c>
      <c r="CR23" s="39">
        <v>0</v>
      </c>
      <c r="CS23" s="39">
        <v>0</v>
      </c>
      <c r="CT23" s="39">
        <v>0</v>
      </c>
      <c r="CU23" s="39">
        <v>0</v>
      </c>
      <c r="CV23" s="39">
        <v>0</v>
      </c>
      <c r="CW23" s="39">
        <v>0</v>
      </c>
      <c r="CX23" s="39">
        <v>19.456099999999999</v>
      </c>
      <c r="CY23" s="39">
        <v>36.939</v>
      </c>
      <c r="CZ23" s="39">
        <v>19.5915</v>
      </c>
      <c r="DA23" s="39">
        <v>0</v>
      </c>
      <c r="DB23" s="39">
        <v>0.87731599999999998</v>
      </c>
      <c r="DC23" s="39">
        <v>1.9932099999999999</v>
      </c>
      <c r="DD23" s="39">
        <v>41.601199999999999</v>
      </c>
      <c r="DE23" s="39">
        <v>120.458</v>
      </c>
      <c r="DL23" s="39" t="s">
        <v>208</v>
      </c>
      <c r="DM23" s="39" t="s">
        <v>209</v>
      </c>
      <c r="DN23" s="39" t="s">
        <v>166</v>
      </c>
      <c r="DO23" s="39" t="s">
        <v>190</v>
      </c>
      <c r="DP23" s="39">
        <v>8.5</v>
      </c>
      <c r="DQ23" s="39" t="s">
        <v>167</v>
      </c>
      <c r="DR23" s="39" t="s">
        <v>210</v>
      </c>
      <c r="DS23" s="39" t="s">
        <v>211</v>
      </c>
    </row>
    <row r="24" spans="1:123" x14ac:dyDescent="0.25">
      <c r="A24" s="2"/>
      <c r="B24" s="39" t="s">
        <v>230</v>
      </c>
      <c r="C24" s="39" t="s">
        <v>80</v>
      </c>
      <c r="D24" s="39">
        <v>312406</v>
      </c>
      <c r="E24" s="39" t="s">
        <v>168</v>
      </c>
      <c r="F24" s="39" t="s">
        <v>162</v>
      </c>
      <c r="G24" s="40">
        <v>5.1388888888888894E-2</v>
      </c>
      <c r="H24" s="39" t="s">
        <v>163</v>
      </c>
      <c r="I24" s="39">
        <v>6.66</v>
      </c>
      <c r="J24" s="39" t="s">
        <v>164</v>
      </c>
      <c r="K24" s="39" t="s">
        <v>164</v>
      </c>
      <c r="L24" s="39" t="s">
        <v>191</v>
      </c>
      <c r="M24" s="39">
        <v>7.5585800000000001</v>
      </c>
      <c r="N24" s="39">
        <v>78890.8</v>
      </c>
      <c r="O24" s="39">
        <v>22528</v>
      </c>
      <c r="P24" s="39">
        <v>0</v>
      </c>
      <c r="Q24" s="39">
        <v>1523.12</v>
      </c>
      <c r="R24" s="39">
        <v>0</v>
      </c>
      <c r="S24" s="39">
        <v>90621.7</v>
      </c>
      <c r="T24" s="39">
        <v>193571</v>
      </c>
      <c r="U24" s="39">
        <v>229701</v>
      </c>
      <c r="V24" s="39">
        <v>0</v>
      </c>
      <c r="W24" s="39">
        <v>0</v>
      </c>
      <c r="X24" s="39">
        <v>423273</v>
      </c>
      <c r="Y24" s="39">
        <v>1161.71</v>
      </c>
      <c r="Z24" s="39">
        <v>0</v>
      </c>
      <c r="AA24" s="39">
        <v>0</v>
      </c>
      <c r="AB24" s="39">
        <v>0</v>
      </c>
      <c r="AC24" s="39">
        <v>0</v>
      </c>
      <c r="AD24" s="39">
        <v>609.04899999999998</v>
      </c>
      <c r="AE24" s="39">
        <v>0</v>
      </c>
      <c r="AF24" s="39">
        <v>1770.76</v>
      </c>
      <c r="AG24" s="39">
        <v>0</v>
      </c>
      <c r="AH24" s="39">
        <v>0</v>
      </c>
      <c r="AI24" s="39">
        <v>0</v>
      </c>
      <c r="AJ24" s="39">
        <v>1770.76</v>
      </c>
      <c r="AK24" s="39">
        <v>0</v>
      </c>
      <c r="AL24" s="39">
        <v>0</v>
      </c>
      <c r="AM24" s="39">
        <v>0</v>
      </c>
      <c r="AN24" s="39">
        <v>0</v>
      </c>
      <c r="AO24" s="39">
        <v>0</v>
      </c>
      <c r="AP24" s="39">
        <v>0</v>
      </c>
      <c r="AQ24" s="39">
        <v>0</v>
      </c>
      <c r="AR24" s="39">
        <v>0</v>
      </c>
      <c r="AS24" s="39">
        <v>0</v>
      </c>
      <c r="AT24" s="39">
        <v>0</v>
      </c>
      <c r="AU24" s="39">
        <v>0</v>
      </c>
      <c r="AV24" s="39">
        <v>0</v>
      </c>
      <c r="AW24" s="39">
        <v>3.58819</v>
      </c>
      <c r="AX24" s="39">
        <v>53.624600000000001</v>
      </c>
      <c r="AY24" s="39">
        <v>10.874000000000001</v>
      </c>
      <c r="AZ24" s="39">
        <v>0</v>
      </c>
      <c r="BA24" s="39">
        <v>0.48073900000000003</v>
      </c>
      <c r="BB24" s="39">
        <v>1.63419</v>
      </c>
      <c r="BC24" s="39">
        <v>42.061300000000003</v>
      </c>
      <c r="BD24" s="39">
        <v>112.26300000000001</v>
      </c>
      <c r="BK24" s="39" t="s">
        <v>164</v>
      </c>
      <c r="BL24" s="39" t="s">
        <v>164</v>
      </c>
      <c r="BM24" s="39" t="s">
        <v>172</v>
      </c>
      <c r="BN24" s="39">
        <v>9.1336099999999991</v>
      </c>
      <c r="BO24" s="39">
        <v>77690.2</v>
      </c>
      <c r="BP24" s="39">
        <v>37473.5</v>
      </c>
      <c r="BQ24" s="39">
        <v>0</v>
      </c>
      <c r="BR24" s="39">
        <v>1333.31</v>
      </c>
      <c r="BS24" s="39">
        <v>0</v>
      </c>
      <c r="BT24" s="39">
        <v>90621.7</v>
      </c>
      <c r="BU24" s="39">
        <v>207128</v>
      </c>
      <c r="BV24" s="39">
        <v>229701</v>
      </c>
      <c r="BW24" s="39">
        <v>0</v>
      </c>
      <c r="BX24" s="39">
        <v>0</v>
      </c>
      <c r="BY24" s="39">
        <v>436829</v>
      </c>
      <c r="BZ24" s="39">
        <v>1608.85</v>
      </c>
      <c r="CA24" s="39">
        <v>0</v>
      </c>
      <c r="CB24" s="39">
        <v>0</v>
      </c>
      <c r="CC24" s="39">
        <v>0</v>
      </c>
      <c r="CD24" s="39">
        <v>0</v>
      </c>
      <c r="CE24" s="39">
        <v>640.43100000000004</v>
      </c>
      <c r="CF24" s="39">
        <v>0</v>
      </c>
      <c r="CG24" s="39">
        <v>2249.2800000000002</v>
      </c>
      <c r="CH24" s="39">
        <v>0</v>
      </c>
      <c r="CI24" s="39">
        <v>0</v>
      </c>
      <c r="CJ24" s="39">
        <v>0</v>
      </c>
      <c r="CK24" s="39">
        <v>2249.2800000000002</v>
      </c>
      <c r="CL24" s="39">
        <v>0</v>
      </c>
      <c r="CM24" s="39">
        <v>0</v>
      </c>
      <c r="CN24" s="39">
        <v>0</v>
      </c>
      <c r="CO24" s="39">
        <v>0</v>
      </c>
      <c r="CP24" s="39">
        <v>0</v>
      </c>
      <c r="CQ24" s="39">
        <v>0</v>
      </c>
      <c r="CR24" s="39">
        <v>0</v>
      </c>
      <c r="CS24" s="39">
        <v>0</v>
      </c>
      <c r="CT24" s="39">
        <v>0</v>
      </c>
      <c r="CU24" s="39">
        <v>0</v>
      </c>
      <c r="CV24" s="39">
        <v>0</v>
      </c>
      <c r="CW24" s="39">
        <v>0</v>
      </c>
      <c r="CX24" s="39">
        <v>4.9398900000000001</v>
      </c>
      <c r="CY24" s="39">
        <v>51.763800000000003</v>
      </c>
      <c r="CZ24" s="39">
        <v>18.008700000000001</v>
      </c>
      <c r="DA24" s="39">
        <v>0</v>
      </c>
      <c r="DB24" s="39">
        <v>0.42160500000000001</v>
      </c>
      <c r="DC24" s="39">
        <v>1.71831</v>
      </c>
      <c r="DD24" s="39">
        <v>42.061300000000003</v>
      </c>
      <c r="DE24" s="39">
        <v>118.914</v>
      </c>
      <c r="DL24" s="39" t="s">
        <v>208</v>
      </c>
      <c r="DM24" s="39" t="s">
        <v>209</v>
      </c>
      <c r="DN24" s="39" t="s">
        <v>166</v>
      </c>
      <c r="DO24" s="39" t="s">
        <v>190</v>
      </c>
      <c r="DP24" s="39">
        <v>8.5</v>
      </c>
      <c r="DQ24" s="39" t="s">
        <v>167</v>
      </c>
      <c r="DR24" s="39" t="s">
        <v>210</v>
      </c>
      <c r="DS24" s="39" t="s">
        <v>211</v>
      </c>
    </row>
    <row r="25" spans="1:123" x14ac:dyDescent="0.25">
      <c r="B25" s="39" t="s">
        <v>231</v>
      </c>
      <c r="C25" s="39" t="s">
        <v>113</v>
      </c>
      <c r="D25" s="39">
        <v>312616</v>
      </c>
      <c r="E25" s="39" t="s">
        <v>161</v>
      </c>
      <c r="F25" s="39" t="s">
        <v>162</v>
      </c>
      <c r="G25" s="40">
        <v>6.1111111111111116E-2</v>
      </c>
      <c r="H25" s="39" t="s">
        <v>163</v>
      </c>
      <c r="I25" s="39">
        <v>6.33</v>
      </c>
      <c r="J25" s="39" t="s">
        <v>164</v>
      </c>
      <c r="K25" s="39" t="s">
        <v>164</v>
      </c>
      <c r="L25" s="39" t="s">
        <v>180</v>
      </c>
      <c r="M25" s="39">
        <v>37.899000000000001</v>
      </c>
      <c r="N25" s="39">
        <v>44840.3</v>
      </c>
      <c r="O25" s="39">
        <v>26152.3</v>
      </c>
      <c r="P25" s="39">
        <v>0</v>
      </c>
      <c r="Q25" s="39">
        <v>4351.1099999999997</v>
      </c>
      <c r="R25" s="39">
        <v>0</v>
      </c>
      <c r="S25" s="39">
        <v>90621.6</v>
      </c>
      <c r="T25" s="39">
        <v>166003</v>
      </c>
      <c r="U25" s="39">
        <v>229701</v>
      </c>
      <c r="V25" s="39">
        <v>0</v>
      </c>
      <c r="W25" s="39">
        <v>0</v>
      </c>
      <c r="X25" s="39">
        <v>395705</v>
      </c>
      <c r="Y25" s="39">
        <v>5824.81</v>
      </c>
      <c r="Z25" s="39">
        <v>0</v>
      </c>
      <c r="AA25" s="39">
        <v>0</v>
      </c>
      <c r="AB25" s="39">
        <v>0</v>
      </c>
      <c r="AC25" s="39">
        <v>0</v>
      </c>
      <c r="AD25" s="39">
        <v>709.47199999999998</v>
      </c>
      <c r="AE25" s="39">
        <v>0</v>
      </c>
      <c r="AF25" s="39">
        <v>6534.29</v>
      </c>
      <c r="AG25" s="39">
        <v>0</v>
      </c>
      <c r="AH25" s="39">
        <v>0</v>
      </c>
      <c r="AI25" s="39">
        <v>0</v>
      </c>
      <c r="AJ25" s="39">
        <v>6534.29</v>
      </c>
      <c r="AK25" s="39">
        <v>0</v>
      </c>
      <c r="AL25" s="39">
        <v>0</v>
      </c>
      <c r="AM25" s="39">
        <v>0</v>
      </c>
      <c r="AN25" s="39">
        <v>0</v>
      </c>
      <c r="AO25" s="39">
        <v>0</v>
      </c>
      <c r="AP25" s="39">
        <v>0</v>
      </c>
      <c r="AQ25" s="39">
        <v>0</v>
      </c>
      <c r="AR25" s="39">
        <v>0</v>
      </c>
      <c r="AS25" s="39">
        <v>0</v>
      </c>
      <c r="AT25" s="39">
        <v>0</v>
      </c>
      <c r="AU25" s="39">
        <v>0</v>
      </c>
      <c r="AV25" s="39">
        <v>0</v>
      </c>
      <c r="AW25" s="39">
        <v>17.476600000000001</v>
      </c>
      <c r="AX25" s="39">
        <v>39.35</v>
      </c>
      <c r="AY25" s="39">
        <v>12.5219</v>
      </c>
      <c r="AZ25" s="39">
        <v>0</v>
      </c>
      <c r="BA25" s="39">
        <v>1.36703</v>
      </c>
      <c r="BB25" s="39">
        <v>1.90903</v>
      </c>
      <c r="BC25" s="39">
        <v>41.601100000000002</v>
      </c>
      <c r="BD25" s="39">
        <v>114.226</v>
      </c>
      <c r="BK25" s="39" t="s">
        <v>164</v>
      </c>
      <c r="BL25" s="39" t="s">
        <v>164</v>
      </c>
      <c r="BM25" s="39" t="s">
        <v>181</v>
      </c>
      <c r="BN25" s="39">
        <v>39.595199999999998</v>
      </c>
      <c r="BO25" s="39">
        <v>41654.800000000003</v>
      </c>
      <c r="BP25" s="39">
        <v>39884.6</v>
      </c>
      <c r="BQ25" s="39">
        <v>0</v>
      </c>
      <c r="BR25" s="39">
        <v>2805.6</v>
      </c>
      <c r="BS25" s="39">
        <v>0</v>
      </c>
      <c r="BT25" s="39">
        <v>90621.6</v>
      </c>
      <c r="BU25" s="39">
        <v>175006</v>
      </c>
      <c r="BV25" s="39">
        <v>229701</v>
      </c>
      <c r="BW25" s="39">
        <v>0</v>
      </c>
      <c r="BX25" s="39">
        <v>0</v>
      </c>
      <c r="BY25" s="39">
        <v>404708</v>
      </c>
      <c r="BZ25" s="39">
        <v>6488.65</v>
      </c>
      <c r="CA25" s="39">
        <v>0</v>
      </c>
      <c r="CB25" s="39">
        <v>0</v>
      </c>
      <c r="CC25" s="39">
        <v>0</v>
      </c>
      <c r="CD25" s="39">
        <v>0</v>
      </c>
      <c r="CE25" s="39">
        <v>740.87400000000002</v>
      </c>
      <c r="CF25" s="39">
        <v>0</v>
      </c>
      <c r="CG25" s="39">
        <v>7229.53</v>
      </c>
      <c r="CH25" s="39">
        <v>0</v>
      </c>
      <c r="CI25" s="39">
        <v>0</v>
      </c>
      <c r="CJ25" s="39">
        <v>0</v>
      </c>
      <c r="CK25" s="39">
        <v>7229.53</v>
      </c>
      <c r="CL25" s="39">
        <v>0</v>
      </c>
      <c r="CM25" s="39">
        <v>0</v>
      </c>
      <c r="CN25" s="39">
        <v>0</v>
      </c>
      <c r="CO25" s="39">
        <v>0</v>
      </c>
      <c r="CP25" s="39">
        <v>0</v>
      </c>
      <c r="CQ25" s="39">
        <v>0</v>
      </c>
      <c r="CR25" s="39">
        <v>0</v>
      </c>
      <c r="CS25" s="39">
        <v>0</v>
      </c>
      <c r="CT25" s="39">
        <v>0</v>
      </c>
      <c r="CU25" s="39">
        <v>0</v>
      </c>
      <c r="CV25" s="39">
        <v>0</v>
      </c>
      <c r="CW25" s="39">
        <v>0</v>
      </c>
      <c r="CX25" s="39">
        <v>19.510300000000001</v>
      </c>
      <c r="CY25" s="39">
        <v>36.969200000000001</v>
      </c>
      <c r="CZ25" s="39">
        <v>19.605399999999999</v>
      </c>
      <c r="DA25" s="39">
        <v>0</v>
      </c>
      <c r="DB25" s="39">
        <v>0.87979799999999997</v>
      </c>
      <c r="DC25" s="39">
        <v>1.99322</v>
      </c>
      <c r="DD25" s="39">
        <v>41.601100000000002</v>
      </c>
      <c r="DE25" s="39">
        <v>120.559</v>
      </c>
      <c r="DL25" s="39" t="s">
        <v>208</v>
      </c>
      <c r="DM25" s="39" t="s">
        <v>209</v>
      </c>
      <c r="DN25" s="39" t="s">
        <v>166</v>
      </c>
      <c r="DO25" s="39" t="s">
        <v>190</v>
      </c>
      <c r="DP25" s="39">
        <v>8.5</v>
      </c>
      <c r="DQ25" s="39" t="s">
        <v>167</v>
      </c>
      <c r="DR25" s="39" t="s">
        <v>210</v>
      </c>
      <c r="DS25" s="39" t="s">
        <v>211</v>
      </c>
    </row>
    <row r="26" spans="1:123" x14ac:dyDescent="0.25">
      <c r="B26" s="39" t="s">
        <v>232</v>
      </c>
      <c r="C26" s="39" t="s">
        <v>120</v>
      </c>
      <c r="D26" s="39">
        <v>312706</v>
      </c>
      <c r="E26" s="39" t="s">
        <v>168</v>
      </c>
      <c r="F26" s="39" t="s">
        <v>162</v>
      </c>
      <c r="G26" s="40">
        <v>5.0694444444444452E-2</v>
      </c>
      <c r="H26" s="39" t="s">
        <v>163</v>
      </c>
      <c r="I26" s="39">
        <v>4.83</v>
      </c>
      <c r="J26" s="39" t="s">
        <v>164</v>
      </c>
      <c r="K26" s="39" t="s">
        <v>164</v>
      </c>
      <c r="L26" s="39" t="s">
        <v>180</v>
      </c>
      <c r="M26" s="39">
        <v>8.6733100000000007</v>
      </c>
      <c r="N26" s="39">
        <v>80826.2</v>
      </c>
      <c r="O26" s="39">
        <v>22317.3</v>
      </c>
      <c r="P26" s="39">
        <v>0</v>
      </c>
      <c r="Q26" s="39">
        <v>1835.54</v>
      </c>
      <c r="R26" s="39">
        <v>0</v>
      </c>
      <c r="S26" s="39">
        <v>90621.6</v>
      </c>
      <c r="T26" s="39">
        <v>195609</v>
      </c>
      <c r="U26" s="39">
        <v>229701</v>
      </c>
      <c r="V26" s="39">
        <v>0</v>
      </c>
      <c r="W26" s="39">
        <v>0</v>
      </c>
      <c r="X26" s="39">
        <v>425311</v>
      </c>
      <c r="Y26" s="39">
        <v>1333.03</v>
      </c>
      <c r="Z26" s="39">
        <v>0</v>
      </c>
      <c r="AA26" s="39">
        <v>0</v>
      </c>
      <c r="AB26" s="39">
        <v>0</v>
      </c>
      <c r="AC26" s="39">
        <v>0</v>
      </c>
      <c r="AD26" s="39">
        <v>609.048</v>
      </c>
      <c r="AE26" s="39">
        <v>0</v>
      </c>
      <c r="AF26" s="39">
        <v>1942.08</v>
      </c>
      <c r="AG26" s="39">
        <v>0</v>
      </c>
      <c r="AH26" s="39">
        <v>0</v>
      </c>
      <c r="AI26" s="39">
        <v>0</v>
      </c>
      <c r="AJ26" s="39">
        <v>1942.08</v>
      </c>
      <c r="AK26" s="39">
        <v>0</v>
      </c>
      <c r="AL26" s="39">
        <v>0</v>
      </c>
      <c r="AM26" s="39">
        <v>0</v>
      </c>
      <c r="AN26" s="39">
        <v>0</v>
      </c>
      <c r="AO26" s="39">
        <v>0</v>
      </c>
      <c r="AP26" s="39">
        <v>0</v>
      </c>
      <c r="AQ26" s="39">
        <v>0</v>
      </c>
      <c r="AR26" s="39">
        <v>0</v>
      </c>
      <c r="AS26" s="39">
        <v>0</v>
      </c>
      <c r="AT26" s="39">
        <v>0</v>
      </c>
      <c r="AU26" s="39">
        <v>0</v>
      </c>
      <c r="AV26" s="39">
        <v>0</v>
      </c>
      <c r="AW26" s="39">
        <v>4.0399200000000004</v>
      </c>
      <c r="AX26" s="39">
        <v>55.344299999999997</v>
      </c>
      <c r="AY26" s="39">
        <v>10.485300000000001</v>
      </c>
      <c r="AZ26" s="39">
        <v>0</v>
      </c>
      <c r="BA26" s="39">
        <v>0.58074800000000004</v>
      </c>
      <c r="BB26" s="39">
        <v>1.63418</v>
      </c>
      <c r="BC26" s="39">
        <v>42.061300000000003</v>
      </c>
      <c r="BD26" s="39">
        <v>114.146</v>
      </c>
      <c r="BK26" s="39" t="s">
        <v>164</v>
      </c>
      <c r="BL26" s="39" t="s">
        <v>164</v>
      </c>
      <c r="BM26" s="39" t="s">
        <v>182</v>
      </c>
      <c r="BN26" s="39">
        <v>9.1585800000000006</v>
      </c>
      <c r="BO26" s="39">
        <v>77729.600000000006</v>
      </c>
      <c r="BP26" s="39">
        <v>37485.599999999999</v>
      </c>
      <c r="BQ26" s="39">
        <v>0</v>
      </c>
      <c r="BR26" s="39">
        <v>1338.77</v>
      </c>
      <c r="BS26" s="39">
        <v>0</v>
      </c>
      <c r="BT26" s="39">
        <v>90621.6</v>
      </c>
      <c r="BU26" s="39">
        <v>207185</v>
      </c>
      <c r="BV26" s="39">
        <v>229701</v>
      </c>
      <c r="BW26" s="39">
        <v>0</v>
      </c>
      <c r="BX26" s="39">
        <v>0</v>
      </c>
      <c r="BY26" s="39">
        <v>436886</v>
      </c>
      <c r="BZ26" s="39">
        <v>1613.36</v>
      </c>
      <c r="CA26" s="39">
        <v>0</v>
      </c>
      <c r="CB26" s="39">
        <v>0</v>
      </c>
      <c r="CC26" s="39">
        <v>0</v>
      </c>
      <c r="CD26" s="39">
        <v>0</v>
      </c>
      <c r="CE26" s="39">
        <v>640.43200000000002</v>
      </c>
      <c r="CF26" s="39">
        <v>0</v>
      </c>
      <c r="CG26" s="39">
        <v>2253.79</v>
      </c>
      <c r="CH26" s="39">
        <v>0</v>
      </c>
      <c r="CI26" s="39">
        <v>0</v>
      </c>
      <c r="CJ26" s="39">
        <v>0</v>
      </c>
      <c r="CK26" s="39">
        <v>2253.79</v>
      </c>
      <c r="CL26" s="39">
        <v>0</v>
      </c>
      <c r="CM26" s="39">
        <v>0</v>
      </c>
      <c r="CN26" s="39">
        <v>0</v>
      </c>
      <c r="CO26" s="39">
        <v>0</v>
      </c>
      <c r="CP26" s="39">
        <v>0</v>
      </c>
      <c r="CQ26" s="39">
        <v>0</v>
      </c>
      <c r="CR26" s="39">
        <v>0</v>
      </c>
      <c r="CS26" s="39">
        <v>0</v>
      </c>
      <c r="CT26" s="39">
        <v>0</v>
      </c>
      <c r="CU26" s="39">
        <v>0</v>
      </c>
      <c r="CV26" s="39">
        <v>0</v>
      </c>
      <c r="CW26" s="39">
        <v>0</v>
      </c>
      <c r="CX26" s="39">
        <v>4.9535600000000004</v>
      </c>
      <c r="CY26" s="39">
        <v>51.796199999999999</v>
      </c>
      <c r="CZ26" s="39">
        <v>18.018999999999998</v>
      </c>
      <c r="DA26" s="39">
        <v>0</v>
      </c>
      <c r="DB26" s="39">
        <v>0.42333700000000002</v>
      </c>
      <c r="DC26" s="39">
        <v>1.71831</v>
      </c>
      <c r="DD26" s="39">
        <v>42.061300000000003</v>
      </c>
      <c r="DE26" s="39">
        <v>118.97199999999999</v>
      </c>
      <c r="DL26" s="39" t="s">
        <v>208</v>
      </c>
      <c r="DM26" s="39" t="s">
        <v>209</v>
      </c>
      <c r="DN26" s="39" t="s">
        <v>166</v>
      </c>
      <c r="DO26" s="39" t="s">
        <v>190</v>
      </c>
      <c r="DP26" s="39">
        <v>8.5</v>
      </c>
      <c r="DQ26" s="39" t="s">
        <v>167</v>
      </c>
      <c r="DR26" s="39" t="s">
        <v>210</v>
      </c>
      <c r="DS26" s="39" t="s">
        <v>211</v>
      </c>
    </row>
    <row r="27" spans="1:123" x14ac:dyDescent="0.25">
      <c r="B27" s="39" t="s">
        <v>233</v>
      </c>
      <c r="C27" s="39" t="s">
        <v>115</v>
      </c>
      <c r="D27" s="39">
        <v>313516</v>
      </c>
      <c r="E27" s="39" t="s">
        <v>161</v>
      </c>
      <c r="F27" s="39" t="s">
        <v>162</v>
      </c>
      <c r="G27" s="40">
        <v>6.8749999999999992E-2</v>
      </c>
      <c r="H27" s="39" t="s">
        <v>170</v>
      </c>
      <c r="I27" s="39">
        <v>-69.290000000000006</v>
      </c>
      <c r="J27" s="39" t="s">
        <v>164</v>
      </c>
      <c r="K27" s="39" t="s">
        <v>164</v>
      </c>
      <c r="L27" s="39" t="s">
        <v>191</v>
      </c>
      <c r="M27" s="39">
        <v>278.88600000000002</v>
      </c>
      <c r="N27" s="39">
        <v>50431.4</v>
      </c>
      <c r="O27" s="39">
        <v>208057</v>
      </c>
      <c r="P27" s="39">
        <v>0</v>
      </c>
      <c r="Q27" s="39">
        <v>9602.41</v>
      </c>
      <c r="R27" s="39">
        <v>0</v>
      </c>
      <c r="S27" s="39">
        <v>127650</v>
      </c>
      <c r="T27" s="39">
        <v>396020</v>
      </c>
      <c r="U27" s="39">
        <v>235375</v>
      </c>
      <c r="V27" s="39">
        <v>23370.400000000001</v>
      </c>
      <c r="W27" s="39">
        <v>0</v>
      </c>
      <c r="X27" s="39">
        <v>654765</v>
      </c>
      <c r="Y27" s="39">
        <v>42863</v>
      </c>
      <c r="Z27" s="39">
        <v>0</v>
      </c>
      <c r="AA27" s="39">
        <v>0</v>
      </c>
      <c r="AB27" s="39">
        <v>0</v>
      </c>
      <c r="AC27" s="39">
        <v>0</v>
      </c>
      <c r="AD27" s="39">
        <v>717.13499999999999</v>
      </c>
      <c r="AE27" s="39">
        <v>0</v>
      </c>
      <c r="AF27" s="39">
        <v>43580.1</v>
      </c>
      <c r="AG27" s="39">
        <v>2888.07</v>
      </c>
      <c r="AH27" s="39">
        <v>0</v>
      </c>
      <c r="AI27" s="39">
        <v>0</v>
      </c>
      <c r="AJ27" s="39">
        <v>46468.2</v>
      </c>
      <c r="AK27" s="39">
        <v>0</v>
      </c>
      <c r="AL27" s="39">
        <v>0</v>
      </c>
      <c r="AM27" s="39">
        <v>0</v>
      </c>
      <c r="AN27" s="39">
        <v>0</v>
      </c>
      <c r="AO27" s="39">
        <v>0</v>
      </c>
      <c r="AP27" s="39">
        <v>0</v>
      </c>
      <c r="AQ27" s="39">
        <v>0</v>
      </c>
      <c r="AR27" s="39">
        <v>0</v>
      </c>
      <c r="AS27" s="39">
        <v>0</v>
      </c>
      <c r="AT27" s="39">
        <v>0</v>
      </c>
      <c r="AU27" s="39">
        <v>0</v>
      </c>
      <c r="AV27" s="39">
        <v>0</v>
      </c>
      <c r="AW27" s="39">
        <v>126.50700000000001</v>
      </c>
      <c r="AX27" s="39">
        <v>49.154299999999999</v>
      </c>
      <c r="AY27" s="39">
        <v>81.635800000000003</v>
      </c>
      <c r="AZ27" s="39">
        <v>0</v>
      </c>
      <c r="BA27" s="39">
        <v>2.9789699999999999</v>
      </c>
      <c r="BB27" s="39">
        <v>1.92997</v>
      </c>
      <c r="BC27" s="39">
        <v>57.934600000000003</v>
      </c>
      <c r="BD27" s="39">
        <v>320.14100000000002</v>
      </c>
      <c r="BK27" s="39" t="s">
        <v>164</v>
      </c>
      <c r="BL27" s="39" t="s">
        <v>164</v>
      </c>
      <c r="BM27" s="39" t="s">
        <v>175</v>
      </c>
      <c r="BN27" s="39">
        <v>154.29499999999999</v>
      </c>
      <c r="BO27" s="39">
        <v>63992.6</v>
      </c>
      <c r="BP27" s="39">
        <v>138683</v>
      </c>
      <c r="BQ27" s="39">
        <v>0</v>
      </c>
      <c r="BR27" s="39">
        <v>10293.5</v>
      </c>
      <c r="BS27" s="39">
        <v>0</v>
      </c>
      <c r="BT27" s="39">
        <v>127650</v>
      </c>
      <c r="BU27" s="39">
        <v>340773</v>
      </c>
      <c r="BV27" s="39">
        <v>235375</v>
      </c>
      <c r="BW27" s="39">
        <v>23370.400000000001</v>
      </c>
      <c r="BX27" s="39">
        <v>0</v>
      </c>
      <c r="BY27" s="39">
        <v>599519</v>
      </c>
      <c r="BZ27" s="39">
        <v>25099</v>
      </c>
      <c r="CA27" s="39">
        <v>0</v>
      </c>
      <c r="CB27" s="39">
        <v>0</v>
      </c>
      <c r="CC27" s="39">
        <v>0</v>
      </c>
      <c r="CD27" s="39">
        <v>0</v>
      </c>
      <c r="CE27" s="39">
        <v>748.53</v>
      </c>
      <c r="CF27" s="39">
        <v>0</v>
      </c>
      <c r="CG27" s="39">
        <v>25847.5</v>
      </c>
      <c r="CH27" s="39">
        <v>2888.07</v>
      </c>
      <c r="CI27" s="39">
        <v>0</v>
      </c>
      <c r="CJ27" s="39">
        <v>0</v>
      </c>
      <c r="CK27" s="39">
        <v>28735.599999999999</v>
      </c>
      <c r="CL27" s="39">
        <v>0</v>
      </c>
      <c r="CM27" s="39">
        <v>0</v>
      </c>
      <c r="CN27" s="39">
        <v>0</v>
      </c>
      <c r="CO27" s="39">
        <v>0</v>
      </c>
      <c r="CP27" s="39">
        <v>0</v>
      </c>
      <c r="CQ27" s="39">
        <v>0</v>
      </c>
      <c r="CR27" s="39">
        <v>0</v>
      </c>
      <c r="CS27" s="39">
        <v>0</v>
      </c>
      <c r="CT27" s="39">
        <v>0</v>
      </c>
      <c r="CU27" s="39">
        <v>0</v>
      </c>
      <c r="CV27" s="39">
        <v>0</v>
      </c>
      <c r="CW27" s="39">
        <v>0</v>
      </c>
      <c r="CX27" s="39">
        <v>73.078999999999994</v>
      </c>
      <c r="CY27" s="39">
        <v>54.043100000000003</v>
      </c>
      <c r="CZ27" s="39">
        <v>60.064700000000002</v>
      </c>
      <c r="DA27" s="39">
        <v>0</v>
      </c>
      <c r="DB27" s="39">
        <v>3.7269899999999998</v>
      </c>
      <c r="DC27" s="39">
        <v>2.0141200000000001</v>
      </c>
      <c r="DD27" s="39">
        <v>57.934600000000003</v>
      </c>
      <c r="DE27" s="39">
        <v>250.86199999999999</v>
      </c>
      <c r="DL27" s="39" t="s">
        <v>208</v>
      </c>
      <c r="DM27" s="39" t="s">
        <v>209</v>
      </c>
      <c r="DN27" s="39" t="s">
        <v>166</v>
      </c>
      <c r="DO27" s="39" t="s">
        <v>190</v>
      </c>
      <c r="DP27" s="39">
        <v>8.5</v>
      </c>
      <c r="DQ27" s="39" t="s">
        <v>167</v>
      </c>
      <c r="DR27" s="39" t="s">
        <v>210</v>
      </c>
      <c r="DS27" s="39" t="s">
        <v>211</v>
      </c>
    </row>
    <row r="28" spans="1:123" x14ac:dyDescent="0.25">
      <c r="A28" s="21"/>
      <c r="B28" s="39" t="s">
        <v>234</v>
      </c>
      <c r="C28" s="39" t="s">
        <v>122</v>
      </c>
      <c r="D28" s="39">
        <v>313606</v>
      </c>
      <c r="E28" s="39" t="s">
        <v>168</v>
      </c>
      <c r="F28" s="39" t="s">
        <v>162</v>
      </c>
      <c r="G28" s="40">
        <v>5.9722222222222225E-2</v>
      </c>
      <c r="H28" s="39" t="s">
        <v>170</v>
      </c>
      <c r="I28" s="39">
        <v>-18.22</v>
      </c>
      <c r="J28" s="39" t="s">
        <v>164</v>
      </c>
      <c r="K28" s="39" t="s">
        <v>164</v>
      </c>
      <c r="L28" s="39" t="s">
        <v>174</v>
      </c>
      <c r="M28" s="39">
        <v>129.107</v>
      </c>
      <c r="N28" s="39">
        <v>84952.6</v>
      </c>
      <c r="O28" s="39">
        <v>200455</v>
      </c>
      <c r="P28" s="39">
        <v>0</v>
      </c>
      <c r="Q28" s="39">
        <v>7890.58</v>
      </c>
      <c r="R28" s="39">
        <v>0</v>
      </c>
      <c r="S28" s="39">
        <v>127650</v>
      </c>
      <c r="T28" s="39">
        <v>421077</v>
      </c>
      <c r="U28" s="39">
        <v>235375</v>
      </c>
      <c r="V28" s="39">
        <v>23370.400000000001</v>
      </c>
      <c r="W28" s="39">
        <v>0</v>
      </c>
      <c r="X28" s="39">
        <v>679822</v>
      </c>
      <c r="Y28" s="39">
        <v>19843</v>
      </c>
      <c r="Z28" s="39">
        <v>0</v>
      </c>
      <c r="AA28" s="39">
        <v>0</v>
      </c>
      <c r="AB28" s="39">
        <v>0</v>
      </c>
      <c r="AC28" s="39">
        <v>0</v>
      </c>
      <c r="AD28" s="39">
        <v>615.56899999999996</v>
      </c>
      <c r="AE28" s="39">
        <v>0</v>
      </c>
      <c r="AF28" s="39">
        <v>20458.5</v>
      </c>
      <c r="AG28" s="39">
        <v>2888.07</v>
      </c>
      <c r="AH28" s="39">
        <v>0</v>
      </c>
      <c r="AI28" s="39">
        <v>0</v>
      </c>
      <c r="AJ28" s="39">
        <v>23346.6</v>
      </c>
      <c r="AK28" s="39">
        <v>0</v>
      </c>
      <c r="AL28" s="39">
        <v>0</v>
      </c>
      <c r="AM28" s="39">
        <v>0</v>
      </c>
      <c r="AN28" s="39">
        <v>0</v>
      </c>
      <c r="AO28" s="39">
        <v>0</v>
      </c>
      <c r="AP28" s="39">
        <v>0</v>
      </c>
      <c r="AQ28" s="39">
        <v>0</v>
      </c>
      <c r="AR28" s="39">
        <v>0</v>
      </c>
      <c r="AS28" s="39">
        <v>0</v>
      </c>
      <c r="AT28" s="39">
        <v>0</v>
      </c>
      <c r="AU28" s="39">
        <v>0</v>
      </c>
      <c r="AV28" s="39">
        <v>0</v>
      </c>
      <c r="AW28" s="39">
        <v>58.863100000000003</v>
      </c>
      <c r="AX28" s="39">
        <v>67.906000000000006</v>
      </c>
      <c r="AY28" s="39">
        <v>79.074299999999994</v>
      </c>
      <c r="AZ28" s="39">
        <v>0</v>
      </c>
      <c r="BA28" s="39">
        <v>2.4641700000000002</v>
      </c>
      <c r="BB28" s="39">
        <v>1.65194</v>
      </c>
      <c r="BC28" s="39">
        <v>58.450200000000002</v>
      </c>
      <c r="BD28" s="39">
        <v>268.41000000000003</v>
      </c>
      <c r="BK28" s="39" t="s">
        <v>164</v>
      </c>
      <c r="BL28" s="39" t="s">
        <v>164</v>
      </c>
      <c r="BM28" s="39" t="s">
        <v>193</v>
      </c>
      <c r="BN28" s="39">
        <v>80.569199999999995</v>
      </c>
      <c r="BO28" s="39">
        <v>135140</v>
      </c>
      <c r="BP28" s="39">
        <v>136551</v>
      </c>
      <c r="BQ28" s="39">
        <v>0</v>
      </c>
      <c r="BR28" s="39">
        <v>8525.24</v>
      </c>
      <c r="BS28" s="39">
        <v>0</v>
      </c>
      <c r="BT28" s="39">
        <v>127650</v>
      </c>
      <c r="BU28" s="39">
        <v>407947</v>
      </c>
      <c r="BV28" s="39">
        <v>235375</v>
      </c>
      <c r="BW28" s="39">
        <v>23370.400000000001</v>
      </c>
      <c r="BX28" s="39">
        <v>0</v>
      </c>
      <c r="BY28" s="39">
        <v>666692</v>
      </c>
      <c r="BZ28" s="39">
        <v>14330.7</v>
      </c>
      <c r="CA28" s="39">
        <v>0</v>
      </c>
      <c r="CB28" s="39">
        <v>0</v>
      </c>
      <c r="CC28" s="39">
        <v>0</v>
      </c>
      <c r="CD28" s="39">
        <v>0</v>
      </c>
      <c r="CE28" s="39">
        <v>646.94899999999996</v>
      </c>
      <c r="CF28" s="39">
        <v>0</v>
      </c>
      <c r="CG28" s="39">
        <v>14977.7</v>
      </c>
      <c r="CH28" s="39">
        <v>2888.07</v>
      </c>
      <c r="CI28" s="39">
        <v>0</v>
      </c>
      <c r="CJ28" s="39">
        <v>0</v>
      </c>
      <c r="CK28" s="39">
        <v>17865.8</v>
      </c>
      <c r="CL28" s="39">
        <v>0</v>
      </c>
      <c r="CM28" s="39">
        <v>0</v>
      </c>
      <c r="CN28" s="39">
        <v>0</v>
      </c>
      <c r="CO28" s="39">
        <v>0</v>
      </c>
      <c r="CP28" s="39">
        <v>0</v>
      </c>
      <c r="CQ28" s="39">
        <v>0</v>
      </c>
      <c r="CR28" s="39">
        <v>0</v>
      </c>
      <c r="CS28" s="39">
        <v>0</v>
      </c>
      <c r="CT28" s="39">
        <v>0</v>
      </c>
      <c r="CU28" s="39">
        <v>0</v>
      </c>
      <c r="CV28" s="39">
        <v>0</v>
      </c>
      <c r="CW28" s="39">
        <v>0</v>
      </c>
      <c r="CX28" s="39">
        <v>40.402500000000003</v>
      </c>
      <c r="CY28" s="39">
        <v>87.852999999999994</v>
      </c>
      <c r="CZ28" s="39">
        <v>58.500799999999998</v>
      </c>
      <c r="DA28" s="39">
        <v>0</v>
      </c>
      <c r="DB28" s="39">
        <v>3.24451</v>
      </c>
      <c r="DC28" s="39">
        <v>1.7360599999999999</v>
      </c>
      <c r="DD28" s="39">
        <v>58.450200000000002</v>
      </c>
      <c r="DE28" s="39">
        <v>250.18700000000001</v>
      </c>
      <c r="DL28" s="39" t="s">
        <v>208</v>
      </c>
      <c r="DM28" s="39" t="s">
        <v>209</v>
      </c>
      <c r="DN28" s="39" t="s">
        <v>166</v>
      </c>
      <c r="DO28" s="39" t="s">
        <v>190</v>
      </c>
      <c r="DP28" s="39">
        <v>8.5</v>
      </c>
      <c r="DQ28" s="39" t="s">
        <v>167</v>
      </c>
      <c r="DR28" s="39" t="s">
        <v>210</v>
      </c>
      <c r="DS28" s="39" t="s">
        <v>211</v>
      </c>
    </row>
    <row r="29" spans="1:123" x14ac:dyDescent="0.25">
      <c r="A29" s="21"/>
      <c r="B29" s="39" t="s">
        <v>235</v>
      </c>
      <c r="C29" s="39" t="s">
        <v>112</v>
      </c>
      <c r="D29" s="39">
        <v>314116</v>
      </c>
      <c r="E29" s="39" t="s">
        <v>161</v>
      </c>
      <c r="F29" s="39" t="s">
        <v>162</v>
      </c>
      <c r="G29" s="40">
        <v>6.7361111111111108E-2</v>
      </c>
      <c r="H29" s="39" t="s">
        <v>170</v>
      </c>
      <c r="I29" s="39">
        <v>-24.19</v>
      </c>
      <c r="J29" s="39" t="s">
        <v>164</v>
      </c>
      <c r="K29" s="39" t="s">
        <v>164</v>
      </c>
      <c r="L29" s="39" t="s">
        <v>180</v>
      </c>
      <c r="M29" s="39">
        <v>30.060500000000001</v>
      </c>
      <c r="N29" s="39">
        <v>49145.9</v>
      </c>
      <c r="O29" s="39">
        <v>103665</v>
      </c>
      <c r="P29" s="39">
        <v>0</v>
      </c>
      <c r="Q29" s="39">
        <v>2658.62</v>
      </c>
      <c r="R29" s="39">
        <v>0</v>
      </c>
      <c r="S29" s="39">
        <v>90621.6</v>
      </c>
      <c r="T29" s="39">
        <v>246121</v>
      </c>
      <c r="U29" s="39">
        <v>229701</v>
      </c>
      <c r="V29" s="39">
        <v>0</v>
      </c>
      <c r="W29" s="39">
        <v>0</v>
      </c>
      <c r="X29" s="39">
        <v>475822</v>
      </c>
      <c r="Y29" s="39">
        <v>4620.09</v>
      </c>
      <c r="Z29" s="39">
        <v>0</v>
      </c>
      <c r="AA29" s="39">
        <v>0</v>
      </c>
      <c r="AB29" s="39">
        <v>0</v>
      </c>
      <c r="AC29" s="39">
        <v>0</v>
      </c>
      <c r="AD29" s="39">
        <v>709.47299999999996</v>
      </c>
      <c r="AE29" s="39">
        <v>0</v>
      </c>
      <c r="AF29" s="39">
        <v>5329.56</v>
      </c>
      <c r="AG29" s="39">
        <v>0</v>
      </c>
      <c r="AH29" s="39">
        <v>0</v>
      </c>
      <c r="AI29" s="39">
        <v>0</v>
      </c>
      <c r="AJ29" s="39">
        <v>5329.56</v>
      </c>
      <c r="AK29" s="39">
        <v>0</v>
      </c>
      <c r="AL29" s="39">
        <v>0</v>
      </c>
      <c r="AM29" s="39">
        <v>0</v>
      </c>
      <c r="AN29" s="39">
        <v>0</v>
      </c>
      <c r="AO29" s="39">
        <v>0</v>
      </c>
      <c r="AP29" s="39">
        <v>0</v>
      </c>
      <c r="AQ29" s="39">
        <v>0</v>
      </c>
      <c r="AR29" s="39">
        <v>0</v>
      </c>
      <c r="AS29" s="39">
        <v>0</v>
      </c>
      <c r="AT29" s="39">
        <v>0</v>
      </c>
      <c r="AU29" s="39">
        <v>0</v>
      </c>
      <c r="AV29" s="39">
        <v>0</v>
      </c>
      <c r="AW29" s="39">
        <v>13.997299999999999</v>
      </c>
      <c r="AX29" s="39">
        <v>42.697200000000002</v>
      </c>
      <c r="AY29" s="39">
        <v>43.706099999999999</v>
      </c>
      <c r="AZ29" s="39">
        <v>0</v>
      </c>
      <c r="BA29" s="39">
        <v>0.83348299999999997</v>
      </c>
      <c r="BB29" s="39">
        <v>1.9090400000000001</v>
      </c>
      <c r="BC29" s="39">
        <v>41.601100000000002</v>
      </c>
      <c r="BD29" s="39">
        <v>144.744</v>
      </c>
      <c r="BK29" s="39" t="s">
        <v>164</v>
      </c>
      <c r="BL29" s="39" t="s">
        <v>164</v>
      </c>
      <c r="BM29" s="39" t="s">
        <v>181</v>
      </c>
      <c r="BN29" s="39">
        <v>39.595199999999998</v>
      </c>
      <c r="BO29" s="39">
        <v>41654.800000000003</v>
      </c>
      <c r="BP29" s="39">
        <v>39884.6</v>
      </c>
      <c r="BQ29" s="39">
        <v>0</v>
      </c>
      <c r="BR29" s="39">
        <v>2805.6</v>
      </c>
      <c r="BS29" s="39">
        <v>0</v>
      </c>
      <c r="BT29" s="39">
        <v>90621.6</v>
      </c>
      <c r="BU29" s="39">
        <v>175006</v>
      </c>
      <c r="BV29" s="39">
        <v>229701</v>
      </c>
      <c r="BW29" s="39">
        <v>0</v>
      </c>
      <c r="BX29" s="39">
        <v>0</v>
      </c>
      <c r="BY29" s="39">
        <v>404708</v>
      </c>
      <c r="BZ29" s="39">
        <v>6488.65</v>
      </c>
      <c r="CA29" s="39">
        <v>0</v>
      </c>
      <c r="CB29" s="39">
        <v>0</v>
      </c>
      <c r="CC29" s="39">
        <v>0</v>
      </c>
      <c r="CD29" s="39">
        <v>0</v>
      </c>
      <c r="CE29" s="39">
        <v>740.87400000000002</v>
      </c>
      <c r="CF29" s="39">
        <v>0</v>
      </c>
      <c r="CG29" s="39">
        <v>7229.53</v>
      </c>
      <c r="CH29" s="39">
        <v>0</v>
      </c>
      <c r="CI29" s="39">
        <v>0</v>
      </c>
      <c r="CJ29" s="39">
        <v>0</v>
      </c>
      <c r="CK29" s="39">
        <v>7229.53</v>
      </c>
      <c r="CL29" s="39">
        <v>0</v>
      </c>
      <c r="CM29" s="39">
        <v>0</v>
      </c>
      <c r="CN29" s="39">
        <v>0</v>
      </c>
      <c r="CO29" s="39">
        <v>0</v>
      </c>
      <c r="CP29" s="39">
        <v>0</v>
      </c>
      <c r="CQ29" s="39">
        <v>0</v>
      </c>
      <c r="CR29" s="39">
        <v>0</v>
      </c>
      <c r="CS29" s="39">
        <v>0</v>
      </c>
      <c r="CT29" s="39">
        <v>0</v>
      </c>
      <c r="CU29" s="39">
        <v>0</v>
      </c>
      <c r="CV29" s="39">
        <v>0</v>
      </c>
      <c r="CW29" s="39">
        <v>0</v>
      </c>
      <c r="CX29" s="39">
        <v>19.510300000000001</v>
      </c>
      <c r="CY29" s="39">
        <v>36.969200000000001</v>
      </c>
      <c r="CZ29" s="39">
        <v>19.605399999999999</v>
      </c>
      <c r="DA29" s="39">
        <v>0</v>
      </c>
      <c r="DB29" s="39">
        <v>0.87979799999999997</v>
      </c>
      <c r="DC29" s="39">
        <v>1.99322</v>
      </c>
      <c r="DD29" s="39">
        <v>41.601100000000002</v>
      </c>
      <c r="DE29" s="39">
        <v>120.559</v>
      </c>
      <c r="DL29" s="39" t="s">
        <v>208</v>
      </c>
      <c r="DM29" s="39" t="s">
        <v>209</v>
      </c>
      <c r="DN29" s="39" t="s">
        <v>166</v>
      </c>
      <c r="DO29" s="39" t="s">
        <v>190</v>
      </c>
      <c r="DP29" s="39">
        <v>8.5</v>
      </c>
      <c r="DQ29" s="39" t="s">
        <v>167</v>
      </c>
      <c r="DR29" s="39" t="s">
        <v>210</v>
      </c>
      <c r="DS29" s="39" t="s">
        <v>211</v>
      </c>
    </row>
    <row r="30" spans="1:123" x14ac:dyDescent="0.25">
      <c r="A30" s="21"/>
      <c r="B30" s="39" t="s">
        <v>236</v>
      </c>
      <c r="C30" s="39" t="s">
        <v>119</v>
      </c>
      <c r="D30" s="39">
        <v>314206</v>
      </c>
      <c r="E30" s="39" t="s">
        <v>168</v>
      </c>
      <c r="F30" s="39" t="s">
        <v>162</v>
      </c>
      <c r="G30" s="40">
        <v>5.2777777777777778E-2</v>
      </c>
      <c r="H30" s="39" t="s">
        <v>170</v>
      </c>
      <c r="I30" s="39">
        <v>-19.68</v>
      </c>
      <c r="J30" s="39" t="s">
        <v>164</v>
      </c>
      <c r="K30" s="39" t="s">
        <v>164</v>
      </c>
      <c r="L30" s="39" t="s">
        <v>180</v>
      </c>
      <c r="M30" s="39">
        <v>5.0697999999999999</v>
      </c>
      <c r="N30" s="39">
        <v>87726.3</v>
      </c>
      <c r="O30" s="39">
        <v>77838.3</v>
      </c>
      <c r="P30" s="39">
        <v>0</v>
      </c>
      <c r="Q30" s="39">
        <v>887.42</v>
      </c>
      <c r="R30" s="39">
        <v>0</v>
      </c>
      <c r="S30" s="39">
        <v>90621.6</v>
      </c>
      <c r="T30" s="39">
        <v>257079</v>
      </c>
      <c r="U30" s="39">
        <v>229701</v>
      </c>
      <c r="V30" s="39">
        <v>0</v>
      </c>
      <c r="W30" s="39">
        <v>0</v>
      </c>
      <c r="X30" s="39">
        <v>486780</v>
      </c>
      <c r="Y30" s="39">
        <v>779.19500000000005</v>
      </c>
      <c r="Z30" s="39">
        <v>0</v>
      </c>
      <c r="AA30" s="39">
        <v>0</v>
      </c>
      <c r="AB30" s="39">
        <v>0</v>
      </c>
      <c r="AC30" s="39">
        <v>0</v>
      </c>
      <c r="AD30" s="39">
        <v>609.04899999999998</v>
      </c>
      <c r="AE30" s="39">
        <v>0</v>
      </c>
      <c r="AF30" s="39">
        <v>1388.24</v>
      </c>
      <c r="AG30" s="39">
        <v>0</v>
      </c>
      <c r="AH30" s="39">
        <v>0</v>
      </c>
      <c r="AI30" s="39">
        <v>0</v>
      </c>
      <c r="AJ30" s="39">
        <v>1388.24</v>
      </c>
      <c r="AK30" s="39">
        <v>0</v>
      </c>
      <c r="AL30" s="39">
        <v>0</v>
      </c>
      <c r="AM30" s="39">
        <v>0</v>
      </c>
      <c r="AN30" s="39">
        <v>0</v>
      </c>
      <c r="AO30" s="39">
        <v>0</v>
      </c>
      <c r="AP30" s="39">
        <v>0</v>
      </c>
      <c r="AQ30" s="39">
        <v>0</v>
      </c>
      <c r="AR30" s="39">
        <v>0</v>
      </c>
      <c r="AS30" s="39">
        <v>0</v>
      </c>
      <c r="AT30" s="39">
        <v>0</v>
      </c>
      <c r="AU30" s="39">
        <v>0</v>
      </c>
      <c r="AV30" s="39">
        <v>0</v>
      </c>
      <c r="AW30" s="39">
        <v>2.4451100000000001</v>
      </c>
      <c r="AX30" s="39">
        <v>59.159199999999998</v>
      </c>
      <c r="AY30" s="39">
        <v>33.073900000000002</v>
      </c>
      <c r="AZ30" s="39">
        <v>0</v>
      </c>
      <c r="BA30" s="39">
        <v>0.28061599999999998</v>
      </c>
      <c r="BB30" s="39">
        <v>1.63419</v>
      </c>
      <c r="BC30" s="39">
        <v>42.061300000000003</v>
      </c>
      <c r="BD30" s="39">
        <v>138.654</v>
      </c>
      <c r="BK30" s="39" t="s">
        <v>164</v>
      </c>
      <c r="BL30" s="39" t="s">
        <v>164</v>
      </c>
      <c r="BM30" s="39" t="s">
        <v>182</v>
      </c>
      <c r="BN30" s="39">
        <v>9.1585800000000006</v>
      </c>
      <c r="BO30" s="39">
        <v>77729.600000000006</v>
      </c>
      <c r="BP30" s="39">
        <v>37485.599999999999</v>
      </c>
      <c r="BQ30" s="39">
        <v>0</v>
      </c>
      <c r="BR30" s="39">
        <v>1338.77</v>
      </c>
      <c r="BS30" s="39">
        <v>0</v>
      </c>
      <c r="BT30" s="39">
        <v>90621.6</v>
      </c>
      <c r="BU30" s="39">
        <v>207185</v>
      </c>
      <c r="BV30" s="39">
        <v>229701</v>
      </c>
      <c r="BW30" s="39">
        <v>0</v>
      </c>
      <c r="BX30" s="39">
        <v>0</v>
      </c>
      <c r="BY30" s="39">
        <v>436886</v>
      </c>
      <c r="BZ30" s="39">
        <v>1613.36</v>
      </c>
      <c r="CA30" s="39">
        <v>0</v>
      </c>
      <c r="CB30" s="39">
        <v>0</v>
      </c>
      <c r="CC30" s="39">
        <v>0</v>
      </c>
      <c r="CD30" s="39">
        <v>0</v>
      </c>
      <c r="CE30" s="39">
        <v>640.43200000000002</v>
      </c>
      <c r="CF30" s="39">
        <v>0</v>
      </c>
      <c r="CG30" s="39">
        <v>2253.79</v>
      </c>
      <c r="CH30" s="39">
        <v>0</v>
      </c>
      <c r="CI30" s="39">
        <v>0</v>
      </c>
      <c r="CJ30" s="39">
        <v>0</v>
      </c>
      <c r="CK30" s="39">
        <v>2253.79</v>
      </c>
      <c r="CL30" s="39">
        <v>0</v>
      </c>
      <c r="CM30" s="39">
        <v>0</v>
      </c>
      <c r="CN30" s="39">
        <v>0</v>
      </c>
      <c r="CO30" s="39">
        <v>0</v>
      </c>
      <c r="CP30" s="39">
        <v>0</v>
      </c>
      <c r="CQ30" s="39">
        <v>0</v>
      </c>
      <c r="CR30" s="39">
        <v>0</v>
      </c>
      <c r="CS30" s="39">
        <v>0</v>
      </c>
      <c r="CT30" s="39">
        <v>0</v>
      </c>
      <c r="CU30" s="39">
        <v>0</v>
      </c>
      <c r="CV30" s="39">
        <v>0</v>
      </c>
      <c r="CW30" s="39">
        <v>0</v>
      </c>
      <c r="CX30" s="39">
        <v>4.9535600000000004</v>
      </c>
      <c r="CY30" s="39">
        <v>51.796199999999999</v>
      </c>
      <c r="CZ30" s="39">
        <v>18.018999999999998</v>
      </c>
      <c r="DA30" s="39">
        <v>0</v>
      </c>
      <c r="DB30" s="39">
        <v>0.42333700000000002</v>
      </c>
      <c r="DC30" s="39">
        <v>1.71831</v>
      </c>
      <c r="DD30" s="39">
        <v>42.061300000000003</v>
      </c>
      <c r="DE30" s="39">
        <v>118.97199999999999</v>
      </c>
      <c r="DL30" s="39" t="s">
        <v>208</v>
      </c>
      <c r="DM30" s="39" t="s">
        <v>209</v>
      </c>
      <c r="DN30" s="39" t="s">
        <v>166</v>
      </c>
      <c r="DO30" s="39" t="s">
        <v>190</v>
      </c>
      <c r="DP30" s="39">
        <v>8.5</v>
      </c>
      <c r="DQ30" s="39" t="s">
        <v>167</v>
      </c>
      <c r="DR30" s="39" t="s">
        <v>210</v>
      </c>
      <c r="DS30" s="39" t="s">
        <v>211</v>
      </c>
    </row>
    <row r="31" spans="1:123" x14ac:dyDescent="0.25">
      <c r="A31" s="21"/>
      <c r="B31" s="39" t="s">
        <v>237</v>
      </c>
      <c r="C31" s="39" t="s">
        <v>114</v>
      </c>
      <c r="D31" s="39">
        <v>314716</v>
      </c>
      <c r="E31" s="39" t="s">
        <v>161</v>
      </c>
      <c r="F31" s="39" t="s">
        <v>162</v>
      </c>
      <c r="G31" s="40">
        <v>6.5972222222222224E-2</v>
      </c>
      <c r="H31" s="39" t="s">
        <v>170</v>
      </c>
      <c r="I31" s="39">
        <v>-78.66</v>
      </c>
      <c r="J31" s="39" t="s">
        <v>164</v>
      </c>
      <c r="K31" s="39" t="s">
        <v>164</v>
      </c>
      <c r="L31" s="39" t="s">
        <v>180</v>
      </c>
      <c r="M31" s="39">
        <v>291.577</v>
      </c>
      <c r="N31" s="39">
        <v>91661.7</v>
      </c>
      <c r="O31" s="39">
        <v>161282</v>
      </c>
      <c r="P31" s="39">
        <v>0</v>
      </c>
      <c r="Q31" s="39">
        <v>18289.400000000001</v>
      </c>
      <c r="R31" s="39">
        <v>0</v>
      </c>
      <c r="S31" s="39">
        <v>127650</v>
      </c>
      <c r="T31" s="39">
        <v>399174</v>
      </c>
      <c r="U31" s="39">
        <v>235375</v>
      </c>
      <c r="V31" s="39">
        <v>23370.400000000001</v>
      </c>
      <c r="W31" s="39">
        <v>0</v>
      </c>
      <c r="X31" s="39">
        <v>657920</v>
      </c>
      <c r="Y31" s="39">
        <v>44813.4</v>
      </c>
      <c r="Z31" s="39">
        <v>0</v>
      </c>
      <c r="AA31" s="39">
        <v>0</v>
      </c>
      <c r="AB31" s="39">
        <v>0</v>
      </c>
      <c r="AC31" s="39">
        <v>0</v>
      </c>
      <c r="AD31" s="39">
        <v>717.13499999999999</v>
      </c>
      <c r="AE31" s="39">
        <v>0</v>
      </c>
      <c r="AF31" s="39">
        <v>45530.5</v>
      </c>
      <c r="AG31" s="39">
        <v>2888.07</v>
      </c>
      <c r="AH31" s="39">
        <v>0</v>
      </c>
      <c r="AI31" s="39">
        <v>0</v>
      </c>
      <c r="AJ31" s="39">
        <v>48418.6</v>
      </c>
      <c r="AK31" s="39">
        <v>0</v>
      </c>
      <c r="AL31" s="39">
        <v>0</v>
      </c>
      <c r="AM31" s="39">
        <v>0</v>
      </c>
      <c r="AN31" s="39">
        <v>0</v>
      </c>
      <c r="AO31" s="39">
        <v>0</v>
      </c>
      <c r="AP31" s="39">
        <v>0</v>
      </c>
      <c r="AQ31" s="39">
        <v>0</v>
      </c>
      <c r="AR31" s="39">
        <v>0</v>
      </c>
      <c r="AS31" s="39">
        <v>0</v>
      </c>
      <c r="AT31" s="39">
        <v>0</v>
      </c>
      <c r="AU31" s="39">
        <v>0</v>
      </c>
      <c r="AV31" s="39">
        <v>0</v>
      </c>
      <c r="AW31" s="39">
        <v>129.28800000000001</v>
      </c>
      <c r="AX31" s="39">
        <v>69.379199999999997</v>
      </c>
      <c r="AY31" s="39">
        <v>64.029600000000002</v>
      </c>
      <c r="AZ31" s="39">
        <v>0</v>
      </c>
      <c r="BA31" s="39">
        <v>6.9515500000000001</v>
      </c>
      <c r="BB31" s="39">
        <v>1.92997</v>
      </c>
      <c r="BC31" s="39">
        <v>57.934600000000003</v>
      </c>
      <c r="BD31" s="39">
        <v>329.51299999999998</v>
      </c>
      <c r="BK31" s="39" t="s">
        <v>164</v>
      </c>
      <c r="BL31" s="39" t="s">
        <v>164</v>
      </c>
      <c r="BM31" s="39" t="s">
        <v>175</v>
      </c>
      <c r="BN31" s="39">
        <v>154.29499999999999</v>
      </c>
      <c r="BO31" s="39">
        <v>63992.6</v>
      </c>
      <c r="BP31" s="39">
        <v>138683</v>
      </c>
      <c r="BQ31" s="39">
        <v>0</v>
      </c>
      <c r="BR31" s="39">
        <v>10293.5</v>
      </c>
      <c r="BS31" s="39">
        <v>0</v>
      </c>
      <c r="BT31" s="39">
        <v>127650</v>
      </c>
      <c r="BU31" s="39">
        <v>340773</v>
      </c>
      <c r="BV31" s="39">
        <v>235375</v>
      </c>
      <c r="BW31" s="39">
        <v>23370.400000000001</v>
      </c>
      <c r="BX31" s="39">
        <v>0</v>
      </c>
      <c r="BY31" s="39">
        <v>599519</v>
      </c>
      <c r="BZ31" s="39">
        <v>25099</v>
      </c>
      <c r="CA31" s="39">
        <v>0</v>
      </c>
      <c r="CB31" s="39">
        <v>0</v>
      </c>
      <c r="CC31" s="39">
        <v>0</v>
      </c>
      <c r="CD31" s="39">
        <v>0</v>
      </c>
      <c r="CE31" s="39">
        <v>748.53</v>
      </c>
      <c r="CF31" s="39">
        <v>0</v>
      </c>
      <c r="CG31" s="39">
        <v>25847.5</v>
      </c>
      <c r="CH31" s="39">
        <v>2888.07</v>
      </c>
      <c r="CI31" s="39">
        <v>0</v>
      </c>
      <c r="CJ31" s="39">
        <v>0</v>
      </c>
      <c r="CK31" s="39">
        <v>28735.599999999999</v>
      </c>
      <c r="CL31" s="39">
        <v>0</v>
      </c>
      <c r="CM31" s="39">
        <v>0</v>
      </c>
      <c r="CN31" s="39">
        <v>0</v>
      </c>
      <c r="CO31" s="39">
        <v>0</v>
      </c>
      <c r="CP31" s="39">
        <v>0</v>
      </c>
      <c r="CQ31" s="39">
        <v>0</v>
      </c>
      <c r="CR31" s="39">
        <v>0</v>
      </c>
      <c r="CS31" s="39">
        <v>0</v>
      </c>
      <c r="CT31" s="39">
        <v>0</v>
      </c>
      <c r="CU31" s="39">
        <v>0</v>
      </c>
      <c r="CV31" s="39">
        <v>0</v>
      </c>
      <c r="CW31" s="39">
        <v>0</v>
      </c>
      <c r="CX31" s="39">
        <v>73.078999999999994</v>
      </c>
      <c r="CY31" s="39">
        <v>54.043100000000003</v>
      </c>
      <c r="CZ31" s="39">
        <v>60.064700000000002</v>
      </c>
      <c r="DA31" s="39">
        <v>0</v>
      </c>
      <c r="DB31" s="39">
        <v>3.7269899999999998</v>
      </c>
      <c r="DC31" s="39">
        <v>2.0141200000000001</v>
      </c>
      <c r="DD31" s="39">
        <v>57.934600000000003</v>
      </c>
      <c r="DE31" s="39">
        <v>250.86199999999999</v>
      </c>
      <c r="DL31" s="39" t="s">
        <v>208</v>
      </c>
      <c r="DM31" s="39" t="s">
        <v>209</v>
      </c>
      <c r="DN31" s="39" t="s">
        <v>166</v>
      </c>
      <c r="DO31" s="39" t="s">
        <v>190</v>
      </c>
      <c r="DP31" s="39">
        <v>8.5</v>
      </c>
      <c r="DQ31" s="39" t="s">
        <v>167</v>
      </c>
      <c r="DR31" s="39" t="s">
        <v>210</v>
      </c>
      <c r="DS31" s="39" t="s">
        <v>211</v>
      </c>
    </row>
    <row r="32" spans="1:123" x14ac:dyDescent="0.25">
      <c r="A32" s="21"/>
      <c r="B32" s="39" t="s">
        <v>238</v>
      </c>
      <c r="C32" s="39" t="s">
        <v>121</v>
      </c>
      <c r="D32" s="39">
        <v>314806</v>
      </c>
      <c r="E32" s="39" t="s">
        <v>168</v>
      </c>
      <c r="F32" s="39" t="s">
        <v>162</v>
      </c>
      <c r="G32" s="40">
        <v>5.6250000000000001E-2</v>
      </c>
      <c r="H32" s="39" t="s">
        <v>170</v>
      </c>
      <c r="I32" s="39">
        <v>-71.510000000000005</v>
      </c>
      <c r="J32" s="39" t="s">
        <v>164</v>
      </c>
      <c r="K32" s="39" t="s">
        <v>164</v>
      </c>
      <c r="L32" s="39" t="s">
        <v>180</v>
      </c>
      <c r="M32" s="39">
        <v>181.02600000000001</v>
      </c>
      <c r="N32" s="39">
        <v>193461</v>
      </c>
      <c r="O32" s="39">
        <v>158712</v>
      </c>
      <c r="P32" s="39">
        <v>0</v>
      </c>
      <c r="Q32" s="39">
        <v>17058.900000000001</v>
      </c>
      <c r="R32" s="39">
        <v>0</v>
      </c>
      <c r="S32" s="39">
        <v>127650</v>
      </c>
      <c r="T32" s="39">
        <v>497062</v>
      </c>
      <c r="U32" s="39">
        <v>235375</v>
      </c>
      <c r="V32" s="39">
        <v>23370.400000000001</v>
      </c>
      <c r="W32" s="39">
        <v>0</v>
      </c>
      <c r="X32" s="39">
        <v>755808</v>
      </c>
      <c r="Y32" s="39">
        <v>27822.5</v>
      </c>
      <c r="Z32" s="39">
        <v>0</v>
      </c>
      <c r="AA32" s="39">
        <v>0</v>
      </c>
      <c r="AB32" s="39">
        <v>0</v>
      </c>
      <c r="AC32" s="39">
        <v>0</v>
      </c>
      <c r="AD32" s="39">
        <v>615.56899999999996</v>
      </c>
      <c r="AE32" s="39">
        <v>0</v>
      </c>
      <c r="AF32" s="39">
        <v>28438.1</v>
      </c>
      <c r="AG32" s="39">
        <v>2888.07</v>
      </c>
      <c r="AH32" s="39">
        <v>0</v>
      </c>
      <c r="AI32" s="39">
        <v>0</v>
      </c>
      <c r="AJ32" s="39">
        <v>31326.1</v>
      </c>
      <c r="AK32" s="39">
        <v>0</v>
      </c>
      <c r="AL32" s="39">
        <v>0</v>
      </c>
      <c r="AM32" s="39">
        <v>0</v>
      </c>
      <c r="AN32" s="39">
        <v>0</v>
      </c>
      <c r="AO32" s="39">
        <v>0</v>
      </c>
      <c r="AP32" s="39">
        <v>0</v>
      </c>
      <c r="AQ32" s="39">
        <v>0</v>
      </c>
      <c r="AR32" s="39">
        <v>0</v>
      </c>
      <c r="AS32" s="39">
        <v>0</v>
      </c>
      <c r="AT32" s="39">
        <v>0</v>
      </c>
      <c r="AU32" s="39">
        <v>0</v>
      </c>
      <c r="AV32" s="39">
        <v>0</v>
      </c>
      <c r="AW32" s="39">
        <v>77.644999999999996</v>
      </c>
      <c r="AX32" s="39">
        <v>114.438</v>
      </c>
      <c r="AY32" s="39">
        <v>63.027200000000001</v>
      </c>
      <c r="AZ32" s="39">
        <v>0</v>
      </c>
      <c r="BA32" s="39">
        <v>6.4770099999999999</v>
      </c>
      <c r="BB32" s="39">
        <v>1.65194</v>
      </c>
      <c r="BC32" s="39">
        <v>58.450200000000002</v>
      </c>
      <c r="BD32" s="39">
        <v>321.69</v>
      </c>
      <c r="BK32" s="39" t="s">
        <v>164</v>
      </c>
      <c r="BL32" s="39" t="s">
        <v>164</v>
      </c>
      <c r="BM32" s="39" t="s">
        <v>193</v>
      </c>
      <c r="BN32" s="39">
        <v>80.569199999999995</v>
      </c>
      <c r="BO32" s="39">
        <v>135140</v>
      </c>
      <c r="BP32" s="39">
        <v>136551</v>
      </c>
      <c r="BQ32" s="39">
        <v>0</v>
      </c>
      <c r="BR32" s="39">
        <v>8525.24</v>
      </c>
      <c r="BS32" s="39">
        <v>0</v>
      </c>
      <c r="BT32" s="39">
        <v>127650</v>
      </c>
      <c r="BU32" s="39">
        <v>407947</v>
      </c>
      <c r="BV32" s="39">
        <v>235375</v>
      </c>
      <c r="BW32" s="39">
        <v>23370.400000000001</v>
      </c>
      <c r="BX32" s="39">
        <v>0</v>
      </c>
      <c r="BY32" s="39">
        <v>666692</v>
      </c>
      <c r="BZ32" s="39">
        <v>14330.7</v>
      </c>
      <c r="CA32" s="39">
        <v>0</v>
      </c>
      <c r="CB32" s="39">
        <v>0</v>
      </c>
      <c r="CC32" s="39">
        <v>0</v>
      </c>
      <c r="CD32" s="39">
        <v>0</v>
      </c>
      <c r="CE32" s="39">
        <v>646.94899999999996</v>
      </c>
      <c r="CF32" s="39">
        <v>0</v>
      </c>
      <c r="CG32" s="39">
        <v>14977.7</v>
      </c>
      <c r="CH32" s="39">
        <v>2888.07</v>
      </c>
      <c r="CI32" s="39">
        <v>0</v>
      </c>
      <c r="CJ32" s="39">
        <v>0</v>
      </c>
      <c r="CK32" s="39">
        <v>17865.8</v>
      </c>
      <c r="CL32" s="39">
        <v>0</v>
      </c>
      <c r="CM32" s="39">
        <v>0</v>
      </c>
      <c r="CN32" s="39">
        <v>0</v>
      </c>
      <c r="CO32" s="39">
        <v>0</v>
      </c>
      <c r="CP32" s="39">
        <v>0</v>
      </c>
      <c r="CQ32" s="39">
        <v>0</v>
      </c>
      <c r="CR32" s="39">
        <v>0</v>
      </c>
      <c r="CS32" s="39">
        <v>0</v>
      </c>
      <c r="CT32" s="39">
        <v>0</v>
      </c>
      <c r="CU32" s="39">
        <v>0</v>
      </c>
      <c r="CV32" s="39">
        <v>0</v>
      </c>
      <c r="CW32" s="39">
        <v>0</v>
      </c>
      <c r="CX32" s="39">
        <v>40.402500000000003</v>
      </c>
      <c r="CY32" s="39">
        <v>87.852999999999994</v>
      </c>
      <c r="CZ32" s="39">
        <v>58.500799999999998</v>
      </c>
      <c r="DA32" s="39">
        <v>0</v>
      </c>
      <c r="DB32" s="39">
        <v>3.24451</v>
      </c>
      <c r="DC32" s="39">
        <v>1.7360599999999999</v>
      </c>
      <c r="DD32" s="39">
        <v>58.450200000000002</v>
      </c>
      <c r="DE32" s="39">
        <v>250.18700000000001</v>
      </c>
      <c r="DL32" s="39" t="s">
        <v>208</v>
      </c>
      <c r="DM32" s="39" t="s">
        <v>209</v>
      </c>
      <c r="DN32" s="39" t="s">
        <v>166</v>
      </c>
      <c r="DO32" s="39" t="s">
        <v>190</v>
      </c>
      <c r="DP32" s="39">
        <v>8.5</v>
      </c>
      <c r="DQ32" s="39" t="s">
        <v>167</v>
      </c>
      <c r="DR32" s="39" t="s">
        <v>210</v>
      </c>
      <c r="DS32" s="39" t="s">
        <v>211</v>
      </c>
    </row>
    <row r="33" spans="1:123" x14ac:dyDescent="0.25">
      <c r="A33" s="21"/>
      <c r="B33" s="39" t="s">
        <v>239</v>
      </c>
      <c r="C33" s="39" t="s">
        <v>126</v>
      </c>
      <c r="D33" s="39">
        <v>400006</v>
      </c>
      <c r="E33" s="39" t="s">
        <v>168</v>
      </c>
      <c r="F33" s="39" t="s">
        <v>162</v>
      </c>
      <c r="G33" s="40">
        <v>0.12708333333333333</v>
      </c>
      <c r="H33" s="39" t="s">
        <v>163</v>
      </c>
      <c r="I33" s="39">
        <v>1.5</v>
      </c>
      <c r="J33" s="39" t="s">
        <v>164</v>
      </c>
      <c r="K33" s="39" t="s">
        <v>164</v>
      </c>
      <c r="L33" s="39" t="s">
        <v>173</v>
      </c>
      <c r="M33" s="39">
        <v>104.28</v>
      </c>
      <c r="N33" s="39">
        <v>363119</v>
      </c>
      <c r="O33" s="39">
        <v>254116</v>
      </c>
      <c r="P33" s="39">
        <v>2299.29</v>
      </c>
      <c r="Q33" s="39">
        <v>229633</v>
      </c>
      <c r="R33" s="39">
        <v>0</v>
      </c>
      <c r="S33" s="39">
        <v>842528</v>
      </c>
      <c r="T33" s="38">
        <v>1690000</v>
      </c>
      <c r="U33" s="38">
        <v>2140000</v>
      </c>
      <c r="V33" s="39">
        <v>0</v>
      </c>
      <c r="W33" s="39">
        <v>0</v>
      </c>
      <c r="X33" s="38">
        <v>3830000</v>
      </c>
      <c r="Y33" s="39">
        <v>16027.1</v>
      </c>
      <c r="Z33" s="39">
        <v>0</v>
      </c>
      <c r="AA33" s="39">
        <v>0</v>
      </c>
      <c r="AB33" s="39">
        <v>0</v>
      </c>
      <c r="AC33" s="39">
        <v>0</v>
      </c>
      <c r="AD33" s="39">
        <v>5569.04</v>
      </c>
      <c r="AE33" s="39">
        <v>0</v>
      </c>
      <c r="AF33" s="39">
        <v>21596.1</v>
      </c>
      <c r="AG33" s="39">
        <v>0</v>
      </c>
      <c r="AH33" s="39">
        <v>0</v>
      </c>
      <c r="AI33" s="39">
        <v>0</v>
      </c>
      <c r="AJ33" s="39">
        <v>21596.1</v>
      </c>
      <c r="AK33" s="39">
        <v>0</v>
      </c>
      <c r="AL33" s="39">
        <v>0</v>
      </c>
      <c r="AM33" s="39">
        <v>0</v>
      </c>
      <c r="AN33" s="39">
        <v>0</v>
      </c>
      <c r="AO33" s="39">
        <v>0</v>
      </c>
      <c r="AP33" s="39">
        <v>0</v>
      </c>
      <c r="AQ33" s="39">
        <v>0</v>
      </c>
      <c r="AR33" s="39">
        <v>0</v>
      </c>
      <c r="AS33" s="39">
        <v>0</v>
      </c>
      <c r="AT33" s="39">
        <v>0</v>
      </c>
      <c r="AU33" s="39">
        <v>0</v>
      </c>
      <c r="AV33" s="39">
        <v>0</v>
      </c>
      <c r="AW33" s="39">
        <v>5.0307899999999997</v>
      </c>
      <c r="AX33" s="39">
        <v>27.127199999999998</v>
      </c>
      <c r="AY33" s="39">
        <v>12.6168</v>
      </c>
      <c r="AZ33" s="39">
        <v>0.28376200000000001</v>
      </c>
      <c r="BA33" s="39">
        <v>11.105399999999999</v>
      </c>
      <c r="BB33" s="39">
        <v>1.6072500000000001</v>
      </c>
      <c r="BC33" s="39">
        <v>42.061300000000003</v>
      </c>
      <c r="BD33" s="39">
        <v>99.832499999999996</v>
      </c>
      <c r="BK33" s="39" t="s">
        <v>164</v>
      </c>
      <c r="BL33" s="39" t="s">
        <v>164</v>
      </c>
      <c r="BM33" s="39" t="s">
        <v>173</v>
      </c>
      <c r="BN33" s="39">
        <v>90.440899999999999</v>
      </c>
      <c r="BO33" s="39">
        <v>291237</v>
      </c>
      <c r="BP33" s="39">
        <v>409706</v>
      </c>
      <c r="BQ33" s="39">
        <v>39855.699999999997</v>
      </c>
      <c r="BR33" s="39">
        <v>101161</v>
      </c>
      <c r="BS33" s="39">
        <v>0</v>
      </c>
      <c r="BT33" s="39">
        <v>842528</v>
      </c>
      <c r="BU33" s="38">
        <v>1680000</v>
      </c>
      <c r="BV33" s="38">
        <v>2140000</v>
      </c>
      <c r="BW33" s="39">
        <v>0</v>
      </c>
      <c r="BX33" s="39">
        <v>0</v>
      </c>
      <c r="BY33" s="38">
        <v>3820000</v>
      </c>
      <c r="BZ33" s="39">
        <v>15426.1</v>
      </c>
      <c r="CA33" s="39">
        <v>0</v>
      </c>
      <c r="CB33" s="39">
        <v>0</v>
      </c>
      <c r="CC33" s="39">
        <v>0</v>
      </c>
      <c r="CD33" s="39">
        <v>0</v>
      </c>
      <c r="CE33" s="39">
        <v>5567.43</v>
      </c>
      <c r="CF33" s="39">
        <v>0</v>
      </c>
      <c r="CG33" s="39">
        <v>20993.5</v>
      </c>
      <c r="CH33" s="39">
        <v>0</v>
      </c>
      <c r="CI33" s="39">
        <v>0</v>
      </c>
      <c r="CJ33" s="39">
        <v>0</v>
      </c>
      <c r="CK33" s="39">
        <v>20993.5</v>
      </c>
      <c r="CL33" s="39">
        <v>0</v>
      </c>
      <c r="CM33" s="39">
        <v>0</v>
      </c>
      <c r="CN33" s="39">
        <v>0</v>
      </c>
      <c r="CO33" s="39">
        <v>0</v>
      </c>
      <c r="CP33" s="39">
        <v>0</v>
      </c>
      <c r="CQ33" s="39">
        <v>0</v>
      </c>
      <c r="CR33" s="39">
        <v>0</v>
      </c>
      <c r="CS33" s="39">
        <v>0</v>
      </c>
      <c r="CT33" s="39">
        <v>0</v>
      </c>
      <c r="CU33" s="39">
        <v>0</v>
      </c>
      <c r="CV33" s="39">
        <v>0</v>
      </c>
      <c r="CW33" s="39">
        <v>0</v>
      </c>
      <c r="CX33" s="39">
        <v>4.9279000000000002</v>
      </c>
      <c r="CY33" s="39">
        <v>23.126899999999999</v>
      </c>
      <c r="CZ33" s="39">
        <v>20.941099999999999</v>
      </c>
      <c r="DA33" s="39">
        <v>3.06542</v>
      </c>
      <c r="DB33" s="39">
        <v>5.5976100000000004</v>
      </c>
      <c r="DC33" s="39">
        <v>1.6067800000000001</v>
      </c>
      <c r="DD33" s="39">
        <v>42.061300000000003</v>
      </c>
      <c r="DE33" s="39">
        <v>101.327</v>
      </c>
      <c r="DL33" s="39" t="s">
        <v>208</v>
      </c>
      <c r="DM33" s="39" t="s">
        <v>209</v>
      </c>
      <c r="DN33" s="39" t="s">
        <v>166</v>
      </c>
      <c r="DO33" s="39" t="s">
        <v>190</v>
      </c>
      <c r="DP33" s="39">
        <v>8.5</v>
      </c>
      <c r="DQ33" s="39" t="s">
        <v>167</v>
      </c>
      <c r="DR33" s="39" t="s">
        <v>210</v>
      </c>
      <c r="DS33" s="39" t="s">
        <v>211</v>
      </c>
    </row>
    <row r="34" spans="1:123" x14ac:dyDescent="0.25">
      <c r="A34" s="21"/>
      <c r="B34" s="39" t="s">
        <v>240</v>
      </c>
      <c r="C34" s="39" t="s">
        <v>153</v>
      </c>
      <c r="D34" s="39">
        <v>400006</v>
      </c>
      <c r="E34" s="39" t="s">
        <v>168</v>
      </c>
      <c r="F34" s="39" t="s">
        <v>162</v>
      </c>
      <c r="G34" s="40">
        <v>0.14375000000000002</v>
      </c>
      <c r="H34" s="39" t="s">
        <v>163</v>
      </c>
      <c r="I34" s="39">
        <v>1.86</v>
      </c>
      <c r="J34" s="39" t="s">
        <v>164</v>
      </c>
      <c r="K34" s="39" t="s">
        <v>164</v>
      </c>
      <c r="L34" s="39" t="s">
        <v>173</v>
      </c>
      <c r="M34" s="39">
        <v>93.606899999999996</v>
      </c>
      <c r="N34" s="39">
        <v>470761</v>
      </c>
      <c r="O34" s="39">
        <v>420468</v>
      </c>
      <c r="P34" s="39">
        <v>3082.49</v>
      </c>
      <c r="Q34" s="39">
        <v>290639</v>
      </c>
      <c r="R34" s="39">
        <v>0</v>
      </c>
      <c r="S34" s="39">
        <v>863247</v>
      </c>
      <c r="T34" s="38">
        <v>2050000</v>
      </c>
      <c r="U34" s="38">
        <v>5010000</v>
      </c>
      <c r="V34" s="39">
        <v>0</v>
      </c>
      <c r="W34" s="39">
        <v>0</v>
      </c>
      <c r="X34" s="38">
        <v>7060000</v>
      </c>
      <c r="Y34" s="39">
        <v>14386.8</v>
      </c>
      <c r="Z34" s="39">
        <v>0</v>
      </c>
      <c r="AA34" s="39">
        <v>0</v>
      </c>
      <c r="AB34" s="39">
        <v>0</v>
      </c>
      <c r="AC34" s="39">
        <v>0</v>
      </c>
      <c r="AD34" s="39">
        <v>5389.25</v>
      </c>
      <c r="AE34" s="39">
        <v>0</v>
      </c>
      <c r="AF34" s="39">
        <v>19776</v>
      </c>
      <c r="AG34" s="39">
        <v>0</v>
      </c>
      <c r="AH34" s="39">
        <v>0</v>
      </c>
      <c r="AI34" s="39">
        <v>0</v>
      </c>
      <c r="AJ34" s="39">
        <v>19776</v>
      </c>
      <c r="AK34" s="39">
        <v>0</v>
      </c>
      <c r="AL34" s="39">
        <v>0</v>
      </c>
      <c r="AM34" s="39">
        <v>0</v>
      </c>
      <c r="AN34" s="39">
        <v>0</v>
      </c>
      <c r="AO34" s="39">
        <v>0</v>
      </c>
      <c r="AP34" s="39">
        <v>0</v>
      </c>
      <c r="AQ34" s="39">
        <v>0</v>
      </c>
      <c r="AR34" s="39">
        <v>0</v>
      </c>
      <c r="AS34" s="39">
        <v>0</v>
      </c>
      <c r="AT34" s="39">
        <v>0</v>
      </c>
      <c r="AU34" s="39">
        <v>0</v>
      </c>
      <c r="AV34" s="39">
        <v>0</v>
      </c>
      <c r="AW34" s="39">
        <v>4.5179</v>
      </c>
      <c r="AX34" s="39">
        <v>33.542400000000001</v>
      </c>
      <c r="AY34" s="39">
        <v>19.628699999999998</v>
      </c>
      <c r="AZ34" s="39">
        <v>0.345057</v>
      </c>
      <c r="BA34" s="39">
        <v>13.7361</v>
      </c>
      <c r="BB34" s="39">
        <v>1.5553300000000001</v>
      </c>
      <c r="BC34" s="39">
        <v>43.100200000000001</v>
      </c>
      <c r="BD34" s="39">
        <v>116.426</v>
      </c>
      <c r="BK34" s="39" t="s">
        <v>164</v>
      </c>
      <c r="BL34" s="39" t="s">
        <v>164</v>
      </c>
      <c r="BM34" s="39" t="s">
        <v>176</v>
      </c>
      <c r="BN34" s="39">
        <v>79.581999999999994</v>
      </c>
      <c r="BO34" s="39">
        <v>499795</v>
      </c>
      <c r="BP34" s="39">
        <v>519117</v>
      </c>
      <c r="BQ34" s="39">
        <v>38380</v>
      </c>
      <c r="BR34" s="39">
        <v>96979.8</v>
      </c>
      <c r="BS34" s="39">
        <v>0</v>
      </c>
      <c r="BT34" s="39">
        <v>863247</v>
      </c>
      <c r="BU34" s="38">
        <v>2020000</v>
      </c>
      <c r="BV34" s="38">
        <v>5010000</v>
      </c>
      <c r="BW34" s="39">
        <v>0</v>
      </c>
      <c r="BX34" s="39">
        <v>0</v>
      </c>
      <c r="BY34" s="38">
        <v>7030000</v>
      </c>
      <c r="BZ34" s="39">
        <v>13771.5</v>
      </c>
      <c r="CA34" s="39">
        <v>0</v>
      </c>
      <c r="CB34" s="39">
        <v>0</v>
      </c>
      <c r="CC34" s="39">
        <v>0</v>
      </c>
      <c r="CD34" s="39">
        <v>0</v>
      </c>
      <c r="CE34" s="39">
        <v>5387.7</v>
      </c>
      <c r="CF34" s="39">
        <v>0</v>
      </c>
      <c r="CG34" s="39">
        <v>19159.2</v>
      </c>
      <c r="CH34" s="39">
        <v>0</v>
      </c>
      <c r="CI34" s="39">
        <v>0</v>
      </c>
      <c r="CJ34" s="39">
        <v>0</v>
      </c>
      <c r="CK34" s="39">
        <v>19159.2</v>
      </c>
      <c r="CL34" s="39">
        <v>0</v>
      </c>
      <c r="CM34" s="39">
        <v>0</v>
      </c>
      <c r="CN34" s="39">
        <v>0</v>
      </c>
      <c r="CO34" s="39">
        <v>0</v>
      </c>
      <c r="CP34" s="39">
        <v>0</v>
      </c>
      <c r="CQ34" s="39">
        <v>0</v>
      </c>
      <c r="CR34" s="39">
        <v>0</v>
      </c>
      <c r="CS34" s="39">
        <v>0</v>
      </c>
      <c r="CT34" s="39">
        <v>0</v>
      </c>
      <c r="CU34" s="39">
        <v>0</v>
      </c>
      <c r="CV34" s="39">
        <v>0</v>
      </c>
      <c r="CW34" s="39">
        <v>0</v>
      </c>
      <c r="CX34" s="39">
        <v>4.4019700000000004</v>
      </c>
      <c r="CY34" s="39">
        <v>35.628900000000002</v>
      </c>
      <c r="CZ34" s="39">
        <v>25.3157</v>
      </c>
      <c r="DA34" s="39">
        <v>2.9443299999999999</v>
      </c>
      <c r="DB34" s="39">
        <v>5.3641199999999998</v>
      </c>
      <c r="DC34" s="39">
        <v>1.5548900000000001</v>
      </c>
      <c r="DD34" s="39">
        <v>43.100200000000001</v>
      </c>
      <c r="DE34" s="39">
        <v>118.31</v>
      </c>
      <c r="DL34" s="39" t="s">
        <v>208</v>
      </c>
      <c r="DM34" s="39" t="s">
        <v>209</v>
      </c>
      <c r="DN34" s="39" t="s">
        <v>166</v>
      </c>
      <c r="DO34" s="39" t="s">
        <v>190</v>
      </c>
      <c r="DP34" s="39">
        <v>8.5</v>
      </c>
      <c r="DQ34" s="39" t="s">
        <v>167</v>
      </c>
      <c r="DR34" s="39" t="s">
        <v>210</v>
      </c>
      <c r="DS34" s="39" t="s">
        <v>211</v>
      </c>
    </row>
    <row r="35" spans="1:123" x14ac:dyDescent="0.25">
      <c r="A35" s="21"/>
      <c r="B35" s="39" t="s">
        <v>241</v>
      </c>
      <c r="C35" s="39" t="s">
        <v>123</v>
      </c>
      <c r="D35" s="39">
        <v>400016</v>
      </c>
      <c r="E35" s="39" t="s">
        <v>161</v>
      </c>
      <c r="F35" s="39" t="s">
        <v>162</v>
      </c>
      <c r="G35" s="40">
        <v>0.13819444444444443</v>
      </c>
      <c r="H35" s="39" t="s">
        <v>163</v>
      </c>
      <c r="I35" s="39">
        <v>4.18</v>
      </c>
      <c r="J35" s="39" t="s">
        <v>164</v>
      </c>
      <c r="K35" s="39" t="s">
        <v>164</v>
      </c>
      <c r="L35" s="39" t="s">
        <v>173</v>
      </c>
      <c r="M35" s="39">
        <v>307.00599999999997</v>
      </c>
      <c r="N35" s="39">
        <v>174867</v>
      </c>
      <c r="O35" s="39">
        <v>286495</v>
      </c>
      <c r="P35" s="39">
        <v>3810.72</v>
      </c>
      <c r="Q35" s="39">
        <v>146327</v>
      </c>
      <c r="R35" s="39">
        <v>0</v>
      </c>
      <c r="S35" s="39">
        <v>842528</v>
      </c>
      <c r="T35" s="38">
        <v>1450000</v>
      </c>
      <c r="U35" s="38">
        <v>2140000</v>
      </c>
      <c r="V35" s="39">
        <v>0</v>
      </c>
      <c r="W35" s="39">
        <v>0</v>
      </c>
      <c r="X35" s="38">
        <v>3590000</v>
      </c>
      <c r="Y35" s="39">
        <v>47184.9</v>
      </c>
      <c r="Z35" s="39">
        <v>0</v>
      </c>
      <c r="AA35" s="39">
        <v>0</v>
      </c>
      <c r="AB35" s="39">
        <v>0</v>
      </c>
      <c r="AC35" s="39">
        <v>0</v>
      </c>
      <c r="AD35" s="39">
        <v>6502.78</v>
      </c>
      <c r="AE35" s="39">
        <v>0</v>
      </c>
      <c r="AF35" s="39">
        <v>53687.7</v>
      </c>
      <c r="AG35" s="39">
        <v>0</v>
      </c>
      <c r="AH35" s="39">
        <v>0</v>
      </c>
      <c r="AI35" s="39">
        <v>0</v>
      </c>
      <c r="AJ35" s="39">
        <v>53687.7</v>
      </c>
      <c r="AK35" s="39">
        <v>0</v>
      </c>
      <c r="AL35" s="39">
        <v>0</v>
      </c>
      <c r="AM35" s="39">
        <v>0</v>
      </c>
      <c r="AN35" s="39">
        <v>0</v>
      </c>
      <c r="AO35" s="39">
        <v>0</v>
      </c>
      <c r="AP35" s="39">
        <v>0</v>
      </c>
      <c r="AQ35" s="39">
        <v>0</v>
      </c>
      <c r="AR35" s="39">
        <v>0</v>
      </c>
      <c r="AS35" s="39">
        <v>0</v>
      </c>
      <c r="AT35" s="39">
        <v>0</v>
      </c>
      <c r="AU35" s="39">
        <v>0</v>
      </c>
      <c r="AV35" s="39">
        <v>0</v>
      </c>
      <c r="AW35" s="39">
        <v>15.1378</v>
      </c>
      <c r="AX35" s="39">
        <v>15.561199999999999</v>
      </c>
      <c r="AY35" s="39">
        <v>14.232100000000001</v>
      </c>
      <c r="AZ35" s="39">
        <v>0.57615700000000003</v>
      </c>
      <c r="BA35" s="39">
        <v>8.4170800000000003</v>
      </c>
      <c r="BB35" s="39">
        <v>1.8821300000000001</v>
      </c>
      <c r="BC35" s="39">
        <v>41.601199999999999</v>
      </c>
      <c r="BD35" s="39">
        <v>97.407600000000002</v>
      </c>
      <c r="BK35" s="39" t="s">
        <v>164</v>
      </c>
      <c r="BL35" s="39" t="s">
        <v>164</v>
      </c>
      <c r="BM35" s="39" t="s">
        <v>165</v>
      </c>
      <c r="BN35" s="39">
        <v>303.245</v>
      </c>
      <c r="BO35" s="39">
        <v>150272</v>
      </c>
      <c r="BP35" s="39">
        <v>441128</v>
      </c>
      <c r="BQ35" s="39">
        <v>7480.72</v>
      </c>
      <c r="BR35" s="39">
        <v>65421.1</v>
      </c>
      <c r="BS35" s="39">
        <v>0</v>
      </c>
      <c r="BT35" s="39">
        <v>842528</v>
      </c>
      <c r="BU35" s="38">
        <v>1510000</v>
      </c>
      <c r="BV35" s="38">
        <v>2140000</v>
      </c>
      <c r="BW35" s="39">
        <v>0</v>
      </c>
      <c r="BX35" s="39">
        <v>0</v>
      </c>
      <c r="BY35" s="38">
        <v>3640000</v>
      </c>
      <c r="BZ35" s="39">
        <v>48932.7</v>
      </c>
      <c r="CA35" s="39">
        <v>0</v>
      </c>
      <c r="CB35" s="39">
        <v>0</v>
      </c>
      <c r="CC35" s="39">
        <v>0</v>
      </c>
      <c r="CD35" s="39">
        <v>0</v>
      </c>
      <c r="CE35" s="39">
        <v>6501.13</v>
      </c>
      <c r="CF35" s="39">
        <v>0</v>
      </c>
      <c r="CG35" s="39">
        <v>55433.9</v>
      </c>
      <c r="CH35" s="39">
        <v>0</v>
      </c>
      <c r="CI35" s="39">
        <v>0</v>
      </c>
      <c r="CJ35" s="39">
        <v>0</v>
      </c>
      <c r="CK35" s="39">
        <v>55433.9</v>
      </c>
      <c r="CL35" s="39">
        <v>0</v>
      </c>
      <c r="CM35" s="39">
        <v>0</v>
      </c>
      <c r="CN35" s="39">
        <v>0</v>
      </c>
      <c r="CO35" s="39">
        <v>0</v>
      </c>
      <c r="CP35" s="39">
        <v>0</v>
      </c>
      <c r="CQ35" s="39">
        <v>0</v>
      </c>
      <c r="CR35" s="39">
        <v>0</v>
      </c>
      <c r="CS35" s="39">
        <v>0</v>
      </c>
      <c r="CT35" s="39">
        <v>0</v>
      </c>
      <c r="CU35" s="39">
        <v>0</v>
      </c>
      <c r="CV35" s="39">
        <v>0</v>
      </c>
      <c r="CW35" s="39">
        <v>0</v>
      </c>
      <c r="CX35" s="39">
        <v>15.6601</v>
      </c>
      <c r="CY35" s="39">
        <v>14.9399</v>
      </c>
      <c r="CZ35" s="39">
        <v>22.6723</v>
      </c>
      <c r="DA35" s="39">
        <v>0.92861700000000003</v>
      </c>
      <c r="DB35" s="39">
        <v>3.9146899999999998</v>
      </c>
      <c r="DC35" s="39">
        <v>1.88164</v>
      </c>
      <c r="DD35" s="39">
        <v>41.601199999999999</v>
      </c>
      <c r="DE35" s="39">
        <v>101.598</v>
      </c>
      <c r="DL35" s="39" t="s">
        <v>208</v>
      </c>
      <c r="DM35" s="39" t="s">
        <v>209</v>
      </c>
      <c r="DN35" s="39" t="s">
        <v>166</v>
      </c>
      <c r="DO35" s="39" t="s">
        <v>190</v>
      </c>
      <c r="DP35" s="39">
        <v>8.5</v>
      </c>
      <c r="DQ35" s="39" t="s">
        <v>167</v>
      </c>
      <c r="DR35" s="39" t="s">
        <v>210</v>
      </c>
      <c r="DS35" s="39" t="s">
        <v>211</v>
      </c>
    </row>
    <row r="36" spans="1:123" x14ac:dyDescent="0.25">
      <c r="A36" s="21"/>
      <c r="B36" s="39" t="s">
        <v>242</v>
      </c>
      <c r="C36" s="39" t="s">
        <v>151</v>
      </c>
      <c r="D36" s="39">
        <v>400016</v>
      </c>
      <c r="E36" s="39" t="s">
        <v>161</v>
      </c>
      <c r="F36" s="39" t="s">
        <v>162</v>
      </c>
      <c r="G36" s="40">
        <v>0.14861111111111111</v>
      </c>
      <c r="H36" s="39" t="s">
        <v>163</v>
      </c>
      <c r="I36" s="39">
        <v>2.4</v>
      </c>
      <c r="J36" s="39" t="s">
        <v>164</v>
      </c>
      <c r="K36" s="39" t="s">
        <v>164</v>
      </c>
      <c r="L36" s="39" t="s">
        <v>177</v>
      </c>
      <c r="M36" s="39">
        <v>278.45299999999997</v>
      </c>
      <c r="N36" s="39">
        <v>238390</v>
      </c>
      <c r="O36" s="39">
        <v>533326</v>
      </c>
      <c r="P36" s="39">
        <v>5315.34</v>
      </c>
      <c r="Q36" s="39">
        <v>190444</v>
      </c>
      <c r="R36" s="39">
        <v>0</v>
      </c>
      <c r="S36" s="39">
        <v>863247</v>
      </c>
      <c r="T36" s="38">
        <v>1830000</v>
      </c>
      <c r="U36" s="38">
        <v>5010000</v>
      </c>
      <c r="V36" s="39">
        <v>0</v>
      </c>
      <c r="W36" s="39">
        <v>0</v>
      </c>
      <c r="X36" s="38">
        <v>6840000</v>
      </c>
      <c r="Y36" s="39">
        <v>42796.3</v>
      </c>
      <c r="Z36" s="39">
        <v>0</v>
      </c>
      <c r="AA36" s="39">
        <v>0</v>
      </c>
      <c r="AB36" s="39">
        <v>0</v>
      </c>
      <c r="AC36" s="39">
        <v>0</v>
      </c>
      <c r="AD36" s="39">
        <v>6292.6</v>
      </c>
      <c r="AE36" s="39">
        <v>0</v>
      </c>
      <c r="AF36" s="39">
        <v>49088.9</v>
      </c>
      <c r="AG36" s="39">
        <v>0</v>
      </c>
      <c r="AH36" s="39">
        <v>0</v>
      </c>
      <c r="AI36" s="39">
        <v>0</v>
      </c>
      <c r="AJ36" s="39">
        <v>49088.9</v>
      </c>
      <c r="AK36" s="39">
        <v>0</v>
      </c>
      <c r="AL36" s="39">
        <v>0</v>
      </c>
      <c r="AM36" s="39">
        <v>0</v>
      </c>
      <c r="AN36" s="39">
        <v>0</v>
      </c>
      <c r="AO36" s="39">
        <v>0</v>
      </c>
      <c r="AP36" s="39">
        <v>0</v>
      </c>
      <c r="AQ36" s="39">
        <v>0</v>
      </c>
      <c r="AR36" s="39">
        <v>0</v>
      </c>
      <c r="AS36" s="39">
        <v>0</v>
      </c>
      <c r="AT36" s="39">
        <v>0</v>
      </c>
      <c r="AU36" s="39">
        <v>0</v>
      </c>
      <c r="AV36" s="39">
        <v>0</v>
      </c>
      <c r="AW36" s="39">
        <v>13.7423</v>
      </c>
      <c r="AX36" s="39">
        <v>20.438700000000001</v>
      </c>
      <c r="AY36" s="39">
        <v>25.0227</v>
      </c>
      <c r="AZ36" s="39">
        <v>0.75081600000000004</v>
      </c>
      <c r="BA36" s="39">
        <v>10.4842</v>
      </c>
      <c r="BB36" s="39">
        <v>1.8212600000000001</v>
      </c>
      <c r="BC36" s="39">
        <v>42.639299999999999</v>
      </c>
      <c r="BD36" s="39">
        <v>114.899</v>
      </c>
      <c r="BK36" s="39" t="s">
        <v>164</v>
      </c>
      <c r="BL36" s="39" t="s">
        <v>164</v>
      </c>
      <c r="BM36" s="39" t="s">
        <v>194</v>
      </c>
      <c r="BN36" s="39">
        <v>274.601</v>
      </c>
      <c r="BO36" s="39">
        <v>283131</v>
      </c>
      <c r="BP36" s="39">
        <v>577042</v>
      </c>
      <c r="BQ36" s="39">
        <v>7241.84</v>
      </c>
      <c r="BR36" s="39">
        <v>61261.3</v>
      </c>
      <c r="BS36" s="39">
        <v>0</v>
      </c>
      <c r="BT36" s="39">
        <v>863247</v>
      </c>
      <c r="BU36" s="38">
        <v>1790000</v>
      </c>
      <c r="BV36" s="38">
        <v>5010000</v>
      </c>
      <c r="BW36" s="39">
        <v>0</v>
      </c>
      <c r="BX36" s="39">
        <v>0</v>
      </c>
      <c r="BY36" s="38">
        <v>6800000</v>
      </c>
      <c r="BZ36" s="39">
        <v>44340.7</v>
      </c>
      <c r="CA36" s="39">
        <v>0</v>
      </c>
      <c r="CB36" s="39">
        <v>0</v>
      </c>
      <c r="CC36" s="39">
        <v>0</v>
      </c>
      <c r="CD36" s="39">
        <v>0</v>
      </c>
      <c r="CE36" s="39">
        <v>6291.06</v>
      </c>
      <c r="CF36" s="39">
        <v>0</v>
      </c>
      <c r="CG36" s="39">
        <v>50631.8</v>
      </c>
      <c r="CH36" s="39">
        <v>0</v>
      </c>
      <c r="CI36" s="39">
        <v>0</v>
      </c>
      <c r="CJ36" s="39">
        <v>0</v>
      </c>
      <c r="CK36" s="39">
        <v>50631.8</v>
      </c>
      <c r="CL36" s="39">
        <v>0</v>
      </c>
      <c r="CM36" s="39">
        <v>0</v>
      </c>
      <c r="CN36" s="39">
        <v>0</v>
      </c>
      <c r="CO36" s="39">
        <v>0</v>
      </c>
      <c r="CP36" s="39">
        <v>0</v>
      </c>
      <c r="CQ36" s="39">
        <v>0</v>
      </c>
      <c r="CR36" s="39">
        <v>0</v>
      </c>
      <c r="CS36" s="39">
        <v>0</v>
      </c>
      <c r="CT36" s="39">
        <v>0</v>
      </c>
      <c r="CU36" s="39">
        <v>0</v>
      </c>
      <c r="CV36" s="39">
        <v>0</v>
      </c>
      <c r="CW36" s="39">
        <v>0</v>
      </c>
      <c r="CX36" s="39">
        <v>14.2081</v>
      </c>
      <c r="CY36" s="39">
        <v>25.459099999999999</v>
      </c>
      <c r="CZ36" s="39">
        <v>28.5457</v>
      </c>
      <c r="DA36" s="39">
        <v>0.89266599999999996</v>
      </c>
      <c r="DB36" s="39">
        <v>3.7160099999999998</v>
      </c>
      <c r="DC36" s="39">
        <v>1.8208200000000001</v>
      </c>
      <c r="DD36" s="39">
        <v>42.639299999999999</v>
      </c>
      <c r="DE36" s="39">
        <v>117.282</v>
      </c>
      <c r="DL36" s="39" t="s">
        <v>208</v>
      </c>
      <c r="DM36" s="39" t="s">
        <v>209</v>
      </c>
      <c r="DN36" s="39" t="s">
        <v>166</v>
      </c>
      <c r="DO36" s="39" t="s">
        <v>190</v>
      </c>
      <c r="DP36" s="39">
        <v>8.5</v>
      </c>
      <c r="DQ36" s="39" t="s">
        <v>167</v>
      </c>
      <c r="DR36" s="39" t="s">
        <v>210</v>
      </c>
      <c r="DS36" s="39" t="s">
        <v>211</v>
      </c>
    </row>
    <row r="37" spans="1:123" x14ac:dyDescent="0.25">
      <c r="A37" s="21"/>
      <c r="B37" s="39" t="s">
        <v>243</v>
      </c>
      <c r="C37" s="39" t="s">
        <v>124</v>
      </c>
      <c r="D37" s="39">
        <v>408416</v>
      </c>
      <c r="E37" s="39" t="s">
        <v>161</v>
      </c>
      <c r="F37" s="39" t="s">
        <v>162</v>
      </c>
      <c r="G37" s="40">
        <v>0.12916666666666668</v>
      </c>
      <c r="H37" s="39" t="s">
        <v>163</v>
      </c>
      <c r="I37" s="39">
        <v>7.64</v>
      </c>
      <c r="J37" s="39" t="s">
        <v>164</v>
      </c>
      <c r="K37" s="39" t="s">
        <v>164</v>
      </c>
      <c r="L37" s="39" t="s">
        <v>173</v>
      </c>
      <c r="M37" s="39">
        <v>307.00599999999997</v>
      </c>
      <c r="N37" s="39">
        <v>138704</v>
      </c>
      <c r="O37" s="39">
        <v>286495</v>
      </c>
      <c r="P37" s="39">
        <v>3739.24</v>
      </c>
      <c r="Q37" s="39">
        <v>142622</v>
      </c>
      <c r="R37" s="39">
        <v>0</v>
      </c>
      <c r="S37" s="39">
        <v>842528</v>
      </c>
      <c r="T37" s="38">
        <v>1410000</v>
      </c>
      <c r="U37" s="38">
        <v>2140000</v>
      </c>
      <c r="V37" s="39">
        <v>0</v>
      </c>
      <c r="W37" s="39">
        <v>0</v>
      </c>
      <c r="X37" s="38">
        <v>3550000</v>
      </c>
      <c r="Y37" s="39">
        <v>47184.9</v>
      </c>
      <c r="Z37" s="39">
        <v>0</v>
      </c>
      <c r="AA37" s="39">
        <v>0</v>
      </c>
      <c r="AB37" s="39">
        <v>0</v>
      </c>
      <c r="AC37" s="39">
        <v>0</v>
      </c>
      <c r="AD37" s="39">
        <v>6502.78</v>
      </c>
      <c r="AE37" s="39">
        <v>0</v>
      </c>
      <c r="AF37" s="39">
        <v>53687.7</v>
      </c>
      <c r="AG37" s="39">
        <v>0</v>
      </c>
      <c r="AH37" s="39">
        <v>0</v>
      </c>
      <c r="AI37" s="39">
        <v>0</v>
      </c>
      <c r="AJ37" s="39">
        <v>53687.7</v>
      </c>
      <c r="AK37" s="39">
        <v>0</v>
      </c>
      <c r="AL37" s="39">
        <v>0</v>
      </c>
      <c r="AM37" s="39">
        <v>0</v>
      </c>
      <c r="AN37" s="39">
        <v>0</v>
      </c>
      <c r="AO37" s="39">
        <v>0</v>
      </c>
      <c r="AP37" s="39">
        <v>0</v>
      </c>
      <c r="AQ37" s="39">
        <v>0</v>
      </c>
      <c r="AR37" s="39">
        <v>0</v>
      </c>
      <c r="AS37" s="39">
        <v>0</v>
      </c>
      <c r="AT37" s="39">
        <v>0</v>
      </c>
      <c r="AU37" s="39">
        <v>0</v>
      </c>
      <c r="AV37" s="39">
        <v>0</v>
      </c>
      <c r="AW37" s="39">
        <v>15.1378</v>
      </c>
      <c r="AX37" s="39">
        <v>12.3428</v>
      </c>
      <c r="AY37" s="39">
        <v>14.232100000000001</v>
      </c>
      <c r="AZ37" s="39">
        <v>0.56456399999999995</v>
      </c>
      <c r="BA37" s="39">
        <v>8.1952499999999997</v>
      </c>
      <c r="BB37" s="39">
        <v>1.8821300000000001</v>
      </c>
      <c r="BC37" s="39">
        <v>41.601199999999999</v>
      </c>
      <c r="BD37" s="39">
        <v>93.955799999999996</v>
      </c>
      <c r="BK37" s="39" t="s">
        <v>164</v>
      </c>
      <c r="BL37" s="39" t="s">
        <v>164</v>
      </c>
      <c r="BM37" s="39" t="s">
        <v>165</v>
      </c>
      <c r="BN37" s="39">
        <v>303.245</v>
      </c>
      <c r="BO37" s="39">
        <v>150272</v>
      </c>
      <c r="BP37" s="39">
        <v>441128</v>
      </c>
      <c r="BQ37" s="39">
        <v>7480.72</v>
      </c>
      <c r="BR37" s="39">
        <v>65421.1</v>
      </c>
      <c r="BS37" s="39">
        <v>0</v>
      </c>
      <c r="BT37" s="39">
        <v>842528</v>
      </c>
      <c r="BU37" s="38">
        <v>1510000</v>
      </c>
      <c r="BV37" s="38">
        <v>2140000</v>
      </c>
      <c r="BW37" s="39">
        <v>0</v>
      </c>
      <c r="BX37" s="39">
        <v>0</v>
      </c>
      <c r="BY37" s="38">
        <v>3640000</v>
      </c>
      <c r="BZ37" s="39">
        <v>48932.7</v>
      </c>
      <c r="CA37" s="39">
        <v>0</v>
      </c>
      <c r="CB37" s="39">
        <v>0</v>
      </c>
      <c r="CC37" s="39">
        <v>0</v>
      </c>
      <c r="CD37" s="39">
        <v>0</v>
      </c>
      <c r="CE37" s="39">
        <v>6501.13</v>
      </c>
      <c r="CF37" s="39">
        <v>0</v>
      </c>
      <c r="CG37" s="39">
        <v>55433.9</v>
      </c>
      <c r="CH37" s="39">
        <v>0</v>
      </c>
      <c r="CI37" s="39">
        <v>0</v>
      </c>
      <c r="CJ37" s="39">
        <v>0</v>
      </c>
      <c r="CK37" s="39">
        <v>55433.9</v>
      </c>
      <c r="CL37" s="39">
        <v>0</v>
      </c>
      <c r="CM37" s="39">
        <v>0</v>
      </c>
      <c r="CN37" s="39">
        <v>0</v>
      </c>
      <c r="CO37" s="39">
        <v>0</v>
      </c>
      <c r="CP37" s="39">
        <v>0</v>
      </c>
      <c r="CQ37" s="39">
        <v>0</v>
      </c>
      <c r="CR37" s="39">
        <v>0</v>
      </c>
      <c r="CS37" s="39">
        <v>0</v>
      </c>
      <c r="CT37" s="39">
        <v>0</v>
      </c>
      <c r="CU37" s="39">
        <v>0</v>
      </c>
      <c r="CV37" s="39">
        <v>0</v>
      </c>
      <c r="CW37" s="39">
        <v>0</v>
      </c>
      <c r="CX37" s="39">
        <v>15.6601</v>
      </c>
      <c r="CY37" s="39">
        <v>14.9399</v>
      </c>
      <c r="CZ37" s="39">
        <v>22.6723</v>
      </c>
      <c r="DA37" s="39">
        <v>0.92861700000000003</v>
      </c>
      <c r="DB37" s="39">
        <v>3.9146899999999998</v>
      </c>
      <c r="DC37" s="39">
        <v>1.88164</v>
      </c>
      <c r="DD37" s="39">
        <v>41.601199999999999</v>
      </c>
      <c r="DE37" s="39">
        <v>101.598</v>
      </c>
      <c r="DL37" s="39" t="s">
        <v>208</v>
      </c>
      <c r="DM37" s="39" t="s">
        <v>209</v>
      </c>
      <c r="DN37" s="39" t="s">
        <v>166</v>
      </c>
      <c r="DO37" s="39" t="s">
        <v>190</v>
      </c>
      <c r="DP37" s="39">
        <v>8.5</v>
      </c>
      <c r="DQ37" s="39" t="s">
        <v>167</v>
      </c>
      <c r="DR37" s="39" t="s">
        <v>210</v>
      </c>
      <c r="DS37" s="39" t="s">
        <v>211</v>
      </c>
    </row>
    <row r="38" spans="1:123" x14ac:dyDescent="0.25">
      <c r="A38" s="21"/>
      <c r="B38" s="39" t="s">
        <v>244</v>
      </c>
      <c r="C38" s="39" t="s">
        <v>125</v>
      </c>
      <c r="D38" s="39">
        <v>408516</v>
      </c>
      <c r="E38" s="39" t="s">
        <v>161</v>
      </c>
      <c r="F38" s="39" t="s">
        <v>162</v>
      </c>
      <c r="G38" s="40">
        <v>0.1277777777777778</v>
      </c>
      <c r="H38" s="39" t="s">
        <v>163</v>
      </c>
      <c r="I38" s="39">
        <v>5.49</v>
      </c>
      <c r="J38" s="39" t="s">
        <v>164</v>
      </c>
      <c r="K38" s="39" t="s">
        <v>164</v>
      </c>
      <c r="L38" s="39" t="s">
        <v>173</v>
      </c>
      <c r="M38" s="39">
        <v>307.00099999999998</v>
      </c>
      <c r="N38" s="39">
        <v>164059</v>
      </c>
      <c r="O38" s="39">
        <v>286484</v>
      </c>
      <c r="P38" s="39">
        <v>3686.2</v>
      </c>
      <c r="Q38" s="39">
        <v>146685</v>
      </c>
      <c r="R38" s="39">
        <v>0</v>
      </c>
      <c r="S38" s="39">
        <v>842528</v>
      </c>
      <c r="T38" s="38">
        <v>1440000</v>
      </c>
      <c r="U38" s="38">
        <v>2140000</v>
      </c>
      <c r="V38" s="39">
        <v>0</v>
      </c>
      <c r="W38" s="39">
        <v>0</v>
      </c>
      <c r="X38" s="38">
        <v>3580000</v>
      </c>
      <c r="Y38" s="39">
        <v>47184.1</v>
      </c>
      <c r="Z38" s="39">
        <v>0</v>
      </c>
      <c r="AA38" s="39">
        <v>0</v>
      </c>
      <c r="AB38" s="39">
        <v>0</v>
      </c>
      <c r="AC38" s="39">
        <v>0</v>
      </c>
      <c r="AD38" s="39">
        <v>6502.78</v>
      </c>
      <c r="AE38" s="39">
        <v>0</v>
      </c>
      <c r="AF38" s="39">
        <v>53686.9</v>
      </c>
      <c r="AG38" s="39">
        <v>0</v>
      </c>
      <c r="AH38" s="39">
        <v>0</v>
      </c>
      <c r="AI38" s="39">
        <v>0</v>
      </c>
      <c r="AJ38" s="39">
        <v>53686.9</v>
      </c>
      <c r="AK38" s="39">
        <v>0</v>
      </c>
      <c r="AL38" s="39">
        <v>0</v>
      </c>
      <c r="AM38" s="39">
        <v>0</v>
      </c>
      <c r="AN38" s="39">
        <v>0</v>
      </c>
      <c r="AO38" s="39">
        <v>0</v>
      </c>
      <c r="AP38" s="39">
        <v>0</v>
      </c>
      <c r="AQ38" s="39">
        <v>0</v>
      </c>
      <c r="AR38" s="39">
        <v>0</v>
      </c>
      <c r="AS38" s="39">
        <v>0</v>
      </c>
      <c r="AT38" s="39">
        <v>0</v>
      </c>
      <c r="AU38" s="39">
        <v>0</v>
      </c>
      <c r="AV38" s="39">
        <v>0</v>
      </c>
      <c r="AW38" s="39">
        <v>15.137600000000001</v>
      </c>
      <c r="AX38" s="39">
        <v>14.2803</v>
      </c>
      <c r="AY38" s="39">
        <v>14.231199999999999</v>
      </c>
      <c r="AZ38" s="39">
        <v>0.56648399999999999</v>
      </c>
      <c r="BA38" s="39">
        <v>8.4048800000000004</v>
      </c>
      <c r="BB38" s="39">
        <v>1.8821300000000001</v>
      </c>
      <c r="BC38" s="39">
        <v>41.601199999999999</v>
      </c>
      <c r="BD38" s="39">
        <v>96.103800000000007</v>
      </c>
      <c r="BK38" s="39" t="s">
        <v>164</v>
      </c>
      <c r="BL38" s="39" t="s">
        <v>164</v>
      </c>
      <c r="BM38" s="39" t="s">
        <v>165</v>
      </c>
      <c r="BN38" s="39">
        <v>303.245</v>
      </c>
      <c r="BO38" s="39">
        <v>150272</v>
      </c>
      <c r="BP38" s="39">
        <v>441128</v>
      </c>
      <c r="BQ38" s="39">
        <v>7480.72</v>
      </c>
      <c r="BR38" s="39">
        <v>65421.1</v>
      </c>
      <c r="BS38" s="39">
        <v>0</v>
      </c>
      <c r="BT38" s="39">
        <v>842528</v>
      </c>
      <c r="BU38" s="38">
        <v>1510000</v>
      </c>
      <c r="BV38" s="38">
        <v>2140000</v>
      </c>
      <c r="BW38" s="39">
        <v>0</v>
      </c>
      <c r="BX38" s="39">
        <v>0</v>
      </c>
      <c r="BY38" s="38">
        <v>3640000</v>
      </c>
      <c r="BZ38" s="39">
        <v>48932.7</v>
      </c>
      <c r="CA38" s="39">
        <v>0</v>
      </c>
      <c r="CB38" s="39">
        <v>0</v>
      </c>
      <c r="CC38" s="39">
        <v>0</v>
      </c>
      <c r="CD38" s="39">
        <v>0</v>
      </c>
      <c r="CE38" s="39">
        <v>6501.13</v>
      </c>
      <c r="CF38" s="39">
        <v>0</v>
      </c>
      <c r="CG38" s="39">
        <v>55433.9</v>
      </c>
      <c r="CH38" s="39">
        <v>0</v>
      </c>
      <c r="CI38" s="39">
        <v>0</v>
      </c>
      <c r="CJ38" s="39">
        <v>0</v>
      </c>
      <c r="CK38" s="39">
        <v>55433.9</v>
      </c>
      <c r="CL38" s="39">
        <v>0</v>
      </c>
      <c r="CM38" s="39">
        <v>0</v>
      </c>
      <c r="CN38" s="39">
        <v>0</v>
      </c>
      <c r="CO38" s="39">
        <v>0</v>
      </c>
      <c r="CP38" s="39">
        <v>0</v>
      </c>
      <c r="CQ38" s="39">
        <v>0</v>
      </c>
      <c r="CR38" s="39">
        <v>0</v>
      </c>
      <c r="CS38" s="39">
        <v>0</v>
      </c>
      <c r="CT38" s="39">
        <v>0</v>
      </c>
      <c r="CU38" s="39">
        <v>0</v>
      </c>
      <c r="CV38" s="39">
        <v>0</v>
      </c>
      <c r="CW38" s="39">
        <v>0</v>
      </c>
      <c r="CX38" s="39">
        <v>15.6601</v>
      </c>
      <c r="CY38" s="39">
        <v>14.9399</v>
      </c>
      <c r="CZ38" s="39">
        <v>22.6723</v>
      </c>
      <c r="DA38" s="39">
        <v>0.92861700000000003</v>
      </c>
      <c r="DB38" s="39">
        <v>3.9146899999999998</v>
      </c>
      <c r="DC38" s="39">
        <v>1.88164</v>
      </c>
      <c r="DD38" s="39">
        <v>41.601199999999999</v>
      </c>
      <c r="DE38" s="39">
        <v>101.598</v>
      </c>
      <c r="DL38" s="39" t="s">
        <v>208</v>
      </c>
      <c r="DM38" s="39" t="s">
        <v>209</v>
      </c>
      <c r="DN38" s="39" t="s">
        <v>166</v>
      </c>
      <c r="DO38" s="39" t="s">
        <v>190</v>
      </c>
      <c r="DP38" s="39">
        <v>8.5</v>
      </c>
      <c r="DQ38" s="39" t="s">
        <v>167</v>
      </c>
      <c r="DR38" s="39" t="s">
        <v>210</v>
      </c>
      <c r="DS38" s="39" t="s">
        <v>211</v>
      </c>
    </row>
    <row r="39" spans="1:123" x14ac:dyDescent="0.25">
      <c r="A39" s="21"/>
      <c r="B39" s="39" t="s">
        <v>245</v>
      </c>
      <c r="C39" s="39" t="s">
        <v>127</v>
      </c>
      <c r="D39" s="39">
        <v>408806</v>
      </c>
      <c r="E39" s="39" t="s">
        <v>168</v>
      </c>
      <c r="F39" s="39" t="s">
        <v>162</v>
      </c>
      <c r="G39" s="40">
        <v>0.12847222222222224</v>
      </c>
      <c r="H39" s="39" t="s">
        <v>163</v>
      </c>
      <c r="I39" s="39">
        <v>7.42</v>
      </c>
      <c r="J39" s="39" t="s">
        <v>164</v>
      </c>
      <c r="K39" s="39" t="s">
        <v>164</v>
      </c>
      <c r="L39" s="39" t="s">
        <v>173</v>
      </c>
      <c r="M39" s="39">
        <v>104.28</v>
      </c>
      <c r="N39" s="39">
        <v>288046</v>
      </c>
      <c r="O39" s="39">
        <v>254116</v>
      </c>
      <c r="P39" s="39">
        <v>2252.33</v>
      </c>
      <c r="Q39" s="39">
        <v>223272</v>
      </c>
      <c r="R39" s="39">
        <v>0</v>
      </c>
      <c r="S39" s="39">
        <v>842528</v>
      </c>
      <c r="T39" s="38">
        <v>1610000</v>
      </c>
      <c r="U39" s="38">
        <v>2140000</v>
      </c>
      <c r="V39" s="39">
        <v>0</v>
      </c>
      <c r="W39" s="39">
        <v>0</v>
      </c>
      <c r="X39" s="38">
        <v>3750000</v>
      </c>
      <c r="Y39" s="39">
        <v>16027.1</v>
      </c>
      <c r="Z39" s="39">
        <v>0</v>
      </c>
      <c r="AA39" s="39">
        <v>0</v>
      </c>
      <c r="AB39" s="39">
        <v>0</v>
      </c>
      <c r="AC39" s="39">
        <v>0</v>
      </c>
      <c r="AD39" s="39">
        <v>5569.04</v>
      </c>
      <c r="AE39" s="39">
        <v>0</v>
      </c>
      <c r="AF39" s="39">
        <v>21596.1</v>
      </c>
      <c r="AG39" s="39">
        <v>0</v>
      </c>
      <c r="AH39" s="39">
        <v>0</v>
      </c>
      <c r="AI39" s="39">
        <v>0</v>
      </c>
      <c r="AJ39" s="39">
        <v>21596.1</v>
      </c>
      <c r="AK39" s="39">
        <v>0</v>
      </c>
      <c r="AL39" s="39">
        <v>0</v>
      </c>
      <c r="AM39" s="39">
        <v>0</v>
      </c>
      <c r="AN39" s="39">
        <v>0</v>
      </c>
      <c r="AO39" s="39">
        <v>0</v>
      </c>
      <c r="AP39" s="39">
        <v>0</v>
      </c>
      <c r="AQ39" s="39">
        <v>0</v>
      </c>
      <c r="AR39" s="39">
        <v>0</v>
      </c>
      <c r="AS39" s="39">
        <v>0</v>
      </c>
      <c r="AT39" s="39">
        <v>0</v>
      </c>
      <c r="AU39" s="39">
        <v>0</v>
      </c>
      <c r="AV39" s="39">
        <v>0</v>
      </c>
      <c r="AW39" s="39">
        <v>5.0307899999999997</v>
      </c>
      <c r="AX39" s="39">
        <v>21.517600000000002</v>
      </c>
      <c r="AY39" s="39">
        <v>12.6168</v>
      </c>
      <c r="AZ39" s="39">
        <v>0.27693099999999998</v>
      </c>
      <c r="BA39" s="39">
        <v>10.7994</v>
      </c>
      <c r="BB39" s="39">
        <v>1.6072500000000001</v>
      </c>
      <c r="BC39" s="39">
        <v>42.061300000000003</v>
      </c>
      <c r="BD39" s="39">
        <v>93.91</v>
      </c>
      <c r="BK39" s="39" t="s">
        <v>164</v>
      </c>
      <c r="BL39" s="39" t="s">
        <v>164</v>
      </c>
      <c r="BM39" s="39" t="s">
        <v>173</v>
      </c>
      <c r="BN39" s="39">
        <v>90.440899999999999</v>
      </c>
      <c r="BO39" s="39">
        <v>291237</v>
      </c>
      <c r="BP39" s="39">
        <v>409706</v>
      </c>
      <c r="BQ39" s="39">
        <v>39855.699999999997</v>
      </c>
      <c r="BR39" s="39">
        <v>101161</v>
      </c>
      <c r="BS39" s="39">
        <v>0</v>
      </c>
      <c r="BT39" s="39">
        <v>842528</v>
      </c>
      <c r="BU39" s="38">
        <v>1680000</v>
      </c>
      <c r="BV39" s="38">
        <v>2140000</v>
      </c>
      <c r="BW39" s="39">
        <v>0</v>
      </c>
      <c r="BX39" s="39">
        <v>0</v>
      </c>
      <c r="BY39" s="38">
        <v>3820000</v>
      </c>
      <c r="BZ39" s="39">
        <v>15426.1</v>
      </c>
      <c r="CA39" s="39">
        <v>0</v>
      </c>
      <c r="CB39" s="39">
        <v>0</v>
      </c>
      <c r="CC39" s="39">
        <v>0</v>
      </c>
      <c r="CD39" s="39">
        <v>0</v>
      </c>
      <c r="CE39" s="39">
        <v>5567.43</v>
      </c>
      <c r="CF39" s="39">
        <v>0</v>
      </c>
      <c r="CG39" s="39">
        <v>20993.5</v>
      </c>
      <c r="CH39" s="39">
        <v>0</v>
      </c>
      <c r="CI39" s="39">
        <v>0</v>
      </c>
      <c r="CJ39" s="39">
        <v>0</v>
      </c>
      <c r="CK39" s="39">
        <v>20993.5</v>
      </c>
      <c r="CL39" s="39">
        <v>0</v>
      </c>
      <c r="CM39" s="39">
        <v>0</v>
      </c>
      <c r="CN39" s="39">
        <v>0</v>
      </c>
      <c r="CO39" s="39">
        <v>0</v>
      </c>
      <c r="CP39" s="39">
        <v>0</v>
      </c>
      <c r="CQ39" s="39">
        <v>0</v>
      </c>
      <c r="CR39" s="39">
        <v>0</v>
      </c>
      <c r="CS39" s="39">
        <v>0</v>
      </c>
      <c r="CT39" s="39">
        <v>0</v>
      </c>
      <c r="CU39" s="39">
        <v>0</v>
      </c>
      <c r="CV39" s="39">
        <v>0</v>
      </c>
      <c r="CW39" s="39">
        <v>0</v>
      </c>
      <c r="CX39" s="39">
        <v>4.9279000000000002</v>
      </c>
      <c r="CY39" s="39">
        <v>23.126899999999999</v>
      </c>
      <c r="CZ39" s="39">
        <v>20.941099999999999</v>
      </c>
      <c r="DA39" s="39">
        <v>3.06542</v>
      </c>
      <c r="DB39" s="39">
        <v>5.5976100000000004</v>
      </c>
      <c r="DC39" s="39">
        <v>1.6067800000000001</v>
      </c>
      <c r="DD39" s="39">
        <v>42.061300000000003</v>
      </c>
      <c r="DE39" s="39">
        <v>101.327</v>
      </c>
      <c r="DL39" s="39" t="s">
        <v>208</v>
      </c>
      <c r="DM39" s="39" t="s">
        <v>209</v>
      </c>
      <c r="DN39" s="39" t="s">
        <v>166</v>
      </c>
      <c r="DO39" s="39" t="s">
        <v>190</v>
      </c>
      <c r="DP39" s="39">
        <v>8.5</v>
      </c>
      <c r="DQ39" s="39" t="s">
        <v>167</v>
      </c>
      <c r="DR39" s="39" t="s">
        <v>210</v>
      </c>
      <c r="DS39" s="39" t="s">
        <v>211</v>
      </c>
    </row>
    <row r="40" spans="1:123" x14ac:dyDescent="0.25">
      <c r="A40" s="21"/>
      <c r="B40" s="39" t="s">
        <v>246</v>
      </c>
      <c r="C40" s="39" t="s">
        <v>128</v>
      </c>
      <c r="D40" s="39">
        <v>408906</v>
      </c>
      <c r="E40" s="39" t="s">
        <v>168</v>
      </c>
      <c r="F40" s="39" t="s">
        <v>162</v>
      </c>
      <c r="G40" s="40">
        <v>0.1277777777777778</v>
      </c>
      <c r="H40" s="39" t="s">
        <v>163</v>
      </c>
      <c r="I40" s="39">
        <v>5.78</v>
      </c>
      <c r="J40" s="39" t="s">
        <v>164</v>
      </c>
      <c r="K40" s="39" t="s">
        <v>164</v>
      </c>
      <c r="L40" s="39" t="s">
        <v>173</v>
      </c>
      <c r="M40" s="39">
        <v>104.29900000000001</v>
      </c>
      <c r="N40" s="39">
        <v>314098</v>
      </c>
      <c r="O40" s="39">
        <v>254035</v>
      </c>
      <c r="P40" s="39">
        <v>1992.48</v>
      </c>
      <c r="Q40" s="39">
        <v>230207</v>
      </c>
      <c r="R40" s="39">
        <v>0</v>
      </c>
      <c r="S40" s="39">
        <v>842528</v>
      </c>
      <c r="T40" s="38">
        <v>1640000</v>
      </c>
      <c r="U40" s="38">
        <v>2140000</v>
      </c>
      <c r="V40" s="39">
        <v>0</v>
      </c>
      <c r="W40" s="39">
        <v>0</v>
      </c>
      <c r="X40" s="38">
        <v>3780000</v>
      </c>
      <c r="Y40" s="39">
        <v>16030</v>
      </c>
      <c r="Z40" s="39">
        <v>0</v>
      </c>
      <c r="AA40" s="39">
        <v>0</v>
      </c>
      <c r="AB40" s="39">
        <v>0</v>
      </c>
      <c r="AC40" s="39">
        <v>0</v>
      </c>
      <c r="AD40" s="39">
        <v>5569.04</v>
      </c>
      <c r="AE40" s="39">
        <v>0</v>
      </c>
      <c r="AF40" s="39">
        <v>21599.1</v>
      </c>
      <c r="AG40" s="39">
        <v>0</v>
      </c>
      <c r="AH40" s="39">
        <v>0</v>
      </c>
      <c r="AI40" s="39">
        <v>0</v>
      </c>
      <c r="AJ40" s="39">
        <v>21599.1</v>
      </c>
      <c r="AK40" s="39">
        <v>0</v>
      </c>
      <c r="AL40" s="39">
        <v>0</v>
      </c>
      <c r="AM40" s="39">
        <v>0</v>
      </c>
      <c r="AN40" s="39">
        <v>0</v>
      </c>
      <c r="AO40" s="39">
        <v>0</v>
      </c>
      <c r="AP40" s="39">
        <v>0</v>
      </c>
      <c r="AQ40" s="39">
        <v>0</v>
      </c>
      <c r="AR40" s="39">
        <v>0</v>
      </c>
      <c r="AS40" s="39">
        <v>0</v>
      </c>
      <c r="AT40" s="39">
        <v>0</v>
      </c>
      <c r="AU40" s="39">
        <v>0</v>
      </c>
      <c r="AV40" s="39">
        <v>0</v>
      </c>
      <c r="AW40" s="39">
        <v>5.0315599999999998</v>
      </c>
      <c r="AX40" s="39">
        <v>22.897400000000001</v>
      </c>
      <c r="AY40" s="39">
        <v>12.6128</v>
      </c>
      <c r="AZ40" s="39">
        <v>0.25986799999999999</v>
      </c>
      <c r="BA40" s="39">
        <v>11.092000000000001</v>
      </c>
      <c r="BB40" s="39">
        <v>1.6072500000000001</v>
      </c>
      <c r="BC40" s="39">
        <v>42.061300000000003</v>
      </c>
      <c r="BD40" s="39">
        <v>95.562200000000004</v>
      </c>
      <c r="BK40" s="39" t="s">
        <v>164</v>
      </c>
      <c r="BL40" s="39" t="s">
        <v>164</v>
      </c>
      <c r="BM40" s="39" t="s">
        <v>173</v>
      </c>
      <c r="BN40" s="39">
        <v>90.440899999999999</v>
      </c>
      <c r="BO40" s="39">
        <v>291237</v>
      </c>
      <c r="BP40" s="39">
        <v>409706</v>
      </c>
      <c r="BQ40" s="39">
        <v>39855.699999999997</v>
      </c>
      <c r="BR40" s="39">
        <v>101161</v>
      </c>
      <c r="BS40" s="39">
        <v>0</v>
      </c>
      <c r="BT40" s="39">
        <v>842528</v>
      </c>
      <c r="BU40" s="38">
        <v>1680000</v>
      </c>
      <c r="BV40" s="38">
        <v>2140000</v>
      </c>
      <c r="BW40" s="39">
        <v>0</v>
      </c>
      <c r="BX40" s="39">
        <v>0</v>
      </c>
      <c r="BY40" s="38">
        <v>3820000</v>
      </c>
      <c r="BZ40" s="39">
        <v>15426.1</v>
      </c>
      <c r="CA40" s="39">
        <v>0</v>
      </c>
      <c r="CB40" s="39">
        <v>0</v>
      </c>
      <c r="CC40" s="39">
        <v>0</v>
      </c>
      <c r="CD40" s="39">
        <v>0</v>
      </c>
      <c r="CE40" s="39">
        <v>5567.43</v>
      </c>
      <c r="CF40" s="39">
        <v>0</v>
      </c>
      <c r="CG40" s="39">
        <v>20993.5</v>
      </c>
      <c r="CH40" s="39">
        <v>0</v>
      </c>
      <c r="CI40" s="39">
        <v>0</v>
      </c>
      <c r="CJ40" s="39">
        <v>0</v>
      </c>
      <c r="CK40" s="39">
        <v>20993.5</v>
      </c>
      <c r="CL40" s="39">
        <v>0</v>
      </c>
      <c r="CM40" s="39">
        <v>0</v>
      </c>
      <c r="CN40" s="39">
        <v>0</v>
      </c>
      <c r="CO40" s="39">
        <v>0</v>
      </c>
      <c r="CP40" s="39">
        <v>0</v>
      </c>
      <c r="CQ40" s="39">
        <v>0</v>
      </c>
      <c r="CR40" s="39">
        <v>0</v>
      </c>
      <c r="CS40" s="39">
        <v>0</v>
      </c>
      <c r="CT40" s="39">
        <v>0</v>
      </c>
      <c r="CU40" s="39">
        <v>0</v>
      </c>
      <c r="CV40" s="39">
        <v>0</v>
      </c>
      <c r="CW40" s="39">
        <v>0</v>
      </c>
      <c r="CX40" s="39">
        <v>4.9279000000000002</v>
      </c>
      <c r="CY40" s="39">
        <v>23.126899999999999</v>
      </c>
      <c r="CZ40" s="39">
        <v>20.941099999999999</v>
      </c>
      <c r="DA40" s="39">
        <v>3.06542</v>
      </c>
      <c r="DB40" s="39">
        <v>5.5976100000000004</v>
      </c>
      <c r="DC40" s="39">
        <v>1.6067800000000001</v>
      </c>
      <c r="DD40" s="39">
        <v>42.061300000000003</v>
      </c>
      <c r="DE40" s="39">
        <v>101.327</v>
      </c>
      <c r="DL40" s="39" t="s">
        <v>208</v>
      </c>
      <c r="DM40" s="39" t="s">
        <v>209</v>
      </c>
      <c r="DN40" s="39" t="s">
        <v>166</v>
      </c>
      <c r="DO40" s="39" t="s">
        <v>190</v>
      </c>
      <c r="DP40" s="39">
        <v>8.5</v>
      </c>
      <c r="DQ40" s="39" t="s">
        <v>167</v>
      </c>
      <c r="DR40" s="39" t="s">
        <v>210</v>
      </c>
      <c r="DS40" s="39" t="s">
        <v>211</v>
      </c>
    </row>
    <row r="41" spans="1:123" x14ac:dyDescent="0.25">
      <c r="A41" s="21"/>
      <c r="B41" s="39" t="s">
        <v>247</v>
      </c>
      <c r="C41" s="39" t="s">
        <v>152</v>
      </c>
      <c r="D41" s="39">
        <v>413216</v>
      </c>
      <c r="E41" s="39" t="s">
        <v>161</v>
      </c>
      <c r="F41" s="39" t="s">
        <v>162</v>
      </c>
      <c r="G41" s="40">
        <v>0.15</v>
      </c>
      <c r="H41" s="39" t="s">
        <v>170</v>
      </c>
      <c r="I41" s="39">
        <v>-2.91</v>
      </c>
      <c r="J41" s="39" t="s">
        <v>164</v>
      </c>
      <c r="K41" s="39" t="s">
        <v>164</v>
      </c>
      <c r="L41" s="39" t="s">
        <v>179</v>
      </c>
      <c r="M41" s="39">
        <v>278.45400000000001</v>
      </c>
      <c r="N41" s="39">
        <v>323396</v>
      </c>
      <c r="O41" s="39">
        <v>545580</v>
      </c>
      <c r="P41" s="39">
        <v>3349</v>
      </c>
      <c r="Q41" s="39">
        <v>162458</v>
      </c>
      <c r="R41" s="39">
        <v>0</v>
      </c>
      <c r="S41" s="39">
        <v>863247</v>
      </c>
      <c r="T41" s="38">
        <v>1900000</v>
      </c>
      <c r="U41" s="38">
        <v>5010000</v>
      </c>
      <c r="V41" s="39">
        <v>0</v>
      </c>
      <c r="W41" s="39">
        <v>0</v>
      </c>
      <c r="X41" s="38">
        <v>6910000</v>
      </c>
      <c r="Y41" s="39">
        <v>42796.4</v>
      </c>
      <c r="Z41" s="39">
        <v>0</v>
      </c>
      <c r="AA41" s="39">
        <v>0</v>
      </c>
      <c r="AB41" s="39">
        <v>0</v>
      </c>
      <c r="AC41" s="39">
        <v>0</v>
      </c>
      <c r="AD41" s="39">
        <v>6292.6</v>
      </c>
      <c r="AE41" s="39">
        <v>0</v>
      </c>
      <c r="AF41" s="39">
        <v>49089</v>
      </c>
      <c r="AG41" s="39">
        <v>0</v>
      </c>
      <c r="AH41" s="39">
        <v>0</v>
      </c>
      <c r="AI41" s="39">
        <v>0</v>
      </c>
      <c r="AJ41" s="39">
        <v>49089</v>
      </c>
      <c r="AK41" s="39">
        <v>0</v>
      </c>
      <c r="AL41" s="39">
        <v>0</v>
      </c>
      <c r="AM41" s="39">
        <v>0</v>
      </c>
      <c r="AN41" s="39">
        <v>0</v>
      </c>
      <c r="AO41" s="39">
        <v>0</v>
      </c>
      <c r="AP41" s="39">
        <v>0</v>
      </c>
      <c r="AQ41" s="39">
        <v>0</v>
      </c>
      <c r="AR41" s="39">
        <v>0</v>
      </c>
      <c r="AS41" s="39">
        <v>0</v>
      </c>
      <c r="AT41" s="39">
        <v>0</v>
      </c>
      <c r="AU41" s="39">
        <v>0</v>
      </c>
      <c r="AV41" s="39">
        <v>0</v>
      </c>
      <c r="AW41" s="39">
        <v>13.7423</v>
      </c>
      <c r="AX41" s="39">
        <v>26.535900000000002</v>
      </c>
      <c r="AY41" s="39">
        <v>25.5563</v>
      </c>
      <c r="AZ41" s="39">
        <v>0.53127400000000002</v>
      </c>
      <c r="BA41" s="39">
        <v>9.3734900000000003</v>
      </c>
      <c r="BB41" s="39">
        <v>1.8212600000000001</v>
      </c>
      <c r="BC41" s="39">
        <v>42.639299999999999</v>
      </c>
      <c r="BD41" s="39">
        <v>120.2</v>
      </c>
      <c r="BK41" s="39" t="s">
        <v>164</v>
      </c>
      <c r="BL41" s="39" t="s">
        <v>164</v>
      </c>
      <c r="BM41" s="39" t="s">
        <v>194</v>
      </c>
      <c r="BN41" s="39">
        <v>274.601</v>
      </c>
      <c r="BO41" s="39">
        <v>283131</v>
      </c>
      <c r="BP41" s="39">
        <v>577042</v>
      </c>
      <c r="BQ41" s="39">
        <v>7241.84</v>
      </c>
      <c r="BR41" s="39">
        <v>61261.3</v>
      </c>
      <c r="BS41" s="39">
        <v>0</v>
      </c>
      <c r="BT41" s="39">
        <v>863247</v>
      </c>
      <c r="BU41" s="38">
        <v>1790000</v>
      </c>
      <c r="BV41" s="38">
        <v>5010000</v>
      </c>
      <c r="BW41" s="39">
        <v>0</v>
      </c>
      <c r="BX41" s="39">
        <v>0</v>
      </c>
      <c r="BY41" s="38">
        <v>6800000</v>
      </c>
      <c r="BZ41" s="39">
        <v>44340.7</v>
      </c>
      <c r="CA41" s="39">
        <v>0</v>
      </c>
      <c r="CB41" s="39">
        <v>0</v>
      </c>
      <c r="CC41" s="39">
        <v>0</v>
      </c>
      <c r="CD41" s="39">
        <v>0</v>
      </c>
      <c r="CE41" s="39">
        <v>6291.06</v>
      </c>
      <c r="CF41" s="39">
        <v>0</v>
      </c>
      <c r="CG41" s="39">
        <v>50631.8</v>
      </c>
      <c r="CH41" s="39">
        <v>0</v>
      </c>
      <c r="CI41" s="39">
        <v>0</v>
      </c>
      <c r="CJ41" s="39">
        <v>0</v>
      </c>
      <c r="CK41" s="39">
        <v>50631.8</v>
      </c>
      <c r="CL41" s="39">
        <v>0</v>
      </c>
      <c r="CM41" s="39">
        <v>0</v>
      </c>
      <c r="CN41" s="39">
        <v>0</v>
      </c>
      <c r="CO41" s="39">
        <v>0</v>
      </c>
      <c r="CP41" s="39">
        <v>0</v>
      </c>
      <c r="CQ41" s="39">
        <v>0</v>
      </c>
      <c r="CR41" s="39">
        <v>0</v>
      </c>
      <c r="CS41" s="39">
        <v>0</v>
      </c>
      <c r="CT41" s="39">
        <v>0</v>
      </c>
      <c r="CU41" s="39">
        <v>0</v>
      </c>
      <c r="CV41" s="39">
        <v>0</v>
      </c>
      <c r="CW41" s="39">
        <v>0</v>
      </c>
      <c r="CX41" s="39">
        <v>14.2081</v>
      </c>
      <c r="CY41" s="39">
        <v>25.459099999999999</v>
      </c>
      <c r="CZ41" s="39">
        <v>28.5457</v>
      </c>
      <c r="DA41" s="39">
        <v>0.89266599999999996</v>
      </c>
      <c r="DB41" s="39">
        <v>3.7160099999999998</v>
      </c>
      <c r="DC41" s="39">
        <v>1.8208200000000001</v>
      </c>
      <c r="DD41" s="39">
        <v>42.639299999999999</v>
      </c>
      <c r="DE41" s="39">
        <v>117.282</v>
      </c>
      <c r="DL41" s="39" t="s">
        <v>208</v>
      </c>
      <c r="DM41" s="39" t="s">
        <v>209</v>
      </c>
      <c r="DN41" s="39" t="s">
        <v>166</v>
      </c>
      <c r="DO41" s="39" t="s">
        <v>190</v>
      </c>
      <c r="DP41" s="39">
        <v>8.5</v>
      </c>
      <c r="DQ41" s="39" t="s">
        <v>167</v>
      </c>
      <c r="DR41" s="39" t="s">
        <v>210</v>
      </c>
      <c r="DS41" s="39" t="s">
        <v>211</v>
      </c>
    </row>
    <row r="42" spans="1:123" x14ac:dyDescent="0.25">
      <c r="A42" s="21"/>
      <c r="B42" s="39" t="s">
        <v>248</v>
      </c>
      <c r="C42" s="39" t="s">
        <v>154</v>
      </c>
      <c r="D42" s="39">
        <v>413306</v>
      </c>
      <c r="E42" s="39" t="s">
        <v>168</v>
      </c>
      <c r="F42" s="39" t="s">
        <v>162</v>
      </c>
      <c r="G42" s="40">
        <v>0.14166666666666666</v>
      </c>
      <c r="H42" s="39" t="s">
        <v>170</v>
      </c>
      <c r="I42" s="39">
        <v>-2.46</v>
      </c>
      <c r="J42" s="39" t="s">
        <v>164</v>
      </c>
      <c r="K42" s="39" t="s">
        <v>164</v>
      </c>
      <c r="L42" s="39" t="s">
        <v>165</v>
      </c>
      <c r="M42" s="39">
        <v>93.602000000000004</v>
      </c>
      <c r="N42" s="39">
        <v>576184</v>
      </c>
      <c r="O42" s="39">
        <v>427539</v>
      </c>
      <c r="P42" s="39">
        <v>1800.83</v>
      </c>
      <c r="Q42" s="39">
        <v>262357</v>
      </c>
      <c r="R42" s="39">
        <v>0</v>
      </c>
      <c r="S42" s="39">
        <v>863247</v>
      </c>
      <c r="T42" s="38">
        <v>2130000</v>
      </c>
      <c r="U42" s="38">
        <v>5010000</v>
      </c>
      <c r="V42" s="39">
        <v>0</v>
      </c>
      <c r="W42" s="39">
        <v>0</v>
      </c>
      <c r="X42" s="38">
        <v>7140000</v>
      </c>
      <c r="Y42" s="39">
        <v>14386</v>
      </c>
      <c r="Z42" s="39">
        <v>0</v>
      </c>
      <c r="AA42" s="39">
        <v>0</v>
      </c>
      <c r="AB42" s="39">
        <v>0</v>
      </c>
      <c r="AC42" s="39">
        <v>0</v>
      </c>
      <c r="AD42" s="39">
        <v>5389.25</v>
      </c>
      <c r="AE42" s="39">
        <v>0</v>
      </c>
      <c r="AF42" s="39">
        <v>19775.3</v>
      </c>
      <c r="AG42" s="39">
        <v>0</v>
      </c>
      <c r="AH42" s="39">
        <v>0</v>
      </c>
      <c r="AI42" s="39">
        <v>0</v>
      </c>
      <c r="AJ42" s="39">
        <v>19775.3</v>
      </c>
      <c r="AK42" s="39">
        <v>0</v>
      </c>
      <c r="AL42" s="39">
        <v>0</v>
      </c>
      <c r="AM42" s="39">
        <v>0</v>
      </c>
      <c r="AN42" s="39">
        <v>0</v>
      </c>
      <c r="AO42" s="39">
        <v>0</v>
      </c>
      <c r="AP42" s="39">
        <v>0</v>
      </c>
      <c r="AQ42" s="39">
        <v>0</v>
      </c>
      <c r="AR42" s="39">
        <v>0</v>
      </c>
      <c r="AS42" s="39">
        <v>0</v>
      </c>
      <c r="AT42" s="39">
        <v>0</v>
      </c>
      <c r="AU42" s="39">
        <v>0</v>
      </c>
      <c r="AV42" s="39">
        <v>0</v>
      </c>
      <c r="AW42" s="39">
        <v>4.51776</v>
      </c>
      <c r="AX42" s="39">
        <v>38.939100000000003</v>
      </c>
      <c r="AY42" s="39">
        <v>19.7743</v>
      </c>
      <c r="AZ42" s="39">
        <v>0.24345700000000001</v>
      </c>
      <c r="BA42" s="39">
        <v>12.6304</v>
      </c>
      <c r="BB42" s="39">
        <v>1.5553300000000001</v>
      </c>
      <c r="BC42" s="39">
        <v>43.100200000000001</v>
      </c>
      <c r="BD42" s="39">
        <v>120.76</v>
      </c>
      <c r="BK42" s="39" t="s">
        <v>164</v>
      </c>
      <c r="BL42" s="39" t="s">
        <v>164</v>
      </c>
      <c r="BM42" s="39" t="s">
        <v>176</v>
      </c>
      <c r="BN42" s="39">
        <v>79.581999999999994</v>
      </c>
      <c r="BO42" s="39">
        <v>499795</v>
      </c>
      <c r="BP42" s="39">
        <v>519117</v>
      </c>
      <c r="BQ42" s="39">
        <v>38380</v>
      </c>
      <c r="BR42" s="39">
        <v>96979.8</v>
      </c>
      <c r="BS42" s="39">
        <v>0</v>
      </c>
      <c r="BT42" s="39">
        <v>863247</v>
      </c>
      <c r="BU42" s="38">
        <v>2020000</v>
      </c>
      <c r="BV42" s="38">
        <v>5010000</v>
      </c>
      <c r="BW42" s="39">
        <v>0</v>
      </c>
      <c r="BX42" s="39">
        <v>0</v>
      </c>
      <c r="BY42" s="38">
        <v>7030000</v>
      </c>
      <c r="BZ42" s="39">
        <v>13771.5</v>
      </c>
      <c r="CA42" s="39">
        <v>0</v>
      </c>
      <c r="CB42" s="39">
        <v>0</v>
      </c>
      <c r="CC42" s="39">
        <v>0</v>
      </c>
      <c r="CD42" s="39">
        <v>0</v>
      </c>
      <c r="CE42" s="39">
        <v>5387.7</v>
      </c>
      <c r="CF42" s="39">
        <v>0</v>
      </c>
      <c r="CG42" s="39">
        <v>19159.2</v>
      </c>
      <c r="CH42" s="39">
        <v>0</v>
      </c>
      <c r="CI42" s="39">
        <v>0</v>
      </c>
      <c r="CJ42" s="39">
        <v>0</v>
      </c>
      <c r="CK42" s="39">
        <v>19159.2</v>
      </c>
      <c r="CL42" s="39">
        <v>0</v>
      </c>
      <c r="CM42" s="39">
        <v>0</v>
      </c>
      <c r="CN42" s="39">
        <v>0</v>
      </c>
      <c r="CO42" s="39">
        <v>0</v>
      </c>
      <c r="CP42" s="39">
        <v>0</v>
      </c>
      <c r="CQ42" s="39">
        <v>0</v>
      </c>
      <c r="CR42" s="39">
        <v>0</v>
      </c>
      <c r="CS42" s="39">
        <v>0</v>
      </c>
      <c r="CT42" s="39">
        <v>0</v>
      </c>
      <c r="CU42" s="39">
        <v>0</v>
      </c>
      <c r="CV42" s="39">
        <v>0</v>
      </c>
      <c r="CW42" s="39">
        <v>0</v>
      </c>
      <c r="CX42" s="39">
        <v>4.4019700000000004</v>
      </c>
      <c r="CY42" s="39">
        <v>35.628900000000002</v>
      </c>
      <c r="CZ42" s="39">
        <v>25.3157</v>
      </c>
      <c r="DA42" s="39">
        <v>2.9443299999999999</v>
      </c>
      <c r="DB42" s="39">
        <v>5.3641199999999998</v>
      </c>
      <c r="DC42" s="39">
        <v>1.5548900000000001</v>
      </c>
      <c r="DD42" s="39">
        <v>43.100200000000001</v>
      </c>
      <c r="DE42" s="39">
        <v>118.31</v>
      </c>
      <c r="DL42" s="39" t="s">
        <v>208</v>
      </c>
      <c r="DM42" s="39" t="s">
        <v>209</v>
      </c>
      <c r="DN42" s="39" t="s">
        <v>166</v>
      </c>
      <c r="DO42" s="39" t="s">
        <v>190</v>
      </c>
      <c r="DP42" s="39">
        <v>8.5</v>
      </c>
      <c r="DQ42" s="39" t="s">
        <v>167</v>
      </c>
      <c r="DR42" s="39" t="s">
        <v>210</v>
      </c>
      <c r="DS42" s="39" t="s">
        <v>211</v>
      </c>
    </row>
    <row r="43" spans="1:123" x14ac:dyDescent="0.25">
      <c r="A43" s="21"/>
      <c r="B43" s="39" t="s">
        <v>249</v>
      </c>
      <c r="C43" s="39" t="s">
        <v>134</v>
      </c>
      <c r="D43" s="39">
        <v>1000006</v>
      </c>
      <c r="E43" s="39" t="s">
        <v>168</v>
      </c>
      <c r="F43" s="39" t="s">
        <v>162</v>
      </c>
      <c r="G43" s="40">
        <v>4.1666666666666664E-2</v>
      </c>
      <c r="H43" s="39" t="s">
        <v>170</v>
      </c>
      <c r="I43" s="39">
        <v>-33.049999999999997</v>
      </c>
      <c r="J43" s="39" t="s">
        <v>164</v>
      </c>
      <c r="K43" s="39" t="s">
        <v>164</v>
      </c>
      <c r="L43" s="39" t="s">
        <v>200</v>
      </c>
      <c r="M43" s="39">
        <v>0</v>
      </c>
      <c r="N43" s="39">
        <v>31178.400000000001</v>
      </c>
      <c r="O43" s="39">
        <v>64644.1</v>
      </c>
      <c r="P43" s="39">
        <v>0</v>
      </c>
      <c r="Q43" s="39">
        <v>0</v>
      </c>
      <c r="R43" s="39">
        <v>0</v>
      </c>
      <c r="S43" s="39">
        <v>93403.8</v>
      </c>
      <c r="T43" s="39">
        <v>189226</v>
      </c>
      <c r="U43" s="39">
        <v>81817.899999999994</v>
      </c>
      <c r="V43" s="39">
        <v>0</v>
      </c>
      <c r="W43" s="39">
        <v>0</v>
      </c>
      <c r="X43" s="39">
        <v>271044</v>
      </c>
      <c r="Y43" s="39">
        <v>104.786</v>
      </c>
      <c r="Z43" s="39">
        <v>0</v>
      </c>
      <c r="AA43" s="39">
        <v>0</v>
      </c>
      <c r="AB43" s="39">
        <v>0</v>
      </c>
      <c r="AC43" s="39">
        <v>0</v>
      </c>
      <c r="AD43" s="39">
        <v>1288.1600000000001</v>
      </c>
      <c r="AE43" s="39">
        <v>0</v>
      </c>
      <c r="AF43" s="39">
        <v>1392.95</v>
      </c>
      <c r="AG43" s="39">
        <v>0</v>
      </c>
      <c r="AH43" s="39">
        <v>0</v>
      </c>
      <c r="AI43" s="39">
        <v>0</v>
      </c>
      <c r="AJ43" s="39">
        <v>1392.95</v>
      </c>
      <c r="AK43" s="39">
        <v>0</v>
      </c>
      <c r="AL43" s="39">
        <v>0</v>
      </c>
      <c r="AM43" s="39">
        <v>0</v>
      </c>
      <c r="AN43" s="39">
        <v>0</v>
      </c>
      <c r="AO43" s="39">
        <v>0</v>
      </c>
      <c r="AP43" s="39">
        <v>0</v>
      </c>
      <c r="AQ43" s="39">
        <v>0</v>
      </c>
      <c r="AR43" s="39">
        <v>0</v>
      </c>
      <c r="AS43" s="39">
        <v>0</v>
      </c>
      <c r="AT43" s="39">
        <v>0</v>
      </c>
      <c r="AU43" s="39">
        <v>0</v>
      </c>
      <c r="AV43" s="39">
        <v>0</v>
      </c>
      <c r="AW43" s="39">
        <v>0.77242999999999995</v>
      </c>
      <c r="AX43" s="39">
        <v>59.343000000000004</v>
      </c>
      <c r="AY43" s="39">
        <v>67.005899999999997</v>
      </c>
      <c r="AZ43" s="39">
        <v>0</v>
      </c>
      <c r="BA43" s="39">
        <v>0</v>
      </c>
      <c r="BB43" s="39">
        <v>8.2474399999999992</v>
      </c>
      <c r="BC43" s="39">
        <v>102.47799999999999</v>
      </c>
      <c r="BD43" s="39">
        <v>237.84700000000001</v>
      </c>
      <c r="BK43" s="39" t="s">
        <v>164</v>
      </c>
      <c r="BL43" s="39" t="s">
        <v>164</v>
      </c>
      <c r="BM43" s="39" t="s">
        <v>201</v>
      </c>
      <c r="BN43" s="39">
        <v>2.6558299999999999</v>
      </c>
      <c r="BO43" s="39">
        <v>41669.699999999997</v>
      </c>
      <c r="BP43" s="39">
        <v>18439</v>
      </c>
      <c r="BQ43" s="39">
        <v>0</v>
      </c>
      <c r="BR43" s="39">
        <v>432.55700000000002</v>
      </c>
      <c r="BS43" s="39">
        <v>0</v>
      </c>
      <c r="BT43" s="39">
        <v>93403.8</v>
      </c>
      <c r="BU43" s="39">
        <v>153948</v>
      </c>
      <c r="BV43" s="39">
        <v>81817.899999999994</v>
      </c>
      <c r="BW43" s="39">
        <v>0</v>
      </c>
      <c r="BX43" s="39">
        <v>0</v>
      </c>
      <c r="BY43" s="39">
        <v>235766</v>
      </c>
      <c r="BZ43" s="39">
        <v>465.459</v>
      </c>
      <c r="CA43" s="39">
        <v>0</v>
      </c>
      <c r="CB43" s="39">
        <v>0</v>
      </c>
      <c r="CC43" s="39">
        <v>0</v>
      </c>
      <c r="CD43" s="39">
        <v>0</v>
      </c>
      <c r="CE43" s="39">
        <v>1268.6099999999999</v>
      </c>
      <c r="CF43" s="39">
        <v>0</v>
      </c>
      <c r="CG43" s="39">
        <v>1734.06</v>
      </c>
      <c r="CH43" s="39">
        <v>0</v>
      </c>
      <c r="CI43" s="39">
        <v>0</v>
      </c>
      <c r="CJ43" s="39">
        <v>0</v>
      </c>
      <c r="CK43" s="39">
        <v>1734.06</v>
      </c>
      <c r="CL43" s="39">
        <v>0</v>
      </c>
      <c r="CM43" s="39">
        <v>0</v>
      </c>
      <c r="CN43" s="39">
        <v>0</v>
      </c>
      <c r="CO43" s="39">
        <v>0</v>
      </c>
      <c r="CP43" s="39">
        <v>0</v>
      </c>
      <c r="CQ43" s="39">
        <v>0</v>
      </c>
      <c r="CR43" s="39">
        <v>0</v>
      </c>
      <c r="CS43" s="39">
        <v>0</v>
      </c>
      <c r="CT43" s="39">
        <v>0</v>
      </c>
      <c r="CU43" s="39">
        <v>0</v>
      </c>
      <c r="CV43" s="39">
        <v>0</v>
      </c>
      <c r="CW43" s="39">
        <v>0</v>
      </c>
      <c r="CX43" s="39">
        <v>3.4807000000000001</v>
      </c>
      <c r="CY43" s="39">
        <v>67.633300000000006</v>
      </c>
      <c r="CZ43" s="39">
        <v>22.7562</v>
      </c>
      <c r="DA43" s="39">
        <v>0</v>
      </c>
      <c r="DB43" s="39">
        <v>0.33184799999999998</v>
      </c>
      <c r="DC43" s="39">
        <v>8.1220199999999991</v>
      </c>
      <c r="DD43" s="39">
        <v>102.47799999999999</v>
      </c>
      <c r="DE43" s="39">
        <v>204.80199999999999</v>
      </c>
      <c r="DL43" s="39" t="s">
        <v>208</v>
      </c>
      <c r="DM43" s="39" t="s">
        <v>209</v>
      </c>
      <c r="DN43" s="39" t="s">
        <v>166</v>
      </c>
      <c r="DO43" s="39" t="s">
        <v>190</v>
      </c>
      <c r="DP43" s="39">
        <v>8.5</v>
      </c>
      <c r="DQ43" s="39" t="s">
        <v>167</v>
      </c>
      <c r="DR43" s="39" t="s">
        <v>210</v>
      </c>
      <c r="DS43" s="39" t="s">
        <v>211</v>
      </c>
    </row>
    <row r="44" spans="1:123" x14ac:dyDescent="0.25">
      <c r="A44" s="21"/>
      <c r="B44" s="39" t="s">
        <v>250</v>
      </c>
      <c r="C44" s="39" t="s">
        <v>143</v>
      </c>
      <c r="D44" s="39">
        <v>1000006</v>
      </c>
      <c r="E44" s="39" t="s">
        <v>168</v>
      </c>
      <c r="F44" s="39" t="s">
        <v>162</v>
      </c>
      <c r="G44" s="40">
        <v>4.027777777777778E-2</v>
      </c>
      <c r="H44" s="39" t="s">
        <v>170</v>
      </c>
      <c r="I44" s="39">
        <v>-5.48</v>
      </c>
      <c r="J44" s="39" t="s">
        <v>164</v>
      </c>
      <c r="K44" s="39" t="s">
        <v>164</v>
      </c>
      <c r="L44" s="39" t="s">
        <v>202</v>
      </c>
      <c r="M44" s="39">
        <v>2799.07</v>
      </c>
      <c r="N44" s="39">
        <v>30589.9</v>
      </c>
      <c r="O44" s="39">
        <v>37046.9</v>
      </c>
      <c r="P44" s="39">
        <v>0</v>
      </c>
      <c r="Q44" s="39">
        <v>0</v>
      </c>
      <c r="R44" s="39">
        <v>0</v>
      </c>
      <c r="S44" s="39">
        <v>93403.8</v>
      </c>
      <c r="T44" s="39">
        <v>163840</v>
      </c>
      <c r="U44" s="39">
        <v>81817.899999999994</v>
      </c>
      <c r="V44" s="39">
        <v>0</v>
      </c>
      <c r="W44" s="39">
        <v>0</v>
      </c>
      <c r="X44" s="39">
        <v>245658</v>
      </c>
      <c r="Y44" s="39">
        <v>0</v>
      </c>
      <c r="Z44" s="39">
        <v>0</v>
      </c>
      <c r="AA44" s="39">
        <v>0</v>
      </c>
      <c r="AB44" s="39">
        <v>0</v>
      </c>
      <c r="AC44" s="39">
        <v>0</v>
      </c>
      <c r="AD44" s="39">
        <v>1288.1600000000001</v>
      </c>
      <c r="AE44" s="39">
        <v>0</v>
      </c>
      <c r="AF44" s="39">
        <v>1288.1600000000001</v>
      </c>
      <c r="AG44" s="39">
        <v>0</v>
      </c>
      <c r="AH44" s="39">
        <v>0</v>
      </c>
      <c r="AI44" s="39">
        <v>0</v>
      </c>
      <c r="AJ44" s="39">
        <v>1288.1600000000001</v>
      </c>
      <c r="AK44" s="39">
        <v>0</v>
      </c>
      <c r="AL44" s="39">
        <v>0</v>
      </c>
      <c r="AM44" s="39">
        <v>0</v>
      </c>
      <c r="AN44" s="39">
        <v>0</v>
      </c>
      <c r="AO44" s="39">
        <v>0</v>
      </c>
      <c r="AP44" s="39">
        <v>0</v>
      </c>
      <c r="AQ44" s="39">
        <v>0</v>
      </c>
      <c r="AR44" s="39">
        <v>0</v>
      </c>
      <c r="AS44" s="39">
        <v>0</v>
      </c>
      <c r="AT44" s="39">
        <v>0</v>
      </c>
      <c r="AU44" s="39">
        <v>0</v>
      </c>
      <c r="AV44" s="39">
        <v>0</v>
      </c>
      <c r="AW44" s="39">
        <v>2.1294200000000001</v>
      </c>
      <c r="AX44" s="39">
        <v>58.997199999999999</v>
      </c>
      <c r="AY44" s="39">
        <v>38.424999999999997</v>
      </c>
      <c r="AZ44" s="39">
        <v>0</v>
      </c>
      <c r="BA44" s="39">
        <v>0</v>
      </c>
      <c r="BB44" s="39">
        <v>8.2474399999999992</v>
      </c>
      <c r="BC44" s="39">
        <v>102.47799999999999</v>
      </c>
      <c r="BD44" s="39">
        <v>210.27699999999999</v>
      </c>
      <c r="BK44" s="39" t="s">
        <v>164</v>
      </c>
      <c r="BL44" s="39" t="s">
        <v>164</v>
      </c>
      <c r="BM44" s="39" t="s">
        <v>201</v>
      </c>
      <c r="BN44" s="39">
        <v>2.6558299999999999</v>
      </c>
      <c r="BO44" s="39">
        <v>41669.699999999997</v>
      </c>
      <c r="BP44" s="39">
        <v>18439</v>
      </c>
      <c r="BQ44" s="39">
        <v>0</v>
      </c>
      <c r="BR44" s="39">
        <v>432.55700000000002</v>
      </c>
      <c r="BS44" s="39">
        <v>0</v>
      </c>
      <c r="BT44" s="39">
        <v>93403.8</v>
      </c>
      <c r="BU44" s="39">
        <v>153948</v>
      </c>
      <c r="BV44" s="39">
        <v>81817.899999999994</v>
      </c>
      <c r="BW44" s="39">
        <v>0</v>
      </c>
      <c r="BX44" s="39">
        <v>0</v>
      </c>
      <c r="BY44" s="39">
        <v>235766</v>
      </c>
      <c r="BZ44" s="39">
        <v>465.459</v>
      </c>
      <c r="CA44" s="39">
        <v>0</v>
      </c>
      <c r="CB44" s="39">
        <v>0</v>
      </c>
      <c r="CC44" s="39">
        <v>0</v>
      </c>
      <c r="CD44" s="39">
        <v>0</v>
      </c>
      <c r="CE44" s="39">
        <v>1268.6099999999999</v>
      </c>
      <c r="CF44" s="39">
        <v>0</v>
      </c>
      <c r="CG44" s="39">
        <v>1734.06</v>
      </c>
      <c r="CH44" s="39">
        <v>0</v>
      </c>
      <c r="CI44" s="39">
        <v>0</v>
      </c>
      <c r="CJ44" s="39">
        <v>0</v>
      </c>
      <c r="CK44" s="39">
        <v>1734.06</v>
      </c>
      <c r="CL44" s="39">
        <v>0</v>
      </c>
      <c r="CM44" s="39">
        <v>0</v>
      </c>
      <c r="CN44" s="39">
        <v>0</v>
      </c>
      <c r="CO44" s="39">
        <v>0</v>
      </c>
      <c r="CP44" s="39">
        <v>0</v>
      </c>
      <c r="CQ44" s="39">
        <v>0</v>
      </c>
      <c r="CR44" s="39">
        <v>0</v>
      </c>
      <c r="CS44" s="39">
        <v>0</v>
      </c>
      <c r="CT44" s="39">
        <v>0</v>
      </c>
      <c r="CU44" s="39">
        <v>0</v>
      </c>
      <c r="CV44" s="39">
        <v>0</v>
      </c>
      <c r="CW44" s="39">
        <v>0</v>
      </c>
      <c r="CX44" s="39">
        <v>3.4807000000000001</v>
      </c>
      <c r="CY44" s="39">
        <v>67.633300000000006</v>
      </c>
      <c r="CZ44" s="39">
        <v>22.7562</v>
      </c>
      <c r="DA44" s="39">
        <v>0</v>
      </c>
      <c r="DB44" s="39">
        <v>0.33184799999999998</v>
      </c>
      <c r="DC44" s="39">
        <v>8.1220199999999991</v>
      </c>
      <c r="DD44" s="39">
        <v>102.47799999999999</v>
      </c>
      <c r="DE44" s="39">
        <v>204.80199999999999</v>
      </c>
      <c r="DL44" s="39" t="s">
        <v>208</v>
      </c>
      <c r="DM44" s="39" t="s">
        <v>209</v>
      </c>
      <c r="DN44" s="39" t="s">
        <v>166</v>
      </c>
      <c r="DO44" s="39" t="s">
        <v>190</v>
      </c>
      <c r="DP44" s="39">
        <v>8.5</v>
      </c>
      <c r="DQ44" s="39" t="s">
        <v>167</v>
      </c>
      <c r="DR44" s="39" t="s">
        <v>210</v>
      </c>
      <c r="DS44" s="39" t="s">
        <v>211</v>
      </c>
    </row>
    <row r="45" spans="1:123" x14ac:dyDescent="0.25">
      <c r="A45" s="21"/>
      <c r="B45" s="39" t="s">
        <v>251</v>
      </c>
      <c r="C45" s="39" t="s">
        <v>129</v>
      </c>
      <c r="D45" s="39">
        <v>1000015</v>
      </c>
      <c r="E45" s="39" t="s">
        <v>171</v>
      </c>
      <c r="F45" s="39" t="s">
        <v>162</v>
      </c>
      <c r="G45" s="40">
        <v>3.888888888888889E-2</v>
      </c>
      <c r="H45" s="39" t="s">
        <v>170</v>
      </c>
      <c r="I45" s="39">
        <v>-1.46</v>
      </c>
      <c r="J45" s="39" t="s">
        <v>164</v>
      </c>
      <c r="K45" s="39" t="s">
        <v>164</v>
      </c>
      <c r="L45" s="39" t="s">
        <v>200</v>
      </c>
      <c r="M45" s="39">
        <v>0</v>
      </c>
      <c r="N45" s="39">
        <v>107406</v>
      </c>
      <c r="O45" s="39">
        <v>84037.3</v>
      </c>
      <c r="P45" s="39">
        <v>0</v>
      </c>
      <c r="Q45" s="39">
        <v>0</v>
      </c>
      <c r="R45" s="39">
        <v>0</v>
      </c>
      <c r="S45" s="39">
        <v>93403.8</v>
      </c>
      <c r="T45" s="39">
        <v>284847</v>
      </c>
      <c r="U45" s="39">
        <v>81817.899999999994</v>
      </c>
      <c r="V45" s="39">
        <v>0</v>
      </c>
      <c r="W45" s="39">
        <v>0</v>
      </c>
      <c r="X45" s="39">
        <v>366665</v>
      </c>
      <c r="Y45" s="39">
        <v>56.7971</v>
      </c>
      <c r="Z45" s="39">
        <v>0</v>
      </c>
      <c r="AA45" s="39">
        <v>0</v>
      </c>
      <c r="AB45" s="39">
        <v>0</v>
      </c>
      <c r="AC45" s="39">
        <v>0</v>
      </c>
      <c r="AD45" s="39">
        <v>1116.78</v>
      </c>
      <c r="AE45" s="39">
        <v>0</v>
      </c>
      <c r="AF45" s="39">
        <v>1173.58</v>
      </c>
      <c r="AG45" s="39">
        <v>0</v>
      </c>
      <c r="AH45" s="39">
        <v>0</v>
      </c>
      <c r="AI45" s="39">
        <v>0</v>
      </c>
      <c r="AJ45" s="39">
        <v>1173.58</v>
      </c>
      <c r="AK45" s="39">
        <v>0</v>
      </c>
      <c r="AL45" s="39">
        <v>0</v>
      </c>
      <c r="AM45" s="39">
        <v>0</v>
      </c>
      <c r="AN45" s="39">
        <v>0</v>
      </c>
      <c r="AO45" s="39">
        <v>0</v>
      </c>
      <c r="AP45" s="39">
        <v>0</v>
      </c>
      <c r="AQ45" s="39">
        <v>0</v>
      </c>
      <c r="AR45" s="39">
        <v>0</v>
      </c>
      <c r="AS45" s="39">
        <v>0</v>
      </c>
      <c r="AT45" s="39">
        <v>0</v>
      </c>
      <c r="AU45" s="39">
        <v>0</v>
      </c>
      <c r="AV45" s="39">
        <v>0</v>
      </c>
      <c r="AW45" s="39">
        <v>0.418964</v>
      </c>
      <c r="AX45" s="39">
        <v>157.29900000000001</v>
      </c>
      <c r="AY45" s="39">
        <v>86.652500000000003</v>
      </c>
      <c r="AZ45" s="39">
        <v>0</v>
      </c>
      <c r="BA45" s="39">
        <v>0</v>
      </c>
      <c r="BB45" s="39">
        <v>7.2015099999999999</v>
      </c>
      <c r="BC45" s="39">
        <v>101.544</v>
      </c>
      <c r="BD45" s="39">
        <v>353.11599999999999</v>
      </c>
      <c r="BK45" s="39" t="s">
        <v>164</v>
      </c>
      <c r="BL45" s="39" t="s">
        <v>164</v>
      </c>
      <c r="BM45" s="39" t="s">
        <v>178</v>
      </c>
      <c r="BN45" s="39">
        <v>4.2556200000000004</v>
      </c>
      <c r="BO45" s="39">
        <v>131638</v>
      </c>
      <c r="BP45" s="39">
        <v>48649.2</v>
      </c>
      <c r="BQ45" s="39">
        <v>0</v>
      </c>
      <c r="BR45" s="39">
        <v>516.75199999999995</v>
      </c>
      <c r="BS45" s="39">
        <v>0</v>
      </c>
      <c r="BT45" s="39">
        <v>93403.8</v>
      </c>
      <c r="BU45" s="39">
        <v>274212</v>
      </c>
      <c r="BV45" s="39">
        <v>81817.899999999994</v>
      </c>
      <c r="BW45" s="39">
        <v>0</v>
      </c>
      <c r="BX45" s="39">
        <v>0</v>
      </c>
      <c r="BY45" s="39">
        <v>356030</v>
      </c>
      <c r="BZ45" s="39">
        <v>739.85299999999995</v>
      </c>
      <c r="CA45" s="39">
        <v>0</v>
      </c>
      <c r="CB45" s="39">
        <v>0</v>
      </c>
      <c r="CC45" s="39">
        <v>0</v>
      </c>
      <c r="CD45" s="39">
        <v>0</v>
      </c>
      <c r="CE45" s="39">
        <v>1101.51</v>
      </c>
      <c r="CF45" s="39">
        <v>0</v>
      </c>
      <c r="CG45" s="39">
        <v>1841.36</v>
      </c>
      <c r="CH45" s="39">
        <v>0</v>
      </c>
      <c r="CI45" s="39">
        <v>0</v>
      </c>
      <c r="CJ45" s="39">
        <v>0</v>
      </c>
      <c r="CK45" s="39">
        <v>1841.36</v>
      </c>
      <c r="CL45" s="39">
        <v>0</v>
      </c>
      <c r="CM45" s="39">
        <v>0</v>
      </c>
      <c r="CN45" s="39">
        <v>0</v>
      </c>
      <c r="CO45" s="39">
        <v>0</v>
      </c>
      <c r="CP45" s="39">
        <v>0</v>
      </c>
      <c r="CQ45" s="39">
        <v>0</v>
      </c>
      <c r="CR45" s="39">
        <v>0</v>
      </c>
      <c r="CS45" s="39">
        <v>0</v>
      </c>
      <c r="CT45" s="39">
        <v>0</v>
      </c>
      <c r="CU45" s="39">
        <v>0</v>
      </c>
      <c r="CV45" s="39">
        <v>0</v>
      </c>
      <c r="CW45" s="39">
        <v>0</v>
      </c>
      <c r="CX45" s="39">
        <v>4.68607</v>
      </c>
      <c r="CY45" s="39">
        <v>180.857</v>
      </c>
      <c r="CZ45" s="39">
        <v>57.048900000000003</v>
      </c>
      <c r="DA45" s="39">
        <v>0</v>
      </c>
      <c r="DB45" s="39">
        <v>0.41053699999999999</v>
      </c>
      <c r="DC45" s="39">
        <v>7.1023100000000001</v>
      </c>
      <c r="DD45" s="39">
        <v>101.544</v>
      </c>
      <c r="DE45" s="39">
        <v>351.649</v>
      </c>
      <c r="DL45" s="39" t="s">
        <v>208</v>
      </c>
      <c r="DM45" s="39" t="s">
        <v>209</v>
      </c>
      <c r="DN45" s="39" t="s">
        <v>166</v>
      </c>
      <c r="DO45" s="39" t="s">
        <v>190</v>
      </c>
      <c r="DP45" s="39">
        <v>8.5</v>
      </c>
      <c r="DQ45" s="39" t="s">
        <v>167</v>
      </c>
      <c r="DR45" s="39" t="s">
        <v>210</v>
      </c>
      <c r="DS45" s="39" t="s">
        <v>211</v>
      </c>
    </row>
    <row r="46" spans="1:123" x14ac:dyDescent="0.25">
      <c r="A46" s="21"/>
      <c r="B46" s="39" t="s">
        <v>252</v>
      </c>
      <c r="C46" s="39" t="s">
        <v>139</v>
      </c>
      <c r="D46" s="39">
        <v>1000015</v>
      </c>
      <c r="E46" s="39" t="s">
        <v>171</v>
      </c>
      <c r="F46" s="39" t="s">
        <v>162</v>
      </c>
      <c r="G46" s="40">
        <v>3.7499999999999999E-2</v>
      </c>
      <c r="H46" s="39" t="s">
        <v>163</v>
      </c>
      <c r="I46" s="39">
        <v>40.380000000000003</v>
      </c>
      <c r="J46" s="39" t="s">
        <v>164</v>
      </c>
      <c r="K46" s="39" t="s">
        <v>164</v>
      </c>
      <c r="L46" s="39" t="s">
        <v>202</v>
      </c>
      <c r="M46" s="39">
        <v>1635.84</v>
      </c>
      <c r="N46" s="39">
        <v>102214</v>
      </c>
      <c r="O46" s="39">
        <v>48000.3</v>
      </c>
      <c r="P46" s="39">
        <v>0</v>
      </c>
      <c r="Q46" s="39">
        <v>0</v>
      </c>
      <c r="R46" s="39">
        <v>0</v>
      </c>
      <c r="S46" s="39">
        <v>93403.8</v>
      </c>
      <c r="T46" s="39">
        <v>245254</v>
      </c>
      <c r="U46" s="39">
        <v>81817.899999999994</v>
      </c>
      <c r="V46" s="39">
        <v>0</v>
      </c>
      <c r="W46" s="39">
        <v>0</v>
      </c>
      <c r="X46" s="39">
        <v>327072</v>
      </c>
      <c r="Y46" s="39">
        <v>0</v>
      </c>
      <c r="Z46" s="39">
        <v>0</v>
      </c>
      <c r="AA46" s="39">
        <v>0</v>
      </c>
      <c r="AB46" s="39">
        <v>0</v>
      </c>
      <c r="AC46" s="39">
        <v>0</v>
      </c>
      <c r="AD46" s="39">
        <v>1116.78</v>
      </c>
      <c r="AE46" s="39">
        <v>0</v>
      </c>
      <c r="AF46" s="39">
        <v>1116.78</v>
      </c>
      <c r="AG46" s="39">
        <v>0</v>
      </c>
      <c r="AH46" s="39">
        <v>0</v>
      </c>
      <c r="AI46" s="39">
        <v>0</v>
      </c>
      <c r="AJ46" s="39">
        <v>1116.78</v>
      </c>
      <c r="AK46" s="39">
        <v>0</v>
      </c>
      <c r="AL46" s="39">
        <v>0</v>
      </c>
      <c r="AM46" s="39">
        <v>0</v>
      </c>
      <c r="AN46" s="39">
        <v>0</v>
      </c>
      <c r="AO46" s="39">
        <v>0</v>
      </c>
      <c r="AP46" s="39">
        <v>0</v>
      </c>
      <c r="AQ46" s="39">
        <v>0</v>
      </c>
      <c r="AR46" s="39">
        <v>0</v>
      </c>
      <c r="AS46" s="39">
        <v>0</v>
      </c>
      <c r="AT46" s="39">
        <v>0</v>
      </c>
      <c r="AU46" s="39">
        <v>0</v>
      </c>
      <c r="AV46" s="39">
        <v>0</v>
      </c>
      <c r="AW46" s="39">
        <v>1.23898</v>
      </c>
      <c r="AX46" s="39">
        <v>151.833</v>
      </c>
      <c r="AY46" s="39">
        <v>49.456200000000003</v>
      </c>
      <c r="AZ46" s="39">
        <v>0</v>
      </c>
      <c r="BA46" s="39">
        <v>0</v>
      </c>
      <c r="BB46" s="39">
        <v>7.2015099999999999</v>
      </c>
      <c r="BC46" s="39">
        <v>101.544</v>
      </c>
      <c r="BD46" s="39">
        <v>311.274</v>
      </c>
      <c r="BK46" s="39" t="s">
        <v>164</v>
      </c>
      <c r="BL46" s="39" t="s">
        <v>164</v>
      </c>
      <c r="BM46" s="39" t="s">
        <v>178</v>
      </c>
      <c r="BN46" s="39">
        <v>4.2556200000000004</v>
      </c>
      <c r="BO46" s="39">
        <v>131638</v>
      </c>
      <c r="BP46" s="39">
        <v>48649.2</v>
      </c>
      <c r="BQ46" s="39">
        <v>0</v>
      </c>
      <c r="BR46" s="39">
        <v>516.75199999999995</v>
      </c>
      <c r="BS46" s="39">
        <v>0</v>
      </c>
      <c r="BT46" s="39">
        <v>93403.8</v>
      </c>
      <c r="BU46" s="39">
        <v>274212</v>
      </c>
      <c r="BV46" s="39">
        <v>81817.899999999994</v>
      </c>
      <c r="BW46" s="39">
        <v>0</v>
      </c>
      <c r="BX46" s="39">
        <v>0</v>
      </c>
      <c r="BY46" s="39">
        <v>356030</v>
      </c>
      <c r="BZ46" s="39">
        <v>739.85299999999995</v>
      </c>
      <c r="CA46" s="39">
        <v>0</v>
      </c>
      <c r="CB46" s="39">
        <v>0</v>
      </c>
      <c r="CC46" s="39">
        <v>0</v>
      </c>
      <c r="CD46" s="39">
        <v>0</v>
      </c>
      <c r="CE46" s="39">
        <v>1101.51</v>
      </c>
      <c r="CF46" s="39">
        <v>0</v>
      </c>
      <c r="CG46" s="39">
        <v>1841.36</v>
      </c>
      <c r="CH46" s="39">
        <v>0</v>
      </c>
      <c r="CI46" s="39">
        <v>0</v>
      </c>
      <c r="CJ46" s="39">
        <v>0</v>
      </c>
      <c r="CK46" s="39">
        <v>1841.36</v>
      </c>
      <c r="CL46" s="39">
        <v>0</v>
      </c>
      <c r="CM46" s="39">
        <v>0</v>
      </c>
      <c r="CN46" s="39">
        <v>0</v>
      </c>
      <c r="CO46" s="39">
        <v>0</v>
      </c>
      <c r="CP46" s="39">
        <v>0</v>
      </c>
      <c r="CQ46" s="39">
        <v>0</v>
      </c>
      <c r="CR46" s="39">
        <v>0</v>
      </c>
      <c r="CS46" s="39">
        <v>0</v>
      </c>
      <c r="CT46" s="39">
        <v>0</v>
      </c>
      <c r="CU46" s="39">
        <v>0</v>
      </c>
      <c r="CV46" s="39">
        <v>0</v>
      </c>
      <c r="CW46" s="39">
        <v>0</v>
      </c>
      <c r="CX46" s="39">
        <v>4.68607</v>
      </c>
      <c r="CY46" s="39">
        <v>180.857</v>
      </c>
      <c r="CZ46" s="39">
        <v>57.048900000000003</v>
      </c>
      <c r="DA46" s="39">
        <v>0</v>
      </c>
      <c r="DB46" s="39">
        <v>0.41053699999999999</v>
      </c>
      <c r="DC46" s="39">
        <v>7.1023100000000001</v>
      </c>
      <c r="DD46" s="39">
        <v>101.544</v>
      </c>
      <c r="DE46" s="39">
        <v>351.649</v>
      </c>
      <c r="DL46" s="39" t="s">
        <v>208</v>
      </c>
      <c r="DM46" s="39" t="s">
        <v>209</v>
      </c>
      <c r="DN46" s="39" t="s">
        <v>166</v>
      </c>
      <c r="DO46" s="39" t="s">
        <v>190</v>
      </c>
      <c r="DP46" s="39">
        <v>8.5</v>
      </c>
      <c r="DQ46" s="39" t="s">
        <v>167</v>
      </c>
      <c r="DR46" s="39" t="s">
        <v>210</v>
      </c>
      <c r="DS46" s="39" t="s">
        <v>211</v>
      </c>
    </row>
    <row r="47" spans="1:123" x14ac:dyDescent="0.25">
      <c r="A47" s="21"/>
      <c r="B47" s="39" t="s">
        <v>253</v>
      </c>
      <c r="C47" s="39" t="s">
        <v>130</v>
      </c>
      <c r="D47" s="39">
        <v>1009215</v>
      </c>
      <c r="E47" s="39" t="s">
        <v>171</v>
      </c>
      <c r="F47" s="39" t="s">
        <v>162</v>
      </c>
      <c r="G47" s="40">
        <v>3.888888888888889E-2</v>
      </c>
      <c r="H47" s="39" t="s">
        <v>163</v>
      </c>
      <c r="I47" s="39">
        <v>23.93</v>
      </c>
      <c r="J47" s="39" t="s">
        <v>164</v>
      </c>
      <c r="K47" s="39" t="s">
        <v>164</v>
      </c>
      <c r="L47" s="39" t="s">
        <v>200</v>
      </c>
      <c r="M47" s="39">
        <v>0</v>
      </c>
      <c r="N47" s="39">
        <v>90069.5</v>
      </c>
      <c r="O47" s="39">
        <v>84037.3</v>
      </c>
      <c r="P47" s="39">
        <v>0</v>
      </c>
      <c r="Q47" s="39">
        <v>0</v>
      </c>
      <c r="R47" s="39">
        <v>0</v>
      </c>
      <c r="S47" s="39">
        <v>93403.8</v>
      </c>
      <c r="T47" s="39">
        <v>267511</v>
      </c>
      <c r="U47" s="39">
        <v>81817.899999999994</v>
      </c>
      <c r="V47" s="39">
        <v>0</v>
      </c>
      <c r="W47" s="39">
        <v>0</v>
      </c>
      <c r="X47" s="39">
        <v>349329</v>
      </c>
      <c r="Y47" s="39">
        <v>56.7971</v>
      </c>
      <c r="Z47" s="39">
        <v>0</v>
      </c>
      <c r="AA47" s="39">
        <v>0</v>
      </c>
      <c r="AB47" s="39">
        <v>0</v>
      </c>
      <c r="AC47" s="39">
        <v>0</v>
      </c>
      <c r="AD47" s="39">
        <v>1116.78</v>
      </c>
      <c r="AE47" s="39">
        <v>0</v>
      </c>
      <c r="AF47" s="39">
        <v>1173.58</v>
      </c>
      <c r="AG47" s="39">
        <v>0</v>
      </c>
      <c r="AH47" s="39">
        <v>0</v>
      </c>
      <c r="AI47" s="39">
        <v>0</v>
      </c>
      <c r="AJ47" s="39">
        <v>1173.58</v>
      </c>
      <c r="AK47" s="39">
        <v>0</v>
      </c>
      <c r="AL47" s="39">
        <v>0</v>
      </c>
      <c r="AM47" s="39">
        <v>0</v>
      </c>
      <c r="AN47" s="39">
        <v>0</v>
      </c>
      <c r="AO47" s="39">
        <v>0</v>
      </c>
      <c r="AP47" s="39">
        <v>0</v>
      </c>
      <c r="AQ47" s="39">
        <v>0</v>
      </c>
      <c r="AR47" s="39">
        <v>0</v>
      </c>
      <c r="AS47" s="39">
        <v>0</v>
      </c>
      <c r="AT47" s="39">
        <v>0</v>
      </c>
      <c r="AU47" s="39">
        <v>0</v>
      </c>
      <c r="AV47" s="39">
        <v>0</v>
      </c>
      <c r="AW47" s="39">
        <v>0.418964</v>
      </c>
      <c r="AX47" s="39">
        <v>131.90899999999999</v>
      </c>
      <c r="AY47" s="39">
        <v>86.652500000000003</v>
      </c>
      <c r="AZ47" s="39">
        <v>0</v>
      </c>
      <c r="BA47" s="39">
        <v>0</v>
      </c>
      <c r="BB47" s="39">
        <v>7.2015099999999999</v>
      </c>
      <c r="BC47" s="39">
        <v>101.544</v>
      </c>
      <c r="BD47" s="39">
        <v>327.726</v>
      </c>
      <c r="BK47" s="39" t="s">
        <v>164</v>
      </c>
      <c r="BL47" s="39" t="s">
        <v>164</v>
      </c>
      <c r="BM47" s="39" t="s">
        <v>178</v>
      </c>
      <c r="BN47" s="39">
        <v>4.2556200000000004</v>
      </c>
      <c r="BO47" s="39">
        <v>131638</v>
      </c>
      <c r="BP47" s="39">
        <v>48649.2</v>
      </c>
      <c r="BQ47" s="39">
        <v>0</v>
      </c>
      <c r="BR47" s="39">
        <v>516.75199999999995</v>
      </c>
      <c r="BS47" s="39">
        <v>0</v>
      </c>
      <c r="BT47" s="39">
        <v>93403.8</v>
      </c>
      <c r="BU47" s="39">
        <v>274212</v>
      </c>
      <c r="BV47" s="39">
        <v>81817.899999999994</v>
      </c>
      <c r="BW47" s="39">
        <v>0</v>
      </c>
      <c r="BX47" s="39">
        <v>0</v>
      </c>
      <c r="BY47" s="39">
        <v>356030</v>
      </c>
      <c r="BZ47" s="39">
        <v>739.85299999999995</v>
      </c>
      <c r="CA47" s="39">
        <v>0</v>
      </c>
      <c r="CB47" s="39">
        <v>0</v>
      </c>
      <c r="CC47" s="39">
        <v>0</v>
      </c>
      <c r="CD47" s="39">
        <v>0</v>
      </c>
      <c r="CE47" s="39">
        <v>1101.51</v>
      </c>
      <c r="CF47" s="39">
        <v>0</v>
      </c>
      <c r="CG47" s="39">
        <v>1841.36</v>
      </c>
      <c r="CH47" s="39">
        <v>0</v>
      </c>
      <c r="CI47" s="39">
        <v>0</v>
      </c>
      <c r="CJ47" s="39">
        <v>0</v>
      </c>
      <c r="CK47" s="39">
        <v>1841.36</v>
      </c>
      <c r="CL47" s="39">
        <v>0</v>
      </c>
      <c r="CM47" s="39">
        <v>0</v>
      </c>
      <c r="CN47" s="39">
        <v>0</v>
      </c>
      <c r="CO47" s="39">
        <v>0</v>
      </c>
      <c r="CP47" s="39">
        <v>0</v>
      </c>
      <c r="CQ47" s="39">
        <v>0</v>
      </c>
      <c r="CR47" s="39">
        <v>0</v>
      </c>
      <c r="CS47" s="39">
        <v>0</v>
      </c>
      <c r="CT47" s="39">
        <v>0</v>
      </c>
      <c r="CU47" s="39">
        <v>0</v>
      </c>
      <c r="CV47" s="39">
        <v>0</v>
      </c>
      <c r="CW47" s="39">
        <v>0</v>
      </c>
      <c r="CX47" s="39">
        <v>4.68607</v>
      </c>
      <c r="CY47" s="39">
        <v>180.857</v>
      </c>
      <c r="CZ47" s="39">
        <v>57.048900000000003</v>
      </c>
      <c r="DA47" s="39">
        <v>0</v>
      </c>
      <c r="DB47" s="39">
        <v>0.41053699999999999</v>
      </c>
      <c r="DC47" s="39">
        <v>7.1023100000000001</v>
      </c>
      <c r="DD47" s="39">
        <v>101.544</v>
      </c>
      <c r="DE47" s="39">
        <v>351.649</v>
      </c>
      <c r="DL47" s="39" t="s">
        <v>208</v>
      </c>
      <c r="DM47" s="39" t="s">
        <v>209</v>
      </c>
      <c r="DN47" s="39" t="s">
        <v>166</v>
      </c>
      <c r="DO47" s="39" t="s">
        <v>190</v>
      </c>
      <c r="DP47" s="39">
        <v>8.5</v>
      </c>
      <c r="DQ47" s="39" t="s">
        <v>167</v>
      </c>
      <c r="DR47" s="39" t="s">
        <v>210</v>
      </c>
      <c r="DS47" s="39" t="s">
        <v>211</v>
      </c>
    </row>
    <row r="48" spans="1:123" x14ac:dyDescent="0.25">
      <c r="B48" s="39" t="s">
        <v>254</v>
      </c>
      <c r="C48" s="39" t="s">
        <v>131</v>
      </c>
      <c r="D48" s="39">
        <v>1009315</v>
      </c>
      <c r="E48" s="39" t="s">
        <v>171</v>
      </c>
      <c r="F48" s="39" t="s">
        <v>162</v>
      </c>
      <c r="G48" s="40">
        <v>3.9583333333333331E-2</v>
      </c>
      <c r="H48" s="39" t="s">
        <v>170</v>
      </c>
      <c r="I48" s="39">
        <v>-1.42</v>
      </c>
      <c r="J48" s="39" t="s">
        <v>164</v>
      </c>
      <c r="K48" s="39" t="s">
        <v>164</v>
      </c>
      <c r="L48" s="39" t="s">
        <v>200</v>
      </c>
      <c r="M48" s="39">
        <v>0</v>
      </c>
      <c r="N48" s="39">
        <v>107406</v>
      </c>
      <c r="O48" s="39">
        <v>84037.3</v>
      </c>
      <c r="P48" s="39">
        <v>0</v>
      </c>
      <c r="Q48" s="39">
        <v>0</v>
      </c>
      <c r="R48" s="39">
        <v>0</v>
      </c>
      <c r="S48" s="39">
        <v>93403.8</v>
      </c>
      <c r="T48" s="39">
        <v>284847</v>
      </c>
      <c r="U48" s="39">
        <v>81817.899999999994</v>
      </c>
      <c r="V48" s="39">
        <v>0</v>
      </c>
      <c r="W48" s="39">
        <v>0</v>
      </c>
      <c r="X48" s="39">
        <v>366665</v>
      </c>
      <c r="Y48" s="39">
        <v>51.7485</v>
      </c>
      <c r="Z48" s="39">
        <v>0</v>
      </c>
      <c r="AA48" s="39">
        <v>0</v>
      </c>
      <c r="AB48" s="39">
        <v>0</v>
      </c>
      <c r="AC48" s="39">
        <v>0</v>
      </c>
      <c r="AD48" s="39">
        <v>1116.78</v>
      </c>
      <c r="AE48" s="39">
        <v>0</v>
      </c>
      <c r="AF48" s="39">
        <v>1168.53</v>
      </c>
      <c r="AG48" s="39">
        <v>0</v>
      </c>
      <c r="AH48" s="39">
        <v>0</v>
      </c>
      <c r="AI48" s="39">
        <v>0</v>
      </c>
      <c r="AJ48" s="39">
        <v>1168.53</v>
      </c>
      <c r="AK48" s="39">
        <v>0</v>
      </c>
      <c r="AL48" s="39">
        <v>0</v>
      </c>
      <c r="AM48" s="39">
        <v>0</v>
      </c>
      <c r="AN48" s="39">
        <v>0</v>
      </c>
      <c r="AO48" s="39">
        <v>0</v>
      </c>
      <c r="AP48" s="39">
        <v>0</v>
      </c>
      <c r="AQ48" s="39">
        <v>0</v>
      </c>
      <c r="AR48" s="39">
        <v>0</v>
      </c>
      <c r="AS48" s="39">
        <v>0</v>
      </c>
      <c r="AT48" s="39">
        <v>0</v>
      </c>
      <c r="AU48" s="39">
        <v>0</v>
      </c>
      <c r="AV48" s="39">
        <v>0</v>
      </c>
      <c r="AW48" s="39">
        <v>0.38172299999999998</v>
      </c>
      <c r="AX48" s="39">
        <v>157.29900000000001</v>
      </c>
      <c r="AY48" s="39">
        <v>86.652500000000003</v>
      </c>
      <c r="AZ48" s="39">
        <v>0</v>
      </c>
      <c r="BA48" s="39">
        <v>0</v>
      </c>
      <c r="BB48" s="39">
        <v>7.2015099999999999</v>
      </c>
      <c r="BC48" s="39">
        <v>101.544</v>
      </c>
      <c r="BD48" s="39">
        <v>353.07900000000001</v>
      </c>
      <c r="BK48" s="39" t="s">
        <v>164</v>
      </c>
      <c r="BL48" s="39" t="s">
        <v>164</v>
      </c>
      <c r="BM48" s="39" t="s">
        <v>178</v>
      </c>
      <c r="BN48" s="39">
        <v>4.2556200000000004</v>
      </c>
      <c r="BO48" s="39">
        <v>131638</v>
      </c>
      <c r="BP48" s="39">
        <v>48649.2</v>
      </c>
      <c r="BQ48" s="39">
        <v>0</v>
      </c>
      <c r="BR48" s="39">
        <v>516.75199999999995</v>
      </c>
      <c r="BS48" s="39">
        <v>0</v>
      </c>
      <c r="BT48" s="39">
        <v>93403.8</v>
      </c>
      <c r="BU48" s="39">
        <v>274212</v>
      </c>
      <c r="BV48" s="39">
        <v>81817.899999999994</v>
      </c>
      <c r="BW48" s="39">
        <v>0</v>
      </c>
      <c r="BX48" s="39">
        <v>0</v>
      </c>
      <c r="BY48" s="39">
        <v>356030</v>
      </c>
      <c r="BZ48" s="39">
        <v>739.85299999999995</v>
      </c>
      <c r="CA48" s="39">
        <v>0</v>
      </c>
      <c r="CB48" s="39">
        <v>0</v>
      </c>
      <c r="CC48" s="39">
        <v>0</v>
      </c>
      <c r="CD48" s="39">
        <v>0</v>
      </c>
      <c r="CE48" s="39">
        <v>1101.51</v>
      </c>
      <c r="CF48" s="39">
        <v>0</v>
      </c>
      <c r="CG48" s="39">
        <v>1841.36</v>
      </c>
      <c r="CH48" s="39">
        <v>0</v>
      </c>
      <c r="CI48" s="39">
        <v>0</v>
      </c>
      <c r="CJ48" s="39">
        <v>0</v>
      </c>
      <c r="CK48" s="39">
        <v>1841.36</v>
      </c>
      <c r="CL48" s="39">
        <v>0</v>
      </c>
      <c r="CM48" s="39">
        <v>0</v>
      </c>
      <c r="CN48" s="39">
        <v>0</v>
      </c>
      <c r="CO48" s="39">
        <v>0</v>
      </c>
      <c r="CP48" s="39">
        <v>0</v>
      </c>
      <c r="CQ48" s="39">
        <v>0</v>
      </c>
      <c r="CR48" s="39">
        <v>0</v>
      </c>
      <c r="CS48" s="39">
        <v>0</v>
      </c>
      <c r="CT48" s="39">
        <v>0</v>
      </c>
      <c r="CU48" s="39">
        <v>0</v>
      </c>
      <c r="CV48" s="39">
        <v>0</v>
      </c>
      <c r="CW48" s="39">
        <v>0</v>
      </c>
      <c r="CX48" s="39">
        <v>4.68607</v>
      </c>
      <c r="CY48" s="39">
        <v>180.857</v>
      </c>
      <c r="CZ48" s="39">
        <v>57.048900000000003</v>
      </c>
      <c r="DA48" s="39">
        <v>0</v>
      </c>
      <c r="DB48" s="39">
        <v>0.41053699999999999</v>
      </c>
      <c r="DC48" s="39">
        <v>7.1023100000000001</v>
      </c>
      <c r="DD48" s="39">
        <v>101.544</v>
      </c>
      <c r="DE48" s="39">
        <v>351.649</v>
      </c>
      <c r="DL48" s="39" t="s">
        <v>208</v>
      </c>
      <c r="DM48" s="39" t="s">
        <v>209</v>
      </c>
      <c r="DN48" s="39" t="s">
        <v>166</v>
      </c>
      <c r="DO48" s="39" t="s">
        <v>190</v>
      </c>
      <c r="DP48" s="39">
        <v>8.5</v>
      </c>
      <c r="DQ48" s="39" t="s">
        <v>167</v>
      </c>
      <c r="DR48" s="39" t="s">
        <v>210</v>
      </c>
      <c r="DS48" s="39" t="s">
        <v>211</v>
      </c>
    </row>
    <row r="49" spans="1:123" x14ac:dyDescent="0.25">
      <c r="A49" s="2"/>
      <c r="B49" s="39" t="s">
        <v>255</v>
      </c>
      <c r="C49" s="39" t="s">
        <v>132</v>
      </c>
      <c r="D49" s="39">
        <v>1009415</v>
      </c>
      <c r="E49" s="39" t="s">
        <v>171</v>
      </c>
      <c r="F49" s="39" t="s">
        <v>162</v>
      </c>
      <c r="G49" s="40">
        <v>3.9583333333333331E-2</v>
      </c>
      <c r="H49" s="39" t="s">
        <v>170</v>
      </c>
      <c r="I49" s="39">
        <v>-11.79</v>
      </c>
      <c r="J49" s="39" t="s">
        <v>164</v>
      </c>
      <c r="K49" s="39" t="s">
        <v>164</v>
      </c>
      <c r="L49" s="39" t="s">
        <v>200</v>
      </c>
      <c r="M49" s="39">
        <v>0</v>
      </c>
      <c r="N49" s="39">
        <v>121140</v>
      </c>
      <c r="O49" s="39">
        <v>84037.3</v>
      </c>
      <c r="P49" s="39">
        <v>0</v>
      </c>
      <c r="Q49" s="39">
        <v>0</v>
      </c>
      <c r="R49" s="39">
        <v>0</v>
      </c>
      <c r="S49" s="39">
        <v>93403.8</v>
      </c>
      <c r="T49" s="39">
        <v>298581</v>
      </c>
      <c r="U49" s="39">
        <v>81817.899999999994</v>
      </c>
      <c r="V49" s="39">
        <v>0</v>
      </c>
      <c r="W49" s="39">
        <v>0</v>
      </c>
      <c r="X49" s="39">
        <v>380399</v>
      </c>
      <c r="Y49" s="39">
        <v>52.051699999999997</v>
      </c>
      <c r="Z49" s="39">
        <v>0</v>
      </c>
      <c r="AA49" s="39">
        <v>0</v>
      </c>
      <c r="AB49" s="39">
        <v>0</v>
      </c>
      <c r="AC49" s="39">
        <v>0</v>
      </c>
      <c r="AD49" s="39">
        <v>1116.78</v>
      </c>
      <c r="AE49" s="39">
        <v>0</v>
      </c>
      <c r="AF49" s="39">
        <v>1168.83</v>
      </c>
      <c r="AG49" s="39">
        <v>0</v>
      </c>
      <c r="AH49" s="39">
        <v>0</v>
      </c>
      <c r="AI49" s="39">
        <v>0</v>
      </c>
      <c r="AJ49" s="39">
        <v>1168.83</v>
      </c>
      <c r="AK49" s="39">
        <v>0</v>
      </c>
      <c r="AL49" s="39">
        <v>0</v>
      </c>
      <c r="AM49" s="39">
        <v>0</v>
      </c>
      <c r="AN49" s="39">
        <v>0</v>
      </c>
      <c r="AO49" s="39">
        <v>0</v>
      </c>
      <c r="AP49" s="39">
        <v>0</v>
      </c>
      <c r="AQ49" s="39">
        <v>0</v>
      </c>
      <c r="AR49" s="39">
        <v>0</v>
      </c>
      <c r="AS49" s="39">
        <v>0</v>
      </c>
      <c r="AT49" s="39">
        <v>0</v>
      </c>
      <c r="AU49" s="39">
        <v>0</v>
      </c>
      <c r="AV49" s="39">
        <v>0</v>
      </c>
      <c r="AW49" s="39">
        <v>0.380249</v>
      </c>
      <c r="AX49" s="39">
        <v>167.666</v>
      </c>
      <c r="AY49" s="39">
        <v>86.652500000000003</v>
      </c>
      <c r="AZ49" s="39">
        <v>0</v>
      </c>
      <c r="BA49" s="39">
        <v>0</v>
      </c>
      <c r="BB49" s="39">
        <v>7.2015099999999999</v>
      </c>
      <c r="BC49" s="39">
        <v>101.544</v>
      </c>
      <c r="BD49" s="39">
        <v>363.44400000000002</v>
      </c>
      <c r="BK49" s="39" t="s">
        <v>164</v>
      </c>
      <c r="BL49" s="39" t="s">
        <v>164</v>
      </c>
      <c r="BM49" s="39" t="s">
        <v>178</v>
      </c>
      <c r="BN49" s="39">
        <v>4.2556200000000004</v>
      </c>
      <c r="BO49" s="39">
        <v>131638</v>
      </c>
      <c r="BP49" s="39">
        <v>48649.2</v>
      </c>
      <c r="BQ49" s="39">
        <v>0</v>
      </c>
      <c r="BR49" s="39">
        <v>516.75199999999995</v>
      </c>
      <c r="BS49" s="39">
        <v>0</v>
      </c>
      <c r="BT49" s="39">
        <v>93403.8</v>
      </c>
      <c r="BU49" s="39">
        <v>274212</v>
      </c>
      <c r="BV49" s="39">
        <v>81817.899999999994</v>
      </c>
      <c r="BW49" s="39">
        <v>0</v>
      </c>
      <c r="BX49" s="39">
        <v>0</v>
      </c>
      <c r="BY49" s="39">
        <v>356030</v>
      </c>
      <c r="BZ49" s="39">
        <v>739.85299999999995</v>
      </c>
      <c r="CA49" s="39">
        <v>0</v>
      </c>
      <c r="CB49" s="39">
        <v>0</v>
      </c>
      <c r="CC49" s="39">
        <v>0</v>
      </c>
      <c r="CD49" s="39">
        <v>0</v>
      </c>
      <c r="CE49" s="39">
        <v>1101.51</v>
      </c>
      <c r="CF49" s="39">
        <v>0</v>
      </c>
      <c r="CG49" s="39">
        <v>1841.36</v>
      </c>
      <c r="CH49" s="39">
        <v>0</v>
      </c>
      <c r="CI49" s="39">
        <v>0</v>
      </c>
      <c r="CJ49" s="39">
        <v>0</v>
      </c>
      <c r="CK49" s="39">
        <v>1841.36</v>
      </c>
      <c r="CL49" s="39">
        <v>0</v>
      </c>
      <c r="CM49" s="39">
        <v>0</v>
      </c>
      <c r="CN49" s="39">
        <v>0</v>
      </c>
      <c r="CO49" s="39">
        <v>0</v>
      </c>
      <c r="CP49" s="39">
        <v>0</v>
      </c>
      <c r="CQ49" s="39">
        <v>0</v>
      </c>
      <c r="CR49" s="39">
        <v>0</v>
      </c>
      <c r="CS49" s="39">
        <v>0</v>
      </c>
      <c r="CT49" s="39">
        <v>0</v>
      </c>
      <c r="CU49" s="39">
        <v>0</v>
      </c>
      <c r="CV49" s="39">
        <v>0</v>
      </c>
      <c r="CW49" s="39">
        <v>0</v>
      </c>
      <c r="CX49" s="39">
        <v>4.68607</v>
      </c>
      <c r="CY49" s="39">
        <v>180.857</v>
      </c>
      <c r="CZ49" s="39">
        <v>57.048900000000003</v>
      </c>
      <c r="DA49" s="39">
        <v>0</v>
      </c>
      <c r="DB49" s="39">
        <v>0.41053699999999999</v>
      </c>
      <c r="DC49" s="39">
        <v>7.1023100000000001</v>
      </c>
      <c r="DD49" s="39">
        <v>101.544</v>
      </c>
      <c r="DE49" s="39">
        <v>351.649</v>
      </c>
      <c r="DL49" s="39" t="s">
        <v>208</v>
      </c>
      <c r="DM49" s="39" t="s">
        <v>209</v>
      </c>
      <c r="DN49" s="39" t="s">
        <v>166</v>
      </c>
      <c r="DO49" s="39" t="s">
        <v>190</v>
      </c>
      <c r="DP49" s="39">
        <v>8.5</v>
      </c>
      <c r="DQ49" s="39" t="s">
        <v>167</v>
      </c>
      <c r="DR49" s="39" t="s">
        <v>210</v>
      </c>
      <c r="DS49" s="39" t="s">
        <v>211</v>
      </c>
    </row>
    <row r="50" spans="1:123" x14ac:dyDescent="0.25">
      <c r="B50" s="39" t="s">
        <v>256</v>
      </c>
      <c r="C50" s="39" t="s">
        <v>135</v>
      </c>
      <c r="D50" s="39">
        <v>1009806</v>
      </c>
      <c r="E50" s="39" t="s">
        <v>168</v>
      </c>
      <c r="F50" s="39" t="s">
        <v>162</v>
      </c>
      <c r="G50" s="40">
        <v>4.1666666666666664E-2</v>
      </c>
      <c r="H50" s="39" t="s">
        <v>170</v>
      </c>
      <c r="I50" s="39">
        <v>-16.059999999999999</v>
      </c>
      <c r="J50" s="39" t="s">
        <v>164</v>
      </c>
      <c r="K50" s="39" t="s">
        <v>164</v>
      </c>
      <c r="L50" s="39" t="s">
        <v>200</v>
      </c>
      <c r="M50" s="39">
        <v>0</v>
      </c>
      <c r="N50" s="39">
        <v>21100.1</v>
      </c>
      <c r="O50" s="39">
        <v>64644.1</v>
      </c>
      <c r="P50" s="39">
        <v>0</v>
      </c>
      <c r="Q50" s="39">
        <v>0</v>
      </c>
      <c r="R50" s="39">
        <v>0</v>
      </c>
      <c r="S50" s="39">
        <v>93403.8</v>
      </c>
      <c r="T50" s="39">
        <v>179148</v>
      </c>
      <c r="U50" s="39">
        <v>81817.899999999994</v>
      </c>
      <c r="V50" s="39">
        <v>0</v>
      </c>
      <c r="W50" s="39">
        <v>0</v>
      </c>
      <c r="X50" s="39">
        <v>260966</v>
      </c>
      <c r="Y50" s="39">
        <v>104.786</v>
      </c>
      <c r="Z50" s="39">
        <v>0</v>
      </c>
      <c r="AA50" s="39">
        <v>0</v>
      </c>
      <c r="AB50" s="39">
        <v>0</v>
      </c>
      <c r="AC50" s="39">
        <v>0</v>
      </c>
      <c r="AD50" s="39">
        <v>1288.1600000000001</v>
      </c>
      <c r="AE50" s="39">
        <v>0</v>
      </c>
      <c r="AF50" s="39">
        <v>1392.95</v>
      </c>
      <c r="AG50" s="39">
        <v>0</v>
      </c>
      <c r="AH50" s="39">
        <v>0</v>
      </c>
      <c r="AI50" s="39">
        <v>0</v>
      </c>
      <c r="AJ50" s="39">
        <v>1392.95</v>
      </c>
      <c r="AK50" s="39">
        <v>0</v>
      </c>
      <c r="AL50" s="39">
        <v>0</v>
      </c>
      <c r="AM50" s="39">
        <v>0</v>
      </c>
      <c r="AN50" s="39">
        <v>0</v>
      </c>
      <c r="AO50" s="39">
        <v>0</v>
      </c>
      <c r="AP50" s="39">
        <v>0</v>
      </c>
      <c r="AQ50" s="39">
        <v>0</v>
      </c>
      <c r="AR50" s="39">
        <v>0</v>
      </c>
      <c r="AS50" s="39">
        <v>0</v>
      </c>
      <c r="AT50" s="39">
        <v>0</v>
      </c>
      <c r="AU50" s="39">
        <v>0</v>
      </c>
      <c r="AV50" s="39">
        <v>0</v>
      </c>
      <c r="AW50" s="39">
        <v>0.77242999999999995</v>
      </c>
      <c r="AX50" s="39">
        <v>42.349800000000002</v>
      </c>
      <c r="AY50" s="39">
        <v>67.005899999999997</v>
      </c>
      <c r="AZ50" s="39">
        <v>0</v>
      </c>
      <c r="BA50" s="39">
        <v>0</v>
      </c>
      <c r="BB50" s="39">
        <v>8.2474399999999992</v>
      </c>
      <c r="BC50" s="39">
        <v>102.47799999999999</v>
      </c>
      <c r="BD50" s="39">
        <v>220.85300000000001</v>
      </c>
      <c r="BK50" s="39" t="s">
        <v>164</v>
      </c>
      <c r="BL50" s="39" t="s">
        <v>164</v>
      </c>
      <c r="BM50" s="39" t="s">
        <v>201</v>
      </c>
      <c r="BN50" s="39">
        <v>2.6558299999999999</v>
      </c>
      <c r="BO50" s="39">
        <v>41669.699999999997</v>
      </c>
      <c r="BP50" s="39">
        <v>18439</v>
      </c>
      <c r="BQ50" s="39">
        <v>0</v>
      </c>
      <c r="BR50" s="39">
        <v>432.55700000000002</v>
      </c>
      <c r="BS50" s="39">
        <v>0</v>
      </c>
      <c r="BT50" s="39">
        <v>93403.8</v>
      </c>
      <c r="BU50" s="39">
        <v>153948</v>
      </c>
      <c r="BV50" s="39">
        <v>81817.899999999994</v>
      </c>
      <c r="BW50" s="39">
        <v>0</v>
      </c>
      <c r="BX50" s="39">
        <v>0</v>
      </c>
      <c r="BY50" s="39">
        <v>235766</v>
      </c>
      <c r="BZ50" s="39">
        <v>465.459</v>
      </c>
      <c r="CA50" s="39">
        <v>0</v>
      </c>
      <c r="CB50" s="39">
        <v>0</v>
      </c>
      <c r="CC50" s="39">
        <v>0</v>
      </c>
      <c r="CD50" s="39">
        <v>0</v>
      </c>
      <c r="CE50" s="39">
        <v>1268.6099999999999</v>
      </c>
      <c r="CF50" s="39">
        <v>0</v>
      </c>
      <c r="CG50" s="39">
        <v>1734.06</v>
      </c>
      <c r="CH50" s="39">
        <v>0</v>
      </c>
      <c r="CI50" s="39">
        <v>0</v>
      </c>
      <c r="CJ50" s="39">
        <v>0</v>
      </c>
      <c r="CK50" s="39">
        <v>1734.06</v>
      </c>
      <c r="CL50" s="39">
        <v>0</v>
      </c>
      <c r="CM50" s="39">
        <v>0</v>
      </c>
      <c r="CN50" s="39">
        <v>0</v>
      </c>
      <c r="CO50" s="39">
        <v>0</v>
      </c>
      <c r="CP50" s="39">
        <v>0</v>
      </c>
      <c r="CQ50" s="39">
        <v>0</v>
      </c>
      <c r="CR50" s="39">
        <v>0</v>
      </c>
      <c r="CS50" s="39">
        <v>0</v>
      </c>
      <c r="CT50" s="39">
        <v>0</v>
      </c>
      <c r="CU50" s="39">
        <v>0</v>
      </c>
      <c r="CV50" s="39">
        <v>0</v>
      </c>
      <c r="CW50" s="39">
        <v>0</v>
      </c>
      <c r="CX50" s="39">
        <v>3.4807000000000001</v>
      </c>
      <c r="CY50" s="39">
        <v>67.633300000000006</v>
      </c>
      <c r="CZ50" s="39">
        <v>22.7562</v>
      </c>
      <c r="DA50" s="39">
        <v>0</v>
      </c>
      <c r="DB50" s="39">
        <v>0.33184799999999998</v>
      </c>
      <c r="DC50" s="39">
        <v>8.1220199999999991</v>
      </c>
      <c r="DD50" s="39">
        <v>102.47799999999999</v>
      </c>
      <c r="DE50" s="39">
        <v>204.80199999999999</v>
      </c>
      <c r="DL50" s="39" t="s">
        <v>208</v>
      </c>
      <c r="DM50" s="39" t="s">
        <v>209</v>
      </c>
      <c r="DN50" s="39" t="s">
        <v>166</v>
      </c>
      <c r="DO50" s="39" t="s">
        <v>190</v>
      </c>
      <c r="DP50" s="39">
        <v>8.5</v>
      </c>
      <c r="DQ50" s="39" t="s">
        <v>167</v>
      </c>
      <c r="DR50" s="39" t="s">
        <v>210</v>
      </c>
      <c r="DS50" s="39" t="s">
        <v>211</v>
      </c>
    </row>
    <row r="51" spans="1:123" x14ac:dyDescent="0.25">
      <c r="B51" s="39" t="s">
        <v>257</v>
      </c>
      <c r="C51" s="39" t="s">
        <v>136</v>
      </c>
      <c r="D51" s="39">
        <v>1009906</v>
      </c>
      <c r="E51" s="39" t="s">
        <v>168</v>
      </c>
      <c r="F51" s="39" t="s">
        <v>162</v>
      </c>
      <c r="G51" s="40">
        <v>4.1666666666666664E-2</v>
      </c>
      <c r="H51" s="39" t="s">
        <v>170</v>
      </c>
      <c r="I51" s="39">
        <v>-32.979999999999997</v>
      </c>
      <c r="J51" s="39" t="s">
        <v>164</v>
      </c>
      <c r="K51" s="39" t="s">
        <v>164</v>
      </c>
      <c r="L51" s="39" t="s">
        <v>200</v>
      </c>
      <c r="M51" s="39">
        <v>0</v>
      </c>
      <c r="N51" s="39">
        <v>31178.400000000001</v>
      </c>
      <c r="O51" s="39">
        <v>64644.1</v>
      </c>
      <c r="P51" s="39">
        <v>0</v>
      </c>
      <c r="Q51" s="39">
        <v>0</v>
      </c>
      <c r="R51" s="39">
        <v>0</v>
      </c>
      <c r="S51" s="39">
        <v>93403.8</v>
      </c>
      <c r="T51" s="39">
        <v>189226</v>
      </c>
      <c r="U51" s="39">
        <v>81817.899999999994</v>
      </c>
      <c r="V51" s="39">
        <v>0</v>
      </c>
      <c r="W51" s="39">
        <v>0</v>
      </c>
      <c r="X51" s="39">
        <v>271044</v>
      </c>
      <c r="Y51" s="39">
        <v>95.471900000000005</v>
      </c>
      <c r="Z51" s="39">
        <v>0</v>
      </c>
      <c r="AA51" s="39">
        <v>0</v>
      </c>
      <c r="AB51" s="39">
        <v>0</v>
      </c>
      <c r="AC51" s="39">
        <v>0</v>
      </c>
      <c r="AD51" s="39">
        <v>1288.1600000000001</v>
      </c>
      <c r="AE51" s="39">
        <v>0</v>
      </c>
      <c r="AF51" s="39">
        <v>1383.64</v>
      </c>
      <c r="AG51" s="39">
        <v>0</v>
      </c>
      <c r="AH51" s="39">
        <v>0</v>
      </c>
      <c r="AI51" s="39">
        <v>0</v>
      </c>
      <c r="AJ51" s="39">
        <v>1383.64</v>
      </c>
      <c r="AK51" s="39">
        <v>0</v>
      </c>
      <c r="AL51" s="39">
        <v>0</v>
      </c>
      <c r="AM51" s="39">
        <v>0</v>
      </c>
      <c r="AN51" s="39">
        <v>0</v>
      </c>
      <c r="AO51" s="39">
        <v>0</v>
      </c>
      <c r="AP51" s="39">
        <v>0</v>
      </c>
      <c r="AQ51" s="39">
        <v>0</v>
      </c>
      <c r="AR51" s="39">
        <v>0</v>
      </c>
      <c r="AS51" s="39">
        <v>0</v>
      </c>
      <c r="AT51" s="39">
        <v>0</v>
      </c>
      <c r="AU51" s="39">
        <v>0</v>
      </c>
      <c r="AV51" s="39">
        <v>0</v>
      </c>
      <c r="AW51" s="39">
        <v>0.70377000000000001</v>
      </c>
      <c r="AX51" s="39">
        <v>59.343000000000004</v>
      </c>
      <c r="AY51" s="39">
        <v>67.005899999999997</v>
      </c>
      <c r="AZ51" s="39">
        <v>0</v>
      </c>
      <c r="BA51" s="39">
        <v>0</v>
      </c>
      <c r="BB51" s="39">
        <v>8.2474399999999992</v>
      </c>
      <c r="BC51" s="39">
        <v>102.47799999999999</v>
      </c>
      <c r="BD51" s="39">
        <v>237.77799999999999</v>
      </c>
      <c r="BK51" s="39" t="s">
        <v>164</v>
      </c>
      <c r="BL51" s="39" t="s">
        <v>164</v>
      </c>
      <c r="BM51" s="39" t="s">
        <v>201</v>
      </c>
      <c r="BN51" s="39">
        <v>2.6558299999999999</v>
      </c>
      <c r="BO51" s="39">
        <v>41669.699999999997</v>
      </c>
      <c r="BP51" s="39">
        <v>18439</v>
      </c>
      <c r="BQ51" s="39">
        <v>0</v>
      </c>
      <c r="BR51" s="39">
        <v>432.55700000000002</v>
      </c>
      <c r="BS51" s="39">
        <v>0</v>
      </c>
      <c r="BT51" s="39">
        <v>93403.8</v>
      </c>
      <c r="BU51" s="39">
        <v>153948</v>
      </c>
      <c r="BV51" s="39">
        <v>81817.899999999994</v>
      </c>
      <c r="BW51" s="39">
        <v>0</v>
      </c>
      <c r="BX51" s="39">
        <v>0</v>
      </c>
      <c r="BY51" s="39">
        <v>235766</v>
      </c>
      <c r="BZ51" s="39">
        <v>465.459</v>
      </c>
      <c r="CA51" s="39">
        <v>0</v>
      </c>
      <c r="CB51" s="39">
        <v>0</v>
      </c>
      <c r="CC51" s="39">
        <v>0</v>
      </c>
      <c r="CD51" s="39">
        <v>0</v>
      </c>
      <c r="CE51" s="39">
        <v>1268.6099999999999</v>
      </c>
      <c r="CF51" s="39">
        <v>0</v>
      </c>
      <c r="CG51" s="39">
        <v>1734.06</v>
      </c>
      <c r="CH51" s="39">
        <v>0</v>
      </c>
      <c r="CI51" s="39">
        <v>0</v>
      </c>
      <c r="CJ51" s="39">
        <v>0</v>
      </c>
      <c r="CK51" s="39">
        <v>1734.06</v>
      </c>
      <c r="CL51" s="39">
        <v>0</v>
      </c>
      <c r="CM51" s="39">
        <v>0</v>
      </c>
      <c r="CN51" s="39">
        <v>0</v>
      </c>
      <c r="CO51" s="39">
        <v>0</v>
      </c>
      <c r="CP51" s="39">
        <v>0</v>
      </c>
      <c r="CQ51" s="39">
        <v>0</v>
      </c>
      <c r="CR51" s="39">
        <v>0</v>
      </c>
      <c r="CS51" s="39">
        <v>0</v>
      </c>
      <c r="CT51" s="39">
        <v>0</v>
      </c>
      <c r="CU51" s="39">
        <v>0</v>
      </c>
      <c r="CV51" s="39">
        <v>0</v>
      </c>
      <c r="CW51" s="39">
        <v>0</v>
      </c>
      <c r="CX51" s="39">
        <v>3.4807000000000001</v>
      </c>
      <c r="CY51" s="39">
        <v>67.633300000000006</v>
      </c>
      <c r="CZ51" s="39">
        <v>22.7562</v>
      </c>
      <c r="DA51" s="39">
        <v>0</v>
      </c>
      <c r="DB51" s="39">
        <v>0.33184799999999998</v>
      </c>
      <c r="DC51" s="39">
        <v>8.1220199999999991</v>
      </c>
      <c r="DD51" s="39">
        <v>102.47799999999999</v>
      </c>
      <c r="DE51" s="39">
        <v>204.80199999999999</v>
      </c>
      <c r="DL51" s="39" t="s">
        <v>208</v>
      </c>
      <c r="DM51" s="39" t="s">
        <v>209</v>
      </c>
      <c r="DN51" s="39" t="s">
        <v>166</v>
      </c>
      <c r="DO51" s="39" t="s">
        <v>190</v>
      </c>
      <c r="DP51" s="39">
        <v>8.5</v>
      </c>
      <c r="DQ51" s="39" t="s">
        <v>167</v>
      </c>
      <c r="DR51" s="39" t="s">
        <v>210</v>
      </c>
      <c r="DS51" s="39" t="s">
        <v>211</v>
      </c>
    </row>
    <row r="52" spans="1:123" x14ac:dyDescent="0.25">
      <c r="B52" s="39" t="s">
        <v>258</v>
      </c>
      <c r="C52" s="39" t="s">
        <v>137</v>
      </c>
      <c r="D52" s="39">
        <v>1010006</v>
      </c>
      <c r="E52" s="39" t="s">
        <v>168</v>
      </c>
      <c r="F52" s="39" t="s">
        <v>162</v>
      </c>
      <c r="G52" s="40">
        <v>4.1666666666666664E-2</v>
      </c>
      <c r="H52" s="39" t="s">
        <v>170</v>
      </c>
      <c r="I52" s="39">
        <v>-53.99</v>
      </c>
      <c r="J52" s="39" t="s">
        <v>164</v>
      </c>
      <c r="K52" s="39" t="s">
        <v>164</v>
      </c>
      <c r="L52" s="39" t="s">
        <v>200</v>
      </c>
      <c r="M52" s="39">
        <v>0</v>
      </c>
      <c r="N52" s="39">
        <v>57729.9</v>
      </c>
      <c r="O52" s="39">
        <v>64644.1</v>
      </c>
      <c r="P52" s="39">
        <v>0</v>
      </c>
      <c r="Q52" s="39">
        <v>0</v>
      </c>
      <c r="R52" s="39">
        <v>0</v>
      </c>
      <c r="S52" s="39">
        <v>93403.8</v>
      </c>
      <c r="T52" s="39">
        <v>215778</v>
      </c>
      <c r="U52" s="39">
        <v>81817.899999999994</v>
      </c>
      <c r="V52" s="39">
        <v>0</v>
      </c>
      <c r="W52" s="39">
        <v>0</v>
      </c>
      <c r="X52" s="39">
        <v>297596</v>
      </c>
      <c r="Y52" s="39">
        <v>89.964200000000005</v>
      </c>
      <c r="Z52" s="39">
        <v>0</v>
      </c>
      <c r="AA52" s="39">
        <v>0</v>
      </c>
      <c r="AB52" s="39">
        <v>0</v>
      </c>
      <c r="AC52" s="39">
        <v>0</v>
      </c>
      <c r="AD52" s="39">
        <v>1288.1600000000001</v>
      </c>
      <c r="AE52" s="39">
        <v>0</v>
      </c>
      <c r="AF52" s="39">
        <v>1378.13</v>
      </c>
      <c r="AG52" s="39">
        <v>0</v>
      </c>
      <c r="AH52" s="39">
        <v>0</v>
      </c>
      <c r="AI52" s="39">
        <v>0</v>
      </c>
      <c r="AJ52" s="39">
        <v>1378.13</v>
      </c>
      <c r="AK52" s="39">
        <v>0</v>
      </c>
      <c r="AL52" s="39">
        <v>0</v>
      </c>
      <c r="AM52" s="39">
        <v>0</v>
      </c>
      <c r="AN52" s="39">
        <v>0</v>
      </c>
      <c r="AO52" s="39">
        <v>0</v>
      </c>
      <c r="AP52" s="39">
        <v>0</v>
      </c>
      <c r="AQ52" s="39">
        <v>0</v>
      </c>
      <c r="AR52" s="39">
        <v>0</v>
      </c>
      <c r="AS52" s="39">
        <v>0</v>
      </c>
      <c r="AT52" s="39">
        <v>0</v>
      </c>
      <c r="AU52" s="39">
        <v>0</v>
      </c>
      <c r="AV52" s="39">
        <v>0</v>
      </c>
      <c r="AW52" s="39">
        <v>0.65998999999999997</v>
      </c>
      <c r="AX52" s="39">
        <v>80.3904</v>
      </c>
      <c r="AY52" s="39">
        <v>67.005899999999997</v>
      </c>
      <c r="AZ52" s="39">
        <v>0</v>
      </c>
      <c r="BA52" s="39">
        <v>0</v>
      </c>
      <c r="BB52" s="39">
        <v>8.24742</v>
      </c>
      <c r="BC52" s="39">
        <v>102.47799999999999</v>
      </c>
      <c r="BD52" s="39">
        <v>258.78199999999998</v>
      </c>
      <c r="BK52" s="39" t="s">
        <v>164</v>
      </c>
      <c r="BL52" s="39" t="s">
        <v>164</v>
      </c>
      <c r="BM52" s="39" t="s">
        <v>201</v>
      </c>
      <c r="BN52" s="39">
        <v>2.6558299999999999</v>
      </c>
      <c r="BO52" s="39">
        <v>41669.699999999997</v>
      </c>
      <c r="BP52" s="39">
        <v>18439</v>
      </c>
      <c r="BQ52" s="39">
        <v>0</v>
      </c>
      <c r="BR52" s="39">
        <v>432.55700000000002</v>
      </c>
      <c r="BS52" s="39">
        <v>0</v>
      </c>
      <c r="BT52" s="39">
        <v>93403.8</v>
      </c>
      <c r="BU52" s="39">
        <v>153948</v>
      </c>
      <c r="BV52" s="39">
        <v>81817.899999999994</v>
      </c>
      <c r="BW52" s="39">
        <v>0</v>
      </c>
      <c r="BX52" s="39">
        <v>0</v>
      </c>
      <c r="BY52" s="39">
        <v>235766</v>
      </c>
      <c r="BZ52" s="39">
        <v>465.459</v>
      </c>
      <c r="CA52" s="39">
        <v>0</v>
      </c>
      <c r="CB52" s="39">
        <v>0</v>
      </c>
      <c r="CC52" s="39">
        <v>0</v>
      </c>
      <c r="CD52" s="39">
        <v>0</v>
      </c>
      <c r="CE52" s="39">
        <v>1268.6099999999999</v>
      </c>
      <c r="CF52" s="39">
        <v>0</v>
      </c>
      <c r="CG52" s="39">
        <v>1734.06</v>
      </c>
      <c r="CH52" s="39">
        <v>0</v>
      </c>
      <c r="CI52" s="39">
        <v>0</v>
      </c>
      <c r="CJ52" s="39">
        <v>0</v>
      </c>
      <c r="CK52" s="39">
        <v>1734.06</v>
      </c>
      <c r="CL52" s="39">
        <v>0</v>
      </c>
      <c r="CM52" s="39">
        <v>0</v>
      </c>
      <c r="CN52" s="39">
        <v>0</v>
      </c>
      <c r="CO52" s="39">
        <v>0</v>
      </c>
      <c r="CP52" s="39">
        <v>0</v>
      </c>
      <c r="CQ52" s="39">
        <v>0</v>
      </c>
      <c r="CR52" s="39">
        <v>0</v>
      </c>
      <c r="CS52" s="39">
        <v>0</v>
      </c>
      <c r="CT52" s="39">
        <v>0</v>
      </c>
      <c r="CU52" s="39">
        <v>0</v>
      </c>
      <c r="CV52" s="39">
        <v>0</v>
      </c>
      <c r="CW52" s="39">
        <v>0</v>
      </c>
      <c r="CX52" s="39">
        <v>3.4807000000000001</v>
      </c>
      <c r="CY52" s="39">
        <v>67.633300000000006</v>
      </c>
      <c r="CZ52" s="39">
        <v>22.7562</v>
      </c>
      <c r="DA52" s="39">
        <v>0</v>
      </c>
      <c r="DB52" s="39">
        <v>0.33184799999999998</v>
      </c>
      <c r="DC52" s="39">
        <v>8.1220199999999991</v>
      </c>
      <c r="DD52" s="39">
        <v>102.47799999999999</v>
      </c>
      <c r="DE52" s="39">
        <v>204.80199999999999</v>
      </c>
      <c r="DL52" s="39" t="s">
        <v>208</v>
      </c>
      <c r="DM52" s="39" t="s">
        <v>209</v>
      </c>
      <c r="DN52" s="39" t="s">
        <v>166</v>
      </c>
      <c r="DO52" s="39" t="s">
        <v>190</v>
      </c>
      <c r="DP52" s="39">
        <v>8.5</v>
      </c>
      <c r="DQ52" s="39" t="s">
        <v>167</v>
      </c>
      <c r="DR52" s="39" t="s">
        <v>210</v>
      </c>
      <c r="DS52" s="39" t="s">
        <v>211</v>
      </c>
    </row>
    <row r="53" spans="1:123" x14ac:dyDescent="0.25">
      <c r="A53" s="22"/>
      <c r="B53" s="39" t="s">
        <v>259</v>
      </c>
      <c r="C53" s="39" t="s">
        <v>140</v>
      </c>
      <c r="D53" s="39">
        <v>1010115</v>
      </c>
      <c r="E53" s="39" t="s">
        <v>171</v>
      </c>
      <c r="F53" s="39" t="s">
        <v>162</v>
      </c>
      <c r="G53" s="40">
        <v>3.7499999999999999E-2</v>
      </c>
      <c r="H53" s="39" t="s">
        <v>163</v>
      </c>
      <c r="I53" s="39">
        <v>64.88</v>
      </c>
      <c r="J53" s="39" t="s">
        <v>164</v>
      </c>
      <c r="K53" s="39" t="s">
        <v>164</v>
      </c>
      <c r="L53" s="39" t="s">
        <v>202</v>
      </c>
      <c r="M53" s="39">
        <v>1635.84</v>
      </c>
      <c r="N53" s="39">
        <v>85715.4</v>
      </c>
      <c r="O53" s="39">
        <v>48000.3</v>
      </c>
      <c r="P53" s="39">
        <v>0</v>
      </c>
      <c r="Q53" s="39">
        <v>0</v>
      </c>
      <c r="R53" s="39">
        <v>0</v>
      </c>
      <c r="S53" s="39">
        <v>93403.8</v>
      </c>
      <c r="T53" s="39">
        <v>228755</v>
      </c>
      <c r="U53" s="39">
        <v>81817.899999999994</v>
      </c>
      <c r="V53" s="39">
        <v>0</v>
      </c>
      <c r="W53" s="39">
        <v>0</v>
      </c>
      <c r="X53" s="39">
        <v>310573</v>
      </c>
      <c r="Y53" s="39">
        <v>0</v>
      </c>
      <c r="Z53" s="39">
        <v>0</v>
      </c>
      <c r="AA53" s="39">
        <v>0</v>
      </c>
      <c r="AB53" s="39">
        <v>0</v>
      </c>
      <c r="AC53" s="39">
        <v>0</v>
      </c>
      <c r="AD53" s="39">
        <v>1116.78</v>
      </c>
      <c r="AE53" s="39">
        <v>0</v>
      </c>
      <c r="AF53" s="39">
        <v>1116.78</v>
      </c>
      <c r="AG53" s="39">
        <v>0</v>
      </c>
      <c r="AH53" s="39">
        <v>0</v>
      </c>
      <c r="AI53" s="39">
        <v>0</v>
      </c>
      <c r="AJ53" s="39">
        <v>1116.78</v>
      </c>
      <c r="AK53" s="39">
        <v>0</v>
      </c>
      <c r="AL53" s="39">
        <v>0</v>
      </c>
      <c r="AM53" s="39">
        <v>0</v>
      </c>
      <c r="AN53" s="39">
        <v>0</v>
      </c>
      <c r="AO53" s="39">
        <v>0</v>
      </c>
      <c r="AP53" s="39">
        <v>0</v>
      </c>
      <c r="AQ53" s="39">
        <v>0</v>
      </c>
      <c r="AR53" s="39">
        <v>0</v>
      </c>
      <c r="AS53" s="39">
        <v>0</v>
      </c>
      <c r="AT53" s="39">
        <v>0</v>
      </c>
      <c r="AU53" s="39">
        <v>0</v>
      </c>
      <c r="AV53" s="39">
        <v>0</v>
      </c>
      <c r="AW53" s="39">
        <v>1.23898</v>
      </c>
      <c r="AX53" s="39">
        <v>127.32599999999999</v>
      </c>
      <c r="AY53" s="39">
        <v>49.456200000000003</v>
      </c>
      <c r="AZ53" s="39">
        <v>0</v>
      </c>
      <c r="BA53" s="39">
        <v>0</v>
      </c>
      <c r="BB53" s="39">
        <v>7.2015099999999999</v>
      </c>
      <c r="BC53" s="39">
        <v>101.544</v>
      </c>
      <c r="BD53" s="39">
        <v>286.767</v>
      </c>
      <c r="BK53" s="39" t="s">
        <v>164</v>
      </c>
      <c r="BL53" s="39" t="s">
        <v>164</v>
      </c>
      <c r="BM53" s="39" t="s">
        <v>178</v>
      </c>
      <c r="BN53" s="39">
        <v>4.2556200000000004</v>
      </c>
      <c r="BO53" s="39">
        <v>131638</v>
      </c>
      <c r="BP53" s="39">
        <v>48649.2</v>
      </c>
      <c r="BQ53" s="39">
        <v>0</v>
      </c>
      <c r="BR53" s="39">
        <v>516.75199999999995</v>
      </c>
      <c r="BS53" s="39">
        <v>0</v>
      </c>
      <c r="BT53" s="39">
        <v>93403.8</v>
      </c>
      <c r="BU53" s="39">
        <v>274212</v>
      </c>
      <c r="BV53" s="39">
        <v>81817.899999999994</v>
      </c>
      <c r="BW53" s="39">
        <v>0</v>
      </c>
      <c r="BX53" s="39">
        <v>0</v>
      </c>
      <c r="BY53" s="39">
        <v>356030</v>
      </c>
      <c r="BZ53" s="39">
        <v>739.85299999999995</v>
      </c>
      <c r="CA53" s="39">
        <v>0</v>
      </c>
      <c r="CB53" s="39">
        <v>0</v>
      </c>
      <c r="CC53" s="39">
        <v>0</v>
      </c>
      <c r="CD53" s="39">
        <v>0</v>
      </c>
      <c r="CE53" s="39">
        <v>1101.51</v>
      </c>
      <c r="CF53" s="39">
        <v>0</v>
      </c>
      <c r="CG53" s="39">
        <v>1841.36</v>
      </c>
      <c r="CH53" s="39">
        <v>0</v>
      </c>
      <c r="CI53" s="39">
        <v>0</v>
      </c>
      <c r="CJ53" s="39">
        <v>0</v>
      </c>
      <c r="CK53" s="39">
        <v>1841.36</v>
      </c>
      <c r="CL53" s="39">
        <v>0</v>
      </c>
      <c r="CM53" s="39">
        <v>0</v>
      </c>
      <c r="CN53" s="39">
        <v>0</v>
      </c>
      <c r="CO53" s="39">
        <v>0</v>
      </c>
      <c r="CP53" s="39">
        <v>0</v>
      </c>
      <c r="CQ53" s="39">
        <v>0</v>
      </c>
      <c r="CR53" s="39">
        <v>0</v>
      </c>
      <c r="CS53" s="39">
        <v>0</v>
      </c>
      <c r="CT53" s="39">
        <v>0</v>
      </c>
      <c r="CU53" s="39">
        <v>0</v>
      </c>
      <c r="CV53" s="39">
        <v>0</v>
      </c>
      <c r="CW53" s="39">
        <v>0</v>
      </c>
      <c r="CX53" s="39">
        <v>4.68607</v>
      </c>
      <c r="CY53" s="39">
        <v>180.857</v>
      </c>
      <c r="CZ53" s="39">
        <v>57.048900000000003</v>
      </c>
      <c r="DA53" s="39">
        <v>0</v>
      </c>
      <c r="DB53" s="39">
        <v>0.41053699999999999</v>
      </c>
      <c r="DC53" s="39">
        <v>7.1023100000000001</v>
      </c>
      <c r="DD53" s="39">
        <v>101.544</v>
      </c>
      <c r="DE53" s="39">
        <v>351.649</v>
      </c>
      <c r="DL53" s="39" t="s">
        <v>208</v>
      </c>
      <c r="DM53" s="39" t="s">
        <v>209</v>
      </c>
      <c r="DN53" s="39" t="s">
        <v>166</v>
      </c>
      <c r="DO53" s="39" t="s">
        <v>190</v>
      </c>
      <c r="DP53" s="39">
        <v>8.5</v>
      </c>
      <c r="DQ53" s="39" t="s">
        <v>167</v>
      </c>
      <c r="DR53" s="39" t="s">
        <v>210</v>
      </c>
      <c r="DS53" s="39" t="s">
        <v>211</v>
      </c>
    </row>
    <row r="54" spans="1:123" x14ac:dyDescent="0.25">
      <c r="A54" s="22"/>
      <c r="B54" s="39" t="s">
        <v>260</v>
      </c>
      <c r="C54" s="39" t="s">
        <v>144</v>
      </c>
      <c r="D54" s="39">
        <v>1010306</v>
      </c>
      <c r="E54" s="39" t="s">
        <v>168</v>
      </c>
      <c r="F54" s="39" t="s">
        <v>162</v>
      </c>
      <c r="G54" s="40">
        <v>4.027777777777778E-2</v>
      </c>
      <c r="H54" s="39" t="s">
        <v>163</v>
      </c>
      <c r="I54" s="39">
        <v>4.05</v>
      </c>
      <c r="J54" s="39" t="s">
        <v>164</v>
      </c>
      <c r="K54" s="39" t="s">
        <v>164</v>
      </c>
      <c r="L54" s="39" t="s">
        <v>202</v>
      </c>
      <c r="M54" s="39">
        <v>2799.07</v>
      </c>
      <c r="N54" s="39">
        <v>25652.3</v>
      </c>
      <c r="O54" s="39">
        <v>37046.9</v>
      </c>
      <c r="P54" s="39">
        <v>0</v>
      </c>
      <c r="Q54" s="39">
        <v>0</v>
      </c>
      <c r="R54" s="39">
        <v>0</v>
      </c>
      <c r="S54" s="39">
        <v>93403.8</v>
      </c>
      <c r="T54" s="39">
        <v>158902</v>
      </c>
      <c r="U54" s="39">
        <v>81817.899999999994</v>
      </c>
      <c r="V54" s="39">
        <v>0</v>
      </c>
      <c r="W54" s="39">
        <v>0</v>
      </c>
      <c r="X54" s="39">
        <v>240720</v>
      </c>
      <c r="Y54" s="39">
        <v>0</v>
      </c>
      <c r="Z54" s="39">
        <v>0</v>
      </c>
      <c r="AA54" s="39">
        <v>0</v>
      </c>
      <c r="AB54" s="39">
        <v>0</v>
      </c>
      <c r="AC54" s="39">
        <v>0</v>
      </c>
      <c r="AD54" s="39">
        <v>1288.1600000000001</v>
      </c>
      <c r="AE54" s="39">
        <v>0</v>
      </c>
      <c r="AF54" s="39">
        <v>1288.1600000000001</v>
      </c>
      <c r="AG54" s="39">
        <v>0</v>
      </c>
      <c r="AH54" s="39">
        <v>0</v>
      </c>
      <c r="AI54" s="39">
        <v>0</v>
      </c>
      <c r="AJ54" s="39">
        <v>1288.1600000000001</v>
      </c>
      <c r="AK54" s="39">
        <v>0</v>
      </c>
      <c r="AL54" s="39">
        <v>0</v>
      </c>
      <c r="AM54" s="39">
        <v>0</v>
      </c>
      <c r="AN54" s="39">
        <v>0</v>
      </c>
      <c r="AO54" s="39">
        <v>0</v>
      </c>
      <c r="AP54" s="39">
        <v>0</v>
      </c>
      <c r="AQ54" s="39">
        <v>0</v>
      </c>
      <c r="AR54" s="39">
        <v>0</v>
      </c>
      <c r="AS54" s="39">
        <v>0</v>
      </c>
      <c r="AT54" s="39">
        <v>0</v>
      </c>
      <c r="AU54" s="39">
        <v>0</v>
      </c>
      <c r="AV54" s="39">
        <v>0</v>
      </c>
      <c r="AW54" s="39">
        <v>2.1294200000000001</v>
      </c>
      <c r="AX54" s="39">
        <v>49.474400000000003</v>
      </c>
      <c r="AY54" s="39">
        <v>38.424999999999997</v>
      </c>
      <c r="AZ54" s="39">
        <v>0</v>
      </c>
      <c r="BA54" s="39">
        <v>0</v>
      </c>
      <c r="BB54" s="39">
        <v>8.2474399999999992</v>
      </c>
      <c r="BC54" s="39">
        <v>102.47799999999999</v>
      </c>
      <c r="BD54" s="39">
        <v>200.75399999999999</v>
      </c>
      <c r="BK54" s="39" t="s">
        <v>164</v>
      </c>
      <c r="BL54" s="39" t="s">
        <v>164</v>
      </c>
      <c r="BM54" s="39" t="s">
        <v>201</v>
      </c>
      <c r="BN54" s="39">
        <v>2.6558299999999999</v>
      </c>
      <c r="BO54" s="39">
        <v>41669.699999999997</v>
      </c>
      <c r="BP54" s="39">
        <v>18439</v>
      </c>
      <c r="BQ54" s="39">
        <v>0</v>
      </c>
      <c r="BR54" s="39">
        <v>432.55700000000002</v>
      </c>
      <c r="BS54" s="39">
        <v>0</v>
      </c>
      <c r="BT54" s="39">
        <v>93403.8</v>
      </c>
      <c r="BU54" s="39">
        <v>153948</v>
      </c>
      <c r="BV54" s="39">
        <v>81817.899999999994</v>
      </c>
      <c r="BW54" s="39">
        <v>0</v>
      </c>
      <c r="BX54" s="39">
        <v>0</v>
      </c>
      <c r="BY54" s="39">
        <v>235766</v>
      </c>
      <c r="BZ54" s="39">
        <v>465.459</v>
      </c>
      <c r="CA54" s="39">
        <v>0</v>
      </c>
      <c r="CB54" s="39">
        <v>0</v>
      </c>
      <c r="CC54" s="39">
        <v>0</v>
      </c>
      <c r="CD54" s="39">
        <v>0</v>
      </c>
      <c r="CE54" s="39">
        <v>1268.6099999999999</v>
      </c>
      <c r="CF54" s="39">
        <v>0</v>
      </c>
      <c r="CG54" s="39">
        <v>1734.06</v>
      </c>
      <c r="CH54" s="39">
        <v>0</v>
      </c>
      <c r="CI54" s="39">
        <v>0</v>
      </c>
      <c r="CJ54" s="39">
        <v>0</v>
      </c>
      <c r="CK54" s="39">
        <v>1734.06</v>
      </c>
      <c r="CL54" s="39">
        <v>0</v>
      </c>
      <c r="CM54" s="39">
        <v>0</v>
      </c>
      <c r="CN54" s="39">
        <v>0</v>
      </c>
      <c r="CO54" s="39">
        <v>0</v>
      </c>
      <c r="CP54" s="39">
        <v>0</v>
      </c>
      <c r="CQ54" s="39">
        <v>0</v>
      </c>
      <c r="CR54" s="39">
        <v>0</v>
      </c>
      <c r="CS54" s="39">
        <v>0</v>
      </c>
      <c r="CT54" s="39">
        <v>0</v>
      </c>
      <c r="CU54" s="39">
        <v>0</v>
      </c>
      <c r="CV54" s="39">
        <v>0</v>
      </c>
      <c r="CW54" s="39">
        <v>0</v>
      </c>
      <c r="CX54" s="39">
        <v>3.4807000000000001</v>
      </c>
      <c r="CY54" s="39">
        <v>67.633300000000006</v>
      </c>
      <c r="CZ54" s="39">
        <v>22.7562</v>
      </c>
      <c r="DA54" s="39">
        <v>0</v>
      </c>
      <c r="DB54" s="39">
        <v>0.33184799999999998</v>
      </c>
      <c r="DC54" s="39">
        <v>8.1220199999999991</v>
      </c>
      <c r="DD54" s="39">
        <v>102.47799999999999</v>
      </c>
      <c r="DE54" s="39">
        <v>204.80199999999999</v>
      </c>
      <c r="DL54" s="39" t="s">
        <v>208</v>
      </c>
      <c r="DM54" s="39" t="s">
        <v>209</v>
      </c>
      <c r="DN54" s="39" t="s">
        <v>166</v>
      </c>
      <c r="DO54" s="39" t="s">
        <v>190</v>
      </c>
      <c r="DP54" s="39">
        <v>8.5</v>
      </c>
      <c r="DQ54" s="39" t="s">
        <v>167</v>
      </c>
      <c r="DR54" s="39" t="s">
        <v>210</v>
      </c>
      <c r="DS54" s="39" t="s">
        <v>211</v>
      </c>
    </row>
    <row r="55" spans="1:123" x14ac:dyDescent="0.25">
      <c r="A55" s="22"/>
      <c r="B55" s="39" t="s">
        <v>261</v>
      </c>
      <c r="C55" s="39" t="s">
        <v>141</v>
      </c>
      <c r="D55" s="39">
        <v>1010515</v>
      </c>
      <c r="E55" s="39" t="s">
        <v>171</v>
      </c>
      <c r="F55" s="39" t="s">
        <v>162</v>
      </c>
      <c r="G55" s="40">
        <v>7.0833333333333331E-2</v>
      </c>
      <c r="H55" s="39" t="s">
        <v>163</v>
      </c>
      <c r="I55" s="39">
        <v>69.010000000000005</v>
      </c>
      <c r="J55" s="39" t="s">
        <v>164</v>
      </c>
      <c r="K55" s="39" t="s">
        <v>164</v>
      </c>
      <c r="L55" s="39" t="s">
        <v>169</v>
      </c>
      <c r="M55" s="39">
        <v>0.38014199999999998</v>
      </c>
      <c r="N55" s="39">
        <v>68993.2</v>
      </c>
      <c r="O55" s="39">
        <v>60299</v>
      </c>
      <c r="P55" s="39">
        <v>853.10199999999998</v>
      </c>
      <c r="Q55" s="39">
        <v>22245.9</v>
      </c>
      <c r="R55" s="39">
        <v>0</v>
      </c>
      <c r="S55" s="39">
        <v>93403.8</v>
      </c>
      <c r="T55" s="39">
        <v>245795</v>
      </c>
      <c r="U55" s="39">
        <v>81817.899999999994</v>
      </c>
      <c r="V55" s="39">
        <v>0</v>
      </c>
      <c r="W55" s="39">
        <v>0</v>
      </c>
      <c r="X55" s="39">
        <v>327613</v>
      </c>
      <c r="Y55" s="39">
        <v>72.447299999999998</v>
      </c>
      <c r="Z55" s="39">
        <v>0</v>
      </c>
      <c r="AA55" s="39">
        <v>0</v>
      </c>
      <c r="AB55" s="39">
        <v>0</v>
      </c>
      <c r="AC55" s="39">
        <v>0</v>
      </c>
      <c r="AD55" s="39">
        <v>1116.78</v>
      </c>
      <c r="AE55" s="39">
        <v>0</v>
      </c>
      <c r="AF55" s="39">
        <v>1189.23</v>
      </c>
      <c r="AG55" s="39">
        <v>0</v>
      </c>
      <c r="AH55" s="39">
        <v>0</v>
      </c>
      <c r="AI55" s="39">
        <v>0</v>
      </c>
      <c r="AJ55" s="39">
        <v>1189.23</v>
      </c>
      <c r="AK55" s="39">
        <v>0</v>
      </c>
      <c r="AL55" s="39">
        <v>0</v>
      </c>
      <c r="AM55" s="39">
        <v>0</v>
      </c>
      <c r="AN55" s="39">
        <v>0</v>
      </c>
      <c r="AO55" s="39">
        <v>0</v>
      </c>
      <c r="AP55" s="39">
        <v>0</v>
      </c>
      <c r="AQ55" s="39">
        <v>0</v>
      </c>
      <c r="AR55" s="39">
        <v>0</v>
      </c>
      <c r="AS55" s="39">
        <v>0</v>
      </c>
      <c r="AT55" s="39">
        <v>0</v>
      </c>
      <c r="AU55" s="39">
        <v>0</v>
      </c>
      <c r="AV55" s="39">
        <v>0</v>
      </c>
      <c r="AW55" s="39">
        <v>0.53288899999999995</v>
      </c>
      <c r="AX55" s="39">
        <v>85.171199999999999</v>
      </c>
      <c r="AY55" s="39">
        <v>61.928800000000003</v>
      </c>
      <c r="AZ55" s="39">
        <v>1.70851</v>
      </c>
      <c r="BA55" s="39">
        <v>24.557700000000001</v>
      </c>
      <c r="BB55" s="39">
        <v>7.2015099999999999</v>
      </c>
      <c r="BC55" s="39">
        <v>101.544</v>
      </c>
      <c r="BD55" s="39">
        <v>282.64499999999998</v>
      </c>
      <c r="BK55" s="39" t="s">
        <v>164</v>
      </c>
      <c r="BL55" s="39" t="s">
        <v>164</v>
      </c>
      <c r="BM55" s="39" t="s">
        <v>178</v>
      </c>
      <c r="BN55" s="39">
        <v>4.2556200000000004</v>
      </c>
      <c r="BO55" s="39">
        <v>131638</v>
      </c>
      <c r="BP55" s="39">
        <v>48649.2</v>
      </c>
      <c r="BQ55" s="39">
        <v>0</v>
      </c>
      <c r="BR55" s="39">
        <v>516.75199999999995</v>
      </c>
      <c r="BS55" s="39">
        <v>0</v>
      </c>
      <c r="BT55" s="39">
        <v>93403.8</v>
      </c>
      <c r="BU55" s="39">
        <v>274212</v>
      </c>
      <c r="BV55" s="39">
        <v>81817.899999999994</v>
      </c>
      <c r="BW55" s="39">
        <v>0</v>
      </c>
      <c r="BX55" s="39">
        <v>0</v>
      </c>
      <c r="BY55" s="39">
        <v>356030</v>
      </c>
      <c r="BZ55" s="39">
        <v>739.85299999999995</v>
      </c>
      <c r="CA55" s="39">
        <v>0</v>
      </c>
      <c r="CB55" s="39">
        <v>0</v>
      </c>
      <c r="CC55" s="39">
        <v>0</v>
      </c>
      <c r="CD55" s="39">
        <v>0</v>
      </c>
      <c r="CE55" s="39">
        <v>1101.51</v>
      </c>
      <c r="CF55" s="39">
        <v>0</v>
      </c>
      <c r="CG55" s="39">
        <v>1841.36</v>
      </c>
      <c r="CH55" s="39">
        <v>0</v>
      </c>
      <c r="CI55" s="39">
        <v>0</v>
      </c>
      <c r="CJ55" s="39">
        <v>0</v>
      </c>
      <c r="CK55" s="39">
        <v>1841.36</v>
      </c>
      <c r="CL55" s="39">
        <v>0</v>
      </c>
      <c r="CM55" s="39">
        <v>0</v>
      </c>
      <c r="CN55" s="39">
        <v>0</v>
      </c>
      <c r="CO55" s="39">
        <v>0</v>
      </c>
      <c r="CP55" s="39">
        <v>0</v>
      </c>
      <c r="CQ55" s="39">
        <v>0</v>
      </c>
      <c r="CR55" s="39">
        <v>0</v>
      </c>
      <c r="CS55" s="39">
        <v>0</v>
      </c>
      <c r="CT55" s="39">
        <v>0</v>
      </c>
      <c r="CU55" s="39">
        <v>0</v>
      </c>
      <c r="CV55" s="39">
        <v>0</v>
      </c>
      <c r="CW55" s="39">
        <v>0</v>
      </c>
      <c r="CX55" s="39">
        <v>4.68607</v>
      </c>
      <c r="CY55" s="39">
        <v>180.857</v>
      </c>
      <c r="CZ55" s="39">
        <v>57.048900000000003</v>
      </c>
      <c r="DA55" s="39">
        <v>0</v>
      </c>
      <c r="DB55" s="39">
        <v>0.41053699999999999</v>
      </c>
      <c r="DC55" s="39">
        <v>7.1023100000000001</v>
      </c>
      <c r="DD55" s="39">
        <v>101.544</v>
      </c>
      <c r="DE55" s="39">
        <v>351.649</v>
      </c>
      <c r="DL55" s="39" t="s">
        <v>208</v>
      </c>
      <c r="DM55" s="39" t="s">
        <v>209</v>
      </c>
      <c r="DN55" s="39" t="s">
        <v>166</v>
      </c>
      <c r="DO55" s="39" t="s">
        <v>190</v>
      </c>
      <c r="DP55" s="39">
        <v>8.5</v>
      </c>
      <c r="DQ55" s="39" t="s">
        <v>167</v>
      </c>
      <c r="DR55" s="39" t="s">
        <v>210</v>
      </c>
      <c r="DS55" s="39" t="s">
        <v>211</v>
      </c>
    </row>
    <row r="56" spans="1:123" x14ac:dyDescent="0.25">
      <c r="A56" s="22"/>
      <c r="B56" s="39" t="s">
        <v>262</v>
      </c>
      <c r="C56" s="39" t="s">
        <v>145</v>
      </c>
      <c r="D56" s="39">
        <v>1010606</v>
      </c>
      <c r="E56" s="39" t="s">
        <v>168</v>
      </c>
      <c r="F56" s="39" t="s">
        <v>162</v>
      </c>
      <c r="G56" s="40">
        <v>6.1111111111111116E-2</v>
      </c>
      <c r="H56" s="39" t="s">
        <v>170</v>
      </c>
      <c r="I56" s="39">
        <v>-0.23</v>
      </c>
      <c r="J56" s="39" t="s">
        <v>164</v>
      </c>
      <c r="K56" s="39" t="s">
        <v>164</v>
      </c>
      <c r="L56" s="39" t="s">
        <v>203</v>
      </c>
      <c r="M56" s="39">
        <v>0.72898499999999999</v>
      </c>
      <c r="N56" s="39">
        <v>24093</v>
      </c>
      <c r="O56" s="39">
        <v>37990.400000000001</v>
      </c>
      <c r="P56" s="39">
        <v>94.499700000000004</v>
      </c>
      <c r="Q56" s="39">
        <v>11336.8</v>
      </c>
      <c r="R56" s="39">
        <v>0</v>
      </c>
      <c r="S56" s="39">
        <v>93403.8</v>
      </c>
      <c r="T56" s="39">
        <v>166919</v>
      </c>
      <c r="U56" s="39">
        <v>81817.899999999994</v>
      </c>
      <c r="V56" s="39">
        <v>0</v>
      </c>
      <c r="W56" s="39">
        <v>0</v>
      </c>
      <c r="X56" s="39">
        <v>248737</v>
      </c>
      <c r="Y56" s="39">
        <v>138.93</v>
      </c>
      <c r="Z56" s="39">
        <v>0</v>
      </c>
      <c r="AA56" s="39">
        <v>0</v>
      </c>
      <c r="AB56" s="39">
        <v>0</v>
      </c>
      <c r="AC56" s="39">
        <v>0</v>
      </c>
      <c r="AD56" s="39">
        <v>1288.1600000000001</v>
      </c>
      <c r="AE56" s="39">
        <v>0</v>
      </c>
      <c r="AF56" s="39">
        <v>1427.09</v>
      </c>
      <c r="AG56" s="39">
        <v>0</v>
      </c>
      <c r="AH56" s="39">
        <v>0</v>
      </c>
      <c r="AI56" s="39">
        <v>0</v>
      </c>
      <c r="AJ56" s="39">
        <v>1427.09</v>
      </c>
      <c r="AK56" s="39">
        <v>0</v>
      </c>
      <c r="AL56" s="39">
        <v>0</v>
      </c>
      <c r="AM56" s="39">
        <v>0</v>
      </c>
      <c r="AN56" s="39">
        <v>0</v>
      </c>
      <c r="AO56" s="39">
        <v>0</v>
      </c>
      <c r="AP56" s="39">
        <v>0</v>
      </c>
      <c r="AQ56" s="39">
        <v>0</v>
      </c>
      <c r="AR56" s="39">
        <v>0</v>
      </c>
      <c r="AS56" s="39">
        <v>0</v>
      </c>
      <c r="AT56" s="39">
        <v>0</v>
      </c>
      <c r="AU56" s="39">
        <v>0</v>
      </c>
      <c r="AV56" s="39">
        <v>0</v>
      </c>
      <c r="AW56" s="39">
        <v>1.0244200000000001</v>
      </c>
      <c r="AX56" s="39">
        <v>39.472700000000003</v>
      </c>
      <c r="AY56" s="39">
        <v>39.475999999999999</v>
      </c>
      <c r="AZ56" s="39">
        <v>0.30776300000000001</v>
      </c>
      <c r="BA56" s="39">
        <v>14.0169</v>
      </c>
      <c r="BB56" s="39">
        <v>8.2474399999999992</v>
      </c>
      <c r="BC56" s="39">
        <v>102.47799999999999</v>
      </c>
      <c r="BD56" s="39">
        <v>205.023</v>
      </c>
      <c r="BK56" s="39" t="s">
        <v>164</v>
      </c>
      <c r="BL56" s="39" t="s">
        <v>164</v>
      </c>
      <c r="BM56" s="39" t="s">
        <v>201</v>
      </c>
      <c r="BN56" s="39">
        <v>2.6558299999999999</v>
      </c>
      <c r="BO56" s="39">
        <v>41669.699999999997</v>
      </c>
      <c r="BP56" s="39">
        <v>18439</v>
      </c>
      <c r="BQ56" s="39">
        <v>0</v>
      </c>
      <c r="BR56" s="39">
        <v>432.55700000000002</v>
      </c>
      <c r="BS56" s="39">
        <v>0</v>
      </c>
      <c r="BT56" s="39">
        <v>93403.8</v>
      </c>
      <c r="BU56" s="39">
        <v>153948</v>
      </c>
      <c r="BV56" s="39">
        <v>81817.899999999994</v>
      </c>
      <c r="BW56" s="39">
        <v>0</v>
      </c>
      <c r="BX56" s="39">
        <v>0</v>
      </c>
      <c r="BY56" s="39">
        <v>235766</v>
      </c>
      <c r="BZ56" s="39">
        <v>465.459</v>
      </c>
      <c r="CA56" s="39">
        <v>0</v>
      </c>
      <c r="CB56" s="39">
        <v>0</v>
      </c>
      <c r="CC56" s="39">
        <v>0</v>
      </c>
      <c r="CD56" s="39">
        <v>0</v>
      </c>
      <c r="CE56" s="39">
        <v>1268.6099999999999</v>
      </c>
      <c r="CF56" s="39">
        <v>0</v>
      </c>
      <c r="CG56" s="39">
        <v>1734.06</v>
      </c>
      <c r="CH56" s="39">
        <v>0</v>
      </c>
      <c r="CI56" s="39">
        <v>0</v>
      </c>
      <c r="CJ56" s="39">
        <v>0</v>
      </c>
      <c r="CK56" s="39">
        <v>1734.06</v>
      </c>
      <c r="CL56" s="39">
        <v>0</v>
      </c>
      <c r="CM56" s="39">
        <v>0</v>
      </c>
      <c r="CN56" s="39">
        <v>0</v>
      </c>
      <c r="CO56" s="39">
        <v>0</v>
      </c>
      <c r="CP56" s="39">
        <v>0</v>
      </c>
      <c r="CQ56" s="39">
        <v>0</v>
      </c>
      <c r="CR56" s="39">
        <v>0</v>
      </c>
      <c r="CS56" s="39">
        <v>0</v>
      </c>
      <c r="CT56" s="39">
        <v>0</v>
      </c>
      <c r="CU56" s="39">
        <v>0</v>
      </c>
      <c r="CV56" s="39">
        <v>0</v>
      </c>
      <c r="CW56" s="39">
        <v>0</v>
      </c>
      <c r="CX56" s="39">
        <v>3.4807000000000001</v>
      </c>
      <c r="CY56" s="39">
        <v>67.633300000000006</v>
      </c>
      <c r="CZ56" s="39">
        <v>22.7562</v>
      </c>
      <c r="DA56" s="39">
        <v>0</v>
      </c>
      <c r="DB56" s="39">
        <v>0.33184799999999998</v>
      </c>
      <c r="DC56" s="39">
        <v>8.1220199999999991</v>
      </c>
      <c r="DD56" s="39">
        <v>102.47799999999999</v>
      </c>
      <c r="DE56" s="39">
        <v>204.80199999999999</v>
      </c>
      <c r="DL56" s="39" t="s">
        <v>208</v>
      </c>
      <c r="DM56" s="39" t="s">
        <v>209</v>
      </c>
      <c r="DN56" s="39" t="s">
        <v>166</v>
      </c>
      <c r="DO56" s="39" t="s">
        <v>190</v>
      </c>
      <c r="DP56" s="39">
        <v>8.5</v>
      </c>
      <c r="DQ56" s="39" t="s">
        <v>167</v>
      </c>
      <c r="DR56" s="39" t="s">
        <v>210</v>
      </c>
      <c r="DS56" s="39" t="s">
        <v>211</v>
      </c>
    </row>
    <row r="57" spans="1:123" x14ac:dyDescent="0.25">
      <c r="A57" s="22"/>
      <c r="B57" s="39" t="s">
        <v>263</v>
      </c>
      <c r="C57" s="39" t="s">
        <v>133</v>
      </c>
      <c r="D57" s="39">
        <v>1013715</v>
      </c>
      <c r="E57" s="39" t="s">
        <v>171</v>
      </c>
      <c r="F57" s="39" t="s">
        <v>162</v>
      </c>
      <c r="G57" s="40">
        <v>3.888888888888889E-2</v>
      </c>
      <c r="H57" s="39" t="s">
        <v>163</v>
      </c>
      <c r="I57" s="39">
        <v>37.159999999999997</v>
      </c>
      <c r="J57" s="39" t="s">
        <v>164</v>
      </c>
      <c r="K57" s="39" t="s">
        <v>164</v>
      </c>
      <c r="L57" s="39" t="s">
        <v>182</v>
      </c>
      <c r="M57" s="39">
        <v>0</v>
      </c>
      <c r="N57" s="39">
        <v>69460.3</v>
      </c>
      <c r="O57" s="39">
        <v>84037.3</v>
      </c>
      <c r="P57" s="39">
        <v>0</v>
      </c>
      <c r="Q57" s="39">
        <v>0</v>
      </c>
      <c r="R57" s="39">
        <v>0</v>
      </c>
      <c r="S57" s="39">
        <v>93403.8</v>
      </c>
      <c r="T57" s="39">
        <v>246901</v>
      </c>
      <c r="U57" s="39">
        <v>81817.899999999994</v>
      </c>
      <c r="V57" s="39">
        <v>0</v>
      </c>
      <c r="W57" s="39">
        <v>0</v>
      </c>
      <c r="X57" s="39">
        <v>328719</v>
      </c>
      <c r="Y57" s="39">
        <v>55.146299999999997</v>
      </c>
      <c r="Z57" s="39">
        <v>0</v>
      </c>
      <c r="AA57" s="39">
        <v>0</v>
      </c>
      <c r="AB57" s="39">
        <v>0</v>
      </c>
      <c r="AC57" s="39">
        <v>0</v>
      </c>
      <c r="AD57" s="39">
        <v>1116.78</v>
      </c>
      <c r="AE57" s="39">
        <v>0</v>
      </c>
      <c r="AF57" s="39">
        <v>1171.93</v>
      </c>
      <c r="AG57" s="39">
        <v>0</v>
      </c>
      <c r="AH57" s="39">
        <v>0</v>
      </c>
      <c r="AI57" s="39">
        <v>0</v>
      </c>
      <c r="AJ57" s="39">
        <v>1171.93</v>
      </c>
      <c r="AK57" s="39">
        <v>0</v>
      </c>
      <c r="AL57" s="39">
        <v>0</v>
      </c>
      <c r="AM57" s="39">
        <v>0</v>
      </c>
      <c r="AN57" s="39">
        <v>0</v>
      </c>
      <c r="AO57" s="39">
        <v>0</v>
      </c>
      <c r="AP57" s="39">
        <v>0</v>
      </c>
      <c r="AQ57" s="39">
        <v>0</v>
      </c>
      <c r="AR57" s="39">
        <v>0</v>
      </c>
      <c r="AS57" s="39">
        <v>0</v>
      </c>
      <c r="AT57" s="39">
        <v>0</v>
      </c>
      <c r="AU57" s="39">
        <v>0</v>
      </c>
      <c r="AV57" s="39">
        <v>0</v>
      </c>
      <c r="AW57" s="39">
        <v>0.41000399999999998</v>
      </c>
      <c r="AX57" s="39">
        <v>118.69499999999999</v>
      </c>
      <c r="AY57" s="39">
        <v>86.652500000000003</v>
      </c>
      <c r="AZ57" s="39">
        <v>0</v>
      </c>
      <c r="BA57" s="39">
        <v>0</v>
      </c>
      <c r="BB57" s="39">
        <v>7.2015099999999999</v>
      </c>
      <c r="BC57" s="39">
        <v>101.544</v>
      </c>
      <c r="BD57" s="39">
        <v>314.50299999999999</v>
      </c>
      <c r="BK57" s="39" t="s">
        <v>164</v>
      </c>
      <c r="BL57" s="39" t="s">
        <v>164</v>
      </c>
      <c r="BM57" s="39" t="s">
        <v>178</v>
      </c>
      <c r="BN57" s="39">
        <v>4.2556200000000004</v>
      </c>
      <c r="BO57" s="39">
        <v>131638</v>
      </c>
      <c r="BP57" s="39">
        <v>48649.2</v>
      </c>
      <c r="BQ57" s="39">
        <v>0</v>
      </c>
      <c r="BR57" s="39">
        <v>516.75199999999995</v>
      </c>
      <c r="BS57" s="39">
        <v>0</v>
      </c>
      <c r="BT57" s="39">
        <v>93403.8</v>
      </c>
      <c r="BU57" s="39">
        <v>274212</v>
      </c>
      <c r="BV57" s="39">
        <v>81817.899999999994</v>
      </c>
      <c r="BW57" s="39">
        <v>0</v>
      </c>
      <c r="BX57" s="39">
        <v>0</v>
      </c>
      <c r="BY57" s="39">
        <v>356030</v>
      </c>
      <c r="BZ57" s="39">
        <v>739.85299999999995</v>
      </c>
      <c r="CA57" s="39">
        <v>0</v>
      </c>
      <c r="CB57" s="39">
        <v>0</v>
      </c>
      <c r="CC57" s="39">
        <v>0</v>
      </c>
      <c r="CD57" s="39">
        <v>0</v>
      </c>
      <c r="CE57" s="39">
        <v>1101.51</v>
      </c>
      <c r="CF57" s="39">
        <v>0</v>
      </c>
      <c r="CG57" s="39">
        <v>1841.36</v>
      </c>
      <c r="CH57" s="39">
        <v>0</v>
      </c>
      <c r="CI57" s="39">
        <v>0</v>
      </c>
      <c r="CJ57" s="39">
        <v>0</v>
      </c>
      <c r="CK57" s="39">
        <v>1841.36</v>
      </c>
      <c r="CL57" s="39">
        <v>0</v>
      </c>
      <c r="CM57" s="39">
        <v>0</v>
      </c>
      <c r="CN57" s="39">
        <v>0</v>
      </c>
      <c r="CO57" s="39">
        <v>0</v>
      </c>
      <c r="CP57" s="39">
        <v>0</v>
      </c>
      <c r="CQ57" s="39">
        <v>0</v>
      </c>
      <c r="CR57" s="39">
        <v>0</v>
      </c>
      <c r="CS57" s="39">
        <v>0</v>
      </c>
      <c r="CT57" s="39">
        <v>0</v>
      </c>
      <c r="CU57" s="39">
        <v>0</v>
      </c>
      <c r="CV57" s="39">
        <v>0</v>
      </c>
      <c r="CW57" s="39">
        <v>0</v>
      </c>
      <c r="CX57" s="39">
        <v>4.68607</v>
      </c>
      <c r="CY57" s="39">
        <v>180.857</v>
      </c>
      <c r="CZ57" s="39">
        <v>57.048900000000003</v>
      </c>
      <c r="DA57" s="39">
        <v>0</v>
      </c>
      <c r="DB57" s="39">
        <v>0.41053699999999999</v>
      </c>
      <c r="DC57" s="39">
        <v>7.1023100000000001</v>
      </c>
      <c r="DD57" s="39">
        <v>101.544</v>
      </c>
      <c r="DE57" s="39">
        <v>351.649</v>
      </c>
      <c r="DL57" s="39" t="s">
        <v>208</v>
      </c>
      <c r="DM57" s="39" t="s">
        <v>209</v>
      </c>
      <c r="DN57" s="39" t="s">
        <v>166</v>
      </c>
      <c r="DO57" s="39" t="s">
        <v>190</v>
      </c>
      <c r="DP57" s="39">
        <v>8.5</v>
      </c>
      <c r="DQ57" s="39" t="s">
        <v>167</v>
      </c>
      <c r="DR57" s="39" t="s">
        <v>210</v>
      </c>
      <c r="DS57" s="39" t="s">
        <v>211</v>
      </c>
    </row>
    <row r="58" spans="1:123" x14ac:dyDescent="0.25">
      <c r="A58" s="22"/>
      <c r="B58" s="39" t="s">
        <v>264</v>
      </c>
      <c r="C58" s="39" t="s">
        <v>138</v>
      </c>
      <c r="D58" s="39">
        <v>1013906</v>
      </c>
      <c r="E58" s="39" t="s">
        <v>168</v>
      </c>
      <c r="F58" s="39" t="s">
        <v>162</v>
      </c>
      <c r="G58" s="40">
        <v>4.1666666666666664E-2</v>
      </c>
      <c r="H58" s="39" t="s">
        <v>170</v>
      </c>
      <c r="I58" s="39">
        <v>-9.65</v>
      </c>
      <c r="J58" s="39" t="s">
        <v>164</v>
      </c>
      <c r="K58" s="39" t="s">
        <v>164</v>
      </c>
      <c r="L58" s="39" t="s">
        <v>200</v>
      </c>
      <c r="M58" s="39">
        <v>0</v>
      </c>
      <c r="N58" s="39">
        <v>14866.9</v>
      </c>
      <c r="O58" s="39">
        <v>64644.1</v>
      </c>
      <c r="P58" s="39">
        <v>0</v>
      </c>
      <c r="Q58" s="39">
        <v>0</v>
      </c>
      <c r="R58" s="39">
        <v>0</v>
      </c>
      <c r="S58" s="39">
        <v>93403.8</v>
      </c>
      <c r="T58" s="39">
        <v>172915</v>
      </c>
      <c r="U58" s="39">
        <v>81817.899999999994</v>
      </c>
      <c r="V58" s="39">
        <v>0</v>
      </c>
      <c r="W58" s="39">
        <v>0</v>
      </c>
      <c r="X58" s="39">
        <v>254733</v>
      </c>
      <c r="Y58" s="39">
        <v>104.785</v>
      </c>
      <c r="Z58" s="39">
        <v>0</v>
      </c>
      <c r="AA58" s="39">
        <v>0</v>
      </c>
      <c r="AB58" s="39">
        <v>0</v>
      </c>
      <c r="AC58" s="39">
        <v>0</v>
      </c>
      <c r="AD58" s="39">
        <v>1288.1600000000001</v>
      </c>
      <c r="AE58" s="39">
        <v>0</v>
      </c>
      <c r="AF58" s="39">
        <v>1392.95</v>
      </c>
      <c r="AG58" s="39">
        <v>0</v>
      </c>
      <c r="AH58" s="39">
        <v>0</v>
      </c>
      <c r="AI58" s="39">
        <v>0</v>
      </c>
      <c r="AJ58" s="39">
        <v>1392.95</v>
      </c>
      <c r="AK58" s="39">
        <v>0</v>
      </c>
      <c r="AL58" s="39">
        <v>0</v>
      </c>
      <c r="AM58" s="39">
        <v>0</v>
      </c>
      <c r="AN58" s="39">
        <v>0</v>
      </c>
      <c r="AO58" s="39">
        <v>0</v>
      </c>
      <c r="AP58" s="39">
        <v>0</v>
      </c>
      <c r="AQ58" s="39">
        <v>0</v>
      </c>
      <c r="AR58" s="39">
        <v>0</v>
      </c>
      <c r="AS58" s="39">
        <v>0</v>
      </c>
      <c r="AT58" s="39">
        <v>0</v>
      </c>
      <c r="AU58" s="39">
        <v>0</v>
      </c>
      <c r="AV58" s="39">
        <v>0</v>
      </c>
      <c r="AW58" s="39">
        <v>0.77242500000000003</v>
      </c>
      <c r="AX58" s="39">
        <v>35.942</v>
      </c>
      <c r="AY58" s="39">
        <v>67.005899999999997</v>
      </c>
      <c r="AZ58" s="39">
        <v>0</v>
      </c>
      <c r="BA58" s="39">
        <v>0</v>
      </c>
      <c r="BB58" s="39">
        <v>8.2474399999999992</v>
      </c>
      <c r="BC58" s="39">
        <v>102.47799999999999</v>
      </c>
      <c r="BD58" s="39">
        <v>214.446</v>
      </c>
      <c r="BK58" s="39" t="s">
        <v>164</v>
      </c>
      <c r="BL58" s="39" t="s">
        <v>164</v>
      </c>
      <c r="BM58" s="39" t="s">
        <v>201</v>
      </c>
      <c r="BN58" s="39">
        <v>2.6558299999999999</v>
      </c>
      <c r="BO58" s="39">
        <v>41669.699999999997</v>
      </c>
      <c r="BP58" s="39">
        <v>18439</v>
      </c>
      <c r="BQ58" s="39">
        <v>0</v>
      </c>
      <c r="BR58" s="39">
        <v>432.55700000000002</v>
      </c>
      <c r="BS58" s="39">
        <v>0</v>
      </c>
      <c r="BT58" s="39">
        <v>93403.8</v>
      </c>
      <c r="BU58" s="39">
        <v>153948</v>
      </c>
      <c r="BV58" s="39">
        <v>81817.899999999994</v>
      </c>
      <c r="BW58" s="39">
        <v>0</v>
      </c>
      <c r="BX58" s="39">
        <v>0</v>
      </c>
      <c r="BY58" s="39">
        <v>235766</v>
      </c>
      <c r="BZ58" s="39">
        <v>465.459</v>
      </c>
      <c r="CA58" s="39">
        <v>0</v>
      </c>
      <c r="CB58" s="39">
        <v>0</v>
      </c>
      <c r="CC58" s="39">
        <v>0</v>
      </c>
      <c r="CD58" s="39">
        <v>0</v>
      </c>
      <c r="CE58" s="39">
        <v>1268.6099999999999</v>
      </c>
      <c r="CF58" s="39">
        <v>0</v>
      </c>
      <c r="CG58" s="39">
        <v>1734.06</v>
      </c>
      <c r="CH58" s="39">
        <v>0</v>
      </c>
      <c r="CI58" s="39">
        <v>0</v>
      </c>
      <c r="CJ58" s="39">
        <v>0</v>
      </c>
      <c r="CK58" s="39">
        <v>1734.06</v>
      </c>
      <c r="CL58" s="39">
        <v>0</v>
      </c>
      <c r="CM58" s="39">
        <v>0</v>
      </c>
      <c r="CN58" s="39">
        <v>0</v>
      </c>
      <c r="CO58" s="39">
        <v>0</v>
      </c>
      <c r="CP58" s="39">
        <v>0</v>
      </c>
      <c r="CQ58" s="39">
        <v>0</v>
      </c>
      <c r="CR58" s="39">
        <v>0</v>
      </c>
      <c r="CS58" s="39">
        <v>0</v>
      </c>
      <c r="CT58" s="39">
        <v>0</v>
      </c>
      <c r="CU58" s="39">
        <v>0</v>
      </c>
      <c r="CV58" s="39">
        <v>0</v>
      </c>
      <c r="CW58" s="39">
        <v>0</v>
      </c>
      <c r="CX58" s="39">
        <v>3.4807000000000001</v>
      </c>
      <c r="CY58" s="39">
        <v>67.633300000000006</v>
      </c>
      <c r="CZ58" s="39">
        <v>22.7562</v>
      </c>
      <c r="DA58" s="39">
        <v>0</v>
      </c>
      <c r="DB58" s="39">
        <v>0.33184799999999998</v>
      </c>
      <c r="DC58" s="39">
        <v>8.1220199999999991</v>
      </c>
      <c r="DD58" s="39">
        <v>102.47799999999999</v>
      </c>
      <c r="DE58" s="39">
        <v>204.80199999999999</v>
      </c>
      <c r="DL58" s="39" t="s">
        <v>208</v>
      </c>
      <c r="DM58" s="39" t="s">
        <v>209</v>
      </c>
      <c r="DN58" s="39" t="s">
        <v>166</v>
      </c>
      <c r="DO58" s="39" t="s">
        <v>190</v>
      </c>
      <c r="DP58" s="39">
        <v>8.5</v>
      </c>
      <c r="DQ58" s="39" t="s">
        <v>167</v>
      </c>
      <c r="DR58" s="39" t="s">
        <v>210</v>
      </c>
      <c r="DS58" s="39" t="s">
        <v>211</v>
      </c>
    </row>
    <row r="59" spans="1:123" x14ac:dyDescent="0.25">
      <c r="A59" s="22"/>
      <c r="B59" s="39" t="s">
        <v>265</v>
      </c>
      <c r="C59" s="39" t="s">
        <v>142</v>
      </c>
      <c r="D59" s="39">
        <v>1014315</v>
      </c>
      <c r="E59" s="39" t="s">
        <v>171</v>
      </c>
      <c r="F59" s="39" t="s">
        <v>162</v>
      </c>
      <c r="G59" s="40">
        <v>3.7499999999999999E-2</v>
      </c>
      <c r="H59" s="39" t="s">
        <v>163</v>
      </c>
      <c r="I59" s="39">
        <v>52.31</v>
      </c>
      <c r="J59" s="39" t="s">
        <v>164</v>
      </c>
      <c r="K59" s="39" t="s">
        <v>164</v>
      </c>
      <c r="L59" s="39" t="s">
        <v>204</v>
      </c>
      <c r="M59" s="39">
        <v>162.477</v>
      </c>
      <c r="N59" s="39">
        <v>98493.7</v>
      </c>
      <c r="O59" s="39">
        <v>37011.5</v>
      </c>
      <c r="P59" s="39">
        <v>0.44867200000000002</v>
      </c>
      <c r="Q59" s="39">
        <v>5333.14</v>
      </c>
      <c r="R59" s="39">
        <v>0</v>
      </c>
      <c r="S59" s="39">
        <v>93403.8</v>
      </c>
      <c r="T59" s="39">
        <v>234405</v>
      </c>
      <c r="U59" s="39">
        <v>81817.899999999994</v>
      </c>
      <c r="V59" s="39">
        <v>0</v>
      </c>
      <c r="W59" s="39">
        <v>0</v>
      </c>
      <c r="X59" s="39">
        <v>316223</v>
      </c>
      <c r="Y59" s="39">
        <v>83.744500000000002</v>
      </c>
      <c r="Z59" s="39">
        <v>0</v>
      </c>
      <c r="AA59" s="39">
        <v>0</v>
      </c>
      <c r="AB59" s="39">
        <v>0</v>
      </c>
      <c r="AC59" s="39">
        <v>0</v>
      </c>
      <c r="AD59" s="39">
        <v>1116.78</v>
      </c>
      <c r="AE59" s="39">
        <v>0</v>
      </c>
      <c r="AF59" s="39">
        <v>1200.52</v>
      </c>
      <c r="AG59" s="39">
        <v>0</v>
      </c>
      <c r="AH59" s="39">
        <v>0</v>
      </c>
      <c r="AI59" s="39">
        <v>0</v>
      </c>
      <c r="AJ59" s="39">
        <v>1200.52</v>
      </c>
      <c r="AK59" s="39">
        <v>0</v>
      </c>
      <c r="AL59" s="39">
        <v>0</v>
      </c>
      <c r="AM59" s="39">
        <v>0</v>
      </c>
      <c r="AN59" s="39">
        <v>0</v>
      </c>
      <c r="AO59" s="39">
        <v>0</v>
      </c>
      <c r="AP59" s="39">
        <v>0</v>
      </c>
      <c r="AQ59" s="39">
        <v>0</v>
      </c>
      <c r="AR59" s="39">
        <v>0</v>
      </c>
      <c r="AS59" s="39">
        <v>0</v>
      </c>
      <c r="AT59" s="39">
        <v>0</v>
      </c>
      <c r="AU59" s="39">
        <v>0</v>
      </c>
      <c r="AV59" s="39">
        <v>0</v>
      </c>
      <c r="AW59" s="39">
        <v>0.75455799999999995</v>
      </c>
      <c r="AX59" s="39">
        <v>145.28399999999999</v>
      </c>
      <c r="AY59" s="39">
        <v>38.232900000000001</v>
      </c>
      <c r="AZ59" s="39">
        <v>3.2768000000000001E-4</v>
      </c>
      <c r="BA59" s="39">
        <v>6.3372099999999998</v>
      </c>
      <c r="BB59" s="39">
        <v>7.2015099999999999</v>
      </c>
      <c r="BC59" s="39">
        <v>101.544</v>
      </c>
      <c r="BD59" s="39">
        <v>299.35500000000002</v>
      </c>
      <c r="BK59" s="39" t="s">
        <v>164</v>
      </c>
      <c r="BL59" s="39" t="s">
        <v>164</v>
      </c>
      <c r="BM59" s="39" t="s">
        <v>178</v>
      </c>
      <c r="BN59" s="39">
        <v>4.2556200000000004</v>
      </c>
      <c r="BO59" s="39">
        <v>131638</v>
      </c>
      <c r="BP59" s="39">
        <v>48649.2</v>
      </c>
      <c r="BQ59" s="39">
        <v>0</v>
      </c>
      <c r="BR59" s="39">
        <v>516.75199999999995</v>
      </c>
      <c r="BS59" s="39">
        <v>0</v>
      </c>
      <c r="BT59" s="39">
        <v>93403.8</v>
      </c>
      <c r="BU59" s="39">
        <v>274212</v>
      </c>
      <c r="BV59" s="39">
        <v>81817.899999999994</v>
      </c>
      <c r="BW59" s="39">
        <v>0</v>
      </c>
      <c r="BX59" s="39">
        <v>0</v>
      </c>
      <c r="BY59" s="39">
        <v>356030</v>
      </c>
      <c r="BZ59" s="39">
        <v>739.85299999999995</v>
      </c>
      <c r="CA59" s="39">
        <v>0</v>
      </c>
      <c r="CB59" s="39">
        <v>0</v>
      </c>
      <c r="CC59" s="39">
        <v>0</v>
      </c>
      <c r="CD59" s="39">
        <v>0</v>
      </c>
      <c r="CE59" s="39">
        <v>1101.51</v>
      </c>
      <c r="CF59" s="39">
        <v>0</v>
      </c>
      <c r="CG59" s="39">
        <v>1841.36</v>
      </c>
      <c r="CH59" s="39">
        <v>0</v>
      </c>
      <c r="CI59" s="39">
        <v>0</v>
      </c>
      <c r="CJ59" s="39">
        <v>0</v>
      </c>
      <c r="CK59" s="39">
        <v>1841.36</v>
      </c>
      <c r="CL59" s="39">
        <v>0</v>
      </c>
      <c r="CM59" s="39">
        <v>0</v>
      </c>
      <c r="CN59" s="39">
        <v>0</v>
      </c>
      <c r="CO59" s="39">
        <v>0</v>
      </c>
      <c r="CP59" s="39">
        <v>0</v>
      </c>
      <c r="CQ59" s="39">
        <v>0</v>
      </c>
      <c r="CR59" s="39">
        <v>0</v>
      </c>
      <c r="CS59" s="39">
        <v>0</v>
      </c>
      <c r="CT59" s="39">
        <v>0</v>
      </c>
      <c r="CU59" s="39">
        <v>0</v>
      </c>
      <c r="CV59" s="39">
        <v>0</v>
      </c>
      <c r="CW59" s="39">
        <v>0</v>
      </c>
      <c r="CX59" s="39">
        <v>4.68607</v>
      </c>
      <c r="CY59" s="39">
        <v>180.857</v>
      </c>
      <c r="CZ59" s="39">
        <v>57.048900000000003</v>
      </c>
      <c r="DA59" s="39">
        <v>0</v>
      </c>
      <c r="DB59" s="39">
        <v>0.41053699999999999</v>
      </c>
      <c r="DC59" s="39">
        <v>7.1023100000000001</v>
      </c>
      <c r="DD59" s="39">
        <v>101.544</v>
      </c>
      <c r="DE59" s="39">
        <v>351.649</v>
      </c>
      <c r="DL59" s="39" t="s">
        <v>208</v>
      </c>
      <c r="DM59" s="39" t="s">
        <v>209</v>
      </c>
      <c r="DN59" s="39" t="s">
        <v>166</v>
      </c>
      <c r="DO59" s="39" t="s">
        <v>190</v>
      </c>
      <c r="DP59" s="39">
        <v>8.5</v>
      </c>
      <c r="DQ59" s="39" t="s">
        <v>167</v>
      </c>
      <c r="DR59" s="39" t="s">
        <v>210</v>
      </c>
      <c r="DS59" s="39" t="s">
        <v>211</v>
      </c>
    </row>
    <row r="60" spans="1:123" x14ac:dyDescent="0.25">
      <c r="A60" s="22"/>
      <c r="B60" s="39" t="s">
        <v>266</v>
      </c>
      <c r="C60" s="39" t="s">
        <v>146</v>
      </c>
      <c r="D60" s="39">
        <v>1014506</v>
      </c>
      <c r="E60" s="39" t="s">
        <v>168</v>
      </c>
      <c r="F60" s="39" t="s">
        <v>162</v>
      </c>
      <c r="G60" s="40">
        <v>4.0972222222222222E-2</v>
      </c>
      <c r="H60" s="39" t="s">
        <v>170</v>
      </c>
      <c r="I60" s="39">
        <v>-8.86</v>
      </c>
      <c r="J60" s="39" t="s">
        <v>164</v>
      </c>
      <c r="K60" s="39" t="s">
        <v>164</v>
      </c>
      <c r="L60" s="39" t="s">
        <v>205</v>
      </c>
      <c r="M60" s="39">
        <v>376.57299999999998</v>
      </c>
      <c r="N60" s="39">
        <v>30602.5</v>
      </c>
      <c r="O60" s="39">
        <v>36793</v>
      </c>
      <c r="P60" s="39">
        <v>0</v>
      </c>
      <c r="Q60" s="39">
        <v>3565.04</v>
      </c>
      <c r="R60" s="39">
        <v>0</v>
      </c>
      <c r="S60" s="39">
        <v>93403.8</v>
      </c>
      <c r="T60" s="39">
        <v>164741</v>
      </c>
      <c r="U60" s="39">
        <v>81817.899999999994</v>
      </c>
      <c r="V60" s="39">
        <v>0</v>
      </c>
      <c r="W60" s="39">
        <v>0</v>
      </c>
      <c r="X60" s="39">
        <v>246559</v>
      </c>
      <c r="Y60" s="39">
        <v>123.979</v>
      </c>
      <c r="Z60" s="39">
        <v>0</v>
      </c>
      <c r="AA60" s="39">
        <v>0</v>
      </c>
      <c r="AB60" s="39">
        <v>0</v>
      </c>
      <c r="AC60" s="39">
        <v>0</v>
      </c>
      <c r="AD60" s="39">
        <v>1288.17</v>
      </c>
      <c r="AE60" s="39">
        <v>0</v>
      </c>
      <c r="AF60" s="39">
        <v>1412.14</v>
      </c>
      <c r="AG60" s="39">
        <v>0</v>
      </c>
      <c r="AH60" s="39">
        <v>0</v>
      </c>
      <c r="AI60" s="39">
        <v>0</v>
      </c>
      <c r="AJ60" s="39">
        <v>1412.14</v>
      </c>
      <c r="AK60" s="39">
        <v>0</v>
      </c>
      <c r="AL60" s="39">
        <v>0</v>
      </c>
      <c r="AM60" s="39">
        <v>0</v>
      </c>
      <c r="AN60" s="39">
        <v>0</v>
      </c>
      <c r="AO60" s="39">
        <v>0</v>
      </c>
      <c r="AP60" s="39">
        <v>0</v>
      </c>
      <c r="AQ60" s="39">
        <v>0</v>
      </c>
      <c r="AR60" s="39">
        <v>0</v>
      </c>
      <c r="AS60" s="39">
        <v>0</v>
      </c>
      <c r="AT60" s="39">
        <v>0</v>
      </c>
      <c r="AU60" s="39">
        <v>0</v>
      </c>
      <c r="AV60" s="39">
        <v>0</v>
      </c>
      <c r="AW60" s="39">
        <v>1.20472</v>
      </c>
      <c r="AX60" s="39">
        <v>59.240499999999997</v>
      </c>
      <c r="AY60" s="39">
        <v>38.133499999999998</v>
      </c>
      <c r="AZ60" s="39">
        <v>0</v>
      </c>
      <c r="BA60" s="39">
        <v>4.3620700000000001</v>
      </c>
      <c r="BB60" s="39">
        <v>8.2474399999999992</v>
      </c>
      <c r="BC60" s="39">
        <v>102.47799999999999</v>
      </c>
      <c r="BD60" s="39">
        <v>213.666</v>
      </c>
      <c r="BK60" s="39" t="s">
        <v>164</v>
      </c>
      <c r="BL60" s="39" t="s">
        <v>164</v>
      </c>
      <c r="BM60" s="39" t="s">
        <v>201</v>
      </c>
      <c r="BN60" s="39">
        <v>2.6558299999999999</v>
      </c>
      <c r="BO60" s="39">
        <v>41669.699999999997</v>
      </c>
      <c r="BP60" s="39">
        <v>18439</v>
      </c>
      <c r="BQ60" s="39">
        <v>0</v>
      </c>
      <c r="BR60" s="39">
        <v>432.55700000000002</v>
      </c>
      <c r="BS60" s="39">
        <v>0</v>
      </c>
      <c r="BT60" s="39">
        <v>93403.8</v>
      </c>
      <c r="BU60" s="39">
        <v>153948</v>
      </c>
      <c r="BV60" s="39">
        <v>81817.899999999994</v>
      </c>
      <c r="BW60" s="39">
        <v>0</v>
      </c>
      <c r="BX60" s="39">
        <v>0</v>
      </c>
      <c r="BY60" s="39">
        <v>235766</v>
      </c>
      <c r="BZ60" s="39">
        <v>465.459</v>
      </c>
      <c r="CA60" s="39">
        <v>0</v>
      </c>
      <c r="CB60" s="39">
        <v>0</v>
      </c>
      <c r="CC60" s="39">
        <v>0</v>
      </c>
      <c r="CD60" s="39">
        <v>0</v>
      </c>
      <c r="CE60" s="39">
        <v>1268.6099999999999</v>
      </c>
      <c r="CF60" s="39">
        <v>0</v>
      </c>
      <c r="CG60" s="39">
        <v>1734.06</v>
      </c>
      <c r="CH60" s="39">
        <v>0</v>
      </c>
      <c r="CI60" s="39">
        <v>0</v>
      </c>
      <c r="CJ60" s="39">
        <v>0</v>
      </c>
      <c r="CK60" s="39">
        <v>1734.06</v>
      </c>
      <c r="CL60" s="39">
        <v>0</v>
      </c>
      <c r="CM60" s="39">
        <v>0</v>
      </c>
      <c r="CN60" s="39">
        <v>0</v>
      </c>
      <c r="CO60" s="39">
        <v>0</v>
      </c>
      <c r="CP60" s="39">
        <v>0</v>
      </c>
      <c r="CQ60" s="39">
        <v>0</v>
      </c>
      <c r="CR60" s="39">
        <v>0</v>
      </c>
      <c r="CS60" s="39">
        <v>0</v>
      </c>
      <c r="CT60" s="39">
        <v>0</v>
      </c>
      <c r="CU60" s="39">
        <v>0</v>
      </c>
      <c r="CV60" s="39">
        <v>0</v>
      </c>
      <c r="CW60" s="39">
        <v>0</v>
      </c>
      <c r="CX60" s="39">
        <v>3.4807000000000001</v>
      </c>
      <c r="CY60" s="39">
        <v>67.633300000000006</v>
      </c>
      <c r="CZ60" s="39">
        <v>22.7562</v>
      </c>
      <c r="DA60" s="39">
        <v>0</v>
      </c>
      <c r="DB60" s="39">
        <v>0.33184799999999998</v>
      </c>
      <c r="DC60" s="39">
        <v>8.1220199999999991</v>
      </c>
      <c r="DD60" s="39">
        <v>102.47799999999999</v>
      </c>
      <c r="DE60" s="39">
        <v>204.80199999999999</v>
      </c>
      <c r="DL60" s="39" t="s">
        <v>208</v>
      </c>
      <c r="DM60" s="39" t="s">
        <v>209</v>
      </c>
      <c r="DN60" s="39" t="s">
        <v>166</v>
      </c>
      <c r="DO60" s="39" t="s">
        <v>190</v>
      </c>
      <c r="DP60" s="39">
        <v>8.5</v>
      </c>
      <c r="DQ60" s="39" t="s">
        <v>167</v>
      </c>
      <c r="DR60" s="39" t="s">
        <v>210</v>
      </c>
      <c r="DS60" s="39" t="s">
        <v>211</v>
      </c>
    </row>
    <row r="61" spans="1:123" x14ac:dyDescent="0.25">
      <c r="A61" s="22"/>
      <c r="B61" s="39" t="s">
        <v>267</v>
      </c>
      <c r="C61" s="39" t="s">
        <v>149</v>
      </c>
      <c r="D61" s="39">
        <v>500006</v>
      </c>
      <c r="E61" s="39" t="s">
        <v>168</v>
      </c>
      <c r="F61" s="39" t="s">
        <v>162</v>
      </c>
      <c r="G61" s="40">
        <v>4.5833333333333337E-2</v>
      </c>
      <c r="H61" s="39" t="s">
        <v>170</v>
      </c>
      <c r="I61" s="39">
        <v>-30.78</v>
      </c>
      <c r="J61" s="39" t="s">
        <v>164</v>
      </c>
      <c r="K61" s="39" t="s">
        <v>164</v>
      </c>
      <c r="L61" s="39" t="s">
        <v>183</v>
      </c>
      <c r="M61" s="39">
        <v>0</v>
      </c>
      <c r="N61" s="39">
        <v>30965.8</v>
      </c>
      <c r="O61" s="39">
        <v>70571.5</v>
      </c>
      <c r="P61" s="39">
        <v>0</v>
      </c>
      <c r="Q61" s="39">
        <v>0</v>
      </c>
      <c r="R61" s="39">
        <v>0</v>
      </c>
      <c r="S61" s="39">
        <v>93480.9</v>
      </c>
      <c r="T61" s="39">
        <v>195018</v>
      </c>
      <c r="U61" s="39">
        <v>77659.399999999994</v>
      </c>
      <c r="V61" s="39">
        <v>0</v>
      </c>
      <c r="W61" s="39">
        <v>424.5</v>
      </c>
      <c r="X61" s="39">
        <v>273102</v>
      </c>
      <c r="Y61" s="39">
        <v>111.67</v>
      </c>
      <c r="Z61" s="39">
        <v>0</v>
      </c>
      <c r="AA61" s="39">
        <v>0</v>
      </c>
      <c r="AB61" s="39">
        <v>0</v>
      </c>
      <c r="AC61" s="39">
        <v>0</v>
      </c>
      <c r="AD61" s="39">
        <v>1089.28</v>
      </c>
      <c r="AE61" s="39">
        <v>0</v>
      </c>
      <c r="AF61" s="39">
        <v>1200.95</v>
      </c>
      <c r="AG61" s="39">
        <v>0</v>
      </c>
      <c r="AH61" s="39">
        <v>0</v>
      </c>
      <c r="AI61" s="39">
        <v>0</v>
      </c>
      <c r="AJ61" s="39">
        <v>1200.95</v>
      </c>
      <c r="AK61" s="39">
        <v>0</v>
      </c>
      <c r="AL61" s="39">
        <v>0</v>
      </c>
      <c r="AM61" s="39">
        <v>0</v>
      </c>
      <c r="AN61" s="39">
        <v>0</v>
      </c>
      <c r="AO61" s="39">
        <v>0</v>
      </c>
      <c r="AP61" s="39">
        <v>0</v>
      </c>
      <c r="AQ61" s="39">
        <v>0</v>
      </c>
      <c r="AR61" s="39">
        <v>0</v>
      </c>
      <c r="AS61" s="39">
        <v>0</v>
      </c>
      <c r="AT61" s="39">
        <v>0</v>
      </c>
      <c r="AU61" s="39">
        <v>0</v>
      </c>
      <c r="AV61" s="39">
        <v>0</v>
      </c>
      <c r="AW61" s="39">
        <v>0.76622199999999996</v>
      </c>
      <c r="AX61" s="39">
        <v>55.430300000000003</v>
      </c>
      <c r="AY61" s="39">
        <v>67.005899999999997</v>
      </c>
      <c r="AZ61" s="39">
        <v>0</v>
      </c>
      <c r="BA61" s="39">
        <v>0</v>
      </c>
      <c r="BB61" s="39">
        <v>6.3883799999999997</v>
      </c>
      <c r="BC61" s="39">
        <v>93.947900000000004</v>
      </c>
      <c r="BD61" s="39">
        <v>223.53899999999999</v>
      </c>
      <c r="BK61" s="39" t="s">
        <v>164</v>
      </c>
      <c r="BL61" s="39" t="s">
        <v>164</v>
      </c>
      <c r="BM61" s="39" t="s">
        <v>195</v>
      </c>
      <c r="BN61" s="39">
        <v>3.2501600000000002</v>
      </c>
      <c r="BO61" s="39">
        <v>46866.9</v>
      </c>
      <c r="BP61" s="39">
        <v>17622.400000000001</v>
      </c>
      <c r="BQ61" s="39">
        <v>0</v>
      </c>
      <c r="BR61" s="39">
        <v>1030.57</v>
      </c>
      <c r="BS61" s="39">
        <v>0</v>
      </c>
      <c r="BT61" s="39">
        <v>93480.9</v>
      </c>
      <c r="BU61" s="39">
        <v>159004</v>
      </c>
      <c r="BV61" s="39">
        <v>77659.399999999994</v>
      </c>
      <c r="BW61" s="39">
        <v>0</v>
      </c>
      <c r="BX61" s="39">
        <v>424.5</v>
      </c>
      <c r="BY61" s="39">
        <v>237088</v>
      </c>
      <c r="BZ61" s="39">
        <v>567.36300000000006</v>
      </c>
      <c r="CA61" s="39">
        <v>0</v>
      </c>
      <c r="CB61" s="39">
        <v>0</v>
      </c>
      <c r="CC61" s="39">
        <v>0</v>
      </c>
      <c r="CD61" s="39">
        <v>0</v>
      </c>
      <c r="CE61" s="39">
        <v>1178.96</v>
      </c>
      <c r="CF61" s="39">
        <v>0</v>
      </c>
      <c r="CG61" s="39">
        <v>1746.32</v>
      </c>
      <c r="CH61" s="39">
        <v>0</v>
      </c>
      <c r="CI61" s="39">
        <v>0</v>
      </c>
      <c r="CJ61" s="39">
        <v>0</v>
      </c>
      <c r="CK61" s="39">
        <v>1746.32</v>
      </c>
      <c r="CL61" s="39">
        <v>0</v>
      </c>
      <c r="CM61" s="39">
        <v>0</v>
      </c>
      <c r="CN61" s="39">
        <v>0</v>
      </c>
      <c r="CO61" s="39">
        <v>0</v>
      </c>
      <c r="CP61" s="39">
        <v>0</v>
      </c>
      <c r="CQ61" s="39">
        <v>0</v>
      </c>
      <c r="CR61" s="39">
        <v>0</v>
      </c>
      <c r="CS61" s="39">
        <v>0</v>
      </c>
      <c r="CT61" s="39">
        <v>0</v>
      </c>
      <c r="CU61" s="39">
        <v>0</v>
      </c>
      <c r="CV61" s="39">
        <v>0</v>
      </c>
      <c r="CW61" s="39">
        <v>0</v>
      </c>
      <c r="CX61" s="39">
        <v>3.919</v>
      </c>
      <c r="CY61" s="39">
        <v>69.4298</v>
      </c>
      <c r="CZ61" s="39">
        <v>17.8384</v>
      </c>
      <c r="DA61" s="39">
        <v>0</v>
      </c>
      <c r="DB61" s="39">
        <v>0.72419100000000003</v>
      </c>
      <c r="DC61" s="39">
        <v>6.9140499999999996</v>
      </c>
      <c r="DD61" s="39">
        <v>93.947900000000004</v>
      </c>
      <c r="DE61" s="39">
        <v>192.773</v>
      </c>
      <c r="DL61" s="39" t="s">
        <v>208</v>
      </c>
      <c r="DM61" s="39" t="s">
        <v>209</v>
      </c>
      <c r="DN61" s="39" t="s">
        <v>166</v>
      </c>
      <c r="DO61" s="39" t="s">
        <v>190</v>
      </c>
      <c r="DP61" s="39">
        <v>8.5</v>
      </c>
      <c r="DQ61" s="39" t="s">
        <v>167</v>
      </c>
      <c r="DR61" s="39" t="s">
        <v>268</v>
      </c>
      <c r="DS61" s="39" t="s">
        <v>269</v>
      </c>
    </row>
    <row r="62" spans="1:123" x14ac:dyDescent="0.25">
      <c r="A62" s="22"/>
      <c r="B62" s="39" t="s">
        <v>270</v>
      </c>
      <c r="C62" s="39" t="s">
        <v>101</v>
      </c>
      <c r="D62" s="39">
        <v>500006</v>
      </c>
      <c r="E62" s="39" t="s">
        <v>168</v>
      </c>
      <c r="F62" s="39" t="s">
        <v>162</v>
      </c>
      <c r="G62" s="40">
        <v>4.3750000000000004E-2</v>
      </c>
      <c r="H62" s="39" t="s">
        <v>170</v>
      </c>
      <c r="I62" s="39">
        <v>-30.82</v>
      </c>
      <c r="J62" s="39" t="s">
        <v>164</v>
      </c>
      <c r="K62" s="39" t="s">
        <v>164</v>
      </c>
      <c r="L62" s="39" t="s">
        <v>185</v>
      </c>
      <c r="M62" s="39">
        <v>0</v>
      </c>
      <c r="N62" s="39">
        <v>30936.6</v>
      </c>
      <c r="O62" s="39">
        <v>70571.5</v>
      </c>
      <c r="P62" s="39">
        <v>0</v>
      </c>
      <c r="Q62" s="39">
        <v>0</v>
      </c>
      <c r="R62" s="39">
        <v>0</v>
      </c>
      <c r="S62" s="39">
        <v>93480.7</v>
      </c>
      <c r="T62" s="39">
        <v>194989</v>
      </c>
      <c r="U62" s="39">
        <v>77659.3</v>
      </c>
      <c r="V62" s="39">
        <v>0</v>
      </c>
      <c r="W62" s="39">
        <v>424.54500000000002</v>
      </c>
      <c r="X62" s="39">
        <v>273073</v>
      </c>
      <c r="Y62" s="39">
        <v>110.854</v>
      </c>
      <c r="Z62" s="39">
        <v>0</v>
      </c>
      <c r="AA62" s="39">
        <v>0</v>
      </c>
      <c r="AB62" s="39">
        <v>0</v>
      </c>
      <c r="AC62" s="39">
        <v>0</v>
      </c>
      <c r="AD62" s="39">
        <v>1089.29</v>
      </c>
      <c r="AE62" s="39">
        <v>0</v>
      </c>
      <c r="AF62" s="39">
        <v>1200.1400000000001</v>
      </c>
      <c r="AG62" s="39">
        <v>0</v>
      </c>
      <c r="AH62" s="39">
        <v>0</v>
      </c>
      <c r="AI62" s="39">
        <v>0</v>
      </c>
      <c r="AJ62" s="39">
        <v>1200.1400000000001</v>
      </c>
      <c r="AK62" s="39">
        <v>0</v>
      </c>
      <c r="AL62" s="39">
        <v>0</v>
      </c>
      <c r="AM62" s="39">
        <v>0</v>
      </c>
      <c r="AN62" s="39">
        <v>0</v>
      </c>
      <c r="AO62" s="39">
        <v>0</v>
      </c>
      <c r="AP62" s="39">
        <v>0</v>
      </c>
      <c r="AQ62" s="39">
        <v>0</v>
      </c>
      <c r="AR62" s="39">
        <v>0</v>
      </c>
      <c r="AS62" s="39">
        <v>0</v>
      </c>
      <c r="AT62" s="39">
        <v>0</v>
      </c>
      <c r="AU62" s="39">
        <v>0</v>
      </c>
      <c r="AV62" s="39">
        <v>0</v>
      </c>
      <c r="AW62" s="39">
        <v>0.76101099999999999</v>
      </c>
      <c r="AX62" s="39">
        <v>55.4</v>
      </c>
      <c r="AY62" s="39">
        <v>67.005899999999997</v>
      </c>
      <c r="AZ62" s="39">
        <v>0</v>
      </c>
      <c r="BA62" s="39">
        <v>0</v>
      </c>
      <c r="BB62" s="39">
        <v>6.3883900000000002</v>
      </c>
      <c r="BC62" s="39">
        <v>93.947800000000001</v>
      </c>
      <c r="BD62" s="39">
        <v>223.50299999999999</v>
      </c>
      <c r="BK62" s="39" t="s">
        <v>164</v>
      </c>
      <c r="BL62" s="39" t="s">
        <v>164</v>
      </c>
      <c r="BM62" s="39" t="s">
        <v>184</v>
      </c>
      <c r="BN62" s="39">
        <v>3.2378100000000001</v>
      </c>
      <c r="BO62" s="39">
        <v>46839.1</v>
      </c>
      <c r="BP62" s="39">
        <v>17612.8</v>
      </c>
      <c r="BQ62" s="39">
        <v>0</v>
      </c>
      <c r="BR62" s="39">
        <v>1029.95</v>
      </c>
      <c r="BS62" s="39">
        <v>0</v>
      </c>
      <c r="BT62" s="39">
        <v>93480.7</v>
      </c>
      <c r="BU62" s="39">
        <v>158966</v>
      </c>
      <c r="BV62" s="39">
        <v>77659.3</v>
      </c>
      <c r="BW62" s="39">
        <v>0</v>
      </c>
      <c r="BX62" s="39">
        <v>424.54500000000002</v>
      </c>
      <c r="BY62" s="39">
        <v>237050</v>
      </c>
      <c r="BZ62" s="39">
        <v>565.39599999999996</v>
      </c>
      <c r="CA62" s="39">
        <v>0</v>
      </c>
      <c r="CB62" s="39">
        <v>0</v>
      </c>
      <c r="CC62" s="39">
        <v>0</v>
      </c>
      <c r="CD62" s="39">
        <v>0</v>
      </c>
      <c r="CE62" s="39">
        <v>1178.96</v>
      </c>
      <c r="CF62" s="39">
        <v>0</v>
      </c>
      <c r="CG62" s="39">
        <v>1744.35</v>
      </c>
      <c r="CH62" s="39">
        <v>0</v>
      </c>
      <c r="CI62" s="39">
        <v>0</v>
      </c>
      <c r="CJ62" s="39">
        <v>0</v>
      </c>
      <c r="CK62" s="39">
        <v>1744.35</v>
      </c>
      <c r="CL62" s="39">
        <v>0</v>
      </c>
      <c r="CM62" s="39">
        <v>0</v>
      </c>
      <c r="CN62" s="39">
        <v>0</v>
      </c>
      <c r="CO62" s="39">
        <v>0</v>
      </c>
      <c r="CP62" s="39">
        <v>0</v>
      </c>
      <c r="CQ62" s="39">
        <v>0</v>
      </c>
      <c r="CR62" s="39">
        <v>0</v>
      </c>
      <c r="CS62" s="39">
        <v>0</v>
      </c>
      <c r="CT62" s="39">
        <v>0</v>
      </c>
      <c r="CU62" s="39">
        <v>0</v>
      </c>
      <c r="CV62" s="39">
        <v>0</v>
      </c>
      <c r="CW62" s="39">
        <v>0</v>
      </c>
      <c r="CX62" s="39">
        <v>3.9059599999999999</v>
      </c>
      <c r="CY62" s="39">
        <v>69.380200000000002</v>
      </c>
      <c r="CZ62" s="39">
        <v>17.821200000000001</v>
      </c>
      <c r="DA62" s="39">
        <v>0</v>
      </c>
      <c r="DB62" s="39">
        <v>0.72375699999999998</v>
      </c>
      <c r="DC62" s="39">
        <v>6.9140600000000001</v>
      </c>
      <c r="DD62" s="39">
        <v>93.947800000000001</v>
      </c>
      <c r="DE62" s="39">
        <v>192.69300000000001</v>
      </c>
      <c r="DL62" s="39" t="s">
        <v>208</v>
      </c>
      <c r="DM62" s="39" t="s">
        <v>209</v>
      </c>
      <c r="DN62" s="39" t="s">
        <v>166</v>
      </c>
      <c r="DO62" s="39" t="s">
        <v>190</v>
      </c>
      <c r="DP62" s="39">
        <v>8.5</v>
      </c>
      <c r="DQ62" s="39" t="s">
        <v>167</v>
      </c>
      <c r="DR62" s="39" t="s">
        <v>268</v>
      </c>
      <c r="DS62" s="39" t="s">
        <v>269</v>
      </c>
    </row>
    <row r="63" spans="1:123" x14ac:dyDescent="0.25">
      <c r="A63" s="22"/>
      <c r="B63" s="39" t="s">
        <v>271</v>
      </c>
      <c r="C63" s="39" t="s">
        <v>147</v>
      </c>
      <c r="D63" s="39">
        <v>500015</v>
      </c>
      <c r="E63" s="39" t="s">
        <v>171</v>
      </c>
      <c r="F63" s="39" t="s">
        <v>162</v>
      </c>
      <c r="G63" s="40">
        <v>5.9027777777777783E-2</v>
      </c>
      <c r="H63" s="39" t="s">
        <v>170</v>
      </c>
      <c r="I63" s="39">
        <v>-26.11</v>
      </c>
      <c r="J63" s="39" t="s">
        <v>164</v>
      </c>
      <c r="K63" s="39" t="s">
        <v>164</v>
      </c>
      <c r="L63" s="39" t="s">
        <v>195</v>
      </c>
      <c r="M63" s="39">
        <v>0</v>
      </c>
      <c r="N63" s="39">
        <v>104369</v>
      </c>
      <c r="O63" s="39">
        <v>73371</v>
      </c>
      <c r="P63" s="39">
        <v>0</v>
      </c>
      <c r="Q63" s="39">
        <v>0</v>
      </c>
      <c r="R63" s="39">
        <v>0</v>
      </c>
      <c r="S63" s="39">
        <v>93480.9</v>
      </c>
      <c r="T63" s="39">
        <v>271221</v>
      </c>
      <c r="U63" s="39">
        <v>77659.399999999994</v>
      </c>
      <c r="V63" s="39">
        <v>0</v>
      </c>
      <c r="W63" s="39">
        <v>424.5</v>
      </c>
      <c r="X63" s="39">
        <v>349305</v>
      </c>
      <c r="Y63" s="39">
        <v>65.931700000000006</v>
      </c>
      <c r="Z63" s="39">
        <v>0</v>
      </c>
      <c r="AA63" s="39">
        <v>0</v>
      </c>
      <c r="AB63" s="39">
        <v>0</v>
      </c>
      <c r="AC63" s="39">
        <v>0</v>
      </c>
      <c r="AD63" s="39">
        <v>943.58100000000002</v>
      </c>
      <c r="AE63" s="39">
        <v>0</v>
      </c>
      <c r="AF63" s="39">
        <v>1009.51</v>
      </c>
      <c r="AG63" s="39">
        <v>0</v>
      </c>
      <c r="AH63" s="39">
        <v>0</v>
      </c>
      <c r="AI63" s="39">
        <v>0</v>
      </c>
      <c r="AJ63" s="39">
        <v>1009.51</v>
      </c>
      <c r="AK63" s="39">
        <v>0</v>
      </c>
      <c r="AL63" s="39">
        <v>0</v>
      </c>
      <c r="AM63" s="39">
        <v>0</v>
      </c>
      <c r="AN63" s="39">
        <v>0</v>
      </c>
      <c r="AO63" s="39">
        <v>0</v>
      </c>
      <c r="AP63" s="39">
        <v>0</v>
      </c>
      <c r="AQ63" s="39">
        <v>0</v>
      </c>
      <c r="AR63" s="39">
        <v>0</v>
      </c>
      <c r="AS63" s="39">
        <v>0</v>
      </c>
      <c r="AT63" s="39">
        <v>0</v>
      </c>
      <c r="AU63" s="39">
        <v>0</v>
      </c>
      <c r="AV63" s="39">
        <v>0</v>
      </c>
      <c r="AW63" s="39">
        <v>0.45361899999999999</v>
      </c>
      <c r="AX63" s="39">
        <v>140.52600000000001</v>
      </c>
      <c r="AY63" s="39">
        <v>69.299700000000001</v>
      </c>
      <c r="AZ63" s="39">
        <v>0</v>
      </c>
      <c r="BA63" s="39">
        <v>0</v>
      </c>
      <c r="BB63" s="39">
        <v>5.5739099999999997</v>
      </c>
      <c r="BC63" s="39">
        <v>93.091999999999999</v>
      </c>
      <c r="BD63" s="39">
        <v>308.94499999999999</v>
      </c>
      <c r="BK63" s="39" t="s">
        <v>164</v>
      </c>
      <c r="BL63" s="39" t="s">
        <v>164</v>
      </c>
      <c r="BM63" s="39" t="s">
        <v>184</v>
      </c>
      <c r="BN63" s="39">
        <v>1.68852</v>
      </c>
      <c r="BO63" s="39">
        <v>119704</v>
      </c>
      <c r="BP63" s="39">
        <v>23222</v>
      </c>
      <c r="BQ63" s="39">
        <v>0</v>
      </c>
      <c r="BR63" s="39">
        <v>552.73199999999997</v>
      </c>
      <c r="BS63" s="39">
        <v>0</v>
      </c>
      <c r="BT63" s="39">
        <v>93480.9</v>
      </c>
      <c r="BU63" s="39">
        <v>236961</v>
      </c>
      <c r="BV63" s="39">
        <v>77659.399999999994</v>
      </c>
      <c r="BW63" s="39">
        <v>0</v>
      </c>
      <c r="BX63" s="39">
        <v>424.5</v>
      </c>
      <c r="BY63" s="39">
        <v>315045</v>
      </c>
      <c r="BZ63" s="39">
        <v>292.34899999999999</v>
      </c>
      <c r="CA63" s="39">
        <v>0</v>
      </c>
      <c r="CB63" s="39">
        <v>0</v>
      </c>
      <c r="CC63" s="39">
        <v>0</v>
      </c>
      <c r="CD63" s="39">
        <v>0</v>
      </c>
      <c r="CE63" s="39">
        <v>1024.1199999999999</v>
      </c>
      <c r="CF63" s="39">
        <v>0</v>
      </c>
      <c r="CG63" s="39">
        <v>1316.47</v>
      </c>
      <c r="CH63" s="39">
        <v>0</v>
      </c>
      <c r="CI63" s="39">
        <v>0</v>
      </c>
      <c r="CJ63" s="39">
        <v>0</v>
      </c>
      <c r="CK63" s="39">
        <v>1316.47</v>
      </c>
      <c r="CL63" s="39">
        <v>0</v>
      </c>
      <c r="CM63" s="39">
        <v>0</v>
      </c>
      <c r="CN63" s="39">
        <v>0</v>
      </c>
      <c r="CO63" s="39">
        <v>0</v>
      </c>
      <c r="CP63" s="39">
        <v>0</v>
      </c>
      <c r="CQ63" s="39">
        <v>0</v>
      </c>
      <c r="CR63" s="39">
        <v>0</v>
      </c>
      <c r="CS63" s="39">
        <v>0</v>
      </c>
      <c r="CT63" s="39">
        <v>0</v>
      </c>
      <c r="CU63" s="39">
        <v>0</v>
      </c>
      <c r="CV63" s="39">
        <v>0</v>
      </c>
      <c r="CW63" s="39">
        <v>0</v>
      </c>
      <c r="CX63" s="39">
        <v>2.0669599999999999</v>
      </c>
      <c r="CY63" s="39">
        <v>156.18600000000001</v>
      </c>
      <c r="CZ63" s="39">
        <v>25.039000000000001</v>
      </c>
      <c r="DA63" s="39">
        <v>0</v>
      </c>
      <c r="DB63" s="39">
        <v>0.38957399999999998</v>
      </c>
      <c r="DC63" s="39">
        <v>6.04854</v>
      </c>
      <c r="DD63" s="39">
        <v>93.091999999999999</v>
      </c>
      <c r="DE63" s="39">
        <v>282.822</v>
      </c>
      <c r="DL63" s="39" t="s">
        <v>208</v>
      </c>
      <c r="DM63" s="39" t="s">
        <v>209</v>
      </c>
      <c r="DN63" s="39" t="s">
        <v>166</v>
      </c>
      <c r="DO63" s="39" t="s">
        <v>190</v>
      </c>
      <c r="DP63" s="39">
        <v>8.5</v>
      </c>
      <c r="DQ63" s="39" t="s">
        <v>167</v>
      </c>
      <c r="DR63" s="39" t="s">
        <v>268</v>
      </c>
      <c r="DS63" s="39" t="s">
        <v>269</v>
      </c>
    </row>
    <row r="64" spans="1:123" x14ac:dyDescent="0.25">
      <c r="A64" s="22"/>
      <c r="B64" s="39" t="s">
        <v>272</v>
      </c>
      <c r="C64" s="39" t="s">
        <v>100</v>
      </c>
      <c r="D64" s="39">
        <v>500015</v>
      </c>
      <c r="E64" s="39" t="s">
        <v>171</v>
      </c>
      <c r="F64" s="39" t="s">
        <v>162</v>
      </c>
      <c r="G64" s="40">
        <v>6.1111111111111116E-2</v>
      </c>
      <c r="H64" s="39" t="s">
        <v>170</v>
      </c>
      <c r="I64" s="39">
        <v>-65.569999999999993</v>
      </c>
      <c r="J64" s="39" t="s">
        <v>164</v>
      </c>
      <c r="K64" s="39" t="s">
        <v>164</v>
      </c>
      <c r="L64" s="39" t="s">
        <v>186</v>
      </c>
      <c r="M64" s="39">
        <v>0</v>
      </c>
      <c r="N64" s="39">
        <v>111230</v>
      </c>
      <c r="O64" s="39">
        <v>105860</v>
      </c>
      <c r="P64" s="39">
        <v>0</v>
      </c>
      <c r="Q64" s="39">
        <v>0</v>
      </c>
      <c r="R64" s="39">
        <v>0</v>
      </c>
      <c r="S64" s="39">
        <v>93480.7</v>
      </c>
      <c r="T64" s="39">
        <v>310571</v>
      </c>
      <c r="U64" s="39">
        <v>77659.3</v>
      </c>
      <c r="V64" s="39">
        <v>0</v>
      </c>
      <c r="W64" s="39">
        <v>424.54500000000002</v>
      </c>
      <c r="X64" s="39">
        <v>388655</v>
      </c>
      <c r="Y64" s="39">
        <v>53.905299999999997</v>
      </c>
      <c r="Z64" s="39">
        <v>0</v>
      </c>
      <c r="AA64" s="39">
        <v>0</v>
      </c>
      <c r="AB64" s="39">
        <v>0</v>
      </c>
      <c r="AC64" s="39">
        <v>0</v>
      </c>
      <c r="AD64" s="39">
        <v>943.58199999999999</v>
      </c>
      <c r="AE64" s="39">
        <v>0</v>
      </c>
      <c r="AF64" s="39">
        <v>997.48699999999997</v>
      </c>
      <c r="AG64" s="39">
        <v>0</v>
      </c>
      <c r="AH64" s="39">
        <v>0</v>
      </c>
      <c r="AI64" s="39">
        <v>0</v>
      </c>
      <c r="AJ64" s="39">
        <v>997.48699999999997</v>
      </c>
      <c r="AK64" s="39">
        <v>0</v>
      </c>
      <c r="AL64" s="39">
        <v>0</v>
      </c>
      <c r="AM64" s="39">
        <v>0</v>
      </c>
      <c r="AN64" s="39">
        <v>0</v>
      </c>
      <c r="AO64" s="39">
        <v>0</v>
      </c>
      <c r="AP64" s="39">
        <v>0</v>
      </c>
      <c r="AQ64" s="39">
        <v>0</v>
      </c>
      <c r="AR64" s="39">
        <v>0</v>
      </c>
      <c r="AS64" s="39">
        <v>0</v>
      </c>
      <c r="AT64" s="39">
        <v>0</v>
      </c>
      <c r="AU64" s="39">
        <v>0</v>
      </c>
      <c r="AV64" s="39">
        <v>0</v>
      </c>
      <c r="AW64" s="39">
        <v>0.34691899999999998</v>
      </c>
      <c r="AX64" s="39">
        <v>149.233</v>
      </c>
      <c r="AY64" s="39">
        <v>99.985600000000005</v>
      </c>
      <c r="AZ64" s="39">
        <v>0</v>
      </c>
      <c r="BA64" s="39">
        <v>0</v>
      </c>
      <c r="BB64" s="39">
        <v>5.5739200000000002</v>
      </c>
      <c r="BC64" s="39">
        <v>93.091899999999995</v>
      </c>
      <c r="BD64" s="39">
        <v>348.23200000000003</v>
      </c>
      <c r="BK64" s="39" t="s">
        <v>164</v>
      </c>
      <c r="BL64" s="39" t="s">
        <v>164</v>
      </c>
      <c r="BM64" s="39" t="s">
        <v>184</v>
      </c>
      <c r="BN64" s="39">
        <v>1.68127</v>
      </c>
      <c r="BO64" s="39">
        <v>119618</v>
      </c>
      <c r="BP64" s="39">
        <v>23173.4</v>
      </c>
      <c r="BQ64" s="39">
        <v>0</v>
      </c>
      <c r="BR64" s="39">
        <v>552.24099999999999</v>
      </c>
      <c r="BS64" s="39">
        <v>0</v>
      </c>
      <c r="BT64" s="39">
        <v>93480.7</v>
      </c>
      <c r="BU64" s="39">
        <v>236826</v>
      </c>
      <c r="BV64" s="39">
        <v>77659.3</v>
      </c>
      <c r="BW64" s="39">
        <v>0</v>
      </c>
      <c r="BX64" s="39">
        <v>424.54500000000002</v>
      </c>
      <c r="BY64" s="39">
        <v>314910</v>
      </c>
      <c r="BZ64" s="39">
        <v>291.11599999999999</v>
      </c>
      <c r="CA64" s="39">
        <v>0</v>
      </c>
      <c r="CB64" s="39">
        <v>0</v>
      </c>
      <c r="CC64" s="39">
        <v>0</v>
      </c>
      <c r="CD64" s="39">
        <v>0</v>
      </c>
      <c r="CE64" s="39">
        <v>1024.1199999999999</v>
      </c>
      <c r="CF64" s="39">
        <v>0</v>
      </c>
      <c r="CG64" s="39">
        <v>1315.24</v>
      </c>
      <c r="CH64" s="39">
        <v>0</v>
      </c>
      <c r="CI64" s="39">
        <v>0</v>
      </c>
      <c r="CJ64" s="39">
        <v>0</v>
      </c>
      <c r="CK64" s="39">
        <v>1315.24</v>
      </c>
      <c r="CL64" s="39">
        <v>0</v>
      </c>
      <c r="CM64" s="39">
        <v>0</v>
      </c>
      <c r="CN64" s="39">
        <v>0</v>
      </c>
      <c r="CO64" s="39">
        <v>0</v>
      </c>
      <c r="CP64" s="39">
        <v>0</v>
      </c>
      <c r="CQ64" s="39">
        <v>0</v>
      </c>
      <c r="CR64" s="39">
        <v>0</v>
      </c>
      <c r="CS64" s="39">
        <v>0</v>
      </c>
      <c r="CT64" s="39">
        <v>0</v>
      </c>
      <c r="CU64" s="39">
        <v>0</v>
      </c>
      <c r="CV64" s="39">
        <v>0</v>
      </c>
      <c r="CW64" s="39">
        <v>0</v>
      </c>
      <c r="CX64" s="39">
        <v>2.0583100000000001</v>
      </c>
      <c r="CY64" s="39">
        <v>156.089</v>
      </c>
      <c r="CZ64" s="39">
        <v>24.9754</v>
      </c>
      <c r="DA64" s="39">
        <v>0</v>
      </c>
      <c r="DB64" s="39">
        <v>0.38923600000000003</v>
      </c>
      <c r="DC64" s="39">
        <v>6.0485499999999996</v>
      </c>
      <c r="DD64" s="39">
        <v>93.091899999999995</v>
      </c>
      <c r="DE64" s="39">
        <v>282.65199999999999</v>
      </c>
      <c r="DL64" s="39" t="s">
        <v>208</v>
      </c>
      <c r="DM64" s="39" t="s">
        <v>209</v>
      </c>
      <c r="DN64" s="39" t="s">
        <v>166</v>
      </c>
      <c r="DO64" s="39" t="s">
        <v>190</v>
      </c>
      <c r="DP64" s="39">
        <v>8.5</v>
      </c>
      <c r="DQ64" s="39" t="s">
        <v>167</v>
      </c>
      <c r="DR64" s="39" t="s">
        <v>268</v>
      </c>
      <c r="DS64" s="39" t="s">
        <v>269</v>
      </c>
    </row>
    <row r="65" spans="1:123" x14ac:dyDescent="0.25">
      <c r="A65" s="22"/>
      <c r="B65" s="39" t="s">
        <v>273</v>
      </c>
      <c r="C65" s="39" t="s">
        <v>188</v>
      </c>
      <c r="D65" s="39">
        <v>511015</v>
      </c>
      <c r="E65" s="39" t="s">
        <v>171</v>
      </c>
      <c r="F65" s="39" t="s">
        <v>162</v>
      </c>
      <c r="G65" s="40">
        <v>6.1805555555555558E-2</v>
      </c>
      <c r="H65" s="39" t="s">
        <v>170</v>
      </c>
      <c r="I65" s="39">
        <v>-63.44</v>
      </c>
      <c r="J65" s="39" t="s">
        <v>164</v>
      </c>
      <c r="K65" s="39" t="s">
        <v>164</v>
      </c>
      <c r="L65" s="39" t="s">
        <v>186</v>
      </c>
      <c r="M65" s="39">
        <v>0</v>
      </c>
      <c r="N65" s="39">
        <v>109570</v>
      </c>
      <c r="O65" s="39">
        <v>105859</v>
      </c>
      <c r="P65" s="39">
        <v>0</v>
      </c>
      <c r="Q65" s="39">
        <v>0</v>
      </c>
      <c r="R65" s="39">
        <v>0</v>
      </c>
      <c r="S65" s="39">
        <v>93480.7</v>
      </c>
      <c r="T65" s="39">
        <v>308909</v>
      </c>
      <c r="U65" s="39">
        <v>77659.3</v>
      </c>
      <c r="V65" s="39">
        <v>0</v>
      </c>
      <c r="W65" s="39">
        <v>424.54500000000002</v>
      </c>
      <c r="X65" s="39">
        <v>386993</v>
      </c>
      <c r="Y65" s="39">
        <v>50.604799999999997</v>
      </c>
      <c r="Z65" s="39">
        <v>0</v>
      </c>
      <c r="AA65" s="39">
        <v>0</v>
      </c>
      <c r="AB65" s="39">
        <v>0</v>
      </c>
      <c r="AC65" s="39">
        <v>0</v>
      </c>
      <c r="AD65" s="39">
        <v>943.58199999999999</v>
      </c>
      <c r="AE65" s="39">
        <v>0</v>
      </c>
      <c r="AF65" s="39">
        <v>994.18600000000004</v>
      </c>
      <c r="AG65" s="39">
        <v>0</v>
      </c>
      <c r="AH65" s="39">
        <v>0</v>
      </c>
      <c r="AI65" s="39">
        <v>0</v>
      </c>
      <c r="AJ65" s="39">
        <v>994.18600000000004</v>
      </c>
      <c r="AK65" s="39">
        <v>0</v>
      </c>
      <c r="AL65" s="39">
        <v>0</v>
      </c>
      <c r="AM65" s="39">
        <v>0</v>
      </c>
      <c r="AN65" s="39">
        <v>0</v>
      </c>
      <c r="AO65" s="39">
        <v>0</v>
      </c>
      <c r="AP65" s="39">
        <v>0</v>
      </c>
      <c r="AQ65" s="39">
        <v>0</v>
      </c>
      <c r="AR65" s="39">
        <v>0</v>
      </c>
      <c r="AS65" s="39">
        <v>0</v>
      </c>
      <c r="AT65" s="39">
        <v>0</v>
      </c>
      <c r="AU65" s="39">
        <v>0</v>
      </c>
      <c r="AV65" s="39">
        <v>0</v>
      </c>
      <c r="AW65" s="39">
        <v>0.322741</v>
      </c>
      <c r="AX65" s="39">
        <v>147.14099999999999</v>
      </c>
      <c r="AY65" s="39">
        <v>99.9846</v>
      </c>
      <c r="AZ65" s="39">
        <v>0</v>
      </c>
      <c r="BA65" s="39">
        <v>0</v>
      </c>
      <c r="BB65" s="39">
        <v>5.5739200000000002</v>
      </c>
      <c r="BC65" s="39">
        <v>93.091899999999995</v>
      </c>
      <c r="BD65" s="39">
        <v>346.11399999999998</v>
      </c>
      <c r="BK65" s="39" t="s">
        <v>164</v>
      </c>
      <c r="BL65" s="39" t="s">
        <v>164</v>
      </c>
      <c r="BM65" s="39" t="s">
        <v>184</v>
      </c>
      <c r="BN65" s="39">
        <v>1.68127</v>
      </c>
      <c r="BO65" s="39">
        <v>119618</v>
      </c>
      <c r="BP65" s="39">
        <v>23173.4</v>
      </c>
      <c r="BQ65" s="39">
        <v>0</v>
      </c>
      <c r="BR65" s="39">
        <v>552.24099999999999</v>
      </c>
      <c r="BS65" s="39">
        <v>0</v>
      </c>
      <c r="BT65" s="39">
        <v>93480.7</v>
      </c>
      <c r="BU65" s="39">
        <v>236826</v>
      </c>
      <c r="BV65" s="39">
        <v>77659.3</v>
      </c>
      <c r="BW65" s="39">
        <v>0</v>
      </c>
      <c r="BX65" s="39">
        <v>424.54500000000002</v>
      </c>
      <c r="BY65" s="39">
        <v>314910</v>
      </c>
      <c r="BZ65" s="39">
        <v>291.11599999999999</v>
      </c>
      <c r="CA65" s="39">
        <v>0</v>
      </c>
      <c r="CB65" s="39">
        <v>0</v>
      </c>
      <c r="CC65" s="39">
        <v>0</v>
      </c>
      <c r="CD65" s="39">
        <v>0</v>
      </c>
      <c r="CE65" s="39">
        <v>1024.1199999999999</v>
      </c>
      <c r="CF65" s="39">
        <v>0</v>
      </c>
      <c r="CG65" s="39">
        <v>1315.24</v>
      </c>
      <c r="CH65" s="39">
        <v>0</v>
      </c>
      <c r="CI65" s="39">
        <v>0</v>
      </c>
      <c r="CJ65" s="39">
        <v>0</v>
      </c>
      <c r="CK65" s="39">
        <v>1315.24</v>
      </c>
      <c r="CL65" s="39">
        <v>0</v>
      </c>
      <c r="CM65" s="39">
        <v>0</v>
      </c>
      <c r="CN65" s="39">
        <v>0</v>
      </c>
      <c r="CO65" s="39">
        <v>0</v>
      </c>
      <c r="CP65" s="39">
        <v>0</v>
      </c>
      <c r="CQ65" s="39">
        <v>0</v>
      </c>
      <c r="CR65" s="39">
        <v>0</v>
      </c>
      <c r="CS65" s="39">
        <v>0</v>
      </c>
      <c r="CT65" s="39">
        <v>0</v>
      </c>
      <c r="CU65" s="39">
        <v>0</v>
      </c>
      <c r="CV65" s="39">
        <v>0</v>
      </c>
      <c r="CW65" s="39">
        <v>0</v>
      </c>
      <c r="CX65" s="39">
        <v>2.0583100000000001</v>
      </c>
      <c r="CY65" s="39">
        <v>156.089</v>
      </c>
      <c r="CZ65" s="39">
        <v>24.9754</v>
      </c>
      <c r="DA65" s="39">
        <v>0</v>
      </c>
      <c r="DB65" s="39">
        <v>0.38923600000000003</v>
      </c>
      <c r="DC65" s="39">
        <v>6.0485499999999996</v>
      </c>
      <c r="DD65" s="39">
        <v>93.091899999999995</v>
      </c>
      <c r="DE65" s="39">
        <v>282.65199999999999</v>
      </c>
      <c r="DL65" s="39" t="s">
        <v>208</v>
      </c>
      <c r="DM65" s="39" t="s">
        <v>209</v>
      </c>
      <c r="DN65" s="39" t="s">
        <v>166</v>
      </c>
      <c r="DO65" s="39" t="s">
        <v>190</v>
      </c>
      <c r="DP65" s="39">
        <v>8.5</v>
      </c>
      <c r="DQ65" s="39" t="s">
        <v>167</v>
      </c>
      <c r="DR65" s="39" t="s">
        <v>268</v>
      </c>
      <c r="DS65" s="39" t="s">
        <v>269</v>
      </c>
    </row>
    <row r="66" spans="1:123" x14ac:dyDescent="0.25">
      <c r="A66" s="22"/>
      <c r="B66" s="39" t="s">
        <v>274</v>
      </c>
      <c r="C66" s="39" t="s">
        <v>189</v>
      </c>
      <c r="D66" s="39">
        <v>511315</v>
      </c>
      <c r="E66" s="39" t="s">
        <v>171</v>
      </c>
      <c r="F66" s="39" t="s">
        <v>162</v>
      </c>
      <c r="G66" s="40">
        <v>6.1111111111111116E-2</v>
      </c>
      <c r="H66" s="39" t="s">
        <v>170</v>
      </c>
      <c r="I66" s="39">
        <v>-63.35</v>
      </c>
      <c r="J66" s="39" t="s">
        <v>164</v>
      </c>
      <c r="K66" s="39" t="s">
        <v>164</v>
      </c>
      <c r="L66" s="39" t="s">
        <v>196</v>
      </c>
      <c r="M66" s="39">
        <v>0</v>
      </c>
      <c r="N66" s="39">
        <v>109707</v>
      </c>
      <c r="O66" s="39">
        <v>105857</v>
      </c>
      <c r="P66" s="39">
        <v>0</v>
      </c>
      <c r="Q66" s="39">
        <v>0</v>
      </c>
      <c r="R66" s="39">
        <v>0</v>
      </c>
      <c r="S66" s="39">
        <v>93480.7</v>
      </c>
      <c r="T66" s="39">
        <v>309045</v>
      </c>
      <c r="U66" s="39">
        <v>77659.3</v>
      </c>
      <c r="V66" s="39">
        <v>0</v>
      </c>
      <c r="W66" s="39">
        <v>424.54500000000002</v>
      </c>
      <c r="X66" s="39">
        <v>387129</v>
      </c>
      <c r="Y66" s="39">
        <v>46.155299999999997</v>
      </c>
      <c r="Z66" s="39">
        <v>0</v>
      </c>
      <c r="AA66" s="39">
        <v>0</v>
      </c>
      <c r="AB66" s="39">
        <v>0</v>
      </c>
      <c r="AC66" s="39">
        <v>0</v>
      </c>
      <c r="AD66" s="39">
        <v>943.58100000000002</v>
      </c>
      <c r="AE66" s="39">
        <v>0</v>
      </c>
      <c r="AF66" s="39">
        <v>989.73599999999999</v>
      </c>
      <c r="AG66" s="39">
        <v>0</v>
      </c>
      <c r="AH66" s="39">
        <v>0</v>
      </c>
      <c r="AI66" s="39">
        <v>0</v>
      </c>
      <c r="AJ66" s="39">
        <v>989.73599999999999</v>
      </c>
      <c r="AK66" s="39">
        <v>0</v>
      </c>
      <c r="AL66" s="39">
        <v>0</v>
      </c>
      <c r="AM66" s="39">
        <v>0</v>
      </c>
      <c r="AN66" s="39">
        <v>0</v>
      </c>
      <c r="AO66" s="39">
        <v>0</v>
      </c>
      <c r="AP66" s="39">
        <v>0</v>
      </c>
      <c r="AQ66" s="39">
        <v>0</v>
      </c>
      <c r="AR66" s="39">
        <v>0</v>
      </c>
      <c r="AS66" s="39">
        <v>0</v>
      </c>
      <c r="AT66" s="39">
        <v>0</v>
      </c>
      <c r="AU66" s="39">
        <v>0</v>
      </c>
      <c r="AV66" s="39">
        <v>0</v>
      </c>
      <c r="AW66" s="39">
        <v>0.29211599999999999</v>
      </c>
      <c r="AX66" s="39">
        <v>147.078</v>
      </c>
      <c r="AY66" s="39">
        <v>99.983699999999999</v>
      </c>
      <c r="AZ66" s="39">
        <v>0</v>
      </c>
      <c r="BA66" s="39">
        <v>0</v>
      </c>
      <c r="BB66" s="39">
        <v>5.5739200000000002</v>
      </c>
      <c r="BC66" s="39">
        <v>93.091899999999995</v>
      </c>
      <c r="BD66" s="39">
        <v>346.01900000000001</v>
      </c>
      <c r="BK66" s="39" t="s">
        <v>164</v>
      </c>
      <c r="BL66" s="39" t="s">
        <v>164</v>
      </c>
      <c r="BM66" s="39" t="s">
        <v>184</v>
      </c>
      <c r="BN66" s="39">
        <v>1.68127</v>
      </c>
      <c r="BO66" s="39">
        <v>119618</v>
      </c>
      <c r="BP66" s="39">
        <v>23173.4</v>
      </c>
      <c r="BQ66" s="39">
        <v>0</v>
      </c>
      <c r="BR66" s="39">
        <v>552.24099999999999</v>
      </c>
      <c r="BS66" s="39">
        <v>0</v>
      </c>
      <c r="BT66" s="39">
        <v>93480.7</v>
      </c>
      <c r="BU66" s="39">
        <v>236826</v>
      </c>
      <c r="BV66" s="39">
        <v>77659.3</v>
      </c>
      <c r="BW66" s="39">
        <v>0</v>
      </c>
      <c r="BX66" s="39">
        <v>424.54500000000002</v>
      </c>
      <c r="BY66" s="39">
        <v>314910</v>
      </c>
      <c r="BZ66" s="39">
        <v>291.11599999999999</v>
      </c>
      <c r="CA66" s="39">
        <v>0</v>
      </c>
      <c r="CB66" s="39">
        <v>0</v>
      </c>
      <c r="CC66" s="39">
        <v>0</v>
      </c>
      <c r="CD66" s="39">
        <v>0</v>
      </c>
      <c r="CE66" s="39">
        <v>1024.1199999999999</v>
      </c>
      <c r="CF66" s="39">
        <v>0</v>
      </c>
      <c r="CG66" s="39">
        <v>1315.24</v>
      </c>
      <c r="CH66" s="39">
        <v>0</v>
      </c>
      <c r="CI66" s="39">
        <v>0</v>
      </c>
      <c r="CJ66" s="39">
        <v>0</v>
      </c>
      <c r="CK66" s="39">
        <v>1315.24</v>
      </c>
      <c r="CL66" s="39">
        <v>0</v>
      </c>
      <c r="CM66" s="39">
        <v>0</v>
      </c>
      <c r="CN66" s="39">
        <v>0</v>
      </c>
      <c r="CO66" s="39">
        <v>0</v>
      </c>
      <c r="CP66" s="39">
        <v>0</v>
      </c>
      <c r="CQ66" s="39">
        <v>0</v>
      </c>
      <c r="CR66" s="39">
        <v>0</v>
      </c>
      <c r="CS66" s="39">
        <v>0</v>
      </c>
      <c r="CT66" s="39">
        <v>0</v>
      </c>
      <c r="CU66" s="39">
        <v>0</v>
      </c>
      <c r="CV66" s="39">
        <v>0</v>
      </c>
      <c r="CW66" s="39">
        <v>0</v>
      </c>
      <c r="CX66" s="39">
        <v>2.0583100000000001</v>
      </c>
      <c r="CY66" s="39">
        <v>156.089</v>
      </c>
      <c r="CZ66" s="39">
        <v>24.9754</v>
      </c>
      <c r="DA66" s="39">
        <v>0</v>
      </c>
      <c r="DB66" s="39">
        <v>0.38923600000000003</v>
      </c>
      <c r="DC66" s="39">
        <v>6.0485499999999996</v>
      </c>
      <c r="DD66" s="39">
        <v>93.091899999999995</v>
      </c>
      <c r="DE66" s="39">
        <v>282.65199999999999</v>
      </c>
      <c r="DL66" s="39" t="s">
        <v>208</v>
      </c>
      <c r="DM66" s="39" t="s">
        <v>209</v>
      </c>
      <c r="DN66" s="39" t="s">
        <v>166</v>
      </c>
      <c r="DO66" s="39" t="s">
        <v>190</v>
      </c>
      <c r="DP66" s="39">
        <v>8.5</v>
      </c>
      <c r="DQ66" s="39" t="s">
        <v>167</v>
      </c>
      <c r="DR66" s="39" t="s">
        <v>268</v>
      </c>
      <c r="DS66" s="39" t="s">
        <v>269</v>
      </c>
    </row>
    <row r="67" spans="1:123" x14ac:dyDescent="0.25">
      <c r="A67" s="22"/>
      <c r="B67" s="39" t="s">
        <v>275</v>
      </c>
      <c r="C67" s="39" t="s">
        <v>85</v>
      </c>
      <c r="D67" s="39">
        <v>511615</v>
      </c>
      <c r="E67" s="39" t="s">
        <v>171</v>
      </c>
      <c r="F67" s="39" t="s">
        <v>162</v>
      </c>
      <c r="G67" s="40">
        <v>6.25E-2</v>
      </c>
      <c r="H67" s="39" t="s">
        <v>170</v>
      </c>
      <c r="I67" s="39">
        <v>-64.55</v>
      </c>
      <c r="J67" s="39" t="s">
        <v>164</v>
      </c>
      <c r="K67" s="39" t="s">
        <v>164</v>
      </c>
      <c r="L67" s="39" t="s">
        <v>196</v>
      </c>
      <c r="M67" s="39">
        <v>0</v>
      </c>
      <c r="N67" s="39">
        <v>115770</v>
      </c>
      <c r="O67" s="39">
        <v>105860</v>
      </c>
      <c r="P67" s="39">
        <v>0</v>
      </c>
      <c r="Q67" s="39">
        <v>0</v>
      </c>
      <c r="R67" s="39">
        <v>0</v>
      </c>
      <c r="S67" s="39">
        <v>93480.7</v>
      </c>
      <c r="T67" s="39">
        <v>315111</v>
      </c>
      <c r="U67" s="39">
        <v>77659.3</v>
      </c>
      <c r="V67" s="39">
        <v>0</v>
      </c>
      <c r="W67" s="39">
        <v>424.54500000000002</v>
      </c>
      <c r="X67" s="39">
        <v>393195</v>
      </c>
      <c r="Y67" s="39">
        <v>63.523299999999999</v>
      </c>
      <c r="Z67" s="39">
        <v>0</v>
      </c>
      <c r="AA67" s="39">
        <v>0</v>
      </c>
      <c r="AB67" s="39">
        <v>0</v>
      </c>
      <c r="AC67" s="39">
        <v>0</v>
      </c>
      <c r="AD67" s="39">
        <v>943.58199999999999</v>
      </c>
      <c r="AE67" s="39">
        <v>0</v>
      </c>
      <c r="AF67" s="39">
        <v>1007.11</v>
      </c>
      <c r="AG67" s="39">
        <v>0</v>
      </c>
      <c r="AH67" s="39">
        <v>0</v>
      </c>
      <c r="AI67" s="39">
        <v>0</v>
      </c>
      <c r="AJ67" s="39">
        <v>1007.11</v>
      </c>
      <c r="AK67" s="39">
        <v>0</v>
      </c>
      <c r="AL67" s="39">
        <v>0</v>
      </c>
      <c r="AM67" s="39">
        <v>0</v>
      </c>
      <c r="AN67" s="39">
        <v>0</v>
      </c>
      <c r="AO67" s="39">
        <v>0</v>
      </c>
      <c r="AP67" s="39">
        <v>0</v>
      </c>
      <c r="AQ67" s="39">
        <v>0</v>
      </c>
      <c r="AR67" s="39">
        <v>0</v>
      </c>
      <c r="AS67" s="39">
        <v>0</v>
      </c>
      <c r="AT67" s="39">
        <v>0</v>
      </c>
      <c r="AU67" s="39">
        <v>0</v>
      </c>
      <c r="AV67" s="39">
        <v>0</v>
      </c>
      <c r="AW67" s="39">
        <v>0.4168</v>
      </c>
      <c r="AX67" s="39">
        <v>155.214</v>
      </c>
      <c r="AY67" s="39">
        <v>99.985600000000005</v>
      </c>
      <c r="AZ67" s="39">
        <v>0</v>
      </c>
      <c r="BA67" s="39">
        <v>0</v>
      </c>
      <c r="BB67" s="39">
        <v>5.5739200000000002</v>
      </c>
      <c r="BC67" s="39">
        <v>93.091899999999995</v>
      </c>
      <c r="BD67" s="39">
        <v>354.28199999999998</v>
      </c>
      <c r="BK67" s="39" t="s">
        <v>164</v>
      </c>
      <c r="BL67" s="39" t="s">
        <v>164</v>
      </c>
      <c r="BM67" s="39" t="s">
        <v>197</v>
      </c>
      <c r="BN67" s="39">
        <v>2.0407199999999999</v>
      </c>
      <c r="BO67" s="39">
        <v>124103</v>
      </c>
      <c r="BP67" s="39">
        <v>24026.2</v>
      </c>
      <c r="BQ67" s="39">
        <v>0</v>
      </c>
      <c r="BR67" s="39">
        <v>619.94799999999998</v>
      </c>
      <c r="BS67" s="39">
        <v>0</v>
      </c>
      <c r="BT67" s="39">
        <v>93480.7</v>
      </c>
      <c r="BU67" s="39">
        <v>242232</v>
      </c>
      <c r="BV67" s="39">
        <v>77659.3</v>
      </c>
      <c r="BW67" s="39">
        <v>0</v>
      </c>
      <c r="BX67" s="39">
        <v>424.54500000000002</v>
      </c>
      <c r="BY67" s="39">
        <v>320316</v>
      </c>
      <c r="BZ67" s="39">
        <v>352.91800000000001</v>
      </c>
      <c r="CA67" s="39">
        <v>0</v>
      </c>
      <c r="CB67" s="39">
        <v>0</v>
      </c>
      <c r="CC67" s="39">
        <v>0</v>
      </c>
      <c r="CD67" s="39">
        <v>0</v>
      </c>
      <c r="CE67" s="39">
        <v>1024.1199999999999</v>
      </c>
      <c r="CF67" s="39">
        <v>0</v>
      </c>
      <c r="CG67" s="39">
        <v>1377.04</v>
      </c>
      <c r="CH67" s="39">
        <v>0</v>
      </c>
      <c r="CI67" s="39">
        <v>0</v>
      </c>
      <c r="CJ67" s="39">
        <v>0</v>
      </c>
      <c r="CK67" s="39">
        <v>1377.04</v>
      </c>
      <c r="CL67" s="39">
        <v>0</v>
      </c>
      <c r="CM67" s="39">
        <v>0</v>
      </c>
      <c r="CN67" s="39">
        <v>0</v>
      </c>
      <c r="CO67" s="39">
        <v>0</v>
      </c>
      <c r="CP67" s="39">
        <v>0</v>
      </c>
      <c r="CQ67" s="39">
        <v>0</v>
      </c>
      <c r="CR67" s="39">
        <v>0</v>
      </c>
      <c r="CS67" s="39">
        <v>0</v>
      </c>
      <c r="CT67" s="39">
        <v>0</v>
      </c>
      <c r="CU67" s="39">
        <v>0</v>
      </c>
      <c r="CV67" s="39">
        <v>0</v>
      </c>
      <c r="CW67" s="39">
        <v>0</v>
      </c>
      <c r="CX67" s="39">
        <v>2.4963199999999999</v>
      </c>
      <c r="CY67" s="39">
        <v>161.654</v>
      </c>
      <c r="CZ67" s="39">
        <v>26.000299999999999</v>
      </c>
      <c r="DA67" s="39">
        <v>0</v>
      </c>
      <c r="DB67" s="39">
        <v>0.43704199999999999</v>
      </c>
      <c r="DC67" s="39">
        <v>6.0485499999999996</v>
      </c>
      <c r="DD67" s="39">
        <v>93.091899999999995</v>
      </c>
      <c r="DE67" s="39">
        <v>289.72800000000001</v>
      </c>
      <c r="DL67" s="39" t="s">
        <v>208</v>
      </c>
      <c r="DM67" s="39" t="s">
        <v>209</v>
      </c>
      <c r="DN67" s="39" t="s">
        <v>166</v>
      </c>
      <c r="DO67" s="39" t="s">
        <v>190</v>
      </c>
      <c r="DP67" s="39">
        <v>8.5</v>
      </c>
      <c r="DQ67" s="39" t="s">
        <v>167</v>
      </c>
      <c r="DR67" s="39" t="s">
        <v>268</v>
      </c>
      <c r="DS67" s="39" t="s">
        <v>269</v>
      </c>
    </row>
    <row r="68" spans="1:123" x14ac:dyDescent="0.25">
      <c r="A68" s="22"/>
      <c r="B68" s="39" t="s">
        <v>276</v>
      </c>
      <c r="C68" s="39" t="s">
        <v>87</v>
      </c>
      <c r="D68" s="39">
        <v>511806</v>
      </c>
      <c r="E68" s="39" t="s">
        <v>168</v>
      </c>
      <c r="F68" s="39" t="s">
        <v>162</v>
      </c>
      <c r="G68" s="40">
        <v>4.3750000000000004E-2</v>
      </c>
      <c r="H68" s="39" t="s">
        <v>170</v>
      </c>
      <c r="I68" s="39">
        <v>-29.73</v>
      </c>
      <c r="J68" s="39" t="s">
        <v>164</v>
      </c>
      <c r="K68" s="39" t="s">
        <v>164</v>
      </c>
      <c r="L68" s="39" t="s">
        <v>185</v>
      </c>
      <c r="M68" s="39">
        <v>0</v>
      </c>
      <c r="N68" s="39">
        <v>33188.1</v>
      </c>
      <c r="O68" s="39">
        <v>70571.5</v>
      </c>
      <c r="P68" s="39">
        <v>0</v>
      </c>
      <c r="Q68" s="39">
        <v>0</v>
      </c>
      <c r="R68" s="39">
        <v>0</v>
      </c>
      <c r="S68" s="39">
        <v>93480.7</v>
      </c>
      <c r="T68" s="39">
        <v>197240</v>
      </c>
      <c r="U68" s="39">
        <v>77659.3</v>
      </c>
      <c r="V68" s="39">
        <v>0</v>
      </c>
      <c r="W68" s="39">
        <v>424.54500000000002</v>
      </c>
      <c r="X68" s="39">
        <v>275324</v>
      </c>
      <c r="Y68" s="39">
        <v>132.191</v>
      </c>
      <c r="Z68" s="39">
        <v>0</v>
      </c>
      <c r="AA68" s="39">
        <v>0</v>
      </c>
      <c r="AB68" s="39">
        <v>0</v>
      </c>
      <c r="AC68" s="39">
        <v>0</v>
      </c>
      <c r="AD68" s="39">
        <v>1089.29</v>
      </c>
      <c r="AE68" s="39">
        <v>0</v>
      </c>
      <c r="AF68" s="39">
        <v>1221.48</v>
      </c>
      <c r="AG68" s="39">
        <v>0</v>
      </c>
      <c r="AH68" s="39">
        <v>0</v>
      </c>
      <c r="AI68" s="39">
        <v>0</v>
      </c>
      <c r="AJ68" s="39">
        <v>1221.48</v>
      </c>
      <c r="AK68" s="39">
        <v>0</v>
      </c>
      <c r="AL68" s="39">
        <v>0</v>
      </c>
      <c r="AM68" s="39">
        <v>0</v>
      </c>
      <c r="AN68" s="39">
        <v>0</v>
      </c>
      <c r="AO68" s="39">
        <v>0</v>
      </c>
      <c r="AP68" s="39">
        <v>0</v>
      </c>
      <c r="AQ68" s="39">
        <v>0</v>
      </c>
      <c r="AR68" s="39">
        <v>0</v>
      </c>
      <c r="AS68" s="39">
        <v>0</v>
      </c>
      <c r="AT68" s="39">
        <v>0</v>
      </c>
      <c r="AU68" s="39">
        <v>0</v>
      </c>
      <c r="AV68" s="39">
        <v>0</v>
      </c>
      <c r="AW68" s="39">
        <v>0.91184600000000005</v>
      </c>
      <c r="AX68" s="39">
        <v>58.589799999999997</v>
      </c>
      <c r="AY68" s="39">
        <v>67.005899999999997</v>
      </c>
      <c r="AZ68" s="39">
        <v>0</v>
      </c>
      <c r="BA68" s="39">
        <v>0</v>
      </c>
      <c r="BB68" s="39">
        <v>6.3883900000000002</v>
      </c>
      <c r="BC68" s="39">
        <v>93.947800000000001</v>
      </c>
      <c r="BD68" s="39">
        <v>226.84399999999999</v>
      </c>
      <c r="BK68" s="39" t="s">
        <v>164</v>
      </c>
      <c r="BL68" s="39" t="s">
        <v>164</v>
      </c>
      <c r="BM68" s="39" t="s">
        <v>198</v>
      </c>
      <c r="BN68" s="39">
        <v>3.5220400000000001</v>
      </c>
      <c r="BO68" s="39">
        <v>49177.7</v>
      </c>
      <c r="BP68" s="39">
        <v>18230.5</v>
      </c>
      <c r="BQ68" s="39">
        <v>0</v>
      </c>
      <c r="BR68" s="39">
        <v>1040.74</v>
      </c>
      <c r="BS68" s="39">
        <v>0</v>
      </c>
      <c r="BT68" s="39">
        <v>93480.7</v>
      </c>
      <c r="BU68" s="39">
        <v>161933</v>
      </c>
      <c r="BV68" s="39">
        <v>77659.3</v>
      </c>
      <c r="BW68" s="39">
        <v>0</v>
      </c>
      <c r="BX68" s="39">
        <v>424.54500000000002</v>
      </c>
      <c r="BY68" s="39">
        <v>240017</v>
      </c>
      <c r="BZ68" s="39">
        <v>611.05899999999997</v>
      </c>
      <c r="CA68" s="39">
        <v>0</v>
      </c>
      <c r="CB68" s="39">
        <v>0</v>
      </c>
      <c r="CC68" s="39">
        <v>0</v>
      </c>
      <c r="CD68" s="39">
        <v>0</v>
      </c>
      <c r="CE68" s="39">
        <v>1178.96</v>
      </c>
      <c r="CF68" s="39">
        <v>0</v>
      </c>
      <c r="CG68" s="39">
        <v>1790.02</v>
      </c>
      <c r="CH68" s="39">
        <v>0</v>
      </c>
      <c r="CI68" s="39">
        <v>0</v>
      </c>
      <c r="CJ68" s="39">
        <v>0</v>
      </c>
      <c r="CK68" s="39">
        <v>1790.02</v>
      </c>
      <c r="CL68" s="39">
        <v>0</v>
      </c>
      <c r="CM68" s="39">
        <v>0</v>
      </c>
      <c r="CN68" s="39">
        <v>0</v>
      </c>
      <c r="CO68" s="39">
        <v>0</v>
      </c>
      <c r="CP68" s="39">
        <v>0</v>
      </c>
      <c r="CQ68" s="39">
        <v>0</v>
      </c>
      <c r="CR68" s="39">
        <v>0</v>
      </c>
      <c r="CS68" s="39">
        <v>0</v>
      </c>
      <c r="CT68" s="39">
        <v>0</v>
      </c>
      <c r="CU68" s="39">
        <v>0</v>
      </c>
      <c r="CV68" s="39">
        <v>0</v>
      </c>
      <c r="CW68" s="39">
        <v>0</v>
      </c>
      <c r="CX68" s="39">
        <v>4.2302200000000001</v>
      </c>
      <c r="CY68" s="39">
        <v>72.661100000000005</v>
      </c>
      <c r="CZ68" s="39">
        <v>18.637</v>
      </c>
      <c r="DA68" s="39">
        <v>0</v>
      </c>
      <c r="DB68" s="39">
        <v>0.73187599999999997</v>
      </c>
      <c r="DC68" s="39">
        <v>6.9140600000000001</v>
      </c>
      <c r="DD68" s="39">
        <v>93.947800000000001</v>
      </c>
      <c r="DE68" s="39">
        <v>197.12200000000001</v>
      </c>
      <c r="DL68" s="39" t="s">
        <v>208</v>
      </c>
      <c r="DM68" s="39" t="s">
        <v>209</v>
      </c>
      <c r="DN68" s="39" t="s">
        <v>166</v>
      </c>
      <c r="DO68" s="39" t="s">
        <v>190</v>
      </c>
      <c r="DP68" s="39">
        <v>8.5</v>
      </c>
      <c r="DQ68" s="39" t="s">
        <v>167</v>
      </c>
      <c r="DR68" s="39" t="s">
        <v>268</v>
      </c>
      <c r="DS68" s="39" t="s">
        <v>269</v>
      </c>
    </row>
    <row r="69" spans="1:123" x14ac:dyDescent="0.25">
      <c r="A69" s="22"/>
      <c r="B69" s="39" t="s">
        <v>277</v>
      </c>
      <c r="C69" s="39" t="s">
        <v>86</v>
      </c>
      <c r="D69" s="39">
        <v>511915</v>
      </c>
      <c r="E69" s="39" t="s">
        <v>171</v>
      </c>
      <c r="F69" s="39" t="s">
        <v>162</v>
      </c>
      <c r="G69" s="40">
        <v>6.1111111111111116E-2</v>
      </c>
      <c r="H69" s="39" t="s">
        <v>170</v>
      </c>
      <c r="I69" s="39">
        <v>-66.02</v>
      </c>
      <c r="J69" s="39" t="s">
        <v>164</v>
      </c>
      <c r="K69" s="39" t="s">
        <v>164</v>
      </c>
      <c r="L69" s="39" t="s">
        <v>185</v>
      </c>
      <c r="M69" s="39">
        <v>0</v>
      </c>
      <c r="N69" s="39">
        <v>109474</v>
      </c>
      <c r="O69" s="39">
        <v>105859</v>
      </c>
      <c r="P69" s="39">
        <v>0</v>
      </c>
      <c r="Q69" s="39">
        <v>0</v>
      </c>
      <c r="R69" s="39">
        <v>0</v>
      </c>
      <c r="S69" s="39">
        <v>93480.7</v>
      </c>
      <c r="T69" s="39">
        <v>308813</v>
      </c>
      <c r="U69" s="39">
        <v>77659.3</v>
      </c>
      <c r="V69" s="39">
        <v>0</v>
      </c>
      <c r="W69" s="39">
        <v>424.54500000000002</v>
      </c>
      <c r="X69" s="39">
        <v>386897</v>
      </c>
      <c r="Y69" s="39">
        <v>51.265900000000002</v>
      </c>
      <c r="Z69" s="39">
        <v>0</v>
      </c>
      <c r="AA69" s="39">
        <v>0</v>
      </c>
      <c r="AB69" s="39">
        <v>0</v>
      </c>
      <c r="AC69" s="39">
        <v>0</v>
      </c>
      <c r="AD69" s="39">
        <v>943.58199999999999</v>
      </c>
      <c r="AE69" s="39">
        <v>0</v>
      </c>
      <c r="AF69" s="39">
        <v>994.84799999999996</v>
      </c>
      <c r="AG69" s="39">
        <v>0</v>
      </c>
      <c r="AH69" s="39">
        <v>0</v>
      </c>
      <c r="AI69" s="39">
        <v>0</v>
      </c>
      <c r="AJ69" s="39">
        <v>994.84799999999996</v>
      </c>
      <c r="AK69" s="39">
        <v>0</v>
      </c>
      <c r="AL69" s="39">
        <v>0</v>
      </c>
      <c r="AM69" s="39">
        <v>0</v>
      </c>
      <c r="AN69" s="39">
        <v>0</v>
      </c>
      <c r="AO69" s="39">
        <v>0</v>
      </c>
      <c r="AP69" s="39">
        <v>0</v>
      </c>
      <c r="AQ69" s="39">
        <v>0</v>
      </c>
      <c r="AR69" s="39">
        <v>0</v>
      </c>
      <c r="AS69" s="39">
        <v>0</v>
      </c>
      <c r="AT69" s="39">
        <v>0</v>
      </c>
      <c r="AU69" s="39">
        <v>0</v>
      </c>
      <c r="AV69" s="39">
        <v>0</v>
      </c>
      <c r="AW69" s="39">
        <v>0.327984</v>
      </c>
      <c r="AX69" s="39">
        <v>146.92099999999999</v>
      </c>
      <c r="AY69" s="39">
        <v>99.9846</v>
      </c>
      <c r="AZ69" s="39">
        <v>0</v>
      </c>
      <c r="BA69" s="39">
        <v>0</v>
      </c>
      <c r="BB69" s="39">
        <v>5.5739200000000002</v>
      </c>
      <c r="BC69" s="39">
        <v>93.091899999999995</v>
      </c>
      <c r="BD69" s="39">
        <v>345.899</v>
      </c>
      <c r="BK69" s="39" t="s">
        <v>164</v>
      </c>
      <c r="BL69" s="39" t="s">
        <v>164</v>
      </c>
      <c r="BM69" s="39" t="s">
        <v>187</v>
      </c>
      <c r="BN69" s="39">
        <v>1.5546899999999999</v>
      </c>
      <c r="BO69" s="39">
        <v>117861</v>
      </c>
      <c r="BP69" s="39">
        <v>22824.7</v>
      </c>
      <c r="BQ69" s="39">
        <v>0</v>
      </c>
      <c r="BR69" s="39">
        <v>528.29899999999998</v>
      </c>
      <c r="BS69" s="39">
        <v>0</v>
      </c>
      <c r="BT69" s="39">
        <v>93480.7</v>
      </c>
      <c r="BU69" s="39">
        <v>234696</v>
      </c>
      <c r="BV69" s="39">
        <v>77659.3</v>
      </c>
      <c r="BW69" s="39">
        <v>0</v>
      </c>
      <c r="BX69" s="39">
        <v>424.54500000000002</v>
      </c>
      <c r="BY69" s="39">
        <v>312780</v>
      </c>
      <c r="BZ69" s="39">
        <v>269.46100000000001</v>
      </c>
      <c r="CA69" s="39">
        <v>0</v>
      </c>
      <c r="CB69" s="39">
        <v>0</v>
      </c>
      <c r="CC69" s="39">
        <v>0</v>
      </c>
      <c r="CD69" s="39">
        <v>0</v>
      </c>
      <c r="CE69" s="39">
        <v>1024.1199999999999</v>
      </c>
      <c r="CF69" s="39">
        <v>0</v>
      </c>
      <c r="CG69" s="39">
        <v>1293.5899999999999</v>
      </c>
      <c r="CH69" s="39">
        <v>0</v>
      </c>
      <c r="CI69" s="39">
        <v>0</v>
      </c>
      <c r="CJ69" s="39">
        <v>0</v>
      </c>
      <c r="CK69" s="39">
        <v>1293.5899999999999</v>
      </c>
      <c r="CL69" s="39">
        <v>0</v>
      </c>
      <c r="CM69" s="39">
        <v>0</v>
      </c>
      <c r="CN69" s="39">
        <v>0</v>
      </c>
      <c r="CO69" s="39">
        <v>0</v>
      </c>
      <c r="CP69" s="39">
        <v>0</v>
      </c>
      <c r="CQ69" s="39">
        <v>0</v>
      </c>
      <c r="CR69" s="39">
        <v>0</v>
      </c>
      <c r="CS69" s="39">
        <v>0</v>
      </c>
      <c r="CT69" s="39">
        <v>0</v>
      </c>
      <c r="CU69" s="39">
        <v>0</v>
      </c>
      <c r="CV69" s="39">
        <v>0</v>
      </c>
      <c r="CW69" s="39">
        <v>0</v>
      </c>
      <c r="CX69" s="39">
        <v>1.9047700000000001</v>
      </c>
      <c r="CY69" s="39">
        <v>153.90700000000001</v>
      </c>
      <c r="CZ69" s="39">
        <v>24.549099999999999</v>
      </c>
      <c r="DA69" s="39">
        <v>0</v>
      </c>
      <c r="DB69" s="39">
        <v>0.37233699999999997</v>
      </c>
      <c r="DC69" s="39">
        <v>6.0485499999999996</v>
      </c>
      <c r="DD69" s="39">
        <v>93.091899999999995</v>
      </c>
      <c r="DE69" s="39">
        <v>279.87299999999999</v>
      </c>
      <c r="DL69" s="39" t="s">
        <v>208</v>
      </c>
      <c r="DM69" s="39" t="s">
        <v>209</v>
      </c>
      <c r="DN69" s="39" t="s">
        <v>166</v>
      </c>
      <c r="DO69" s="39" t="s">
        <v>190</v>
      </c>
      <c r="DP69" s="39">
        <v>8.5</v>
      </c>
      <c r="DQ69" s="39" t="s">
        <v>167</v>
      </c>
      <c r="DR69" s="39" t="s">
        <v>268</v>
      </c>
      <c r="DS69" s="39" t="s">
        <v>269</v>
      </c>
    </row>
    <row r="70" spans="1:123" x14ac:dyDescent="0.25">
      <c r="A70" s="22"/>
      <c r="B70" s="39" t="s">
        <v>278</v>
      </c>
      <c r="C70" s="39" t="s">
        <v>88</v>
      </c>
      <c r="D70" s="39">
        <v>512106</v>
      </c>
      <c r="E70" s="39" t="s">
        <v>168</v>
      </c>
      <c r="F70" s="39" t="s">
        <v>162</v>
      </c>
      <c r="G70" s="40">
        <v>4.5833333333333337E-2</v>
      </c>
      <c r="H70" s="39" t="s">
        <v>170</v>
      </c>
      <c r="I70" s="39">
        <v>-31.13</v>
      </c>
      <c r="J70" s="39" t="s">
        <v>164</v>
      </c>
      <c r="K70" s="39" t="s">
        <v>164</v>
      </c>
      <c r="L70" s="39" t="s">
        <v>185</v>
      </c>
      <c r="M70" s="39">
        <v>0</v>
      </c>
      <c r="N70" s="39">
        <v>30078.799999999999</v>
      </c>
      <c r="O70" s="39">
        <v>70571.5</v>
      </c>
      <c r="P70" s="39">
        <v>0</v>
      </c>
      <c r="Q70" s="39">
        <v>0</v>
      </c>
      <c r="R70" s="39">
        <v>0</v>
      </c>
      <c r="S70" s="39">
        <v>93480.7</v>
      </c>
      <c r="T70" s="39">
        <v>194131</v>
      </c>
      <c r="U70" s="39">
        <v>77659.3</v>
      </c>
      <c r="V70" s="39">
        <v>0</v>
      </c>
      <c r="W70" s="39">
        <v>424.54500000000002</v>
      </c>
      <c r="X70" s="39">
        <v>272215</v>
      </c>
      <c r="Y70" s="39">
        <v>103.22</v>
      </c>
      <c r="Z70" s="39">
        <v>0</v>
      </c>
      <c r="AA70" s="39">
        <v>0</v>
      </c>
      <c r="AB70" s="39">
        <v>0</v>
      </c>
      <c r="AC70" s="39">
        <v>0</v>
      </c>
      <c r="AD70" s="39">
        <v>1089.29</v>
      </c>
      <c r="AE70" s="39">
        <v>0</v>
      </c>
      <c r="AF70" s="39">
        <v>1192.5</v>
      </c>
      <c r="AG70" s="39">
        <v>0</v>
      </c>
      <c r="AH70" s="39">
        <v>0</v>
      </c>
      <c r="AI70" s="39">
        <v>0</v>
      </c>
      <c r="AJ70" s="39">
        <v>1192.5</v>
      </c>
      <c r="AK70" s="39">
        <v>0</v>
      </c>
      <c r="AL70" s="39">
        <v>0</v>
      </c>
      <c r="AM70" s="39">
        <v>0</v>
      </c>
      <c r="AN70" s="39">
        <v>0</v>
      </c>
      <c r="AO70" s="39">
        <v>0</v>
      </c>
      <c r="AP70" s="39">
        <v>0</v>
      </c>
      <c r="AQ70" s="39">
        <v>0</v>
      </c>
      <c r="AR70" s="39">
        <v>0</v>
      </c>
      <c r="AS70" s="39">
        <v>0</v>
      </c>
      <c r="AT70" s="39">
        <v>0</v>
      </c>
      <c r="AU70" s="39">
        <v>0</v>
      </c>
      <c r="AV70" s="39">
        <v>0</v>
      </c>
      <c r="AW70" s="39">
        <v>0.70850800000000003</v>
      </c>
      <c r="AX70" s="39">
        <v>54.167700000000004</v>
      </c>
      <c r="AY70" s="39">
        <v>67.005899999999997</v>
      </c>
      <c r="AZ70" s="39">
        <v>0</v>
      </c>
      <c r="BA70" s="39">
        <v>0</v>
      </c>
      <c r="BB70" s="39">
        <v>6.3883900000000002</v>
      </c>
      <c r="BC70" s="39">
        <v>93.947800000000001</v>
      </c>
      <c r="BD70" s="39">
        <v>222.21799999999999</v>
      </c>
      <c r="BK70" s="39" t="s">
        <v>164</v>
      </c>
      <c r="BL70" s="39" t="s">
        <v>164</v>
      </c>
      <c r="BM70" s="39" t="s">
        <v>199</v>
      </c>
      <c r="BN70" s="39">
        <v>3.1360199999999998</v>
      </c>
      <c r="BO70" s="39">
        <v>45959.9</v>
      </c>
      <c r="BP70" s="39">
        <v>17400.8</v>
      </c>
      <c r="BQ70" s="39">
        <v>0</v>
      </c>
      <c r="BR70" s="39">
        <v>1024.95</v>
      </c>
      <c r="BS70" s="39">
        <v>0</v>
      </c>
      <c r="BT70" s="39">
        <v>93480.7</v>
      </c>
      <c r="BU70" s="39">
        <v>157869</v>
      </c>
      <c r="BV70" s="39">
        <v>77659.3</v>
      </c>
      <c r="BW70" s="39">
        <v>0</v>
      </c>
      <c r="BX70" s="39">
        <v>424.54500000000002</v>
      </c>
      <c r="BY70" s="39">
        <v>235953</v>
      </c>
      <c r="BZ70" s="39">
        <v>548.98599999999999</v>
      </c>
      <c r="CA70" s="39">
        <v>0</v>
      </c>
      <c r="CB70" s="39">
        <v>0</v>
      </c>
      <c r="CC70" s="39">
        <v>0</v>
      </c>
      <c r="CD70" s="39">
        <v>0</v>
      </c>
      <c r="CE70" s="39">
        <v>1178.96</v>
      </c>
      <c r="CF70" s="39">
        <v>0</v>
      </c>
      <c r="CG70" s="39">
        <v>1727.94</v>
      </c>
      <c r="CH70" s="39">
        <v>0</v>
      </c>
      <c r="CI70" s="39">
        <v>0</v>
      </c>
      <c r="CJ70" s="39">
        <v>0</v>
      </c>
      <c r="CK70" s="39">
        <v>1727.94</v>
      </c>
      <c r="CL70" s="39">
        <v>0</v>
      </c>
      <c r="CM70" s="39">
        <v>0</v>
      </c>
      <c r="CN70" s="39">
        <v>0</v>
      </c>
      <c r="CO70" s="39">
        <v>0</v>
      </c>
      <c r="CP70" s="39">
        <v>0</v>
      </c>
      <c r="CQ70" s="39">
        <v>0</v>
      </c>
      <c r="CR70" s="39">
        <v>0</v>
      </c>
      <c r="CS70" s="39">
        <v>0</v>
      </c>
      <c r="CT70" s="39">
        <v>0</v>
      </c>
      <c r="CU70" s="39">
        <v>0</v>
      </c>
      <c r="CV70" s="39">
        <v>0</v>
      </c>
      <c r="CW70" s="39">
        <v>0</v>
      </c>
      <c r="CX70" s="39">
        <v>3.7875999999999999</v>
      </c>
      <c r="CY70" s="39">
        <v>68.177300000000002</v>
      </c>
      <c r="CZ70" s="39">
        <v>17.553699999999999</v>
      </c>
      <c r="DA70" s="39">
        <v>0</v>
      </c>
      <c r="DB70" s="39">
        <v>0.71999500000000005</v>
      </c>
      <c r="DC70" s="39">
        <v>6.9140600000000001</v>
      </c>
      <c r="DD70" s="39">
        <v>93.947800000000001</v>
      </c>
      <c r="DE70" s="39">
        <v>191.1</v>
      </c>
      <c r="DL70" s="39" t="s">
        <v>208</v>
      </c>
      <c r="DM70" s="39" t="s">
        <v>209</v>
      </c>
      <c r="DN70" s="39" t="s">
        <v>166</v>
      </c>
      <c r="DO70" s="39" t="s">
        <v>190</v>
      </c>
      <c r="DP70" s="39">
        <v>8.5</v>
      </c>
      <c r="DQ70" s="39" t="s">
        <v>167</v>
      </c>
      <c r="DR70" s="39" t="s">
        <v>268</v>
      </c>
      <c r="DS70" s="39" t="s">
        <v>269</v>
      </c>
    </row>
    <row r="71" spans="1:123" x14ac:dyDescent="0.25">
      <c r="A71" s="22"/>
      <c r="B71" s="39" t="s">
        <v>279</v>
      </c>
      <c r="C71" s="39" t="s">
        <v>155</v>
      </c>
      <c r="D71" s="39">
        <v>512215</v>
      </c>
      <c r="E71" s="39" t="s">
        <v>171</v>
      </c>
      <c r="F71" s="39" t="s">
        <v>162</v>
      </c>
      <c r="G71" s="40">
        <v>5.9027777777777783E-2</v>
      </c>
      <c r="H71" s="39" t="s">
        <v>170</v>
      </c>
      <c r="I71" s="39">
        <v>-65.540000000000006</v>
      </c>
      <c r="J71" s="39" t="s">
        <v>164</v>
      </c>
      <c r="K71" s="39" t="s">
        <v>164</v>
      </c>
      <c r="L71" s="39" t="s">
        <v>185</v>
      </c>
      <c r="M71" s="39">
        <v>0</v>
      </c>
      <c r="N71" s="39">
        <v>111290</v>
      </c>
      <c r="O71" s="39">
        <v>105860</v>
      </c>
      <c r="P71" s="39">
        <v>0</v>
      </c>
      <c r="Q71" s="39">
        <v>0</v>
      </c>
      <c r="R71" s="39">
        <v>0</v>
      </c>
      <c r="S71" s="39">
        <v>93480.7</v>
      </c>
      <c r="T71" s="39">
        <v>310631</v>
      </c>
      <c r="U71" s="39">
        <v>77659.3</v>
      </c>
      <c r="V71" s="39">
        <v>0</v>
      </c>
      <c r="W71" s="39">
        <v>424.54500000000002</v>
      </c>
      <c r="X71" s="39">
        <v>388715</v>
      </c>
      <c r="Y71" s="39">
        <v>52.372999999999998</v>
      </c>
      <c r="Z71" s="39">
        <v>0</v>
      </c>
      <c r="AA71" s="39">
        <v>0</v>
      </c>
      <c r="AB71" s="39">
        <v>0</v>
      </c>
      <c r="AC71" s="39">
        <v>0</v>
      </c>
      <c r="AD71" s="39">
        <v>943.58199999999999</v>
      </c>
      <c r="AE71" s="39">
        <v>0</v>
      </c>
      <c r="AF71" s="39">
        <v>995.95500000000004</v>
      </c>
      <c r="AG71" s="39">
        <v>0</v>
      </c>
      <c r="AH71" s="39">
        <v>0</v>
      </c>
      <c r="AI71" s="39">
        <v>0</v>
      </c>
      <c r="AJ71" s="39">
        <v>995.95500000000004</v>
      </c>
      <c r="AK71" s="39">
        <v>0</v>
      </c>
      <c r="AL71" s="39">
        <v>0</v>
      </c>
      <c r="AM71" s="39">
        <v>0</v>
      </c>
      <c r="AN71" s="39">
        <v>0</v>
      </c>
      <c r="AO71" s="39">
        <v>0</v>
      </c>
      <c r="AP71" s="39">
        <v>0</v>
      </c>
      <c r="AQ71" s="39">
        <v>0</v>
      </c>
      <c r="AR71" s="39">
        <v>0</v>
      </c>
      <c r="AS71" s="39">
        <v>0</v>
      </c>
      <c r="AT71" s="39">
        <v>0</v>
      </c>
      <c r="AU71" s="39">
        <v>0</v>
      </c>
      <c r="AV71" s="39">
        <v>0</v>
      </c>
      <c r="AW71" s="39">
        <v>0.33614300000000003</v>
      </c>
      <c r="AX71" s="39">
        <v>149.214</v>
      </c>
      <c r="AY71" s="39">
        <v>99.985600000000005</v>
      </c>
      <c r="AZ71" s="39">
        <v>0</v>
      </c>
      <c r="BA71" s="39">
        <v>0</v>
      </c>
      <c r="BB71" s="39">
        <v>5.5739200000000002</v>
      </c>
      <c r="BC71" s="39">
        <v>93.091899999999995</v>
      </c>
      <c r="BD71" s="39">
        <v>348.20100000000002</v>
      </c>
      <c r="BK71" s="39" t="s">
        <v>164</v>
      </c>
      <c r="BL71" s="39" t="s">
        <v>164</v>
      </c>
      <c r="BM71" s="39" t="s">
        <v>184</v>
      </c>
      <c r="BN71" s="39">
        <v>1.68127</v>
      </c>
      <c r="BO71" s="39">
        <v>119618</v>
      </c>
      <c r="BP71" s="39">
        <v>23173.4</v>
      </c>
      <c r="BQ71" s="39">
        <v>0</v>
      </c>
      <c r="BR71" s="39">
        <v>552.24099999999999</v>
      </c>
      <c r="BS71" s="39">
        <v>0</v>
      </c>
      <c r="BT71" s="39">
        <v>93480.7</v>
      </c>
      <c r="BU71" s="39">
        <v>236826</v>
      </c>
      <c r="BV71" s="39">
        <v>77659.3</v>
      </c>
      <c r="BW71" s="39">
        <v>0</v>
      </c>
      <c r="BX71" s="39">
        <v>424.54500000000002</v>
      </c>
      <c r="BY71" s="39">
        <v>314910</v>
      </c>
      <c r="BZ71" s="39">
        <v>291.11599999999999</v>
      </c>
      <c r="CA71" s="39">
        <v>0</v>
      </c>
      <c r="CB71" s="39">
        <v>0</v>
      </c>
      <c r="CC71" s="39">
        <v>0</v>
      </c>
      <c r="CD71" s="39">
        <v>0</v>
      </c>
      <c r="CE71" s="39">
        <v>1024.1199999999999</v>
      </c>
      <c r="CF71" s="39">
        <v>0</v>
      </c>
      <c r="CG71" s="39">
        <v>1315.24</v>
      </c>
      <c r="CH71" s="39">
        <v>0</v>
      </c>
      <c r="CI71" s="39">
        <v>0</v>
      </c>
      <c r="CJ71" s="39">
        <v>0</v>
      </c>
      <c r="CK71" s="39">
        <v>1315.24</v>
      </c>
      <c r="CL71" s="39">
        <v>0</v>
      </c>
      <c r="CM71" s="39">
        <v>0</v>
      </c>
      <c r="CN71" s="39">
        <v>0</v>
      </c>
      <c r="CO71" s="39">
        <v>0</v>
      </c>
      <c r="CP71" s="39">
        <v>0</v>
      </c>
      <c r="CQ71" s="39">
        <v>0</v>
      </c>
      <c r="CR71" s="39">
        <v>0</v>
      </c>
      <c r="CS71" s="39">
        <v>0</v>
      </c>
      <c r="CT71" s="39">
        <v>0</v>
      </c>
      <c r="CU71" s="39">
        <v>0</v>
      </c>
      <c r="CV71" s="39">
        <v>0</v>
      </c>
      <c r="CW71" s="39">
        <v>0</v>
      </c>
      <c r="CX71" s="39">
        <v>2.0583100000000001</v>
      </c>
      <c r="CY71" s="39">
        <v>156.089</v>
      </c>
      <c r="CZ71" s="39">
        <v>24.9754</v>
      </c>
      <c r="DA71" s="39">
        <v>0</v>
      </c>
      <c r="DB71" s="39">
        <v>0.38923600000000003</v>
      </c>
      <c r="DC71" s="39">
        <v>6.0485499999999996</v>
      </c>
      <c r="DD71" s="39">
        <v>93.091899999999995</v>
      </c>
      <c r="DE71" s="39">
        <v>282.65199999999999</v>
      </c>
      <c r="DL71" s="39" t="s">
        <v>208</v>
      </c>
      <c r="DM71" s="39" t="s">
        <v>209</v>
      </c>
      <c r="DN71" s="39" t="s">
        <v>166</v>
      </c>
      <c r="DO71" s="39" t="s">
        <v>190</v>
      </c>
      <c r="DP71" s="39">
        <v>8.5</v>
      </c>
      <c r="DQ71" s="39" t="s">
        <v>167</v>
      </c>
      <c r="DR71" s="39" t="s">
        <v>268</v>
      </c>
      <c r="DS71" s="39" t="s">
        <v>269</v>
      </c>
    </row>
    <row r="72" spans="1:123" x14ac:dyDescent="0.25">
      <c r="A72" s="22"/>
      <c r="B72" s="39" t="s">
        <v>280</v>
      </c>
      <c r="C72" s="39" t="s">
        <v>156</v>
      </c>
      <c r="D72" s="39">
        <v>512406</v>
      </c>
      <c r="E72" s="39" t="s">
        <v>168</v>
      </c>
      <c r="F72" s="39" t="s">
        <v>162</v>
      </c>
      <c r="G72" s="40">
        <v>4.7222222222222221E-2</v>
      </c>
      <c r="H72" s="39" t="s">
        <v>170</v>
      </c>
      <c r="I72" s="39">
        <v>-30.97</v>
      </c>
      <c r="J72" s="39" t="s">
        <v>164</v>
      </c>
      <c r="K72" s="39" t="s">
        <v>164</v>
      </c>
      <c r="L72" s="39" t="s">
        <v>185</v>
      </c>
      <c r="M72" s="39">
        <v>0</v>
      </c>
      <c r="N72" s="39">
        <v>31108.7</v>
      </c>
      <c r="O72" s="39">
        <v>70571.5</v>
      </c>
      <c r="P72" s="39">
        <v>0</v>
      </c>
      <c r="Q72" s="39">
        <v>0</v>
      </c>
      <c r="R72" s="39">
        <v>0</v>
      </c>
      <c r="S72" s="39">
        <v>93480.7</v>
      </c>
      <c r="T72" s="39">
        <v>195161</v>
      </c>
      <c r="U72" s="39">
        <v>77659.3</v>
      </c>
      <c r="V72" s="39">
        <v>0</v>
      </c>
      <c r="W72" s="39">
        <v>424.54500000000002</v>
      </c>
      <c r="X72" s="39">
        <v>273245</v>
      </c>
      <c r="Y72" s="39">
        <v>105.669</v>
      </c>
      <c r="Z72" s="39">
        <v>0</v>
      </c>
      <c r="AA72" s="39">
        <v>0</v>
      </c>
      <c r="AB72" s="39">
        <v>0</v>
      </c>
      <c r="AC72" s="39">
        <v>0</v>
      </c>
      <c r="AD72" s="39">
        <v>1089.29</v>
      </c>
      <c r="AE72" s="39">
        <v>0</v>
      </c>
      <c r="AF72" s="39">
        <v>1194.95</v>
      </c>
      <c r="AG72" s="39">
        <v>0</v>
      </c>
      <c r="AH72" s="39">
        <v>0</v>
      </c>
      <c r="AI72" s="39">
        <v>0</v>
      </c>
      <c r="AJ72" s="39">
        <v>1194.95</v>
      </c>
      <c r="AK72" s="39">
        <v>0</v>
      </c>
      <c r="AL72" s="39">
        <v>0</v>
      </c>
      <c r="AM72" s="39">
        <v>0</v>
      </c>
      <c r="AN72" s="39">
        <v>0</v>
      </c>
      <c r="AO72" s="39">
        <v>0</v>
      </c>
      <c r="AP72" s="39">
        <v>0</v>
      </c>
      <c r="AQ72" s="39">
        <v>0</v>
      </c>
      <c r="AR72" s="39">
        <v>0</v>
      </c>
      <c r="AS72" s="39">
        <v>0</v>
      </c>
      <c r="AT72" s="39">
        <v>0</v>
      </c>
      <c r="AU72" s="39">
        <v>0</v>
      </c>
      <c r="AV72" s="39">
        <v>0</v>
      </c>
      <c r="AW72" s="39">
        <v>0.72729900000000003</v>
      </c>
      <c r="AX72" s="39">
        <v>55.581899999999997</v>
      </c>
      <c r="AY72" s="39">
        <v>67.005899999999997</v>
      </c>
      <c r="AZ72" s="39">
        <v>0</v>
      </c>
      <c r="BA72" s="39">
        <v>0</v>
      </c>
      <c r="BB72" s="39">
        <v>6.3883900000000002</v>
      </c>
      <c r="BC72" s="39">
        <v>93.947800000000001</v>
      </c>
      <c r="BD72" s="39">
        <v>223.65100000000001</v>
      </c>
      <c r="BK72" s="39" t="s">
        <v>164</v>
      </c>
      <c r="BL72" s="39" t="s">
        <v>164</v>
      </c>
      <c r="BM72" s="39" t="s">
        <v>184</v>
      </c>
      <c r="BN72" s="39">
        <v>3.2378100000000001</v>
      </c>
      <c r="BO72" s="39">
        <v>46839.1</v>
      </c>
      <c r="BP72" s="39">
        <v>17612.8</v>
      </c>
      <c r="BQ72" s="39">
        <v>0</v>
      </c>
      <c r="BR72" s="39">
        <v>1029.95</v>
      </c>
      <c r="BS72" s="39">
        <v>0</v>
      </c>
      <c r="BT72" s="39">
        <v>93480.7</v>
      </c>
      <c r="BU72" s="39">
        <v>158966</v>
      </c>
      <c r="BV72" s="39">
        <v>77659.3</v>
      </c>
      <c r="BW72" s="39">
        <v>0</v>
      </c>
      <c r="BX72" s="39">
        <v>424.54500000000002</v>
      </c>
      <c r="BY72" s="39">
        <v>237050</v>
      </c>
      <c r="BZ72" s="39">
        <v>565.39599999999996</v>
      </c>
      <c r="CA72" s="39">
        <v>0</v>
      </c>
      <c r="CB72" s="39">
        <v>0</v>
      </c>
      <c r="CC72" s="39">
        <v>0</v>
      </c>
      <c r="CD72" s="39">
        <v>0</v>
      </c>
      <c r="CE72" s="39">
        <v>1178.96</v>
      </c>
      <c r="CF72" s="39">
        <v>0</v>
      </c>
      <c r="CG72" s="39">
        <v>1744.35</v>
      </c>
      <c r="CH72" s="39">
        <v>0</v>
      </c>
      <c r="CI72" s="39">
        <v>0</v>
      </c>
      <c r="CJ72" s="39">
        <v>0</v>
      </c>
      <c r="CK72" s="39">
        <v>1744.35</v>
      </c>
      <c r="CL72" s="39">
        <v>0</v>
      </c>
      <c r="CM72" s="39">
        <v>0</v>
      </c>
      <c r="CN72" s="39">
        <v>0</v>
      </c>
      <c r="CO72" s="39">
        <v>0</v>
      </c>
      <c r="CP72" s="39">
        <v>0</v>
      </c>
      <c r="CQ72" s="39">
        <v>0</v>
      </c>
      <c r="CR72" s="39">
        <v>0</v>
      </c>
      <c r="CS72" s="39">
        <v>0</v>
      </c>
      <c r="CT72" s="39">
        <v>0</v>
      </c>
      <c r="CU72" s="39">
        <v>0</v>
      </c>
      <c r="CV72" s="39">
        <v>0</v>
      </c>
      <c r="CW72" s="39">
        <v>0</v>
      </c>
      <c r="CX72" s="39">
        <v>3.9059599999999999</v>
      </c>
      <c r="CY72" s="39">
        <v>69.380200000000002</v>
      </c>
      <c r="CZ72" s="39">
        <v>17.821200000000001</v>
      </c>
      <c r="DA72" s="39">
        <v>0</v>
      </c>
      <c r="DB72" s="39">
        <v>0.72375699999999998</v>
      </c>
      <c r="DC72" s="39">
        <v>6.9140600000000001</v>
      </c>
      <c r="DD72" s="39">
        <v>93.947800000000001</v>
      </c>
      <c r="DE72" s="39">
        <v>192.69300000000001</v>
      </c>
      <c r="DL72" s="39" t="s">
        <v>208</v>
      </c>
      <c r="DM72" s="39" t="s">
        <v>209</v>
      </c>
      <c r="DN72" s="39" t="s">
        <v>166</v>
      </c>
      <c r="DO72" s="39" t="s">
        <v>190</v>
      </c>
      <c r="DP72" s="39">
        <v>8.5</v>
      </c>
      <c r="DQ72" s="39" t="s">
        <v>167</v>
      </c>
      <c r="DR72" s="39" t="s">
        <v>268</v>
      </c>
      <c r="DS72" s="39" t="s">
        <v>269</v>
      </c>
    </row>
    <row r="73" spans="1:123" x14ac:dyDescent="0.25">
      <c r="A73" s="22"/>
      <c r="B73" s="39" t="s">
        <v>281</v>
      </c>
      <c r="C73" s="39" t="s">
        <v>148</v>
      </c>
      <c r="D73" s="39">
        <v>512815</v>
      </c>
      <c r="E73" s="39" t="s">
        <v>171</v>
      </c>
      <c r="F73" s="39" t="s">
        <v>162</v>
      </c>
      <c r="G73" s="40">
        <v>8.3333333333333329E-2</v>
      </c>
      <c r="H73" s="39" t="s">
        <v>170</v>
      </c>
      <c r="I73" s="39">
        <v>-1.84</v>
      </c>
      <c r="J73" s="39" t="s">
        <v>164</v>
      </c>
      <c r="K73" s="39" t="s">
        <v>164</v>
      </c>
      <c r="L73" s="39" t="s">
        <v>193</v>
      </c>
      <c r="M73" s="39">
        <v>0</v>
      </c>
      <c r="N73" s="39">
        <v>106181</v>
      </c>
      <c r="O73" s="39">
        <v>40265.599999999999</v>
      </c>
      <c r="P73" s="39">
        <v>0</v>
      </c>
      <c r="Q73" s="39">
        <v>0</v>
      </c>
      <c r="R73" s="39">
        <v>0</v>
      </c>
      <c r="S73" s="39">
        <v>93480.9</v>
      </c>
      <c r="T73" s="39">
        <v>239927</v>
      </c>
      <c r="U73" s="39">
        <v>77659.399999999994</v>
      </c>
      <c r="V73" s="39">
        <v>0</v>
      </c>
      <c r="W73" s="39">
        <v>424.5</v>
      </c>
      <c r="X73" s="39">
        <v>318011</v>
      </c>
      <c r="Y73" s="39">
        <v>101.11199999999999</v>
      </c>
      <c r="Z73" s="39">
        <v>0</v>
      </c>
      <c r="AA73" s="39">
        <v>0</v>
      </c>
      <c r="AB73" s="39">
        <v>0</v>
      </c>
      <c r="AC73" s="39">
        <v>0</v>
      </c>
      <c r="AD73" s="39">
        <v>943.58199999999999</v>
      </c>
      <c r="AE73" s="39">
        <v>0</v>
      </c>
      <c r="AF73" s="39">
        <v>1044.69</v>
      </c>
      <c r="AG73" s="39">
        <v>0</v>
      </c>
      <c r="AH73" s="39">
        <v>0</v>
      </c>
      <c r="AI73" s="39">
        <v>0</v>
      </c>
      <c r="AJ73" s="39">
        <v>1044.69</v>
      </c>
      <c r="AK73" s="39">
        <v>0</v>
      </c>
      <c r="AL73" s="39">
        <v>0</v>
      </c>
      <c r="AM73" s="39">
        <v>0</v>
      </c>
      <c r="AN73" s="39">
        <v>0</v>
      </c>
      <c r="AO73" s="39">
        <v>0</v>
      </c>
      <c r="AP73" s="39">
        <v>0</v>
      </c>
      <c r="AQ73" s="39">
        <v>0</v>
      </c>
      <c r="AR73" s="39">
        <v>0</v>
      </c>
      <c r="AS73" s="39">
        <v>0</v>
      </c>
      <c r="AT73" s="39">
        <v>0</v>
      </c>
      <c r="AU73" s="39">
        <v>0</v>
      </c>
      <c r="AV73" s="39">
        <v>0</v>
      </c>
      <c r="AW73" s="39">
        <v>0.707785</v>
      </c>
      <c r="AX73" s="39">
        <v>141.696</v>
      </c>
      <c r="AY73" s="39">
        <v>43.596299999999999</v>
      </c>
      <c r="AZ73" s="39">
        <v>0</v>
      </c>
      <c r="BA73" s="39">
        <v>0</v>
      </c>
      <c r="BB73" s="39">
        <v>5.5739200000000002</v>
      </c>
      <c r="BC73" s="39">
        <v>93.091999999999999</v>
      </c>
      <c r="BD73" s="39">
        <v>284.666</v>
      </c>
      <c r="BK73" s="39" t="s">
        <v>164</v>
      </c>
      <c r="BL73" s="39" t="s">
        <v>164</v>
      </c>
      <c r="BM73" s="39" t="s">
        <v>184</v>
      </c>
      <c r="BN73" s="39">
        <v>1.68852</v>
      </c>
      <c r="BO73" s="39">
        <v>119704</v>
      </c>
      <c r="BP73" s="39">
        <v>23222</v>
      </c>
      <c r="BQ73" s="39">
        <v>0</v>
      </c>
      <c r="BR73" s="39">
        <v>552.73199999999997</v>
      </c>
      <c r="BS73" s="39">
        <v>0</v>
      </c>
      <c r="BT73" s="39">
        <v>93480.9</v>
      </c>
      <c r="BU73" s="39">
        <v>236961</v>
      </c>
      <c r="BV73" s="39">
        <v>77659.399999999994</v>
      </c>
      <c r="BW73" s="39">
        <v>0</v>
      </c>
      <c r="BX73" s="39">
        <v>424.5</v>
      </c>
      <c r="BY73" s="39">
        <v>315045</v>
      </c>
      <c r="BZ73" s="39">
        <v>292.34899999999999</v>
      </c>
      <c r="CA73" s="39">
        <v>0</v>
      </c>
      <c r="CB73" s="39">
        <v>0</v>
      </c>
      <c r="CC73" s="39">
        <v>0</v>
      </c>
      <c r="CD73" s="39">
        <v>0</v>
      </c>
      <c r="CE73" s="39">
        <v>1024.1199999999999</v>
      </c>
      <c r="CF73" s="39">
        <v>0</v>
      </c>
      <c r="CG73" s="39">
        <v>1316.47</v>
      </c>
      <c r="CH73" s="39">
        <v>0</v>
      </c>
      <c r="CI73" s="39">
        <v>0</v>
      </c>
      <c r="CJ73" s="39">
        <v>0</v>
      </c>
      <c r="CK73" s="39">
        <v>1316.47</v>
      </c>
      <c r="CL73" s="39">
        <v>0</v>
      </c>
      <c r="CM73" s="39">
        <v>0</v>
      </c>
      <c r="CN73" s="39">
        <v>0</v>
      </c>
      <c r="CO73" s="39">
        <v>0</v>
      </c>
      <c r="CP73" s="39">
        <v>0</v>
      </c>
      <c r="CQ73" s="39">
        <v>0</v>
      </c>
      <c r="CR73" s="39">
        <v>0</v>
      </c>
      <c r="CS73" s="39">
        <v>0</v>
      </c>
      <c r="CT73" s="39">
        <v>0</v>
      </c>
      <c r="CU73" s="39">
        <v>0</v>
      </c>
      <c r="CV73" s="39">
        <v>0</v>
      </c>
      <c r="CW73" s="39">
        <v>0</v>
      </c>
      <c r="CX73" s="39">
        <v>2.0669599999999999</v>
      </c>
      <c r="CY73" s="39">
        <v>156.18600000000001</v>
      </c>
      <c r="CZ73" s="39">
        <v>25.039000000000001</v>
      </c>
      <c r="DA73" s="39">
        <v>0</v>
      </c>
      <c r="DB73" s="39">
        <v>0.38957399999999998</v>
      </c>
      <c r="DC73" s="39">
        <v>6.04854</v>
      </c>
      <c r="DD73" s="39">
        <v>93.091999999999999</v>
      </c>
      <c r="DE73" s="39">
        <v>282.822</v>
      </c>
      <c r="DL73" s="39" t="s">
        <v>208</v>
      </c>
      <c r="DM73" s="39" t="s">
        <v>209</v>
      </c>
      <c r="DN73" s="39" t="s">
        <v>166</v>
      </c>
      <c r="DO73" s="39" t="s">
        <v>190</v>
      </c>
      <c r="DP73" s="39">
        <v>8.5</v>
      </c>
      <c r="DQ73" s="39" t="s">
        <v>167</v>
      </c>
      <c r="DR73" s="39" t="s">
        <v>268</v>
      </c>
      <c r="DS73" s="39" t="s">
        <v>269</v>
      </c>
    </row>
    <row r="74" spans="1:123" x14ac:dyDescent="0.25">
      <c r="A74" s="22"/>
      <c r="B74" s="39" t="s">
        <v>282</v>
      </c>
      <c r="C74" s="39" t="s">
        <v>150</v>
      </c>
      <c r="D74" s="39">
        <v>513006</v>
      </c>
      <c r="E74" s="39" t="s">
        <v>168</v>
      </c>
      <c r="F74" s="39" t="s">
        <v>162</v>
      </c>
      <c r="G74" s="40">
        <v>5.5555555555555552E-2</v>
      </c>
      <c r="H74" s="39" t="s">
        <v>163</v>
      </c>
      <c r="I74" s="39">
        <v>13.74</v>
      </c>
      <c r="J74" s="39" t="s">
        <v>164</v>
      </c>
      <c r="K74" s="39" t="s">
        <v>164</v>
      </c>
      <c r="L74" s="39" t="s">
        <v>193</v>
      </c>
      <c r="M74" s="39">
        <v>0</v>
      </c>
      <c r="N74" s="39">
        <v>39960.199999999997</v>
      </c>
      <c r="O74" s="39">
        <v>14008.2</v>
      </c>
      <c r="P74" s="39">
        <v>0</v>
      </c>
      <c r="Q74" s="39">
        <v>0</v>
      </c>
      <c r="R74" s="39">
        <v>0</v>
      </c>
      <c r="S74" s="39">
        <v>93480.9</v>
      </c>
      <c r="T74" s="39">
        <v>147449</v>
      </c>
      <c r="U74" s="39">
        <v>77659.399999999994</v>
      </c>
      <c r="V74" s="39">
        <v>0</v>
      </c>
      <c r="W74" s="39">
        <v>424.5</v>
      </c>
      <c r="X74" s="39">
        <v>225533</v>
      </c>
      <c r="Y74" s="39">
        <v>227.76400000000001</v>
      </c>
      <c r="Z74" s="39">
        <v>0</v>
      </c>
      <c r="AA74" s="39">
        <v>0</v>
      </c>
      <c r="AB74" s="39">
        <v>0</v>
      </c>
      <c r="AC74" s="39">
        <v>0</v>
      </c>
      <c r="AD74" s="39">
        <v>1089.28</v>
      </c>
      <c r="AE74" s="39">
        <v>0</v>
      </c>
      <c r="AF74" s="39">
        <v>1317.05</v>
      </c>
      <c r="AG74" s="39">
        <v>0</v>
      </c>
      <c r="AH74" s="39">
        <v>0</v>
      </c>
      <c r="AI74" s="39">
        <v>0</v>
      </c>
      <c r="AJ74" s="39">
        <v>1317.05</v>
      </c>
      <c r="AK74" s="39">
        <v>0</v>
      </c>
      <c r="AL74" s="39">
        <v>0</v>
      </c>
      <c r="AM74" s="39">
        <v>0</v>
      </c>
      <c r="AN74" s="39">
        <v>0</v>
      </c>
      <c r="AO74" s="39">
        <v>0</v>
      </c>
      <c r="AP74" s="39">
        <v>0</v>
      </c>
      <c r="AQ74" s="39">
        <v>0</v>
      </c>
      <c r="AR74" s="39">
        <v>0</v>
      </c>
      <c r="AS74" s="39">
        <v>0</v>
      </c>
      <c r="AT74" s="39">
        <v>0</v>
      </c>
      <c r="AU74" s="39">
        <v>0</v>
      </c>
      <c r="AV74" s="39">
        <v>0</v>
      </c>
      <c r="AW74" s="39">
        <v>1.5722</v>
      </c>
      <c r="AX74" s="39">
        <v>63.388100000000001</v>
      </c>
      <c r="AY74" s="39">
        <v>13.725099999999999</v>
      </c>
      <c r="AZ74" s="39">
        <v>0</v>
      </c>
      <c r="BA74" s="39">
        <v>0</v>
      </c>
      <c r="BB74" s="39">
        <v>6.3883700000000001</v>
      </c>
      <c r="BC74" s="39">
        <v>93.947900000000004</v>
      </c>
      <c r="BD74" s="39">
        <v>179.02199999999999</v>
      </c>
      <c r="BK74" s="39" t="s">
        <v>164</v>
      </c>
      <c r="BL74" s="39" t="s">
        <v>164</v>
      </c>
      <c r="BM74" s="39" t="s">
        <v>195</v>
      </c>
      <c r="BN74" s="39">
        <v>3.2501600000000002</v>
      </c>
      <c r="BO74" s="39">
        <v>46866.9</v>
      </c>
      <c r="BP74" s="39">
        <v>17622.400000000001</v>
      </c>
      <c r="BQ74" s="39">
        <v>0</v>
      </c>
      <c r="BR74" s="39">
        <v>1030.57</v>
      </c>
      <c r="BS74" s="39">
        <v>0</v>
      </c>
      <c r="BT74" s="39">
        <v>93480.9</v>
      </c>
      <c r="BU74" s="39">
        <v>159004</v>
      </c>
      <c r="BV74" s="39">
        <v>77659.399999999994</v>
      </c>
      <c r="BW74" s="39">
        <v>0</v>
      </c>
      <c r="BX74" s="39">
        <v>424.5</v>
      </c>
      <c r="BY74" s="39">
        <v>237088</v>
      </c>
      <c r="BZ74" s="39">
        <v>567.36300000000006</v>
      </c>
      <c r="CA74" s="39">
        <v>0</v>
      </c>
      <c r="CB74" s="39">
        <v>0</v>
      </c>
      <c r="CC74" s="39">
        <v>0</v>
      </c>
      <c r="CD74" s="39">
        <v>0</v>
      </c>
      <c r="CE74" s="39">
        <v>1178.96</v>
      </c>
      <c r="CF74" s="39">
        <v>0</v>
      </c>
      <c r="CG74" s="39">
        <v>1746.32</v>
      </c>
      <c r="CH74" s="39">
        <v>0</v>
      </c>
      <c r="CI74" s="39">
        <v>0</v>
      </c>
      <c r="CJ74" s="39">
        <v>0</v>
      </c>
      <c r="CK74" s="39">
        <v>1746.32</v>
      </c>
      <c r="CL74" s="39">
        <v>0</v>
      </c>
      <c r="CM74" s="39">
        <v>0</v>
      </c>
      <c r="CN74" s="39">
        <v>0</v>
      </c>
      <c r="CO74" s="39">
        <v>0</v>
      </c>
      <c r="CP74" s="39">
        <v>0</v>
      </c>
      <c r="CQ74" s="39">
        <v>0</v>
      </c>
      <c r="CR74" s="39">
        <v>0</v>
      </c>
      <c r="CS74" s="39">
        <v>0</v>
      </c>
      <c r="CT74" s="39">
        <v>0</v>
      </c>
      <c r="CU74" s="39">
        <v>0</v>
      </c>
      <c r="CV74" s="39">
        <v>0</v>
      </c>
      <c r="CW74" s="39">
        <v>0</v>
      </c>
      <c r="CX74" s="39">
        <v>3.919</v>
      </c>
      <c r="CY74" s="39">
        <v>69.4298</v>
      </c>
      <c r="CZ74" s="39">
        <v>17.8384</v>
      </c>
      <c r="DA74" s="39">
        <v>0</v>
      </c>
      <c r="DB74" s="39">
        <v>0.72419100000000003</v>
      </c>
      <c r="DC74" s="39">
        <v>6.9140499999999996</v>
      </c>
      <c r="DD74" s="39">
        <v>93.947900000000004</v>
      </c>
      <c r="DE74" s="39">
        <v>192.773</v>
      </c>
      <c r="DL74" s="39" t="s">
        <v>208</v>
      </c>
      <c r="DM74" s="39" t="s">
        <v>209</v>
      </c>
      <c r="DN74" s="39" t="s">
        <v>166</v>
      </c>
      <c r="DO74" s="39" t="s">
        <v>190</v>
      </c>
      <c r="DP74" s="39">
        <v>8.5</v>
      </c>
      <c r="DQ74" s="39" t="s">
        <v>167</v>
      </c>
      <c r="DR74" s="39" t="s">
        <v>268</v>
      </c>
      <c r="DS74" s="39" t="s">
        <v>269</v>
      </c>
    </row>
    <row r="75" spans="1:123" x14ac:dyDescent="0.25">
      <c r="A75" s="22"/>
      <c r="G75" s="40"/>
      <c r="T75" s="38"/>
      <c r="U75" s="38"/>
      <c r="X75" s="38"/>
      <c r="BU75" s="38"/>
      <c r="BV75" s="38"/>
      <c r="BY75" s="38"/>
    </row>
    <row r="76" spans="1:123" x14ac:dyDescent="0.25">
      <c r="A76" s="22"/>
      <c r="G76" s="40"/>
      <c r="T76" s="38"/>
      <c r="U76" s="38"/>
      <c r="X76" s="38"/>
      <c r="BU76" s="38"/>
      <c r="BV76" s="38"/>
      <c r="BY76" s="38"/>
    </row>
    <row r="77" spans="1:123" x14ac:dyDescent="0.25">
      <c r="A77" s="22"/>
      <c r="G77" s="40"/>
      <c r="T77" s="38"/>
      <c r="U77" s="38"/>
      <c r="X77" s="38"/>
      <c r="BU77" s="38"/>
      <c r="BV77" s="38"/>
      <c r="BY77" s="38"/>
    </row>
    <row r="78" spans="1:123" x14ac:dyDescent="0.25">
      <c r="A78" s="22"/>
      <c r="G78" s="40"/>
      <c r="T78" s="38"/>
      <c r="U78" s="38"/>
      <c r="X78" s="38"/>
      <c r="BU78" s="38"/>
      <c r="BV78" s="38"/>
      <c r="BY78" s="38"/>
    </row>
    <row r="79" spans="1:123" x14ac:dyDescent="0.25">
      <c r="A79" s="22"/>
      <c r="G79" s="40"/>
    </row>
    <row r="80" spans="1:123" x14ac:dyDescent="0.25">
      <c r="A80" s="22"/>
      <c r="G80" s="40"/>
    </row>
    <row r="81" spans="1:7" x14ac:dyDescent="0.25">
      <c r="A81" s="22"/>
      <c r="G81" s="40"/>
    </row>
    <row r="82" spans="1:7" x14ac:dyDescent="0.25">
      <c r="A82" s="22"/>
      <c r="G82" s="40"/>
    </row>
    <row r="83" spans="1:7" x14ac:dyDescent="0.25">
      <c r="A83" s="22"/>
      <c r="G83" s="40"/>
    </row>
    <row r="84" spans="1:7" x14ac:dyDescent="0.25">
      <c r="A84" s="22"/>
      <c r="G84" s="40"/>
    </row>
    <row r="85" spans="1:7" x14ac:dyDescent="0.25">
      <c r="A85" s="22"/>
      <c r="G85" s="40"/>
    </row>
    <row r="86" spans="1:7" x14ac:dyDescent="0.25">
      <c r="G86" s="40"/>
    </row>
    <row r="87" spans="1:7" x14ac:dyDescent="0.25">
      <c r="G87" s="40"/>
    </row>
    <row r="88" spans="1:7" x14ac:dyDescent="0.25">
      <c r="A88" s="2"/>
      <c r="G88" s="40"/>
    </row>
    <row r="89" spans="1:7" x14ac:dyDescent="0.25">
      <c r="G89" s="40"/>
    </row>
    <row r="90" spans="1:7" x14ac:dyDescent="0.25">
      <c r="G90" s="40"/>
    </row>
    <row r="91" spans="1:7" x14ac:dyDescent="0.25">
      <c r="G91" s="40"/>
    </row>
    <row r="92" spans="1:7" x14ac:dyDescent="0.25">
      <c r="G92" s="40"/>
    </row>
    <row r="93" spans="1:7" x14ac:dyDescent="0.25">
      <c r="G93" s="40"/>
    </row>
    <row r="94" spans="1:7" x14ac:dyDescent="0.25">
      <c r="G94" s="40"/>
    </row>
    <row r="95" spans="1:7" x14ac:dyDescent="0.25">
      <c r="G95" s="40"/>
    </row>
    <row r="96" spans="1:7" x14ac:dyDescent="0.25">
      <c r="G96" s="40"/>
    </row>
    <row r="97" spans="7:77" x14ac:dyDescent="0.25">
      <c r="G97" s="40"/>
    </row>
    <row r="98" spans="7:77" x14ac:dyDescent="0.25">
      <c r="G98" s="40"/>
    </row>
    <row r="99" spans="7:77" x14ac:dyDescent="0.25">
      <c r="G99" s="40"/>
    </row>
    <row r="100" spans="7:77" x14ac:dyDescent="0.25">
      <c r="G100" s="40"/>
    </row>
    <row r="101" spans="7:77" x14ac:dyDescent="0.25">
      <c r="G101" s="40"/>
    </row>
    <row r="102" spans="7:77" x14ac:dyDescent="0.25">
      <c r="G102" s="40"/>
      <c r="T102" s="38"/>
      <c r="U102" s="38"/>
      <c r="X102" s="38"/>
      <c r="BU102" s="38"/>
      <c r="BV102" s="38"/>
      <c r="BY102" s="38"/>
    </row>
    <row r="103" spans="7:77" x14ac:dyDescent="0.25">
      <c r="G103" s="40"/>
      <c r="T103" s="38"/>
      <c r="U103" s="38"/>
      <c r="X103" s="38"/>
      <c r="BU103" s="38"/>
      <c r="BV103" s="38"/>
      <c r="BY103" s="38"/>
    </row>
    <row r="104" spans="7:77" x14ac:dyDescent="0.25">
      <c r="G104" s="40"/>
      <c r="T104" s="38"/>
      <c r="U104" s="38"/>
      <c r="X104" s="38"/>
      <c r="BU104" s="38"/>
      <c r="BV104" s="38"/>
      <c r="BY104" s="38"/>
    </row>
    <row r="105" spans="7:77" x14ac:dyDescent="0.25">
      <c r="G105" s="40"/>
      <c r="T105" s="38"/>
      <c r="U105" s="38"/>
      <c r="X105" s="38"/>
      <c r="BU105" s="38"/>
      <c r="BV105" s="38"/>
      <c r="BY105" s="38"/>
    </row>
    <row r="106" spans="7:77" x14ac:dyDescent="0.25">
      <c r="G106" s="40"/>
      <c r="T106" s="38"/>
      <c r="U106" s="38"/>
      <c r="X106" s="38"/>
      <c r="BU106" s="38"/>
      <c r="BV106" s="38"/>
      <c r="BY106" s="38"/>
    </row>
    <row r="107" spans="7:77" x14ac:dyDescent="0.25">
      <c r="G107" s="40"/>
      <c r="T107" s="38"/>
      <c r="U107" s="38"/>
      <c r="X107" s="38"/>
      <c r="BU107" s="38"/>
      <c r="BV107" s="38"/>
      <c r="BY107" s="38"/>
    </row>
    <row r="108" spans="7:77" x14ac:dyDescent="0.25">
      <c r="G108" s="40"/>
    </row>
    <row r="109" spans="7:77" x14ac:dyDescent="0.25">
      <c r="G109" s="40"/>
    </row>
    <row r="110" spans="7:77" x14ac:dyDescent="0.25">
      <c r="G110" s="40"/>
    </row>
    <row r="111" spans="7:77" x14ac:dyDescent="0.25">
      <c r="G111" s="40"/>
    </row>
    <row r="112" spans="7:77" x14ac:dyDescent="0.25">
      <c r="G112" s="40"/>
    </row>
    <row r="113" spans="7:77" x14ac:dyDescent="0.25">
      <c r="G113" s="40"/>
    </row>
    <row r="114" spans="7:77" x14ac:dyDescent="0.25">
      <c r="G114" s="40"/>
    </row>
    <row r="115" spans="7:77" x14ac:dyDescent="0.25">
      <c r="G115" s="40"/>
    </row>
    <row r="116" spans="7:77" x14ac:dyDescent="0.25">
      <c r="G116" s="40"/>
    </row>
    <row r="117" spans="7:77" x14ac:dyDescent="0.25">
      <c r="G117" s="40"/>
    </row>
    <row r="118" spans="7:77" x14ac:dyDescent="0.25">
      <c r="G118" s="40"/>
    </row>
    <row r="119" spans="7:77" x14ac:dyDescent="0.25">
      <c r="G119" s="40"/>
    </row>
    <row r="120" spans="7:77" x14ac:dyDescent="0.25">
      <c r="G120" s="40"/>
    </row>
    <row r="121" spans="7:77" x14ac:dyDescent="0.25">
      <c r="G121" s="40"/>
    </row>
    <row r="122" spans="7:77" x14ac:dyDescent="0.25">
      <c r="G122" s="40"/>
    </row>
    <row r="123" spans="7:77" x14ac:dyDescent="0.25">
      <c r="G123" s="40"/>
    </row>
    <row r="124" spans="7:77" x14ac:dyDescent="0.25">
      <c r="G124" s="40"/>
    </row>
    <row r="125" spans="7:77" x14ac:dyDescent="0.25">
      <c r="G125" s="40"/>
    </row>
    <row r="126" spans="7:77" x14ac:dyDescent="0.25">
      <c r="G126" s="40"/>
      <c r="T126" s="38"/>
      <c r="U126" s="38"/>
      <c r="X126" s="38"/>
      <c r="BU126" s="38"/>
      <c r="BV126" s="38"/>
      <c r="BY126" s="38"/>
    </row>
    <row r="127" spans="7:77" x14ac:dyDescent="0.25">
      <c r="G127" s="40"/>
      <c r="T127" s="38"/>
      <c r="U127" s="38"/>
      <c r="X127" s="38"/>
      <c r="BU127" s="38"/>
      <c r="BV127" s="38"/>
      <c r="BY127" s="38"/>
    </row>
    <row r="128" spans="7:77" x14ac:dyDescent="0.25">
      <c r="G128" s="40"/>
      <c r="T128" s="38"/>
      <c r="U128" s="38"/>
      <c r="X128" s="38"/>
      <c r="BU128" s="38"/>
      <c r="BV128" s="38"/>
      <c r="BY128" s="38"/>
    </row>
    <row r="129" spans="7:77" x14ac:dyDescent="0.25">
      <c r="G129" s="40"/>
      <c r="T129" s="38"/>
      <c r="U129" s="38"/>
      <c r="X129" s="38"/>
      <c r="BU129" s="38"/>
      <c r="BV129" s="38"/>
      <c r="BY129" s="38"/>
    </row>
    <row r="130" spans="7:77" x14ac:dyDescent="0.25">
      <c r="G130" s="40"/>
    </row>
    <row r="131" spans="7:77" x14ac:dyDescent="0.25">
      <c r="G131" s="49"/>
    </row>
    <row r="132" spans="7:77" x14ac:dyDescent="0.25">
      <c r="G132" s="40"/>
    </row>
    <row r="133" spans="7:77" x14ac:dyDescent="0.25">
      <c r="G133" s="40"/>
    </row>
    <row r="134" spans="7:77" x14ac:dyDescent="0.25">
      <c r="G134" s="40"/>
    </row>
    <row r="135" spans="7:77" x14ac:dyDescent="0.25">
      <c r="G135" s="40"/>
    </row>
    <row r="136" spans="7:77" x14ac:dyDescent="0.25">
      <c r="G136" s="40"/>
    </row>
    <row r="137" spans="7:77" x14ac:dyDescent="0.25">
      <c r="G137" s="40"/>
    </row>
    <row r="138" spans="7:77" x14ac:dyDescent="0.25">
      <c r="G138" s="40"/>
    </row>
    <row r="139" spans="7:77" x14ac:dyDescent="0.25">
      <c r="G139" s="40"/>
    </row>
    <row r="140" spans="7:77" x14ac:dyDescent="0.25">
      <c r="G140" s="40"/>
    </row>
    <row r="141" spans="7:77" x14ac:dyDescent="0.25">
      <c r="G141" s="40"/>
    </row>
    <row r="142" spans="7:77" x14ac:dyDescent="0.25">
      <c r="G142" s="40"/>
    </row>
    <row r="143" spans="7:77" x14ac:dyDescent="0.25">
      <c r="G143" s="40"/>
    </row>
    <row r="144" spans="7:77" x14ac:dyDescent="0.25">
      <c r="G144" s="40"/>
    </row>
    <row r="145" spans="1:77" x14ac:dyDescent="0.25">
      <c r="A145" s="2"/>
      <c r="G145" s="40"/>
    </row>
    <row r="146" spans="1:77" x14ac:dyDescent="0.25">
      <c r="G146" s="40"/>
    </row>
    <row r="147" spans="1:77" x14ac:dyDescent="0.25">
      <c r="G147" s="40"/>
    </row>
    <row r="148" spans="1:77" x14ac:dyDescent="0.25">
      <c r="G148" s="40"/>
    </row>
    <row r="149" spans="1:77" x14ac:dyDescent="0.25">
      <c r="G149" s="40"/>
    </row>
    <row r="150" spans="1:77" x14ac:dyDescent="0.25">
      <c r="G150" s="40"/>
    </row>
    <row r="151" spans="1:77" x14ac:dyDescent="0.25">
      <c r="G151" s="40"/>
    </row>
    <row r="152" spans="1:77" x14ac:dyDescent="0.25">
      <c r="G152" s="40"/>
    </row>
    <row r="153" spans="1:77" x14ac:dyDescent="0.25">
      <c r="G153" s="40"/>
    </row>
    <row r="154" spans="1:77" x14ac:dyDescent="0.25">
      <c r="G154" s="40"/>
    </row>
    <row r="155" spans="1:77" x14ac:dyDescent="0.25">
      <c r="G155" s="40"/>
    </row>
    <row r="156" spans="1:77" x14ac:dyDescent="0.25">
      <c r="G156" s="40"/>
    </row>
    <row r="157" spans="1:77" x14ac:dyDescent="0.25">
      <c r="G157" s="40"/>
    </row>
    <row r="158" spans="1:77" x14ac:dyDescent="0.25">
      <c r="A158" s="22"/>
      <c r="G158" s="40"/>
    </row>
    <row r="159" spans="1:77" x14ac:dyDescent="0.25">
      <c r="A159" s="22"/>
      <c r="G159" s="40"/>
    </row>
    <row r="160" spans="1:77" x14ac:dyDescent="0.25">
      <c r="A160" s="22"/>
      <c r="G160" s="40"/>
      <c r="T160" s="38"/>
      <c r="U160" s="38"/>
      <c r="X160" s="38"/>
      <c r="BU160" s="38"/>
      <c r="BV160" s="38"/>
      <c r="BY160" s="38"/>
    </row>
    <row r="161" spans="1:77" x14ac:dyDescent="0.25">
      <c r="A161" s="22"/>
      <c r="G161" s="40"/>
      <c r="T161" s="38"/>
      <c r="U161" s="38"/>
      <c r="X161" s="38"/>
      <c r="BU161" s="38"/>
      <c r="BV161" s="38"/>
      <c r="BY161" s="38"/>
    </row>
    <row r="162" spans="1:77" x14ac:dyDescent="0.25">
      <c r="A162" s="22"/>
      <c r="G162" s="40"/>
      <c r="T162" s="38"/>
      <c r="U162" s="38"/>
      <c r="X162" s="38"/>
      <c r="BU162" s="38"/>
      <c r="BV162" s="38"/>
      <c r="BY162" s="38"/>
    </row>
    <row r="163" spans="1:77" x14ac:dyDescent="0.25">
      <c r="A163" s="22"/>
      <c r="G163" s="40"/>
      <c r="T163" s="38"/>
      <c r="U163" s="38"/>
      <c r="X163" s="38"/>
      <c r="BU163" s="38"/>
      <c r="BV163" s="38"/>
      <c r="BY163" s="38"/>
    </row>
    <row r="164" spans="1:77" x14ac:dyDescent="0.25">
      <c r="A164" s="22"/>
      <c r="G164" s="40"/>
      <c r="T164" s="38"/>
      <c r="U164" s="38"/>
      <c r="X164" s="38"/>
      <c r="BU164" s="38"/>
      <c r="BV164" s="38"/>
      <c r="BY164" s="38"/>
    </row>
    <row r="165" spans="1:77" x14ac:dyDescent="0.25">
      <c r="A165" s="22"/>
      <c r="G165" s="40"/>
      <c r="T165" s="38"/>
      <c r="U165" s="38"/>
      <c r="X165" s="38"/>
      <c r="BU165" s="38"/>
      <c r="BV165" s="38"/>
      <c r="BY165" s="38"/>
    </row>
    <row r="166" spans="1:77" x14ac:dyDescent="0.25">
      <c r="A166" s="22"/>
      <c r="G166" s="40"/>
      <c r="T166" s="38"/>
      <c r="U166" s="38"/>
      <c r="X166" s="38"/>
      <c r="BU166" s="38"/>
      <c r="BV166" s="38"/>
      <c r="BY166" s="38"/>
    </row>
    <row r="167" spans="1:77" x14ac:dyDescent="0.25">
      <c r="A167" s="22"/>
      <c r="G167" s="40"/>
    </row>
    <row r="168" spans="1:77" x14ac:dyDescent="0.25">
      <c r="A168" s="22"/>
      <c r="G168" s="40"/>
      <c r="T168" s="38"/>
      <c r="U168" s="38"/>
      <c r="X168" s="38"/>
      <c r="BU168" s="38"/>
      <c r="BV168" s="38"/>
      <c r="BY168" s="38"/>
    </row>
    <row r="169" spans="1:77" x14ac:dyDescent="0.25">
      <c r="A169" s="22"/>
      <c r="G169" s="40"/>
      <c r="T169" s="38"/>
      <c r="U169" s="38"/>
      <c r="X169" s="38"/>
      <c r="BU169" s="38"/>
      <c r="BV169" s="38"/>
      <c r="BY169" s="38"/>
    </row>
    <row r="170" spans="1:77" x14ac:dyDescent="0.25">
      <c r="G170" s="40"/>
    </row>
    <row r="171" spans="1:77" x14ac:dyDescent="0.25">
      <c r="G171" s="23"/>
    </row>
    <row r="172" spans="1:77" x14ac:dyDescent="0.25">
      <c r="G172" s="23"/>
    </row>
    <row r="173" spans="1:77" x14ac:dyDescent="0.25">
      <c r="G173" s="23"/>
    </row>
    <row r="174" spans="1:77" x14ac:dyDescent="0.25">
      <c r="G174" s="23"/>
    </row>
    <row r="175" spans="1:77" x14ac:dyDescent="0.25">
      <c r="G175" s="23"/>
    </row>
    <row r="176" spans="1:77" x14ac:dyDescent="0.25">
      <c r="G176" s="23"/>
    </row>
    <row r="177" spans="7:7" x14ac:dyDescent="0.25">
      <c r="G177" s="23"/>
    </row>
    <row r="178" spans="7:7" x14ac:dyDescent="0.25">
      <c r="G178" s="23"/>
    </row>
    <row r="179" spans="7:7" x14ac:dyDescent="0.25">
      <c r="G179" s="23"/>
    </row>
    <row r="180" spans="7:7" x14ac:dyDescent="0.25">
      <c r="G180" s="23"/>
    </row>
    <row r="181" spans="7:7" x14ac:dyDescent="0.25">
      <c r="G181" s="23"/>
    </row>
    <row r="182" spans="7:7" x14ac:dyDescent="0.25">
      <c r="G182" s="23"/>
    </row>
    <row r="183" spans="7:7" x14ac:dyDescent="0.25">
      <c r="G183" s="23"/>
    </row>
    <row r="184" spans="7:7" x14ac:dyDescent="0.25">
      <c r="G184" s="23"/>
    </row>
    <row r="185" spans="7:7" x14ac:dyDescent="0.25">
      <c r="G185" s="23"/>
    </row>
    <row r="186" spans="7:7" x14ac:dyDescent="0.25">
      <c r="G186" s="23"/>
    </row>
    <row r="187" spans="7:7" x14ac:dyDescent="0.25">
      <c r="G187" s="23"/>
    </row>
    <row r="188" spans="7:7" x14ac:dyDescent="0.25">
      <c r="G188" s="23"/>
    </row>
    <row r="189" spans="7:7" x14ac:dyDescent="0.25">
      <c r="G189" s="23"/>
    </row>
    <row r="190" spans="7:7" x14ac:dyDescent="0.25">
      <c r="G190" s="23"/>
    </row>
  </sheetData>
  <sheetProtection password="E946" sheet="1" objects="1" scenario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2" sqref="A2"/>
    </sheetView>
  </sheetViews>
  <sheetFormatPr defaultRowHeight="15" x14ac:dyDescent="0.25"/>
  <cols>
    <col min="1" max="2" width="39.140625" style="39" customWidth="1"/>
    <col min="3" max="5" width="38.7109375" style="39" customWidth="1"/>
    <col min="6" max="16384" width="9.140625" style="39"/>
  </cols>
  <sheetData>
    <row r="1" spans="1:5" x14ac:dyDescent="0.25">
      <c r="A1" s="24" t="s">
        <v>89</v>
      </c>
      <c r="B1" s="25" t="s">
        <v>90</v>
      </c>
      <c r="C1" s="26" t="s">
        <v>91</v>
      </c>
      <c r="D1" s="27" t="s">
        <v>92</v>
      </c>
      <c r="E1" s="28" t="s">
        <v>93</v>
      </c>
    </row>
    <row r="2" spans="1:5" x14ac:dyDescent="0.25">
      <c r="A2" s="29">
        <v>5500</v>
      </c>
      <c r="B2" s="30">
        <v>53600</v>
      </c>
      <c r="C2" s="32">
        <v>498600</v>
      </c>
      <c r="D2" s="31">
        <v>24695</v>
      </c>
      <c r="E2" s="33">
        <v>22500</v>
      </c>
    </row>
    <row r="3" spans="1:5" x14ac:dyDescent="0.25">
      <c r="A3" s="39" t="s">
        <v>94</v>
      </c>
      <c r="B3" s="39" t="s">
        <v>95</v>
      </c>
      <c r="C3" s="39" t="s">
        <v>96</v>
      </c>
      <c r="D3" s="39" t="s">
        <v>97</v>
      </c>
      <c r="E3" s="39" t="s">
        <v>98</v>
      </c>
    </row>
  </sheetData>
  <sheetProtection password="E946"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Results</vt:lpstr>
      <vt:lpstr>Sheet1</vt:lpstr>
      <vt:lpstr>Sheet3</vt:lpstr>
      <vt:lpstr>TDVabl7</vt:lpstr>
      <vt:lpstr>TDVrbl7</vt:lpstr>
    </vt:vector>
  </TitlesOfParts>
  <Company>NORESCO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2016.2.0 Appendix 3B Results Summary SG Blank Form</dc:title>
  <dc:creator>nkapur@noresco.com</dc:creator>
  <cp:keywords>2016.2.0, Appendix 3B</cp:keywords>
  <cp:lastModifiedBy>Kapur, Nikhil</cp:lastModifiedBy>
  <dcterms:created xsi:type="dcterms:W3CDTF">2012-11-20T02:59:03Z</dcterms:created>
  <dcterms:modified xsi:type="dcterms:W3CDTF">2016-09-21T15:07:31Z</dcterms:modified>
</cp:coreProperties>
</file>