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45" windowWidth="21075" windowHeight="8835"/>
  </bookViews>
  <sheets>
    <sheet name="Results" sheetId="4" r:id="rId1"/>
    <sheet name="Sheet1" sheetId="5" state="hidden" r:id="rId2"/>
    <sheet name="Sheet3" sheetId="6" state="hidden" r:id="rId3"/>
  </sheets>
  <externalReferences>
    <externalReference r:id="rId4"/>
    <externalReference r:id="rId5"/>
  </externalReferences>
  <definedNames>
    <definedName name="EnveDataNonRes">[1]EnveLookups!$X$3:$AO$49</definedName>
    <definedName name="EQBaseByCol">'[1]Runs by Col'!A1='[1]Runs by Col'!$B1</definedName>
    <definedName name="EQBaseByRow">'[1]Runs by Row'!A1='[1]Runs by Row'!A$2</definedName>
    <definedName name="EQParentByCol">'[1]Runs by Col'!A1=HLOOKUP('[1]Runs by Col'!A$3,'[1]Runs by Col'!$B$2:$IV$11,ROW('[1]Runs by Col'!A1)-1,FALSE)</definedName>
    <definedName name="EQParentByRow">'[1]Runs by Row'!A1=VLOOKUP('[1]Runs by Row'!$C1,'[1]Runs by Row'!$B$2:$II$945,COLUMN('[1]Runs by Row'!A1)-1,FALSE)</definedName>
    <definedName name="ParentValue">HLOOKUP('[1]Runs by Col'!A$3,'[1]Runs by Col'!$2:$11,ROW()-1,FALSE)</definedName>
    <definedName name="ParentValueByCol">HLOOKUP('[1]Runs by Col'!A$3,'[1]Runs by Col'!$2:$11,ROW()-1,FALSE)</definedName>
    <definedName name="ParentValueByRow">VLOOKUP('[1]Runs by Row'!$C1,'[1]Runs by Row'!$B$2:$II$72,COLUMN('[1]Runs by Row'!A1)-1,FALSE)</definedName>
    <definedName name="PowerDensitytoSI">[1]Constructions!$H$13</definedName>
    <definedName name="RtoSI">[1]Constructions!$H$9</definedName>
    <definedName name="SMallSch">[2]Schedules!#REF!</definedName>
    <definedName name="TDVabl7">Results!$E$24</definedName>
    <definedName name="TDVabm15">Results!#REF!</definedName>
    <definedName name="TDVabm16">Results!#REF!</definedName>
    <definedName name="TDVabm6">Results!#REF!</definedName>
    <definedName name="TDVrbl7">Results!$D$24</definedName>
    <definedName name="TDVrbm15">Results!#REF!</definedName>
    <definedName name="TDVrbm16">Results!#REF!</definedName>
    <definedName name="TDVrbm6">Results!#REF!</definedName>
    <definedName name="UtoSI">[1]Constructions!$H$10</definedName>
    <definedName name="WHSCh">[2]Schedules!#REF!</definedName>
  </definedNames>
  <calcPr calcId="145621"/>
</workbook>
</file>

<file path=xl/calcChain.xml><?xml version="1.0" encoding="utf-8"?>
<calcChain xmlns="http://schemas.openxmlformats.org/spreadsheetml/2006/main">
  <c r="AF38" i="4" l="1"/>
  <c r="AF37" i="4"/>
  <c r="AF36" i="4"/>
  <c r="AF35" i="4"/>
  <c r="AF34" i="4"/>
  <c r="AF33" i="4"/>
  <c r="AF32" i="4"/>
  <c r="AF31" i="4"/>
  <c r="AF30" i="4"/>
  <c r="AF29" i="4"/>
  <c r="AF28" i="4"/>
  <c r="AF27" i="4"/>
  <c r="AF26" i="4"/>
  <c r="AF25" i="4"/>
  <c r="AF24" i="4"/>
  <c r="AF23" i="4"/>
  <c r="AF22" i="4"/>
  <c r="AF21" i="4"/>
  <c r="AF20" i="4"/>
  <c r="AF19" i="4"/>
  <c r="AF18" i="4"/>
  <c r="AF17" i="4"/>
  <c r="AF16" i="4"/>
  <c r="AF15" i="4"/>
  <c r="AF14" i="4"/>
  <c r="AF13" i="4"/>
  <c r="AF12" i="4"/>
  <c r="AF11" i="4"/>
  <c r="AF10" i="4"/>
  <c r="AF9" i="4"/>
  <c r="AF8" i="4"/>
  <c r="AF7" i="4"/>
  <c r="AF6" i="4"/>
  <c r="AD38" i="4"/>
  <c r="AD37" i="4"/>
  <c r="AD36" i="4"/>
  <c r="AD35" i="4"/>
  <c r="AD34" i="4"/>
  <c r="AD33" i="4"/>
  <c r="AD32" i="4"/>
  <c r="AD31" i="4"/>
  <c r="AD30" i="4"/>
  <c r="AD29" i="4"/>
  <c r="AD28" i="4"/>
  <c r="AD27" i="4"/>
  <c r="AD26" i="4"/>
  <c r="AD25" i="4"/>
  <c r="AD24" i="4"/>
  <c r="AD23" i="4"/>
  <c r="AD22" i="4"/>
  <c r="AD21" i="4"/>
  <c r="AD20" i="4"/>
  <c r="AD19" i="4"/>
  <c r="AD18" i="4"/>
  <c r="AD17" i="4"/>
  <c r="AD16" i="4"/>
  <c r="AD15" i="4"/>
  <c r="AD14" i="4"/>
  <c r="AD13" i="4"/>
  <c r="AD12" i="4"/>
  <c r="AD11" i="4"/>
  <c r="AD10" i="4"/>
  <c r="AD9" i="4"/>
  <c r="AD8" i="4"/>
  <c r="AD7" i="4"/>
  <c r="AD6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AF5" i="4"/>
  <c r="AD5" i="4"/>
  <c r="D5" i="4" l="1"/>
  <c r="E5" i="4" s="1"/>
  <c r="AP35" i="4"/>
  <c r="AG35" i="4"/>
  <c r="AE35" i="4"/>
  <c r="E35" i="4"/>
  <c r="AP30" i="4"/>
  <c r="AG30" i="4"/>
  <c r="AE30" i="4"/>
  <c r="E30" i="4"/>
  <c r="B5" i="4"/>
  <c r="Z35" i="4" l="1"/>
  <c r="AA35" i="4" s="1"/>
  <c r="R35" i="4"/>
  <c r="S35" i="4" s="1"/>
  <c r="L35" i="4"/>
  <c r="M35" i="4" s="1"/>
  <c r="H35" i="4"/>
  <c r="I35" i="4" s="1"/>
  <c r="V35" i="4"/>
  <c r="W35" i="4" s="1"/>
  <c r="AB35" i="4"/>
  <c r="AC35" i="4" s="1"/>
  <c r="N35" i="4"/>
  <c r="O35" i="4" s="1"/>
  <c r="F35" i="4"/>
  <c r="G35" i="4" s="1"/>
  <c r="X35" i="4"/>
  <c r="Y35" i="4" s="1"/>
  <c r="P35" i="4"/>
  <c r="Q35" i="4" s="1"/>
  <c r="T35" i="4"/>
  <c r="U35" i="4" s="1"/>
  <c r="AB30" i="4"/>
  <c r="AC30" i="4" s="1"/>
  <c r="T30" i="4"/>
  <c r="N30" i="4"/>
  <c r="O30" i="4" s="1"/>
  <c r="X30" i="4"/>
  <c r="Y30" i="4" s="1"/>
  <c r="P30" i="4"/>
  <c r="Q30" i="4" s="1"/>
  <c r="V30" i="4"/>
  <c r="W30" i="4" s="1"/>
  <c r="R30" i="4"/>
  <c r="S30" i="4" s="1"/>
  <c r="Z30" i="4"/>
  <c r="AA30" i="4" s="1"/>
  <c r="L30" i="4"/>
  <c r="H30" i="4"/>
  <c r="I30" i="4" s="1"/>
  <c r="F30" i="4"/>
  <c r="G30" i="4" s="1"/>
  <c r="U30" i="4"/>
  <c r="A4" i="4"/>
  <c r="J35" i="4" l="1"/>
  <c r="K35" i="4" s="1"/>
  <c r="J30" i="4"/>
  <c r="K30" i="4" s="1"/>
  <c r="M30" i="4"/>
  <c r="AG38" i="4"/>
  <c r="AG37" i="4"/>
  <c r="AG36" i="4"/>
  <c r="AG34" i="4"/>
  <c r="AG33" i="4"/>
  <c r="AG32" i="4"/>
  <c r="AG31" i="4"/>
  <c r="AG29" i="4"/>
  <c r="AG28" i="4"/>
  <c r="AG27" i="4"/>
  <c r="AG26" i="4"/>
  <c r="AG25" i="4"/>
  <c r="AG24" i="4"/>
  <c r="AG23" i="4"/>
  <c r="AG22" i="4"/>
  <c r="AG21" i="4"/>
  <c r="AG20" i="4"/>
  <c r="AG19" i="4"/>
  <c r="AG18" i="4"/>
  <c r="AG17" i="4"/>
  <c r="AG16" i="4"/>
  <c r="AG15" i="4"/>
  <c r="AG14" i="4"/>
  <c r="AG13" i="4"/>
  <c r="AG12" i="4"/>
  <c r="AG11" i="4"/>
  <c r="AG10" i="4"/>
  <c r="AG9" i="4"/>
  <c r="AG8" i="4"/>
  <c r="AG7" i="4"/>
  <c r="AG6" i="4"/>
  <c r="AG5" i="4"/>
  <c r="AE38" i="4"/>
  <c r="AE37" i="4"/>
  <c r="AE36" i="4"/>
  <c r="AE34" i="4"/>
  <c r="AE33" i="4"/>
  <c r="AE32" i="4"/>
  <c r="AE31" i="4"/>
  <c r="AE29" i="4"/>
  <c r="AE28" i="4"/>
  <c r="AE27" i="4"/>
  <c r="AE26" i="4"/>
  <c r="AE25" i="4"/>
  <c r="AE24" i="4"/>
  <c r="AE23" i="4"/>
  <c r="AE22" i="4"/>
  <c r="AE21" i="4"/>
  <c r="AE20" i="4"/>
  <c r="AE19" i="4"/>
  <c r="AE18" i="4"/>
  <c r="AE17" i="4"/>
  <c r="AE16" i="4"/>
  <c r="AE15" i="4"/>
  <c r="AE14" i="4"/>
  <c r="AE13" i="4"/>
  <c r="AE12" i="4"/>
  <c r="AE11" i="4"/>
  <c r="AE10" i="4"/>
  <c r="AE9" i="4"/>
  <c r="AE8" i="4"/>
  <c r="AE7" i="4"/>
  <c r="AE6" i="4"/>
  <c r="AE5" i="4"/>
  <c r="B6" i="4" l="1"/>
  <c r="B7" i="4" s="1"/>
  <c r="B8" i="4" s="1"/>
  <c r="B9" i="4" s="1"/>
  <c r="B10" i="4" l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AP38" i="4"/>
  <c r="E38" i="4"/>
  <c r="AP37" i="4"/>
  <c r="E37" i="4"/>
  <c r="AP36" i="4"/>
  <c r="E36" i="4"/>
  <c r="X36" i="4" l="1"/>
  <c r="P36" i="4"/>
  <c r="AB36" i="4"/>
  <c r="AC36" i="4" s="1"/>
  <c r="T36" i="4"/>
  <c r="U36" i="4" s="1"/>
  <c r="N36" i="4"/>
  <c r="O36" i="4" s="1"/>
  <c r="Z36" i="4"/>
  <c r="AA36" i="4" s="1"/>
  <c r="L36" i="4"/>
  <c r="J36" i="4" s="1"/>
  <c r="H36" i="4"/>
  <c r="I36" i="4" s="1"/>
  <c r="V36" i="4"/>
  <c r="F36" i="4"/>
  <c r="G36" i="4" s="1"/>
  <c r="R36" i="4"/>
  <c r="S36" i="4" s="1"/>
  <c r="AB38" i="4"/>
  <c r="AC38" i="4" s="1"/>
  <c r="T38" i="4"/>
  <c r="N38" i="4"/>
  <c r="X38" i="4"/>
  <c r="Y38" i="4" s="1"/>
  <c r="P38" i="4"/>
  <c r="Q38" i="4" s="1"/>
  <c r="V38" i="4"/>
  <c r="W38" i="4" s="1"/>
  <c r="Z38" i="4"/>
  <c r="AA38" i="4" s="1"/>
  <c r="R38" i="4"/>
  <c r="S38" i="4" s="1"/>
  <c r="H38" i="4"/>
  <c r="I38" i="4" s="1"/>
  <c r="L38" i="4"/>
  <c r="F38" i="4"/>
  <c r="G38" i="4" s="1"/>
  <c r="V37" i="4"/>
  <c r="W37" i="4" s="1"/>
  <c r="Z37" i="4"/>
  <c r="AA37" i="4" s="1"/>
  <c r="R37" i="4"/>
  <c r="S37" i="4" s="1"/>
  <c r="L37" i="4"/>
  <c r="M37" i="4" s="1"/>
  <c r="H37" i="4"/>
  <c r="I37" i="4" s="1"/>
  <c r="X37" i="4"/>
  <c r="Y37" i="4" s="1"/>
  <c r="F37" i="4"/>
  <c r="G37" i="4" s="1"/>
  <c r="T37" i="4"/>
  <c r="U37" i="4" s="1"/>
  <c r="P37" i="4"/>
  <c r="Q37" i="4" s="1"/>
  <c r="AB37" i="4"/>
  <c r="AC37" i="4" s="1"/>
  <c r="N37" i="4"/>
  <c r="O37" i="4" s="1"/>
  <c r="B31" i="4"/>
  <c r="B32" i="4" s="1"/>
  <c r="B33" i="4" s="1"/>
  <c r="B34" i="4" s="1"/>
  <c r="B30" i="4"/>
  <c r="AI38" i="4"/>
  <c r="AI37" i="4"/>
  <c r="AH38" i="4"/>
  <c r="AH37" i="4"/>
  <c r="Y36" i="4"/>
  <c r="Q36" i="4"/>
  <c r="O38" i="4"/>
  <c r="U38" i="4"/>
  <c r="W36" i="4"/>
  <c r="J38" i="4" l="1"/>
  <c r="K38" i="4" s="1"/>
  <c r="M36" i="4"/>
  <c r="J37" i="4"/>
  <c r="K37" i="4" s="1"/>
  <c r="M38" i="4"/>
  <c r="B35" i="4"/>
  <c r="B36" i="4" s="1"/>
  <c r="B37" i="4" s="1"/>
  <c r="B38" i="4" s="1"/>
  <c r="AK37" i="4"/>
  <c r="AK38" i="4"/>
  <c r="AJ38" i="4"/>
  <c r="AJ37" i="4"/>
  <c r="K36" i="4"/>
  <c r="AM37" i="4"/>
  <c r="AL37" i="4"/>
  <c r="AM38" i="4"/>
  <c r="AL38" i="4"/>
  <c r="AN38" i="4" l="1"/>
  <c r="AN37" i="4"/>
  <c r="E6" i="4"/>
  <c r="E7" i="4"/>
  <c r="E8" i="4"/>
  <c r="E9" i="4"/>
  <c r="E10" i="4"/>
  <c r="E11" i="4"/>
  <c r="E12" i="4"/>
  <c r="E13" i="4"/>
  <c r="E14" i="4"/>
  <c r="E15" i="4"/>
  <c r="E16" i="4"/>
  <c r="E17" i="4"/>
  <c r="AP14" i="4"/>
  <c r="AP15" i="4"/>
  <c r="AP16" i="4"/>
  <c r="AP17" i="4"/>
  <c r="AP13" i="4"/>
  <c r="AP12" i="4"/>
  <c r="AP10" i="4"/>
  <c r="AP11" i="4"/>
  <c r="AP5" i="4"/>
  <c r="AP6" i="4"/>
  <c r="AP7" i="4"/>
  <c r="AP8" i="4"/>
  <c r="AP9" i="4"/>
  <c r="AB6" i="4" l="1"/>
  <c r="AC6" i="4" s="1"/>
  <c r="T6" i="4"/>
  <c r="U6" i="4" s="1"/>
  <c r="N6" i="4"/>
  <c r="O6" i="4" s="1"/>
  <c r="X6" i="4"/>
  <c r="Y6" i="4" s="1"/>
  <c r="P6" i="4"/>
  <c r="Q6" i="4" s="1"/>
  <c r="V6" i="4"/>
  <c r="W6" i="4" s="1"/>
  <c r="R6" i="4"/>
  <c r="S6" i="4" s="1"/>
  <c r="H6" i="4"/>
  <c r="I6" i="4" s="1"/>
  <c r="Z6" i="4"/>
  <c r="L6" i="4"/>
  <c r="F6" i="4"/>
  <c r="G6" i="4" s="1"/>
  <c r="X12" i="4"/>
  <c r="Y12" i="4" s="1"/>
  <c r="P12" i="4"/>
  <c r="Q12" i="4" s="1"/>
  <c r="AB12" i="4"/>
  <c r="AC12" i="4" s="1"/>
  <c r="T12" i="4"/>
  <c r="U12" i="4" s="1"/>
  <c r="N12" i="4"/>
  <c r="O12" i="4" s="1"/>
  <c r="Z12" i="4"/>
  <c r="L12" i="4"/>
  <c r="M12" i="4" s="1"/>
  <c r="H12" i="4"/>
  <c r="I12" i="4" s="1"/>
  <c r="R12" i="4"/>
  <c r="S12" i="4" s="1"/>
  <c r="V12" i="4"/>
  <c r="F12" i="4"/>
  <c r="G12" i="4" s="1"/>
  <c r="Z15" i="4"/>
  <c r="AA15" i="4" s="1"/>
  <c r="R15" i="4"/>
  <c r="L15" i="4"/>
  <c r="V15" i="4"/>
  <c r="W15" i="4" s="1"/>
  <c r="T15" i="4"/>
  <c r="U15" i="4" s="1"/>
  <c r="F15" i="4"/>
  <c r="G15" i="4" s="1"/>
  <c r="P15" i="4"/>
  <c r="H15" i="4"/>
  <c r="I15" i="4" s="1"/>
  <c r="X15" i="4"/>
  <c r="Y15" i="4" s="1"/>
  <c r="AB15" i="4"/>
  <c r="AC15" i="4" s="1"/>
  <c r="N15" i="4"/>
  <c r="O15" i="4" s="1"/>
  <c r="V9" i="4"/>
  <c r="W9" i="4" s="1"/>
  <c r="Z9" i="4"/>
  <c r="AA9" i="4" s="1"/>
  <c r="R9" i="4"/>
  <c r="S9" i="4" s="1"/>
  <c r="L9" i="4"/>
  <c r="P9" i="4"/>
  <c r="Q9" i="4" s="1"/>
  <c r="F9" i="4"/>
  <c r="G9" i="4" s="1"/>
  <c r="AB9" i="4"/>
  <c r="AC9" i="4" s="1"/>
  <c r="N9" i="4"/>
  <c r="O9" i="4" s="1"/>
  <c r="T9" i="4"/>
  <c r="X9" i="4"/>
  <c r="Y9" i="4" s="1"/>
  <c r="H9" i="4"/>
  <c r="I9" i="4" s="1"/>
  <c r="V13" i="4"/>
  <c r="Z13" i="4"/>
  <c r="AA13" i="4" s="1"/>
  <c r="R13" i="4"/>
  <c r="S13" i="4" s="1"/>
  <c r="L13" i="4"/>
  <c r="M13" i="4" s="1"/>
  <c r="X13" i="4"/>
  <c r="Y13" i="4" s="1"/>
  <c r="F13" i="4"/>
  <c r="G13" i="4" s="1"/>
  <c r="T13" i="4"/>
  <c r="U13" i="4" s="1"/>
  <c r="P13" i="4"/>
  <c r="Q13" i="4" s="1"/>
  <c r="AB13" i="4"/>
  <c r="AC13" i="4" s="1"/>
  <c r="N13" i="4"/>
  <c r="O13" i="4" s="1"/>
  <c r="H13" i="4"/>
  <c r="I13" i="4" s="1"/>
  <c r="AB14" i="4"/>
  <c r="AC14" i="4" s="1"/>
  <c r="T14" i="4"/>
  <c r="U14" i="4" s="1"/>
  <c r="N14" i="4"/>
  <c r="O14" i="4" s="1"/>
  <c r="X14" i="4"/>
  <c r="Y14" i="4" s="1"/>
  <c r="P14" i="4"/>
  <c r="Q14" i="4" s="1"/>
  <c r="V14" i="4"/>
  <c r="Z14" i="4"/>
  <c r="AA14" i="4" s="1"/>
  <c r="R14" i="4"/>
  <c r="S14" i="4" s="1"/>
  <c r="H14" i="4"/>
  <c r="F14" i="4"/>
  <c r="L14" i="4"/>
  <c r="M14" i="4" s="1"/>
  <c r="X8" i="4"/>
  <c r="Y8" i="4" s="1"/>
  <c r="P8" i="4"/>
  <c r="Q8" i="4" s="1"/>
  <c r="AB8" i="4"/>
  <c r="AC8" i="4" s="1"/>
  <c r="T8" i="4"/>
  <c r="U8" i="4" s="1"/>
  <c r="N8" i="4"/>
  <c r="O8" i="4" s="1"/>
  <c r="R8" i="4"/>
  <c r="S8" i="4" s="1"/>
  <c r="H8" i="4"/>
  <c r="I8" i="4" s="1"/>
  <c r="L8" i="4"/>
  <c r="V8" i="4"/>
  <c r="W8" i="4" s="1"/>
  <c r="F8" i="4"/>
  <c r="G8" i="4" s="1"/>
  <c r="Z8" i="4"/>
  <c r="AA8" i="4" s="1"/>
  <c r="Z11" i="4"/>
  <c r="AA11" i="4" s="1"/>
  <c r="R11" i="4"/>
  <c r="S11" i="4" s="1"/>
  <c r="L11" i="4"/>
  <c r="V11" i="4"/>
  <c r="W11" i="4" s="1"/>
  <c r="AB11" i="4"/>
  <c r="AC11" i="4" s="1"/>
  <c r="N11" i="4"/>
  <c r="O11" i="4" s="1"/>
  <c r="P11" i="4"/>
  <c r="Q11" i="4" s="1"/>
  <c r="X11" i="4"/>
  <c r="Y11" i="4" s="1"/>
  <c r="H11" i="4"/>
  <c r="I11" i="4" s="1"/>
  <c r="F11" i="4"/>
  <c r="G11" i="4" s="1"/>
  <c r="T11" i="4"/>
  <c r="U11" i="4" s="1"/>
  <c r="V17" i="4"/>
  <c r="Z17" i="4"/>
  <c r="AA17" i="4" s="1"/>
  <c r="R17" i="4"/>
  <c r="S17" i="4" s="1"/>
  <c r="L17" i="4"/>
  <c r="M17" i="4" s="1"/>
  <c r="P17" i="4"/>
  <c r="F17" i="4"/>
  <c r="G17" i="4" s="1"/>
  <c r="T17" i="4"/>
  <c r="U17" i="4" s="1"/>
  <c r="AB17" i="4"/>
  <c r="AC17" i="4" s="1"/>
  <c r="N17" i="4"/>
  <c r="X17" i="4"/>
  <c r="Y17" i="4" s="1"/>
  <c r="H17" i="4"/>
  <c r="I17" i="4" s="1"/>
  <c r="Z7" i="4"/>
  <c r="AA7" i="4" s="1"/>
  <c r="R7" i="4"/>
  <c r="L7" i="4"/>
  <c r="M7" i="4" s="1"/>
  <c r="V7" i="4"/>
  <c r="W7" i="4" s="1"/>
  <c r="T7" i="4"/>
  <c r="U7" i="4" s="1"/>
  <c r="N7" i="4"/>
  <c r="O7" i="4" s="1"/>
  <c r="F7" i="4"/>
  <c r="P7" i="4"/>
  <c r="Q7" i="4" s="1"/>
  <c r="H7" i="4"/>
  <c r="I7" i="4" s="1"/>
  <c r="AB7" i="4"/>
  <c r="AC7" i="4" s="1"/>
  <c r="X7" i="4"/>
  <c r="Y7" i="4" s="1"/>
  <c r="AB10" i="4"/>
  <c r="AC10" i="4" s="1"/>
  <c r="T10" i="4"/>
  <c r="U10" i="4" s="1"/>
  <c r="N10" i="4"/>
  <c r="X10" i="4"/>
  <c r="Y10" i="4" s="1"/>
  <c r="P10" i="4"/>
  <c r="Q10" i="4" s="1"/>
  <c r="H10" i="4"/>
  <c r="I10" i="4" s="1"/>
  <c r="R10" i="4"/>
  <c r="Z10" i="4"/>
  <c r="AA10" i="4" s="1"/>
  <c r="L10" i="4"/>
  <c r="V10" i="4"/>
  <c r="W10" i="4" s="1"/>
  <c r="F10" i="4"/>
  <c r="G10" i="4" s="1"/>
  <c r="X16" i="4"/>
  <c r="Y16" i="4" s="1"/>
  <c r="P16" i="4"/>
  <c r="Q16" i="4" s="1"/>
  <c r="AB16" i="4"/>
  <c r="AC16" i="4" s="1"/>
  <c r="T16" i="4"/>
  <c r="N16" i="4"/>
  <c r="O16" i="4" s="1"/>
  <c r="R16" i="4"/>
  <c r="S16" i="4" s="1"/>
  <c r="H16" i="4"/>
  <c r="I16" i="4" s="1"/>
  <c r="F16" i="4"/>
  <c r="G16" i="4" s="1"/>
  <c r="Z16" i="4"/>
  <c r="AA16" i="4" s="1"/>
  <c r="L16" i="4"/>
  <c r="V16" i="4"/>
  <c r="W16" i="4" s="1"/>
  <c r="AB5" i="4"/>
  <c r="AC5" i="4" s="1"/>
  <c r="T5" i="4"/>
  <c r="U5" i="4" s="1"/>
  <c r="Z5" i="4"/>
  <c r="AA5" i="4" s="1"/>
  <c r="R5" i="4"/>
  <c r="X5" i="4"/>
  <c r="Y5" i="4" s="1"/>
  <c r="V5" i="4"/>
  <c r="W5" i="4" s="1"/>
  <c r="H5" i="4"/>
  <c r="I5" i="4" s="1"/>
  <c r="P5" i="4"/>
  <c r="Q5" i="4" s="1"/>
  <c r="F5" i="4"/>
  <c r="L5" i="4"/>
  <c r="N5" i="4"/>
  <c r="O5" i="4" s="1"/>
  <c r="S5" i="4"/>
  <c r="G5" i="4"/>
  <c r="AI7" i="4"/>
  <c r="AI8" i="4"/>
  <c r="AI6" i="4"/>
  <c r="AI9" i="4"/>
  <c r="AI14" i="4"/>
  <c r="AI15" i="4"/>
  <c r="AI11" i="4"/>
  <c r="AI12" i="4"/>
  <c r="AI17" i="4"/>
  <c r="AH12" i="4"/>
  <c r="AH11" i="4"/>
  <c r="AH14" i="4"/>
  <c r="AH15" i="4"/>
  <c r="AH17" i="4"/>
  <c r="AH8" i="4"/>
  <c r="AH9" i="4"/>
  <c r="AH7" i="4"/>
  <c r="AH6" i="4"/>
  <c r="I14" i="4"/>
  <c r="AA6" i="4"/>
  <c r="G7" i="4"/>
  <c r="O10" i="4"/>
  <c r="M15" i="4"/>
  <c r="Q17" i="4"/>
  <c r="Q15" i="4"/>
  <c r="M9" i="4"/>
  <c r="W13" i="4"/>
  <c r="W14" i="4"/>
  <c r="W17" i="4"/>
  <c r="O17" i="4"/>
  <c r="G14" i="4"/>
  <c r="S7" i="4"/>
  <c r="AA12" i="4"/>
  <c r="U9" i="4"/>
  <c r="U16" i="4"/>
  <c r="S15" i="4"/>
  <c r="S10" i="4"/>
  <c r="J16" i="4" l="1"/>
  <c r="M16" i="4"/>
  <c r="J13" i="4"/>
  <c r="J6" i="4"/>
  <c r="J8" i="4"/>
  <c r="J9" i="4"/>
  <c r="K9" i="4" s="1"/>
  <c r="J11" i="4"/>
  <c r="J15" i="4"/>
  <c r="K15" i="4" s="1"/>
  <c r="J17" i="4"/>
  <c r="K17" i="4" s="1"/>
  <c r="M8" i="4"/>
  <c r="M6" i="4"/>
  <c r="J10" i="4"/>
  <c r="K10" i="4" s="1"/>
  <c r="J14" i="4"/>
  <c r="K14" i="4" s="1"/>
  <c r="J12" i="4"/>
  <c r="K12" i="4" s="1"/>
  <c r="M11" i="4"/>
  <c r="M10" i="4"/>
  <c r="W12" i="4"/>
  <c r="J7" i="4"/>
  <c r="K7" i="4" s="1"/>
  <c r="J5" i="4"/>
  <c r="K5" i="4" s="1"/>
  <c r="M5" i="4"/>
  <c r="AK17" i="4"/>
  <c r="AK9" i="4"/>
  <c r="AK6" i="4"/>
  <c r="AK8" i="4"/>
  <c r="AK7" i="4"/>
  <c r="AK11" i="4"/>
  <c r="AK12" i="4"/>
  <c r="AK14" i="4"/>
  <c r="AK15" i="4"/>
  <c r="AJ7" i="4"/>
  <c r="AJ8" i="4"/>
  <c r="AJ9" i="4"/>
  <c r="AJ6" i="4"/>
  <c r="AJ12" i="4"/>
  <c r="AJ11" i="4"/>
  <c r="AJ17" i="4"/>
  <c r="AJ14" i="4"/>
  <c r="AJ15" i="4"/>
  <c r="AM11" i="4"/>
  <c r="AM17" i="4"/>
  <c r="AL11" i="4"/>
  <c r="AM15" i="4"/>
  <c r="AM9" i="4"/>
  <c r="AL7" i="4"/>
  <c r="AL14" i="4"/>
  <c r="AM12" i="4"/>
  <c r="AL8" i="4"/>
  <c r="AM7" i="4"/>
  <c r="AM6" i="4"/>
  <c r="K11" i="4"/>
  <c r="AM14" i="4"/>
  <c r="K8" i="4"/>
  <c r="K6" i="4"/>
  <c r="AL15" i="4"/>
  <c r="AL12" i="4"/>
  <c r="K13" i="4"/>
  <c r="AL17" i="4"/>
  <c r="K16" i="4"/>
  <c r="AN11" i="4" l="1"/>
  <c r="AN14" i="4"/>
  <c r="AN12" i="4"/>
  <c r="AN17" i="4"/>
  <c r="AN15" i="4"/>
  <c r="AN7" i="4"/>
  <c r="AM8" i="4"/>
  <c r="AN8" i="4" s="1"/>
  <c r="AL9" i="4"/>
  <c r="AN9" i="4" s="1"/>
  <c r="AL6" i="4"/>
  <c r="AN6" i="4" s="1"/>
  <c r="AP18" i="4"/>
  <c r="AP19" i="4"/>
  <c r="AP20" i="4"/>
  <c r="AP21" i="4"/>
  <c r="AP22" i="4"/>
  <c r="AP23" i="4"/>
  <c r="AP24" i="4"/>
  <c r="AP25" i="4"/>
  <c r="AP26" i="4"/>
  <c r="AP27" i="4"/>
  <c r="AP28" i="4"/>
  <c r="AP29" i="4"/>
  <c r="AP31" i="4"/>
  <c r="AP32" i="4"/>
  <c r="AP33" i="4"/>
  <c r="AP34" i="4"/>
  <c r="X20" i="4" l="1"/>
  <c r="P20" i="4"/>
  <c r="AB20" i="4"/>
  <c r="T20" i="4"/>
  <c r="N20" i="4"/>
  <c r="Z20" i="4"/>
  <c r="L20" i="4"/>
  <c r="H20" i="4"/>
  <c r="V20" i="4"/>
  <c r="F20" i="4"/>
  <c r="R20" i="4"/>
  <c r="Z19" i="4"/>
  <c r="R19" i="4"/>
  <c r="L19" i="4"/>
  <c r="V19" i="4"/>
  <c r="AB19" i="4"/>
  <c r="N19" i="4"/>
  <c r="X19" i="4"/>
  <c r="H19" i="4"/>
  <c r="T19" i="4"/>
  <c r="F19" i="4"/>
  <c r="P19" i="4"/>
  <c r="Z31" i="4"/>
  <c r="R31" i="4"/>
  <c r="L31" i="4"/>
  <c r="H31" i="4"/>
  <c r="V31" i="4"/>
  <c r="T31" i="4"/>
  <c r="P31" i="4"/>
  <c r="F31" i="4"/>
  <c r="AB31" i="4"/>
  <c r="N31" i="4"/>
  <c r="X31" i="4"/>
  <c r="AB22" i="4"/>
  <c r="T22" i="4"/>
  <c r="N22" i="4"/>
  <c r="X22" i="4"/>
  <c r="P22" i="4"/>
  <c r="V22" i="4"/>
  <c r="R22" i="4"/>
  <c r="H22" i="4"/>
  <c r="Z22" i="4"/>
  <c r="F22" i="4"/>
  <c r="L22" i="4"/>
  <c r="AB18" i="4"/>
  <c r="T18" i="4"/>
  <c r="N18" i="4"/>
  <c r="X18" i="4"/>
  <c r="P18" i="4"/>
  <c r="H18" i="4"/>
  <c r="Z18" i="4"/>
  <c r="L18" i="4"/>
  <c r="V18" i="4"/>
  <c r="R18" i="4"/>
  <c r="F18" i="4"/>
  <c r="V33" i="4"/>
  <c r="Z33" i="4"/>
  <c r="R33" i="4"/>
  <c r="L33" i="4"/>
  <c r="H33" i="4"/>
  <c r="P33" i="4"/>
  <c r="F33" i="4"/>
  <c r="AB33" i="4"/>
  <c r="N33" i="4"/>
  <c r="X33" i="4"/>
  <c r="T33" i="4"/>
  <c r="X28" i="4"/>
  <c r="P28" i="4"/>
  <c r="AB28" i="4"/>
  <c r="T28" i="4"/>
  <c r="N28" i="4"/>
  <c r="Z28" i="4"/>
  <c r="L28" i="4"/>
  <c r="H28" i="4"/>
  <c r="V28" i="4"/>
  <c r="F28" i="4"/>
  <c r="R28" i="4"/>
  <c r="X24" i="4"/>
  <c r="P24" i="4"/>
  <c r="AB24" i="4"/>
  <c r="T24" i="4"/>
  <c r="N24" i="4"/>
  <c r="R24" i="4"/>
  <c r="H24" i="4"/>
  <c r="F24" i="4"/>
  <c r="V24" i="4"/>
  <c r="Z24" i="4"/>
  <c r="L24" i="4"/>
  <c r="X32" i="4"/>
  <c r="P32" i="4"/>
  <c r="AB32" i="4"/>
  <c r="T32" i="4"/>
  <c r="N32" i="4"/>
  <c r="R32" i="4"/>
  <c r="V32" i="4"/>
  <c r="F32" i="4"/>
  <c r="Z32" i="4"/>
  <c r="L32" i="4"/>
  <c r="H32" i="4"/>
  <c r="Z27" i="4"/>
  <c r="R27" i="4"/>
  <c r="L27" i="4"/>
  <c r="V27" i="4"/>
  <c r="AB27" i="4"/>
  <c r="N27" i="4"/>
  <c r="T27" i="4"/>
  <c r="F27" i="4"/>
  <c r="X27" i="4"/>
  <c r="H27" i="4"/>
  <c r="P27" i="4"/>
  <c r="Z23" i="4"/>
  <c r="R23" i="4"/>
  <c r="L23" i="4"/>
  <c r="V23" i="4"/>
  <c r="T23" i="4"/>
  <c r="X23" i="4"/>
  <c r="P23" i="4"/>
  <c r="H23" i="4"/>
  <c r="N23" i="4"/>
  <c r="AB23" i="4"/>
  <c r="F23" i="4"/>
  <c r="AB26" i="4"/>
  <c r="T26" i="4"/>
  <c r="N26" i="4"/>
  <c r="X26" i="4"/>
  <c r="P26" i="4"/>
  <c r="H26" i="4"/>
  <c r="R26" i="4"/>
  <c r="Z26" i="4"/>
  <c r="L26" i="4"/>
  <c r="V26" i="4"/>
  <c r="F26" i="4"/>
  <c r="AB34" i="4"/>
  <c r="T34" i="4"/>
  <c r="U34" i="4" s="1"/>
  <c r="N34" i="4"/>
  <c r="O34" i="4" s="1"/>
  <c r="X34" i="4"/>
  <c r="Y34" i="4" s="1"/>
  <c r="P34" i="4"/>
  <c r="Q34" i="4" s="1"/>
  <c r="Z34" i="4"/>
  <c r="L34" i="4"/>
  <c r="M34" i="4" s="1"/>
  <c r="H34" i="4"/>
  <c r="I34" i="4" s="1"/>
  <c r="V34" i="4"/>
  <c r="W34" i="4" s="1"/>
  <c r="R34" i="4"/>
  <c r="S34" i="4" s="1"/>
  <c r="F34" i="4"/>
  <c r="G34" i="4" s="1"/>
  <c r="V29" i="4"/>
  <c r="Z29" i="4"/>
  <c r="R29" i="4"/>
  <c r="L29" i="4"/>
  <c r="H29" i="4"/>
  <c r="X29" i="4"/>
  <c r="F29" i="4"/>
  <c r="AB29" i="4"/>
  <c r="T29" i="4"/>
  <c r="P29" i="4"/>
  <c r="N29" i="4"/>
  <c r="V25" i="4"/>
  <c r="Z25" i="4"/>
  <c r="R25" i="4"/>
  <c r="L25" i="4"/>
  <c r="P25" i="4"/>
  <c r="F25" i="4"/>
  <c r="AB25" i="4"/>
  <c r="N25" i="4"/>
  <c r="X25" i="4"/>
  <c r="T25" i="4"/>
  <c r="H25" i="4"/>
  <c r="V21" i="4"/>
  <c r="Z21" i="4"/>
  <c r="R21" i="4"/>
  <c r="L21" i="4"/>
  <c r="X21" i="4"/>
  <c r="F21" i="4"/>
  <c r="P21" i="4"/>
  <c r="N21" i="4"/>
  <c r="T21" i="4"/>
  <c r="AB21" i="4"/>
  <c r="H21" i="4"/>
  <c r="E34" i="4"/>
  <c r="AA34" i="4"/>
  <c r="AC34" i="4"/>
  <c r="J32" i="4" l="1"/>
  <c r="J21" i="4"/>
  <c r="J18" i="4"/>
  <c r="J22" i="4"/>
  <c r="J33" i="4"/>
  <c r="J25" i="4"/>
  <c r="J26" i="4"/>
  <c r="J27" i="4"/>
  <c r="J24" i="4"/>
  <c r="J19" i="4"/>
  <c r="J34" i="4"/>
  <c r="K34" i="4" s="1"/>
  <c r="J29" i="4"/>
  <c r="J23" i="4"/>
  <c r="J28" i="4"/>
  <c r="J31" i="4"/>
  <c r="J20" i="4"/>
  <c r="AA33" i="4" l="1"/>
  <c r="E33" i="4"/>
  <c r="O33" i="4" l="1"/>
  <c r="Y33" i="4"/>
  <c r="G33" i="4"/>
  <c r="Q33" i="4"/>
  <c r="AC33" i="4"/>
  <c r="I33" i="4"/>
  <c r="U33" i="4"/>
  <c r="M33" i="4"/>
  <c r="W33" i="4"/>
  <c r="S33" i="4"/>
  <c r="K33" i="4" l="1"/>
  <c r="E21" i="4" l="1"/>
  <c r="E22" i="4"/>
  <c r="E23" i="4"/>
  <c r="E24" i="4"/>
  <c r="E25" i="4"/>
  <c r="E27" i="4"/>
  <c r="E28" i="4"/>
  <c r="E29" i="4"/>
  <c r="E32" i="4"/>
  <c r="E31" i="4" l="1"/>
  <c r="AI35" i="4" s="1"/>
  <c r="AH35" i="4"/>
  <c r="E26" i="4"/>
  <c r="AI30" i="4" s="1"/>
  <c r="AH30" i="4"/>
  <c r="AH19" i="4"/>
  <c r="E19" i="4"/>
  <c r="AI19" i="4" s="1"/>
  <c r="AI24" i="4"/>
  <c r="AI22" i="4"/>
  <c r="AI23" i="4"/>
  <c r="AI25" i="4"/>
  <c r="AH18" i="4"/>
  <c r="E18" i="4"/>
  <c r="AI18" i="4" s="1"/>
  <c r="AH20" i="4"/>
  <c r="E20" i="4"/>
  <c r="AI20" i="4" s="1"/>
  <c r="AH24" i="4"/>
  <c r="AH23" i="4"/>
  <c r="AH22" i="4"/>
  <c r="AH25" i="4"/>
  <c r="AH34" i="4"/>
  <c r="AH33" i="4"/>
  <c r="AH32" i="4"/>
  <c r="AH28" i="4"/>
  <c r="AH27" i="4"/>
  <c r="AH29" i="4"/>
  <c r="O31" i="4"/>
  <c r="W31" i="4"/>
  <c r="Q31" i="4"/>
  <c r="Y31" i="4"/>
  <c r="I31" i="4"/>
  <c r="S31" i="4"/>
  <c r="AA31" i="4"/>
  <c r="U31" i="4"/>
  <c r="AC31" i="4"/>
  <c r="M31" i="4"/>
  <c r="O29" i="4"/>
  <c r="W29" i="4"/>
  <c r="G29" i="4"/>
  <c r="Q29" i="4"/>
  <c r="Y29" i="4"/>
  <c r="I29" i="4"/>
  <c r="S29" i="4"/>
  <c r="AA29" i="4"/>
  <c r="U29" i="4"/>
  <c r="M29" i="4"/>
  <c r="AC29" i="4"/>
  <c r="O28" i="4"/>
  <c r="W28" i="4"/>
  <c r="G28" i="4"/>
  <c r="Q28" i="4"/>
  <c r="Y28" i="4"/>
  <c r="I28" i="4"/>
  <c r="S28" i="4"/>
  <c r="AA28" i="4"/>
  <c r="U28" i="4"/>
  <c r="AC28" i="4"/>
  <c r="M28" i="4"/>
  <c r="O27" i="4"/>
  <c r="W27" i="4"/>
  <c r="G27" i="4"/>
  <c r="Q27" i="4"/>
  <c r="Y27" i="4"/>
  <c r="I27" i="4"/>
  <c r="S27" i="4"/>
  <c r="AA27" i="4"/>
  <c r="U27" i="4"/>
  <c r="AC27" i="4"/>
  <c r="M27" i="4"/>
  <c r="G32" i="4"/>
  <c r="Q32" i="4"/>
  <c r="Y32" i="4"/>
  <c r="I32" i="4"/>
  <c r="S32" i="4"/>
  <c r="AA32" i="4"/>
  <c r="O32" i="4"/>
  <c r="AC32" i="4"/>
  <c r="U32" i="4"/>
  <c r="W32" i="4"/>
  <c r="M32" i="4"/>
  <c r="M25" i="4"/>
  <c r="U25" i="4"/>
  <c r="AC25" i="4"/>
  <c r="G25" i="4"/>
  <c r="Q25" i="4"/>
  <c r="Y25" i="4"/>
  <c r="I25" i="4"/>
  <c r="S25" i="4"/>
  <c r="AA25" i="4"/>
  <c r="O25" i="4"/>
  <c r="W25" i="4"/>
  <c r="M21" i="4"/>
  <c r="U21" i="4"/>
  <c r="AC21" i="4"/>
  <c r="G21" i="4"/>
  <c r="Q21" i="4"/>
  <c r="Y21" i="4"/>
  <c r="I21" i="4"/>
  <c r="S21" i="4"/>
  <c r="AA21" i="4"/>
  <c r="O21" i="4"/>
  <c r="W21" i="4"/>
  <c r="M22" i="4"/>
  <c r="U22" i="4"/>
  <c r="AC22" i="4"/>
  <c r="G22" i="4"/>
  <c r="Q22" i="4"/>
  <c r="Y22" i="4"/>
  <c r="I22" i="4"/>
  <c r="S22" i="4"/>
  <c r="AA22" i="4"/>
  <c r="O22" i="4"/>
  <c r="W22" i="4"/>
  <c r="M24" i="4"/>
  <c r="U24" i="4"/>
  <c r="AC24" i="4"/>
  <c r="G24" i="4"/>
  <c r="Q24" i="4"/>
  <c r="Y24" i="4"/>
  <c r="I24" i="4"/>
  <c r="S24" i="4"/>
  <c r="AA24" i="4"/>
  <c r="O24" i="4"/>
  <c r="W24" i="4"/>
  <c r="M20" i="4"/>
  <c r="U20" i="4"/>
  <c r="AC20" i="4"/>
  <c r="Q20" i="4"/>
  <c r="Y20" i="4"/>
  <c r="I20" i="4"/>
  <c r="S20" i="4"/>
  <c r="AA20" i="4"/>
  <c r="O20" i="4"/>
  <c r="W20" i="4"/>
  <c r="M26" i="4"/>
  <c r="U26" i="4"/>
  <c r="AC26" i="4"/>
  <c r="Q26" i="4"/>
  <c r="Y26" i="4"/>
  <c r="I26" i="4"/>
  <c r="S26" i="4"/>
  <c r="AA26" i="4"/>
  <c r="O26" i="4"/>
  <c r="W26" i="4"/>
  <c r="M23" i="4"/>
  <c r="U23" i="4"/>
  <c r="AC23" i="4"/>
  <c r="G23" i="4"/>
  <c r="Q23" i="4"/>
  <c r="Y23" i="4"/>
  <c r="I23" i="4"/>
  <c r="S23" i="4"/>
  <c r="AA23" i="4"/>
  <c r="O23" i="4"/>
  <c r="W23" i="4"/>
  <c r="M19" i="4"/>
  <c r="U19" i="4"/>
  <c r="AC19" i="4"/>
  <c r="Q19" i="4"/>
  <c r="Y19" i="4"/>
  <c r="I19" i="4"/>
  <c r="S19" i="4"/>
  <c r="AA19" i="4"/>
  <c r="O19" i="4"/>
  <c r="W19" i="4"/>
  <c r="Q18" i="4"/>
  <c r="Y18" i="4"/>
  <c r="I18" i="4"/>
  <c r="S18" i="4"/>
  <c r="AA18" i="4"/>
  <c r="M18" i="4"/>
  <c r="U18" i="4"/>
  <c r="AC18" i="4"/>
  <c r="O18" i="4"/>
  <c r="W18" i="4"/>
  <c r="AI27" i="4" l="1"/>
  <c r="AM27" i="4" s="1"/>
  <c r="AI32" i="4"/>
  <c r="AL32" i="4" s="1"/>
  <c r="AI34" i="4"/>
  <c r="AM34" i="4" s="1"/>
  <c r="AI33" i="4"/>
  <c r="AM33" i="4" s="1"/>
  <c r="AI29" i="4"/>
  <c r="AL29" i="4" s="1"/>
  <c r="AI28" i="4"/>
  <c r="AM28" i="4" s="1"/>
  <c r="AM35" i="4"/>
  <c r="AL35" i="4"/>
  <c r="G31" i="4"/>
  <c r="AK35" i="4" s="1"/>
  <c r="AJ35" i="4"/>
  <c r="AM30" i="4"/>
  <c r="AL30" i="4"/>
  <c r="G26" i="4"/>
  <c r="AK30" i="4" s="1"/>
  <c r="AJ30" i="4"/>
  <c r="AM25" i="4"/>
  <c r="AL18" i="4"/>
  <c r="AL25" i="4"/>
  <c r="AM20" i="4"/>
  <c r="AL20" i="4"/>
  <c r="AL24" i="4"/>
  <c r="AM18" i="4"/>
  <c r="AM19" i="4"/>
  <c r="AJ19" i="4"/>
  <c r="G19" i="4"/>
  <c r="AK19" i="4" s="1"/>
  <c r="AJ20" i="4"/>
  <c r="G20" i="4"/>
  <c r="AK20" i="4" s="1"/>
  <c r="AL19" i="4"/>
  <c r="AL22" i="4"/>
  <c r="AJ18" i="4"/>
  <c r="G18" i="4"/>
  <c r="AK18" i="4" s="1"/>
  <c r="AK22" i="4"/>
  <c r="AK23" i="4"/>
  <c r="AK24" i="4"/>
  <c r="AK25" i="4"/>
  <c r="AM24" i="4"/>
  <c r="AM23" i="4"/>
  <c r="AM22" i="4"/>
  <c r="AL23" i="4"/>
  <c r="AJ33" i="4"/>
  <c r="AJ34" i="4"/>
  <c r="AJ32" i="4"/>
  <c r="AJ28" i="4"/>
  <c r="AJ29" i="4"/>
  <c r="AJ27" i="4"/>
  <c r="AJ24" i="4"/>
  <c r="AJ25" i="4"/>
  <c r="AJ22" i="4"/>
  <c r="AJ23" i="4"/>
  <c r="K31" i="4"/>
  <c r="K29" i="4"/>
  <c r="K27" i="4"/>
  <c r="K32" i="4"/>
  <c r="K28" i="4"/>
  <c r="K19" i="4"/>
  <c r="K24" i="4"/>
  <c r="K20" i="4"/>
  <c r="K25" i="4"/>
  <c r="K26" i="4"/>
  <c r="K21" i="4"/>
  <c r="K23" i="4"/>
  <c r="K22" i="4"/>
  <c r="K18" i="4"/>
  <c r="AL33" i="4" l="1"/>
  <c r="AL28" i="4"/>
  <c r="AL27" i="4"/>
  <c r="AN23" i="4"/>
  <c r="AN25" i="4"/>
  <c r="AN24" i="4"/>
  <c r="AN18" i="4"/>
  <c r="AN22" i="4"/>
  <c r="AN20" i="4"/>
  <c r="AN35" i="4"/>
  <c r="AN30" i="4"/>
  <c r="AN19" i="4"/>
  <c r="AM29" i="4"/>
  <c r="AM32" i="4"/>
  <c r="AK27" i="4"/>
  <c r="AN27" i="4" s="1"/>
  <c r="AL34" i="4"/>
  <c r="AK28" i="4"/>
  <c r="AN28" i="4" s="1"/>
  <c r="AK29" i="4"/>
  <c r="AK32" i="4"/>
  <c r="AK34" i="4"/>
  <c r="AK33" i="4"/>
  <c r="AN33" i="4" s="1"/>
  <c r="AN32" i="4" l="1"/>
  <c r="AN29" i="4"/>
  <c r="AN34" i="4"/>
</calcChain>
</file>

<file path=xl/sharedStrings.xml><?xml version="1.0" encoding="utf-8"?>
<sst xmlns="http://schemas.openxmlformats.org/spreadsheetml/2006/main" count="854" uniqueCount="164">
  <si>
    <t>TEST RESULTS</t>
  </si>
  <si>
    <t xml:space="preserve">Test Case </t>
  </si>
  <si>
    <t>Annual  End Use Site Energy EUI</t>
  </si>
  <si>
    <t>Variation from Baseline</t>
  </si>
  <si>
    <t xml:space="preserve"> (kBtu/sqft)</t>
  </si>
  <si>
    <t xml:space="preserve"> (kwh/sqft)</t>
  </si>
  <si>
    <t xml:space="preserve"> (therm/sqft)</t>
  </si>
  <si>
    <t>Heating (kBtu/sqft)</t>
  </si>
  <si>
    <t>Cooling (kBtu/sqft)</t>
  </si>
  <si>
    <t>Interior Lighting (kBtu/sqft)</t>
  </si>
  <si>
    <t>Fans (kBtu/sqft)</t>
  </si>
  <si>
    <t>Pumps (kBtu/sqft)</t>
  </si>
  <si>
    <t>Water Heating (kBtu/sqft)</t>
  </si>
  <si>
    <t>TDV % variation</t>
  </si>
  <si>
    <t>Total End Use Site Energy % Variation</t>
  </si>
  <si>
    <t>Reference Model</t>
  </si>
  <si>
    <t>Applicant Model</t>
  </si>
  <si>
    <t>Tower (kBtu/sqft)</t>
  </si>
  <si>
    <t>Gas Equipment (kBtu/sqft)</t>
  </si>
  <si>
    <t>Electric Equipment (kBtu/sqft)</t>
  </si>
  <si>
    <t>Annual Total End Use Site Energy EUI
(excludes Receptacle, Process, Process Ltg)</t>
  </si>
  <si>
    <t>Annual  TDV EUI
(excludes Receptacle, Process, Process Ltg)</t>
  </si>
  <si>
    <t>Pass/Fail</t>
  </si>
  <si>
    <t>Unmet Load Hours (UMLH)
(Heating + Cooling)</t>
  </si>
  <si>
    <t>Number of Zones with
Total UMLH &gt; 150</t>
  </si>
  <si>
    <t>Zone Max Total UMLH
(Hr/yr)</t>
  </si>
  <si>
    <t xml:space="preserve"> Site Energy EUI - Natural Gas
(excludes Receptacle, Process, Process Ltg)</t>
  </si>
  <si>
    <t>Site Energy EUI - Electricity
(excludes Receptacle, Process, Process Ltg)</t>
  </si>
  <si>
    <t>Analysis:</t>
  </si>
  <si>
    <t>Proposed Model:</t>
  </si>
  <si>
    <t>Proposed Model</t>
  </si>
  <si>
    <t>Standard Model:</t>
  </si>
  <si>
    <t>Standard Model</t>
  </si>
  <si>
    <t>Calling</t>
  </si>
  <si>
    <t>Compliance</t>
  </si>
  <si>
    <t>Secondary</t>
  </si>
  <si>
    <t>Pass /</t>
  </si>
  <si>
    <t>Elapsed</t>
  </si>
  <si>
    <t>Electric Energy Consumption (kWh)</t>
  </si>
  <si>
    <t>Natural Gas Energy Consumption (therms)</t>
  </si>
  <si>
    <t>Time Dependent Valuation (kTDV/ft2)</t>
  </si>
  <si>
    <t>Cooling Unmet Load Hours</t>
  </si>
  <si>
    <t>Heating Unmet Load Hours</t>
  </si>
  <si>
    <t>Application</t>
  </si>
  <si>
    <t>Manager</t>
  </si>
  <si>
    <t>Ruleset</t>
  </si>
  <si>
    <t>OpenStudio</t>
  </si>
  <si>
    <t>EnergyPlus</t>
  </si>
  <si>
    <t>Simulation</t>
  </si>
  <si>
    <t>Start Date &amp; Time</t>
  </si>
  <si>
    <t>Filename (saved to)</t>
  </si>
  <si>
    <t>Run Title</t>
  </si>
  <si>
    <t>Weather Station</t>
  </si>
  <si>
    <t>Analysis Type</t>
  </si>
  <si>
    <t>Elapsed Time</t>
  </si>
  <si>
    <t>Fail</t>
  </si>
  <si>
    <t>Margin</t>
  </si>
  <si>
    <t>Time</t>
  </si>
  <si>
    <t>Rule Eval Status</t>
  </si>
  <si>
    <t>Simulation Status</t>
  </si>
  <si>
    <t>Spc Heating</t>
  </si>
  <si>
    <t>Spc Cooling</t>
  </si>
  <si>
    <t>Indoor Fans</t>
  </si>
  <si>
    <t>Ht Reject</t>
  </si>
  <si>
    <t>Pumps &amp; Misc</t>
  </si>
  <si>
    <t>Lighting</t>
  </si>
  <si>
    <t>Comp Total</t>
  </si>
  <si>
    <t>Receptacle</t>
  </si>
  <si>
    <t>Process</t>
  </si>
  <si>
    <t>TOTAL</t>
  </si>
  <si>
    <t>Zone Max</t>
  </si>
  <si>
    <t>Zone Name</t>
  </si>
  <si>
    <t>Num Zones Exceed Max</t>
  </si>
  <si>
    <t>Version</t>
  </si>
  <si>
    <t>Weather File Path</t>
  </si>
  <si>
    <t>Project Path</t>
  </si>
  <si>
    <t>Floor Area</t>
  </si>
  <si>
    <t>Small Office Building (02000CZ-OffSml)</t>
  </si>
  <si>
    <t>Medium Office Building ((0300CZ-OffMed))</t>
  </si>
  <si>
    <t>Large Office Building (0400CZ-OffLrg)</t>
  </si>
  <si>
    <t>Stand-alone Retail (0500CZ-RetlMed)</t>
  </si>
  <si>
    <t>Strip Mall-PSZ System (1000CZ-RetlStrp)</t>
  </si>
  <si>
    <t>(90.8 ft x 60.5ft)</t>
  </si>
  <si>
    <t>(163.8 ft x 109.2 ft)</t>
  </si>
  <si>
    <t>(240 ft x 160 ft)</t>
  </si>
  <si>
    <t xml:space="preserve"> (178 ft x 139 ft)</t>
  </si>
  <si>
    <t>(300 ft x 75 ft)</t>
  </si>
  <si>
    <t>Version number</t>
  </si>
  <si>
    <t>COPY BatchResults.csv values from cell A1 and paste here @cell B2</t>
  </si>
  <si>
    <t>Propane Energy Consumption (MBtu)</t>
  </si>
  <si>
    <t>Domestic Hot Water</t>
  </si>
  <si>
    <t>Indoor Lighting</t>
  </si>
  <si>
    <t>Other Ltg</t>
  </si>
  <si>
    <t>Title24Compliance</t>
  </si>
  <si>
    <t>PASS</t>
  </si>
  <si>
    <t>--</t>
  </si>
  <si>
    <t>CA 2016 Nonresidential, Vers. 2.0</t>
  </si>
  <si>
    <t>-</t>
  </si>
  <si>
    <t>TORRANCE_722955</t>
  </si>
  <si>
    <t>FAIL</t>
  </si>
  <si>
    <t>PALM-SPRINGS-INTL_722868</t>
  </si>
  <si>
    <t>Successful (141 warnings)</t>
  </si>
  <si>
    <t>Successful (88 warnings)</t>
  </si>
  <si>
    <t>x</t>
  </si>
  <si>
    <t>CBECC-Com 2016.3.0</t>
  </si>
  <si>
    <t>Basement Thermal Zone</t>
  </si>
  <si>
    <t>Perimeter_mid_ZN_1 Thermal Zone</t>
  </si>
  <si>
    <t>Core_mid Thermal Zone</t>
  </si>
  <si>
    <t>Conditioned Floor</t>
  </si>
  <si>
    <t>Total Floor</t>
  </si>
  <si>
    <t>TDV by Fuel (kTDV/ft2)</t>
  </si>
  <si>
    <t>Generation Coincident Peak Demand (kW)</t>
  </si>
  <si>
    <t>Area (SqFt)</t>
  </si>
  <si>
    <t>Proc Mtrs</t>
  </si>
  <si>
    <t>Electric</t>
  </si>
  <si>
    <t>Natural Gas</t>
  </si>
  <si>
    <t>Propane</t>
  </si>
  <si>
    <t>CBECC-Com 2016.3.0 (963)</t>
  </si>
  <si>
    <t>BEMCmpMgr 2016.3.0 (5160)</t>
  </si>
  <si>
    <t>1.11.3.f52686d8e1</t>
  </si>
  <si>
    <t>D:\Public\Documents\CBECC-Com 2016.3.0 Data\EPW\</t>
  </si>
  <si>
    <t>Perimeter_top_ZN_3 Thermal Zone</t>
  </si>
  <si>
    <t>0300006-OffMed-Baseline</t>
  </si>
  <si>
    <t>0400006-OffLrg-Baserun</t>
  </si>
  <si>
    <t>0500015-RetlMed-Baseline</t>
  </si>
  <si>
    <t>0318006-OffMed-BotOpWinNoInterlock</t>
  </si>
  <si>
    <t>0318106-OffMed-BotMidOpWinNoInterlock</t>
  </si>
  <si>
    <t>0318206-OffMed-BotMidTopOpWinNoInterlock</t>
  </si>
  <si>
    <t>0318306-OffMed-BotMidOpWinNoInterlockTopInterlock</t>
  </si>
  <si>
    <t>0418406-OffLrg-TES-ChlrPriority</t>
  </si>
  <si>
    <t>0418506-OffLrg-TES-StoPriority</t>
  </si>
  <si>
    <t>0419006-OffLrg-ActiveBeam</t>
  </si>
  <si>
    <t>0419106-OffLrg-PassiveBeam</t>
  </si>
  <si>
    <t>0418606-OffLrg-TES-StoTnkShp</t>
  </si>
  <si>
    <t>0418706-OffLrg-TES-StoTnkLoc</t>
  </si>
  <si>
    <t>0418806-OffLrg-TES-StoTnkRval</t>
  </si>
  <si>
    <t>0418906-OffLrg-TES-StoTnkVol</t>
  </si>
  <si>
    <t>0519215-RetlMed-HPWtrHtrPckgdEF2x</t>
  </si>
  <si>
    <t>0519315-RetlMed-HPWtrHtrPckgdEF3x</t>
  </si>
  <si>
    <t>0519415-RetlMed-HPWtrHtrSplitTnkCprsrOut</t>
  </si>
  <si>
    <t>0519515-RetlMed-HPWtrHtrSplitTnkCprsrIns</t>
  </si>
  <si>
    <t>0519615-RetlMed-UEFConsumerStoGas</t>
  </si>
  <si>
    <t>0519715-RetlMed-UEFConsumerInstGas</t>
  </si>
  <si>
    <t>0519815-RetlMed-UEFConsumerStoElec</t>
  </si>
  <si>
    <t>0519915-RetlMed-UEFConsumerInstElec</t>
  </si>
  <si>
    <t>0520015-RetlMed-ExtWall-MtlFrmR0</t>
  </si>
  <si>
    <t>0520115-RetlMed-ExtWall-WdFrmR0</t>
  </si>
  <si>
    <t>0520215-RetlMed-ExtWall-MtlWallSingleLyrBatt-R10</t>
  </si>
  <si>
    <t>0520315-RetlMed-ExtWall-MtlWallDoubleLyrBatt-R13-R13</t>
  </si>
  <si>
    <t>0520415-RetlMed-MiniSplitAC-EER11.2</t>
  </si>
  <si>
    <t>0520515-RetlMed-MiniSplitHP-COP3.3</t>
  </si>
  <si>
    <t>Successful (128 warnings)</t>
  </si>
  <si>
    <t>D:\Public\Documents\CBECC-Com 2016.3.0 Projects\BatchOut_170927_v3-SST_DG\</t>
  </si>
  <si>
    <t>Successful (152 warnings)</t>
  </si>
  <si>
    <t>Perimeter_hi_ZN_3 Thermal Zone</t>
  </si>
  <si>
    <t>Successful (153 warnings)</t>
  </si>
  <si>
    <t>Successful (159 warnings)</t>
  </si>
  <si>
    <t>Successful (6 severe errors, 169 warnings)</t>
  </si>
  <si>
    <t>Successful (5 severe errors, 169 warnings)</t>
  </si>
  <si>
    <t>Successful (90 warnings)</t>
  </si>
  <si>
    <t>Successful (79 warnings)</t>
  </si>
  <si>
    <t>Successful (95 warnings)</t>
  </si>
  <si>
    <t>Successful (101 warnings)</t>
  </si>
  <si>
    <t>Successful (86 warnings)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</si>
</sst>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"/>
    <numFmt numFmtId="165" formatCode="&quot;$&quot;#,##0"/>
  </numFmts>
  <fonts count="7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Arial"/>
      <family val="2"/>
    </font>
    <font>
      <sz val="8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indexed="12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u/>
      <sz val="11"/>
      <color theme="10"/>
      <name val="Calibri"/>
      <family val="2"/>
    </font>
    <font>
      <sz val="8"/>
      <color indexed="8"/>
      <name val="MS Sans Serif"/>
      <family val="2"/>
    </font>
    <font>
      <u/>
      <sz val="9.35"/>
      <color theme="10"/>
      <name val="Calibri"/>
      <family val="2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0070C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sz val="10"/>
      <color theme="1"/>
      <name val="Calibri"/>
      <family val="2"/>
    </font>
    <font>
      <sz val="10"/>
      <color theme="0"/>
      <name val="Calibri"/>
      <family val="2"/>
    </font>
    <font>
      <sz val="10"/>
      <color rgb="FF9C0006"/>
      <name val="Calibri"/>
      <family val="2"/>
    </font>
    <font>
      <b/>
      <sz val="10"/>
      <color rgb="FFFA7D00"/>
      <name val="Calibri"/>
      <family val="2"/>
    </font>
    <font>
      <b/>
      <sz val="10"/>
      <color theme="0"/>
      <name val="Calibri"/>
      <family val="2"/>
    </font>
    <font>
      <i/>
      <sz val="10"/>
      <color rgb="FF7F7F7F"/>
      <name val="Calibri"/>
      <family val="2"/>
    </font>
    <font>
      <sz val="10"/>
      <color rgb="FF006100"/>
      <name val="Calibri"/>
      <family val="2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0"/>
      <color rgb="FF3F3F76"/>
      <name val="Calibri"/>
      <family val="2"/>
    </font>
    <font>
      <sz val="10"/>
      <color rgb="FFFA7D00"/>
      <name val="Calibri"/>
      <family val="2"/>
    </font>
    <font>
      <sz val="10"/>
      <color rgb="FF9C6500"/>
      <name val="Calibri"/>
      <family val="2"/>
    </font>
    <font>
      <b/>
      <sz val="10"/>
      <color rgb="FF3F3F3F"/>
      <name val="Calibri"/>
      <family val="2"/>
    </font>
    <font>
      <b/>
      <sz val="10"/>
      <color theme="1"/>
      <name val="Calibri"/>
      <family val="2"/>
    </font>
    <font>
      <sz val="10"/>
      <color rgb="FFFF0000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065">
    <xf numFmtId="0" fontId="0" fillId="0" borderId="0"/>
    <xf numFmtId="9" fontId="7" fillId="0" borderId="0" applyFont="0" applyFill="0" applyBorder="0" applyAlignment="0" applyProtection="0"/>
    <xf numFmtId="0" fontId="9" fillId="0" borderId="0"/>
    <xf numFmtId="164" fontId="13" fillId="0" borderId="0" applyFont="0" applyFill="0" applyBorder="0" applyAlignment="0" applyProtection="0">
      <alignment horizontal="right"/>
    </xf>
    <xf numFmtId="2" fontId="13" fillId="0" borderId="0" applyFont="0" applyFill="0" applyBorder="0" applyAlignment="0" applyProtection="0">
      <alignment horizontal="right"/>
    </xf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3" fontId="13" fillId="0" borderId="0" applyFont="0" applyFill="0" applyBorder="0" applyAlignment="0" applyProtection="0">
      <alignment horizontal="right"/>
    </xf>
    <xf numFmtId="165" fontId="13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9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9" fillId="0" borderId="0"/>
    <xf numFmtId="0" fontId="9" fillId="0" borderId="0"/>
    <xf numFmtId="0" fontId="9" fillId="0" borderId="0"/>
    <xf numFmtId="0" fontId="7" fillId="2" borderId="1" applyNumberFormat="0" applyFont="0" applyAlignment="0" applyProtection="0"/>
    <xf numFmtId="0" fontId="16" fillId="0" borderId="7" applyFill="0" applyProtection="0">
      <alignment horizontal="right" wrapText="1"/>
    </xf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7" fillId="0" borderId="0" applyFill="0" applyBorder="0" applyProtection="0">
      <alignment horizontal="left" wrapText="1"/>
    </xf>
    <xf numFmtId="0" fontId="10" fillId="0" borderId="0"/>
    <xf numFmtId="0" fontId="18" fillId="0" borderId="0"/>
    <xf numFmtId="9" fontId="9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9" fillId="0" borderId="0"/>
    <xf numFmtId="9" fontId="9" fillId="0" borderId="0" applyFont="0" applyFill="0" applyBorder="0" applyAlignment="0" applyProtection="0"/>
    <xf numFmtId="0" fontId="7" fillId="0" borderId="0"/>
    <xf numFmtId="9" fontId="18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18" fillId="0" borderId="0"/>
    <xf numFmtId="0" fontId="18" fillId="0" borderId="0"/>
    <xf numFmtId="0" fontId="9" fillId="0" borderId="0"/>
    <xf numFmtId="0" fontId="9" fillId="0" borderId="0"/>
    <xf numFmtId="0" fontId="7" fillId="0" borderId="0"/>
    <xf numFmtId="9" fontId="9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4" borderId="0" applyNumberFormat="0" applyBorder="0" applyAlignment="0" applyProtection="0"/>
    <xf numFmtId="0" fontId="24" fillId="5" borderId="0" applyNumberFormat="0" applyBorder="0" applyAlignment="0" applyProtection="0"/>
    <xf numFmtId="0" fontId="25" fillId="6" borderId="0" applyNumberFormat="0" applyBorder="0" applyAlignment="0" applyProtection="0"/>
    <xf numFmtId="0" fontId="26" fillId="7" borderId="12" applyNumberFormat="0" applyAlignment="0" applyProtection="0"/>
    <xf numFmtId="0" fontId="27" fillId="8" borderId="13" applyNumberFormat="0" applyAlignment="0" applyProtection="0"/>
    <xf numFmtId="0" fontId="28" fillId="8" borderId="12" applyNumberFormat="0" applyAlignment="0" applyProtection="0"/>
    <xf numFmtId="0" fontId="29" fillId="0" borderId="14" applyNumberFormat="0" applyFill="0" applyAlignment="0" applyProtection="0"/>
    <xf numFmtId="0" fontId="30" fillId="9" borderId="15" applyNumberFormat="0" applyAlignment="0" applyProtection="0"/>
    <xf numFmtId="0" fontId="31" fillId="0" borderId="0" applyNumberFormat="0" applyFill="0" applyBorder="0" applyAlignment="0" applyProtection="0"/>
    <xf numFmtId="0" fontId="7" fillId="2" borderId="1" applyNumberFormat="0" applyFont="0" applyAlignment="0" applyProtection="0"/>
    <xf numFmtId="0" fontId="32" fillId="0" borderId="0" applyNumberFormat="0" applyFill="0" applyBorder="0" applyAlignment="0" applyProtection="0"/>
    <xf numFmtId="0" fontId="8" fillId="0" borderId="16" applyNumberFormat="0" applyFill="0" applyAlignment="0" applyProtection="0"/>
    <xf numFmtId="0" fontId="33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33" fillId="13" borderId="0" applyNumberFormat="0" applyBorder="0" applyAlignment="0" applyProtection="0"/>
    <xf numFmtId="0" fontId="33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33" fillId="17" borderId="0" applyNumberFormat="0" applyBorder="0" applyAlignment="0" applyProtection="0"/>
    <xf numFmtId="0" fontId="33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33" fillId="21" borderId="0" applyNumberFormat="0" applyBorder="0" applyAlignment="0" applyProtection="0"/>
    <xf numFmtId="0" fontId="33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33" fillId="25" borderId="0" applyNumberFormat="0" applyBorder="0" applyAlignment="0" applyProtection="0"/>
    <xf numFmtId="0" fontId="33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33" fillId="29" borderId="0" applyNumberFormat="0" applyBorder="0" applyAlignment="0" applyProtection="0"/>
    <xf numFmtId="0" fontId="33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33" fillId="33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9" fillId="0" borderId="0"/>
    <xf numFmtId="0" fontId="9" fillId="0" borderId="0"/>
    <xf numFmtId="0" fontId="36" fillId="0" borderId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9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3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7" fillId="0" borderId="0"/>
    <xf numFmtId="0" fontId="9" fillId="0" borderId="0"/>
    <xf numFmtId="43" fontId="7" fillId="0" borderId="0" applyFont="0" applyFill="0" applyBorder="0" applyAlignment="0" applyProtection="0"/>
    <xf numFmtId="0" fontId="39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9" fillId="0" borderId="0"/>
    <xf numFmtId="0" fontId="9" fillId="0" borderId="0"/>
    <xf numFmtId="0" fontId="38" fillId="0" borderId="0" applyNumberFormat="0" applyFill="0" applyBorder="0" applyAlignment="0" applyProtection="0"/>
    <xf numFmtId="0" fontId="9" fillId="0" borderId="0"/>
    <xf numFmtId="0" fontId="6" fillId="0" borderId="0"/>
    <xf numFmtId="0" fontId="6" fillId="0" borderId="0"/>
    <xf numFmtId="0" fontId="6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6" fillId="0" borderId="0"/>
    <xf numFmtId="0" fontId="42" fillId="0" borderId="9" applyNumberFormat="0" applyFill="0" applyAlignment="0" applyProtection="0"/>
    <xf numFmtId="0" fontId="43" fillId="0" borderId="10" applyNumberFormat="0" applyFill="0" applyAlignment="0" applyProtection="0"/>
    <xf numFmtId="0" fontId="44" fillId="0" borderId="11" applyNumberFormat="0" applyFill="0" applyAlignment="0" applyProtection="0"/>
    <xf numFmtId="0" fontId="44" fillId="0" borderId="0" applyNumberFormat="0" applyFill="0" applyBorder="0" applyAlignment="0" applyProtection="0"/>
    <xf numFmtId="0" fontId="45" fillId="4" borderId="0" applyNumberFormat="0" applyBorder="0" applyAlignment="0" applyProtection="0"/>
    <xf numFmtId="0" fontId="46" fillId="5" borderId="0" applyNumberFormat="0" applyBorder="0" applyAlignment="0" applyProtection="0"/>
    <xf numFmtId="0" fontId="47" fillId="6" borderId="0" applyNumberFormat="0" applyBorder="0" applyAlignment="0" applyProtection="0"/>
    <xf numFmtId="0" fontId="48" fillId="7" borderId="12" applyNumberFormat="0" applyAlignment="0" applyProtection="0"/>
    <xf numFmtId="0" fontId="49" fillId="8" borderId="13" applyNumberFormat="0" applyAlignment="0" applyProtection="0"/>
    <xf numFmtId="0" fontId="50" fillId="8" borderId="12" applyNumberFormat="0" applyAlignment="0" applyProtection="0"/>
    <xf numFmtId="0" fontId="51" fillId="0" borderId="14" applyNumberFormat="0" applyFill="0" applyAlignment="0" applyProtection="0"/>
    <xf numFmtId="0" fontId="52" fillId="9" borderId="15" applyNumberFormat="0" applyAlignment="0" applyProtection="0"/>
    <xf numFmtId="0" fontId="53" fillId="0" borderId="0" applyNumberFormat="0" applyFill="0" applyBorder="0" applyAlignment="0" applyProtection="0"/>
    <xf numFmtId="0" fontId="6" fillId="2" borderId="1" applyNumberFormat="0" applyFont="0" applyAlignment="0" applyProtection="0"/>
    <xf numFmtId="0" fontId="54" fillId="0" borderId="0" applyNumberFormat="0" applyFill="0" applyBorder="0" applyAlignment="0" applyProtection="0"/>
    <xf numFmtId="0" fontId="55" fillId="0" borderId="16" applyNumberFormat="0" applyFill="0" applyAlignment="0" applyProtection="0"/>
    <xf numFmtId="0" fontId="5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56" fillId="13" borderId="0" applyNumberFormat="0" applyBorder="0" applyAlignment="0" applyProtection="0"/>
    <xf numFmtId="0" fontId="5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56" fillId="17" borderId="0" applyNumberFormat="0" applyBorder="0" applyAlignment="0" applyProtection="0"/>
    <xf numFmtId="0" fontId="5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56" fillId="21" borderId="0" applyNumberFormat="0" applyBorder="0" applyAlignment="0" applyProtection="0"/>
    <xf numFmtId="0" fontId="5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56" fillId="25" borderId="0" applyNumberFormat="0" applyBorder="0" applyAlignment="0" applyProtection="0"/>
    <xf numFmtId="0" fontId="5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56" fillId="29" borderId="0" applyNumberFormat="0" applyBorder="0" applyAlignment="0" applyProtection="0"/>
    <xf numFmtId="0" fontId="5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56" fillId="3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6" fillId="0" borderId="0"/>
    <xf numFmtId="0" fontId="6" fillId="0" borderId="0"/>
    <xf numFmtId="0" fontId="5" fillId="0" borderId="0"/>
    <xf numFmtId="0" fontId="5" fillId="2" borderId="1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4" borderId="0" applyNumberFormat="0" applyBorder="0" applyAlignment="0" applyProtection="0"/>
    <xf numFmtId="0" fontId="24" fillId="5" borderId="0" applyNumberFormat="0" applyBorder="0" applyAlignment="0" applyProtection="0"/>
    <xf numFmtId="0" fontId="25" fillId="6" borderId="0" applyNumberFormat="0" applyBorder="0" applyAlignment="0" applyProtection="0"/>
    <xf numFmtId="0" fontId="26" fillId="7" borderId="12" applyNumberFormat="0" applyAlignment="0" applyProtection="0"/>
    <xf numFmtId="0" fontId="27" fillId="8" borderId="13" applyNumberFormat="0" applyAlignment="0" applyProtection="0"/>
    <xf numFmtId="0" fontId="28" fillId="8" borderId="12" applyNumberFormat="0" applyAlignment="0" applyProtection="0"/>
    <xf numFmtId="0" fontId="29" fillId="0" borderId="14" applyNumberFormat="0" applyFill="0" applyAlignment="0" applyProtection="0"/>
    <xf numFmtId="0" fontId="30" fillId="9" borderId="15" applyNumberFormat="0" applyAlignment="0" applyProtection="0"/>
    <xf numFmtId="0" fontId="31" fillId="0" borderId="0" applyNumberFormat="0" applyFill="0" applyBorder="0" applyAlignment="0" applyProtection="0"/>
    <xf numFmtId="0" fontId="7" fillId="2" borderId="1" applyNumberFormat="0" applyFont="0" applyAlignment="0" applyProtection="0"/>
    <xf numFmtId="0" fontId="32" fillId="0" borderId="0" applyNumberFormat="0" applyFill="0" applyBorder="0" applyAlignment="0" applyProtection="0"/>
    <xf numFmtId="0" fontId="8" fillId="0" borderId="16" applyNumberFormat="0" applyFill="0" applyAlignment="0" applyProtection="0"/>
    <xf numFmtId="0" fontId="33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33" fillId="13" borderId="0" applyNumberFormat="0" applyBorder="0" applyAlignment="0" applyProtection="0"/>
    <xf numFmtId="0" fontId="33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33" fillId="17" borderId="0" applyNumberFormat="0" applyBorder="0" applyAlignment="0" applyProtection="0"/>
    <xf numFmtId="0" fontId="33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33" fillId="21" borderId="0" applyNumberFormat="0" applyBorder="0" applyAlignment="0" applyProtection="0"/>
    <xf numFmtId="0" fontId="33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33" fillId="25" borderId="0" applyNumberFormat="0" applyBorder="0" applyAlignment="0" applyProtection="0"/>
    <xf numFmtId="0" fontId="33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33" fillId="29" borderId="0" applyNumberFormat="0" applyBorder="0" applyAlignment="0" applyProtection="0"/>
    <xf numFmtId="0" fontId="33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33" fillId="3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2" borderId="1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2" borderId="1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2" borderId="1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2" borderId="1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2" borderId="1" applyNumberFormat="0" applyFont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4" borderId="0" applyNumberFormat="0" applyBorder="0" applyAlignment="0" applyProtection="0"/>
    <xf numFmtId="0" fontId="24" fillId="5" borderId="0" applyNumberFormat="0" applyBorder="0" applyAlignment="0" applyProtection="0"/>
    <xf numFmtId="0" fontId="25" fillId="6" borderId="0" applyNumberFormat="0" applyBorder="0" applyAlignment="0" applyProtection="0"/>
    <xf numFmtId="0" fontId="26" fillId="7" borderId="12" applyNumberFormat="0" applyAlignment="0" applyProtection="0"/>
    <xf numFmtId="0" fontId="27" fillId="8" borderId="13" applyNumberFormat="0" applyAlignment="0" applyProtection="0"/>
    <xf numFmtId="0" fontId="28" fillId="8" borderId="12" applyNumberFormat="0" applyAlignment="0" applyProtection="0"/>
    <xf numFmtId="0" fontId="29" fillId="0" borderId="14" applyNumberFormat="0" applyFill="0" applyAlignment="0" applyProtection="0"/>
    <xf numFmtId="0" fontId="30" fillId="9" borderId="15" applyNumberFormat="0" applyAlignment="0" applyProtection="0"/>
    <xf numFmtId="0" fontId="31" fillId="0" borderId="0" applyNumberFormat="0" applyFill="0" applyBorder="0" applyAlignment="0" applyProtection="0"/>
    <xf numFmtId="0" fontId="7" fillId="2" borderId="1" applyNumberFormat="0" applyFont="0" applyAlignment="0" applyProtection="0"/>
    <xf numFmtId="0" fontId="32" fillId="0" borderId="0" applyNumberFormat="0" applyFill="0" applyBorder="0" applyAlignment="0" applyProtection="0"/>
    <xf numFmtId="0" fontId="8" fillId="0" borderId="16" applyNumberFormat="0" applyFill="0" applyAlignment="0" applyProtection="0"/>
    <xf numFmtId="0" fontId="33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33" fillId="13" borderId="0" applyNumberFormat="0" applyBorder="0" applyAlignment="0" applyProtection="0"/>
    <xf numFmtId="0" fontId="33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33" fillId="17" borderId="0" applyNumberFormat="0" applyBorder="0" applyAlignment="0" applyProtection="0"/>
    <xf numFmtId="0" fontId="33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33" fillId="21" borderId="0" applyNumberFormat="0" applyBorder="0" applyAlignment="0" applyProtection="0"/>
    <xf numFmtId="0" fontId="33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33" fillId="25" borderId="0" applyNumberFormat="0" applyBorder="0" applyAlignment="0" applyProtection="0"/>
    <xf numFmtId="0" fontId="33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33" fillId="29" borderId="0" applyNumberFormat="0" applyBorder="0" applyAlignment="0" applyProtection="0"/>
    <xf numFmtId="0" fontId="33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33" fillId="3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" borderId="1" applyNumberFormat="0" applyFont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" borderId="1" applyNumberFormat="0" applyFont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" borderId="1" applyNumberFormat="0" applyFont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" borderId="1" applyNumberFormat="0" applyFont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" borderId="1" applyNumberFormat="0" applyFont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" borderId="1" applyNumberFormat="0" applyFont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2" fillId="0" borderId="0"/>
    <xf numFmtId="0" fontId="2" fillId="0" borderId="0"/>
    <xf numFmtId="0" fontId="2" fillId="2" borderId="1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7" fillId="0" borderId="0"/>
    <xf numFmtId="0" fontId="37" fillId="0" borderId="0" applyNumberFormat="0" applyFill="0" applyBorder="0" applyAlignment="0" applyProtection="0">
      <alignment vertical="top"/>
      <protection locked="0"/>
    </xf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38" fillId="0" borderId="0" applyNumberFormat="0" applyFill="0" applyBorder="0" applyAlignment="0" applyProtection="0"/>
    <xf numFmtId="0" fontId="7" fillId="2" borderId="1" applyNumberFormat="0" applyFont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59" fillId="11" borderId="0" applyNumberFormat="0" applyBorder="0" applyAlignment="0" applyProtection="0"/>
    <xf numFmtId="0" fontId="59" fillId="15" borderId="0" applyNumberFormat="0" applyBorder="0" applyAlignment="0" applyProtection="0"/>
    <xf numFmtId="0" fontId="59" fillId="19" borderId="0" applyNumberFormat="0" applyBorder="0" applyAlignment="0" applyProtection="0"/>
    <xf numFmtId="0" fontId="59" fillId="23" borderId="0" applyNumberFormat="0" applyBorder="0" applyAlignment="0" applyProtection="0"/>
    <xf numFmtId="0" fontId="59" fillId="27" borderId="0" applyNumberFormat="0" applyBorder="0" applyAlignment="0" applyProtection="0"/>
    <xf numFmtId="0" fontId="59" fillId="31" borderId="0" applyNumberFormat="0" applyBorder="0" applyAlignment="0" applyProtection="0"/>
    <xf numFmtId="0" fontId="59" fillId="12" borderId="0" applyNumberFormat="0" applyBorder="0" applyAlignment="0" applyProtection="0"/>
    <xf numFmtId="0" fontId="59" fillId="16" borderId="0" applyNumberFormat="0" applyBorder="0" applyAlignment="0" applyProtection="0"/>
    <xf numFmtId="0" fontId="59" fillId="20" borderId="0" applyNumberFormat="0" applyBorder="0" applyAlignment="0" applyProtection="0"/>
    <xf numFmtId="0" fontId="59" fillId="24" borderId="0" applyNumberFormat="0" applyBorder="0" applyAlignment="0" applyProtection="0"/>
    <xf numFmtId="0" fontId="59" fillId="28" borderId="0" applyNumberFormat="0" applyBorder="0" applyAlignment="0" applyProtection="0"/>
    <xf numFmtId="0" fontId="59" fillId="32" borderId="0" applyNumberFormat="0" applyBorder="0" applyAlignment="0" applyProtection="0"/>
    <xf numFmtId="0" fontId="60" fillId="13" borderId="0" applyNumberFormat="0" applyBorder="0" applyAlignment="0" applyProtection="0"/>
    <xf numFmtId="0" fontId="60" fillId="17" borderId="0" applyNumberFormat="0" applyBorder="0" applyAlignment="0" applyProtection="0"/>
    <xf numFmtId="0" fontId="60" fillId="21" borderId="0" applyNumberFormat="0" applyBorder="0" applyAlignment="0" applyProtection="0"/>
    <xf numFmtId="0" fontId="60" fillId="25" borderId="0" applyNumberFormat="0" applyBorder="0" applyAlignment="0" applyProtection="0"/>
    <xf numFmtId="0" fontId="60" fillId="29" borderId="0" applyNumberFormat="0" applyBorder="0" applyAlignment="0" applyProtection="0"/>
    <xf numFmtId="0" fontId="60" fillId="33" borderId="0" applyNumberFormat="0" applyBorder="0" applyAlignment="0" applyProtection="0"/>
    <xf numFmtId="0" fontId="60" fillId="10" borderId="0" applyNumberFormat="0" applyBorder="0" applyAlignment="0" applyProtection="0"/>
    <xf numFmtId="0" fontId="60" fillId="14" borderId="0" applyNumberFormat="0" applyBorder="0" applyAlignment="0" applyProtection="0"/>
    <xf numFmtId="0" fontId="60" fillId="18" borderId="0" applyNumberFormat="0" applyBorder="0" applyAlignment="0" applyProtection="0"/>
    <xf numFmtId="0" fontId="60" fillId="22" borderId="0" applyNumberFormat="0" applyBorder="0" applyAlignment="0" applyProtection="0"/>
    <xf numFmtId="0" fontId="60" fillId="26" borderId="0" applyNumberFormat="0" applyBorder="0" applyAlignment="0" applyProtection="0"/>
    <xf numFmtId="0" fontId="60" fillId="30" borderId="0" applyNumberFormat="0" applyBorder="0" applyAlignment="0" applyProtection="0"/>
    <xf numFmtId="0" fontId="61" fillId="5" borderId="0" applyNumberFormat="0" applyBorder="0" applyAlignment="0" applyProtection="0"/>
    <xf numFmtId="0" fontId="62" fillId="8" borderId="12" applyNumberFormat="0" applyAlignment="0" applyProtection="0"/>
    <xf numFmtId="0" fontId="63" fillId="9" borderId="15" applyNumberFormat="0" applyAlignment="0" applyProtection="0"/>
    <xf numFmtId="0" fontId="64" fillId="0" borderId="0" applyNumberFormat="0" applyFill="0" applyBorder="0" applyAlignment="0" applyProtection="0"/>
    <xf numFmtId="0" fontId="65" fillId="4" borderId="0" applyNumberFormat="0" applyBorder="0" applyAlignment="0" applyProtection="0"/>
    <xf numFmtId="0" fontId="66" fillId="0" borderId="9" applyNumberFormat="0" applyFill="0" applyAlignment="0" applyProtection="0"/>
    <xf numFmtId="0" fontId="67" fillId="0" borderId="10" applyNumberFormat="0" applyFill="0" applyAlignment="0" applyProtection="0"/>
    <xf numFmtId="0" fontId="68" fillId="0" borderId="11" applyNumberFormat="0" applyFill="0" applyAlignment="0" applyProtection="0"/>
    <xf numFmtId="0" fontId="68" fillId="0" borderId="0" applyNumberFormat="0" applyFill="0" applyBorder="0" applyAlignment="0" applyProtection="0"/>
    <xf numFmtId="0" fontId="69" fillId="7" borderId="12" applyNumberFormat="0" applyAlignment="0" applyProtection="0"/>
    <xf numFmtId="0" fontId="70" fillId="0" borderId="14" applyNumberFormat="0" applyFill="0" applyAlignment="0" applyProtection="0"/>
    <xf numFmtId="0" fontId="71" fillId="6" borderId="0" applyNumberFormat="0" applyBorder="0" applyAlignment="0" applyProtection="0"/>
    <xf numFmtId="0" fontId="59" fillId="0" borderId="0"/>
    <xf numFmtId="0" fontId="59" fillId="2" borderId="1" applyNumberFormat="0" applyFont="0" applyAlignment="0" applyProtection="0"/>
    <xf numFmtId="0" fontId="72" fillId="8" borderId="13" applyNumberFormat="0" applyAlignment="0" applyProtection="0"/>
    <xf numFmtId="0" fontId="73" fillId="0" borderId="16" applyNumberFormat="0" applyFill="0" applyAlignment="0" applyProtection="0"/>
    <xf numFmtId="0" fontId="74" fillId="0" borderId="0" applyNumberFormat="0" applyFill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7" fillId="0" borderId="0"/>
  </cellStyleXfs>
  <cellXfs count="106">
    <xf numFmtId="0" fontId="0" fillId="0" borderId="0" xfId="0"/>
    <xf numFmtId="0" fontId="10" fillId="0" borderId="0" xfId="0" applyFont="1"/>
    <xf numFmtId="0" fontId="8" fillId="0" borderId="0" xfId="0" applyFont="1"/>
    <xf numFmtId="0" fontId="10" fillId="0" borderId="0" xfId="0" applyFont="1" applyAlignment="1">
      <alignment vertical="top"/>
    </xf>
    <xf numFmtId="0" fontId="8" fillId="0" borderId="0" xfId="0" applyFont="1" applyAlignment="1">
      <alignment vertical="center"/>
    </xf>
    <xf numFmtId="0" fontId="10" fillId="0" borderId="0" xfId="0" applyFont="1" applyFill="1"/>
    <xf numFmtId="2" fontId="0" fillId="0" borderId="3" xfId="0" applyNumberFormat="1" applyFont="1" applyBorder="1" applyAlignment="1" applyProtection="1">
      <alignment vertical="center"/>
      <protection hidden="1"/>
    </xf>
    <xf numFmtId="0" fontId="0" fillId="0" borderId="0" xfId="0" applyFont="1" applyAlignment="1">
      <alignment vertical="center"/>
    </xf>
    <xf numFmtId="0" fontId="0" fillId="0" borderId="0" xfId="0" applyFont="1"/>
    <xf numFmtId="164" fontId="0" fillId="0" borderId="3" xfId="0" applyNumberFormat="1" applyFont="1" applyFill="1" applyBorder="1" applyAlignment="1" applyProtection="1">
      <alignment vertical="center"/>
      <protection hidden="1"/>
    </xf>
    <xf numFmtId="1" fontId="10" fillId="0" borderId="0" xfId="1" applyNumberFormat="1" applyFont="1" applyAlignment="1">
      <alignment horizontal="center"/>
    </xf>
    <xf numFmtId="10" fontId="10" fillId="0" borderId="0" xfId="1" applyNumberFormat="1" applyFont="1" applyAlignment="1">
      <alignment horizontal="center"/>
    </xf>
    <xf numFmtId="0" fontId="34" fillId="0" borderId="0" xfId="0" applyFont="1" applyAlignment="1">
      <alignment horizontal="center"/>
    </xf>
    <xf numFmtId="0" fontId="8" fillId="0" borderId="0" xfId="0" applyFont="1" applyFill="1" applyAlignment="1">
      <alignment vertical="center"/>
    </xf>
    <xf numFmtId="0" fontId="10" fillId="0" borderId="0" xfId="0" applyFont="1" applyFill="1" applyAlignment="1">
      <alignment vertical="top"/>
    </xf>
    <xf numFmtId="10" fontId="0" fillId="0" borderId="0" xfId="0" applyNumberFormat="1" applyFont="1" applyFill="1" applyBorder="1" applyAlignment="1" applyProtection="1">
      <alignment vertical="center"/>
      <protection hidden="1"/>
    </xf>
    <xf numFmtId="0" fontId="0" fillId="0" borderId="0" xfId="0" applyFont="1" applyFill="1"/>
    <xf numFmtId="10" fontId="8" fillId="0" borderId="0" xfId="0" applyNumberFormat="1" applyFont="1" applyFill="1" applyBorder="1" applyAlignment="1" applyProtection="1">
      <alignment vertical="center"/>
      <protection hidden="1"/>
    </xf>
    <xf numFmtId="0" fontId="0" fillId="0" borderId="0" xfId="0" applyFont="1" applyFill="1" applyAlignment="1">
      <alignment vertical="center"/>
    </xf>
    <xf numFmtId="0" fontId="8" fillId="0" borderId="0" xfId="0" applyFont="1" applyFill="1"/>
    <xf numFmtId="0" fontId="0" fillId="0" borderId="0" xfId="0" applyFill="1"/>
    <xf numFmtId="0" fontId="0" fillId="0" borderId="0" xfId="0" applyAlignment="1">
      <alignment horizontal="center"/>
    </xf>
    <xf numFmtId="2" fontId="0" fillId="0" borderId="0" xfId="0" applyNumberFormat="1"/>
    <xf numFmtId="21" fontId="0" fillId="0" borderId="0" xfId="0" applyNumberFormat="1"/>
    <xf numFmtId="0" fontId="11" fillId="0" borderId="3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/>
    </xf>
    <xf numFmtId="0" fontId="11" fillId="0" borderId="3" xfId="0" applyFont="1" applyFill="1" applyBorder="1" applyAlignment="1">
      <alignment horizontal="left" vertical="top"/>
    </xf>
    <xf numFmtId="0" fontId="11" fillId="0" borderId="3" xfId="0" applyFont="1" applyBorder="1" applyAlignment="1">
      <alignment horizontal="left" vertical="top"/>
    </xf>
    <xf numFmtId="0" fontId="11" fillId="0" borderId="0" xfId="0" applyFont="1" applyAlignment="1">
      <alignment horizontal="left" vertical="top"/>
    </xf>
    <xf numFmtId="3" fontId="40" fillId="0" borderId="3" xfId="149" applyNumberFormat="1" applyFont="1" applyFill="1" applyBorder="1" applyAlignment="1">
      <alignment horizontal="left" vertical="top" wrapText="1"/>
    </xf>
    <xf numFmtId="3" fontId="10" fillId="0" borderId="3" xfId="0" applyNumberFormat="1" applyFont="1" applyBorder="1" applyAlignment="1">
      <alignment horizontal="left" vertical="top"/>
    </xf>
    <xf numFmtId="0" fontId="10" fillId="0" borderId="3" xfId="0" applyFont="1" applyBorder="1" applyAlignment="1">
      <alignment horizontal="left" vertical="top"/>
    </xf>
    <xf numFmtId="3" fontId="10" fillId="0" borderId="3" xfId="0" applyNumberFormat="1" applyFont="1" applyFill="1" applyBorder="1" applyAlignment="1">
      <alignment horizontal="left" vertical="top" wrapText="1"/>
    </xf>
    <xf numFmtId="3" fontId="10" fillId="0" borderId="3" xfId="0" applyNumberFormat="1" applyFont="1" applyFill="1" applyBorder="1" applyAlignment="1">
      <alignment horizontal="left" vertical="top"/>
    </xf>
    <xf numFmtId="3" fontId="8" fillId="0" borderId="0" xfId="0" applyNumberFormat="1" applyFont="1" applyFill="1" applyAlignment="1">
      <alignment horizontal="right"/>
    </xf>
    <xf numFmtId="3" fontId="8" fillId="0" borderId="0" xfId="0" applyNumberFormat="1" applyFont="1" applyFill="1" applyBorder="1" applyAlignment="1">
      <alignment horizontal="right"/>
    </xf>
    <xf numFmtId="3" fontId="10" fillId="0" borderId="0" xfId="0" applyNumberFormat="1" applyFont="1" applyFill="1" applyAlignment="1">
      <alignment horizontal="right" vertical="top"/>
    </xf>
    <xf numFmtId="3" fontId="8" fillId="0" borderId="0" xfId="0" applyNumberFormat="1" applyFont="1" applyFill="1" applyBorder="1" applyAlignment="1" applyProtection="1">
      <alignment horizontal="right" vertical="center"/>
      <protection hidden="1"/>
    </xf>
    <xf numFmtId="11" fontId="0" fillId="0" borderId="0" xfId="0" applyNumberFormat="1"/>
    <xf numFmtId="0" fontId="0" fillId="0" borderId="0" xfId="0"/>
    <xf numFmtId="20" fontId="0" fillId="0" borderId="0" xfId="0" applyNumberFormat="1"/>
    <xf numFmtId="0" fontId="0" fillId="0" borderId="0" xfId="0" applyFont="1" applyAlignment="1">
      <alignment vertical="center"/>
    </xf>
    <xf numFmtId="10" fontId="0" fillId="0" borderId="0" xfId="0" applyNumberFormat="1" applyFont="1" applyFill="1" applyBorder="1" applyAlignment="1" applyProtection="1">
      <alignment vertical="center"/>
      <protection hidden="1"/>
    </xf>
    <xf numFmtId="0" fontId="0" fillId="0" borderId="0" xfId="0" applyFont="1" applyFill="1" applyAlignment="1">
      <alignment vertical="center"/>
    </xf>
    <xf numFmtId="0" fontId="41" fillId="0" borderId="0" xfId="0" applyFont="1" applyFill="1" applyBorder="1" applyAlignment="1" applyProtection="1">
      <alignment horizontal="center" wrapText="1"/>
      <protection hidden="1"/>
    </xf>
    <xf numFmtId="2" fontId="0" fillId="0" borderId="3" xfId="0" applyNumberFormat="1" applyFont="1" applyFill="1" applyBorder="1" applyAlignment="1" applyProtection="1">
      <alignment vertical="center"/>
      <protection hidden="1"/>
    </xf>
    <xf numFmtId="3" fontId="8" fillId="0" borderId="0" xfId="0" applyNumberFormat="1" applyFont="1" applyFill="1" applyBorder="1" applyAlignment="1" applyProtection="1">
      <alignment horizontal="right" vertical="center"/>
      <protection hidden="1"/>
    </xf>
    <xf numFmtId="10" fontId="7" fillId="0" borderId="3" xfId="1" applyNumberFormat="1" applyFont="1" applyBorder="1" applyAlignment="1" applyProtection="1">
      <alignment vertical="center"/>
      <protection hidden="1"/>
    </xf>
    <xf numFmtId="10" fontId="0" fillId="0" borderId="3" xfId="0" applyNumberFormat="1" applyFont="1" applyFill="1" applyBorder="1" applyAlignment="1" applyProtection="1">
      <alignment vertical="center"/>
      <protection hidden="1"/>
    </xf>
    <xf numFmtId="46" fontId="0" fillId="0" borderId="0" xfId="0" applyNumberFormat="1"/>
    <xf numFmtId="0" fontId="11" fillId="0" borderId="6" xfId="0" applyFont="1" applyBorder="1" applyAlignment="1" applyProtection="1">
      <alignment horizontal="center" vertical="center" wrapText="1"/>
      <protection hidden="1"/>
    </xf>
    <xf numFmtId="2" fontId="0" fillId="35" borderId="3" xfId="0" applyNumberFormat="1" applyFont="1" applyFill="1" applyBorder="1" applyAlignment="1" applyProtection="1">
      <alignment vertical="center"/>
      <protection hidden="1"/>
    </xf>
    <xf numFmtId="164" fontId="0" fillId="35" borderId="3" xfId="0" applyNumberFormat="1" applyFont="1" applyFill="1" applyBorder="1" applyAlignment="1" applyProtection="1">
      <alignment vertical="center"/>
      <protection hidden="1"/>
    </xf>
    <xf numFmtId="10" fontId="7" fillId="35" borderId="3" xfId="1" applyNumberFormat="1" applyFont="1" applyFill="1" applyBorder="1" applyAlignment="1" applyProtection="1">
      <alignment vertical="center"/>
      <protection hidden="1"/>
    </xf>
    <xf numFmtId="0" fontId="11" fillId="0" borderId="22" xfId="0" applyFont="1" applyBorder="1" applyAlignment="1" applyProtection="1">
      <alignment horizontal="center" vertical="top" wrapText="1"/>
      <protection hidden="1"/>
    </xf>
    <xf numFmtId="0" fontId="11" fillId="3" borderId="21" xfId="0" applyFont="1" applyFill="1" applyBorder="1" applyAlignment="1" applyProtection="1">
      <alignment horizontal="center" vertical="top" wrapText="1"/>
      <protection hidden="1"/>
    </xf>
    <xf numFmtId="0" fontId="11" fillId="0" borderId="21" xfId="0" applyFont="1" applyBorder="1" applyAlignment="1" applyProtection="1">
      <alignment horizontal="center" vertical="top" wrapText="1"/>
      <protection hidden="1"/>
    </xf>
    <xf numFmtId="0" fontId="11" fillId="3" borderId="24" xfId="0" applyFont="1" applyFill="1" applyBorder="1" applyAlignment="1" applyProtection="1">
      <alignment horizontal="center" vertical="top" wrapText="1"/>
      <protection hidden="1"/>
    </xf>
    <xf numFmtId="0" fontId="11" fillId="0" borderId="24" xfId="0" applyFont="1" applyBorder="1" applyAlignment="1" applyProtection="1">
      <alignment horizontal="center" vertical="top" wrapText="1"/>
      <protection hidden="1"/>
    </xf>
    <xf numFmtId="0" fontId="11" fillId="3" borderId="26" xfId="0" applyFont="1" applyFill="1" applyBorder="1" applyAlignment="1" applyProtection="1">
      <alignment horizontal="center" vertical="top" wrapText="1"/>
      <protection hidden="1"/>
    </xf>
    <xf numFmtId="0" fontId="12" fillId="35" borderId="3" xfId="66" applyFont="1" applyFill="1" applyBorder="1" applyProtection="1">
      <protection hidden="1"/>
    </xf>
    <xf numFmtId="0" fontId="9" fillId="0" borderId="3" xfId="66" applyFont="1" applyFill="1" applyBorder="1" applyProtection="1">
      <protection hidden="1"/>
    </xf>
    <xf numFmtId="0" fontId="9" fillId="0" borderId="3" xfId="37" applyFont="1" applyFill="1" applyBorder="1" applyProtection="1">
      <protection hidden="1"/>
    </xf>
    <xf numFmtId="0" fontId="10" fillId="34" borderId="19" xfId="0" applyFont="1" applyFill="1" applyBorder="1" applyAlignment="1" applyProtection="1">
      <alignment horizontal="center" vertical="center" wrapText="1"/>
      <protection hidden="1"/>
    </xf>
    <xf numFmtId="0" fontId="11" fillId="0" borderId="28" xfId="0" applyFont="1" applyFill="1" applyBorder="1" applyAlignment="1" applyProtection="1">
      <alignment horizontal="center"/>
      <protection hidden="1"/>
    </xf>
    <xf numFmtId="0" fontId="11" fillId="0" borderId="18" xfId="0" applyFont="1" applyFill="1" applyBorder="1" applyAlignment="1" applyProtection="1">
      <alignment horizontal="center"/>
      <protection hidden="1"/>
    </xf>
    <xf numFmtId="0" fontId="10" fillId="0" borderId="27" xfId="0" applyFont="1" applyFill="1" applyBorder="1" applyAlignment="1" applyProtection="1">
      <alignment horizontal="center" vertical="top" wrapText="1"/>
      <protection hidden="1"/>
    </xf>
    <xf numFmtId="0" fontId="10" fillId="0" borderId="29" xfId="0" applyFont="1" applyFill="1" applyBorder="1" applyAlignment="1" applyProtection="1">
      <alignment horizontal="center" vertical="top" wrapText="1"/>
      <protection hidden="1"/>
    </xf>
    <xf numFmtId="0" fontId="10" fillId="0" borderId="24" xfId="0" applyFont="1" applyBorder="1" applyAlignment="1" applyProtection="1">
      <alignment horizontal="center" vertical="center" wrapText="1"/>
      <protection hidden="1"/>
    </xf>
    <xf numFmtId="0" fontId="10" fillId="0" borderId="25" xfId="0" applyFont="1" applyFill="1" applyBorder="1" applyAlignment="1" applyProtection="1">
      <alignment vertical="top" wrapText="1"/>
      <protection hidden="1"/>
    </xf>
    <xf numFmtId="0" fontId="10" fillId="0" borderId="23" xfId="0" applyFont="1" applyFill="1" applyBorder="1" applyAlignment="1" applyProtection="1">
      <alignment vertical="top" wrapText="1"/>
      <protection hidden="1"/>
    </xf>
    <xf numFmtId="2" fontId="0" fillId="3" borderId="3" xfId="0" applyNumberFormat="1" applyFont="1" applyFill="1" applyBorder="1" applyAlignment="1" applyProtection="1">
      <alignment vertical="center"/>
      <protection locked="0" hidden="1"/>
    </xf>
    <xf numFmtId="10" fontId="57" fillId="36" borderId="3" xfId="1" applyNumberFormat="1" applyFont="1" applyFill="1" applyBorder="1" applyAlignment="1" applyProtection="1">
      <alignment vertical="center"/>
      <protection hidden="1"/>
    </xf>
    <xf numFmtId="0" fontId="8" fillId="0" borderId="3" xfId="0" applyFont="1" applyBorder="1" applyAlignment="1" applyProtection="1">
      <alignment horizontal="center" vertical="center"/>
      <protection hidden="1"/>
    </xf>
    <xf numFmtId="0" fontId="0" fillId="35" borderId="20" xfId="0" applyFont="1" applyFill="1" applyBorder="1" applyAlignment="1" applyProtection="1">
      <alignment horizontal="center" vertical="center"/>
      <protection hidden="1"/>
    </xf>
    <xf numFmtId="0" fontId="58" fillId="36" borderId="24" xfId="0" applyFont="1" applyFill="1" applyBorder="1" applyAlignment="1" applyProtection="1">
      <alignment horizontal="center" vertical="top" wrapText="1"/>
      <protection hidden="1"/>
    </xf>
    <xf numFmtId="0" fontId="10" fillId="0" borderId="0" xfId="0" applyFont="1" applyFill="1" applyAlignment="1">
      <alignment horizontal="center" vertical="top"/>
    </xf>
    <xf numFmtId="2" fontId="0" fillId="36" borderId="3" xfId="0" applyNumberFormat="1" applyFont="1" applyFill="1" applyBorder="1" applyAlignment="1" applyProtection="1">
      <alignment vertical="center"/>
      <protection hidden="1"/>
    </xf>
    <xf numFmtId="0" fontId="10" fillId="0" borderId="0" xfId="0" applyFont="1" applyFill="1" applyAlignment="1" applyProtection="1">
      <alignment horizontal="center" vertical="top"/>
      <protection locked="0"/>
    </xf>
    <xf numFmtId="0" fontId="0" fillId="0" borderId="0" xfId="0" applyFill="1" applyAlignment="1">
      <alignment horizontal="center"/>
    </xf>
    <xf numFmtId="10" fontId="8" fillId="0" borderId="0" xfId="0" applyNumberFormat="1" applyFont="1" applyFill="1" applyBorder="1" applyAlignment="1" applyProtection="1">
      <alignment horizontal="center" vertical="center"/>
      <protection locked="0" hidden="1"/>
    </xf>
    <xf numFmtId="10" fontId="0" fillId="0" borderId="0" xfId="0" applyNumberFormat="1" applyFont="1" applyFill="1" applyBorder="1" applyAlignment="1" applyProtection="1">
      <alignment horizontal="center" vertical="center"/>
      <protection locked="0" hidden="1"/>
    </xf>
    <xf numFmtId="0" fontId="9" fillId="0" borderId="0" xfId="2" applyFill="1" applyAlignment="1">
      <alignment horizontal="center"/>
    </xf>
    <xf numFmtId="0" fontId="9" fillId="0" borderId="0" xfId="2" applyFill="1" applyAlignment="1">
      <alignment horizontal="center" wrapText="1"/>
    </xf>
    <xf numFmtId="0" fontId="9" fillId="0" borderId="0" xfId="2" applyFont="1" applyFill="1" applyAlignment="1">
      <alignment horizontal="center"/>
    </xf>
    <xf numFmtId="0" fontId="9" fillId="0" borderId="0" xfId="2" applyFont="1" applyFill="1" applyAlignment="1">
      <alignment horizontal="center" wrapText="1"/>
    </xf>
    <xf numFmtId="22" fontId="0" fillId="0" borderId="0" xfId="0" applyNumberFormat="1"/>
    <xf numFmtId="0" fontId="11" fillId="0" borderId="18" xfId="0" applyFont="1" applyBorder="1" applyAlignment="1" applyProtection="1">
      <alignment horizontal="center" vertical="center" wrapText="1"/>
      <protection hidden="1"/>
    </xf>
    <xf numFmtId="0" fontId="11" fillId="0" borderId="29" xfId="0" applyFont="1" applyBorder="1" applyAlignment="1" applyProtection="1">
      <alignment horizontal="center" vertical="center" wrapText="1"/>
      <protection hidden="1"/>
    </xf>
    <xf numFmtId="0" fontId="11" fillId="0" borderId="23" xfId="0" applyFont="1" applyBorder="1" applyAlignment="1" applyProtection="1">
      <alignment horizontal="center" vertical="center" wrapText="1"/>
      <protection hidden="1"/>
    </xf>
    <xf numFmtId="0" fontId="11" fillId="0" borderId="8" xfId="0" applyFont="1" applyBorder="1" applyAlignment="1" applyProtection="1">
      <alignment horizontal="center" vertical="center" wrapText="1"/>
      <protection hidden="1"/>
    </xf>
    <xf numFmtId="0" fontId="11" fillId="0" borderId="5" xfId="0" applyFont="1" applyBorder="1" applyAlignment="1" applyProtection="1">
      <alignment horizontal="center" vertical="center" wrapText="1"/>
      <protection hidden="1"/>
    </xf>
    <xf numFmtId="0" fontId="11" fillId="0" borderId="4" xfId="0" applyFont="1" applyBorder="1" applyAlignment="1" applyProtection="1">
      <alignment horizontal="center" vertical="center"/>
      <protection hidden="1"/>
    </xf>
    <xf numFmtId="0" fontId="11" fillId="0" borderId="17" xfId="0" applyFont="1" applyBorder="1" applyAlignment="1" applyProtection="1">
      <alignment horizontal="center" vertical="center"/>
      <protection hidden="1"/>
    </xf>
    <xf numFmtId="0" fontId="11" fillId="0" borderId="2" xfId="0" applyFont="1" applyBorder="1" applyAlignment="1" applyProtection="1">
      <alignment horizontal="center" vertical="center"/>
      <protection hidden="1"/>
    </xf>
    <xf numFmtId="0" fontId="11" fillId="0" borderId="4" xfId="0" applyFont="1" applyBorder="1" applyAlignment="1" applyProtection="1">
      <alignment horizontal="center" vertical="center" wrapText="1"/>
      <protection hidden="1"/>
    </xf>
    <xf numFmtId="0" fontId="11" fillId="0" borderId="2" xfId="0" applyFont="1" applyBorder="1" applyAlignment="1" applyProtection="1">
      <alignment horizontal="center" vertical="center" wrapText="1"/>
      <protection hidden="1"/>
    </xf>
    <xf numFmtId="0" fontId="11" fillId="0" borderId="7" xfId="0" applyFont="1" applyBorder="1" applyAlignment="1" applyProtection="1">
      <alignment horizontal="center" vertical="center" wrapText="1"/>
      <protection hidden="1"/>
    </xf>
    <xf numFmtId="0" fontId="11" fillId="0" borderId="4" xfId="0" applyFont="1" applyFill="1" applyBorder="1" applyAlignment="1" applyProtection="1">
      <alignment horizontal="center" vertical="center" wrapText="1"/>
      <protection hidden="1"/>
    </xf>
    <xf numFmtId="0" fontId="11" fillId="0" borderId="2" xfId="0" applyFont="1" applyFill="1" applyBorder="1" applyAlignment="1" applyProtection="1">
      <alignment horizontal="center" vertical="center" wrapText="1"/>
      <protection hidden="1"/>
    </xf>
    <xf numFmtId="0" fontId="11" fillId="0" borderId="17" xfId="0" applyFont="1" applyFill="1" applyBorder="1" applyAlignment="1" applyProtection="1">
      <alignment horizontal="center" vertical="center"/>
      <protection hidden="1"/>
    </xf>
    <xf numFmtId="0" fontId="11" fillId="0" borderId="2" xfId="0" applyFont="1" applyFill="1" applyBorder="1" applyAlignment="1" applyProtection="1">
      <alignment horizontal="center" vertical="center"/>
      <protection hidden="1"/>
    </xf>
    <xf numFmtId="0" fontId="11" fillId="0" borderId="3" xfId="0" applyFont="1" applyBorder="1" applyAlignment="1" applyProtection="1">
      <alignment horizontal="center" vertical="center" wrapText="1"/>
      <protection hidden="1"/>
    </xf>
    <xf numFmtId="0" fontId="11" fillId="0" borderId="21" xfId="0" applyFont="1" applyBorder="1" applyAlignment="1" applyProtection="1">
      <alignment horizontal="center" vertical="center" wrapText="1"/>
      <protection hidden="1"/>
    </xf>
    <xf numFmtId="0" fontId="11" fillId="0" borderId="4" xfId="0" applyFont="1" applyBorder="1" applyAlignment="1" applyProtection="1">
      <alignment horizontal="center" vertical="top" wrapText="1"/>
      <protection hidden="1"/>
    </xf>
    <xf numFmtId="0" fontId="11" fillId="0" borderId="2" xfId="0" applyFont="1" applyBorder="1" applyAlignment="1" applyProtection="1">
      <alignment horizontal="center" vertical="top" wrapText="1"/>
      <protection hidden="1"/>
    </xf>
  </cellXfs>
  <cellStyles count="1065">
    <cellStyle name="1" xfId="3"/>
    <cellStyle name="2" xfId="4"/>
    <cellStyle name="20% - Accent1" xfId="87" builtinId="30" customBuiltin="1"/>
    <cellStyle name="20% - Accent1 10" xfId="1051"/>
    <cellStyle name="20% - Accent1 11" xfId="610"/>
    <cellStyle name="20% - Accent1 12" xfId="596"/>
    <cellStyle name="20% - Accent1 2" xfId="175"/>
    <cellStyle name="20% - Accent1 2 2" xfId="275"/>
    <cellStyle name="20% - Accent1 2 2 2" xfId="347"/>
    <cellStyle name="20% - Accent1 2 2 2 2" xfId="550"/>
    <cellStyle name="20% - Accent1 2 2 2 3" xfId="881"/>
    <cellStyle name="20% - Accent1 2 2 3" xfId="478"/>
    <cellStyle name="20% - Accent1 2 2 4" xfId="698"/>
    <cellStyle name="20% - Accent1 2 3" xfId="304"/>
    <cellStyle name="20% - Accent1 2 3 2" xfId="507"/>
    <cellStyle name="20% - Accent1 2 3 3" xfId="936"/>
    <cellStyle name="20% - Accent1 2 4" xfId="435"/>
    <cellStyle name="20% - Accent1 2 4 2" xfId="810"/>
    <cellStyle name="20% - Accent1 2 5" xfId="627"/>
    <cellStyle name="20% - Accent1 3" xfId="247"/>
    <cellStyle name="20% - Accent1 3 2" xfId="712"/>
    <cellStyle name="20% - Accent1 3 2 2" xfId="895"/>
    <cellStyle name="20% - Accent1 3 3" xfId="937"/>
    <cellStyle name="20% - Accent1 3 4" xfId="824"/>
    <cellStyle name="20% - Accent1 3 5" xfId="641"/>
    <cellStyle name="20% - Accent1 4" xfId="216"/>
    <cellStyle name="20% - Accent1 4 2" xfId="330"/>
    <cellStyle name="20% - Accent1 4 2 2" xfId="533"/>
    <cellStyle name="20% - Accent1 4 2 2 2" xfId="909"/>
    <cellStyle name="20% - Accent1 4 2 3" xfId="726"/>
    <cellStyle name="20% - Accent1 4 3" xfId="461"/>
    <cellStyle name="20% - Accent1 4 3 2" xfId="938"/>
    <cellStyle name="20% - Accent1 4 4" xfId="838"/>
    <cellStyle name="20% - Accent1 4 5" xfId="655"/>
    <cellStyle name="20% - Accent1 5" xfId="407"/>
    <cellStyle name="20% - Accent1 5 2" xfId="740"/>
    <cellStyle name="20% - Accent1 5 2 2" xfId="923"/>
    <cellStyle name="20% - Accent1 5 3" xfId="939"/>
    <cellStyle name="20% - Accent1 5 4" xfId="852"/>
    <cellStyle name="20% - Accent1 5 5" xfId="669"/>
    <cellStyle name="20% - Accent1 6" xfId="376"/>
    <cellStyle name="20% - Accent1 6 2" xfId="940"/>
    <cellStyle name="20% - Accent1 6 3" xfId="866"/>
    <cellStyle name="20% - Accent1 6 4" xfId="683"/>
    <cellStyle name="20% - Accent1 7" xfId="582"/>
    <cellStyle name="20% - Accent1 7 2" xfId="752"/>
    <cellStyle name="20% - Accent1 8" xfId="795"/>
    <cellStyle name="20% - Accent1 8 2" xfId="942"/>
    <cellStyle name="20% - Accent1 8 3" xfId="941"/>
    <cellStyle name="20% - Accent1 9" xfId="943"/>
    <cellStyle name="20% - Accent2" xfId="91" builtinId="34" customBuiltin="1"/>
    <cellStyle name="20% - Accent2 10" xfId="1053"/>
    <cellStyle name="20% - Accent2 11" xfId="612"/>
    <cellStyle name="20% - Accent2 12" xfId="598"/>
    <cellStyle name="20% - Accent2 2" xfId="179"/>
    <cellStyle name="20% - Accent2 2 2" xfId="277"/>
    <cellStyle name="20% - Accent2 2 2 2" xfId="349"/>
    <cellStyle name="20% - Accent2 2 2 2 2" xfId="552"/>
    <cellStyle name="20% - Accent2 2 2 2 3" xfId="883"/>
    <cellStyle name="20% - Accent2 2 2 3" xfId="480"/>
    <cellStyle name="20% - Accent2 2 2 4" xfId="700"/>
    <cellStyle name="20% - Accent2 2 3" xfId="306"/>
    <cellStyle name="20% - Accent2 2 3 2" xfId="509"/>
    <cellStyle name="20% - Accent2 2 3 3" xfId="944"/>
    <cellStyle name="20% - Accent2 2 4" xfId="437"/>
    <cellStyle name="20% - Accent2 2 4 2" xfId="812"/>
    <cellStyle name="20% - Accent2 2 5" xfId="629"/>
    <cellStyle name="20% - Accent2 3" xfId="251"/>
    <cellStyle name="20% - Accent2 3 2" xfId="714"/>
    <cellStyle name="20% - Accent2 3 2 2" xfId="897"/>
    <cellStyle name="20% - Accent2 3 3" xfId="945"/>
    <cellStyle name="20% - Accent2 3 4" xfId="826"/>
    <cellStyle name="20% - Accent2 3 5" xfId="643"/>
    <cellStyle name="20% - Accent2 4" xfId="218"/>
    <cellStyle name="20% - Accent2 4 2" xfId="332"/>
    <cellStyle name="20% - Accent2 4 2 2" xfId="535"/>
    <cellStyle name="20% - Accent2 4 2 2 2" xfId="911"/>
    <cellStyle name="20% - Accent2 4 2 3" xfId="728"/>
    <cellStyle name="20% - Accent2 4 3" xfId="463"/>
    <cellStyle name="20% - Accent2 4 3 2" xfId="946"/>
    <cellStyle name="20% - Accent2 4 4" xfId="840"/>
    <cellStyle name="20% - Accent2 4 5" xfId="657"/>
    <cellStyle name="20% - Accent2 5" xfId="411"/>
    <cellStyle name="20% - Accent2 5 2" xfId="742"/>
    <cellStyle name="20% - Accent2 5 2 2" xfId="925"/>
    <cellStyle name="20% - Accent2 5 3" xfId="947"/>
    <cellStyle name="20% - Accent2 5 4" xfId="854"/>
    <cellStyle name="20% - Accent2 5 5" xfId="671"/>
    <cellStyle name="20% - Accent2 6" xfId="378"/>
    <cellStyle name="20% - Accent2 6 2" xfId="948"/>
    <cellStyle name="20% - Accent2 6 3" xfId="868"/>
    <cellStyle name="20% - Accent2 6 4" xfId="685"/>
    <cellStyle name="20% - Accent2 7" xfId="584"/>
    <cellStyle name="20% - Accent2 7 2" xfId="753"/>
    <cellStyle name="20% - Accent2 8" xfId="797"/>
    <cellStyle name="20% - Accent2 8 2" xfId="950"/>
    <cellStyle name="20% - Accent2 8 3" xfId="949"/>
    <cellStyle name="20% - Accent2 9" xfId="951"/>
    <cellStyle name="20% - Accent3" xfId="95" builtinId="38" customBuiltin="1"/>
    <cellStyle name="20% - Accent3 10" xfId="1055"/>
    <cellStyle name="20% - Accent3 11" xfId="614"/>
    <cellStyle name="20% - Accent3 12" xfId="600"/>
    <cellStyle name="20% - Accent3 2" xfId="183"/>
    <cellStyle name="20% - Accent3 2 2" xfId="279"/>
    <cellStyle name="20% - Accent3 2 2 2" xfId="351"/>
    <cellStyle name="20% - Accent3 2 2 2 2" xfId="554"/>
    <cellStyle name="20% - Accent3 2 2 2 3" xfId="885"/>
    <cellStyle name="20% - Accent3 2 2 3" xfId="482"/>
    <cellStyle name="20% - Accent3 2 2 4" xfId="702"/>
    <cellStyle name="20% - Accent3 2 3" xfId="308"/>
    <cellStyle name="20% - Accent3 2 3 2" xfId="511"/>
    <cellStyle name="20% - Accent3 2 3 3" xfId="952"/>
    <cellStyle name="20% - Accent3 2 4" xfId="439"/>
    <cellStyle name="20% - Accent3 2 4 2" xfId="814"/>
    <cellStyle name="20% - Accent3 2 5" xfId="631"/>
    <cellStyle name="20% - Accent3 3" xfId="255"/>
    <cellStyle name="20% - Accent3 3 2" xfId="716"/>
    <cellStyle name="20% - Accent3 3 2 2" xfId="899"/>
    <cellStyle name="20% - Accent3 3 3" xfId="953"/>
    <cellStyle name="20% - Accent3 3 4" xfId="828"/>
    <cellStyle name="20% - Accent3 3 5" xfId="645"/>
    <cellStyle name="20% - Accent3 4" xfId="220"/>
    <cellStyle name="20% - Accent3 4 2" xfId="334"/>
    <cellStyle name="20% - Accent3 4 2 2" xfId="537"/>
    <cellStyle name="20% - Accent3 4 2 2 2" xfId="913"/>
    <cellStyle name="20% - Accent3 4 2 3" xfId="730"/>
    <cellStyle name="20% - Accent3 4 3" xfId="465"/>
    <cellStyle name="20% - Accent3 4 3 2" xfId="954"/>
    <cellStyle name="20% - Accent3 4 4" xfId="842"/>
    <cellStyle name="20% - Accent3 4 5" xfId="659"/>
    <cellStyle name="20% - Accent3 5" xfId="415"/>
    <cellStyle name="20% - Accent3 5 2" xfId="744"/>
    <cellStyle name="20% - Accent3 5 2 2" xfId="927"/>
    <cellStyle name="20% - Accent3 5 3" xfId="955"/>
    <cellStyle name="20% - Accent3 5 4" xfId="856"/>
    <cellStyle name="20% - Accent3 5 5" xfId="673"/>
    <cellStyle name="20% - Accent3 6" xfId="380"/>
    <cellStyle name="20% - Accent3 6 2" xfId="956"/>
    <cellStyle name="20% - Accent3 6 3" xfId="870"/>
    <cellStyle name="20% - Accent3 6 4" xfId="687"/>
    <cellStyle name="20% - Accent3 7" xfId="586"/>
    <cellStyle name="20% - Accent3 7 2" xfId="754"/>
    <cellStyle name="20% - Accent3 8" xfId="799"/>
    <cellStyle name="20% - Accent3 8 2" xfId="958"/>
    <cellStyle name="20% - Accent3 8 3" xfId="957"/>
    <cellStyle name="20% - Accent3 9" xfId="959"/>
    <cellStyle name="20% - Accent4" xfId="99" builtinId="42" customBuiltin="1"/>
    <cellStyle name="20% - Accent4 10" xfId="1057"/>
    <cellStyle name="20% - Accent4 11" xfId="616"/>
    <cellStyle name="20% - Accent4 12" xfId="602"/>
    <cellStyle name="20% - Accent4 2" xfId="187"/>
    <cellStyle name="20% - Accent4 2 2" xfId="281"/>
    <cellStyle name="20% - Accent4 2 2 2" xfId="353"/>
    <cellStyle name="20% - Accent4 2 2 2 2" xfId="556"/>
    <cellStyle name="20% - Accent4 2 2 2 3" xfId="887"/>
    <cellStyle name="20% - Accent4 2 2 3" xfId="484"/>
    <cellStyle name="20% - Accent4 2 2 4" xfId="704"/>
    <cellStyle name="20% - Accent4 2 3" xfId="310"/>
    <cellStyle name="20% - Accent4 2 3 2" xfId="513"/>
    <cellStyle name="20% - Accent4 2 3 3" xfId="960"/>
    <cellStyle name="20% - Accent4 2 4" xfId="441"/>
    <cellStyle name="20% - Accent4 2 4 2" xfId="816"/>
    <cellStyle name="20% - Accent4 2 5" xfId="633"/>
    <cellStyle name="20% - Accent4 3" xfId="259"/>
    <cellStyle name="20% - Accent4 3 2" xfId="718"/>
    <cellStyle name="20% - Accent4 3 2 2" xfId="901"/>
    <cellStyle name="20% - Accent4 3 3" xfId="961"/>
    <cellStyle name="20% - Accent4 3 4" xfId="830"/>
    <cellStyle name="20% - Accent4 3 5" xfId="647"/>
    <cellStyle name="20% - Accent4 4" xfId="222"/>
    <cellStyle name="20% - Accent4 4 2" xfId="336"/>
    <cellStyle name="20% - Accent4 4 2 2" xfId="539"/>
    <cellStyle name="20% - Accent4 4 2 2 2" xfId="915"/>
    <cellStyle name="20% - Accent4 4 2 3" xfId="732"/>
    <cellStyle name="20% - Accent4 4 3" xfId="467"/>
    <cellStyle name="20% - Accent4 4 3 2" xfId="962"/>
    <cellStyle name="20% - Accent4 4 4" xfId="844"/>
    <cellStyle name="20% - Accent4 4 5" xfId="661"/>
    <cellStyle name="20% - Accent4 5" xfId="419"/>
    <cellStyle name="20% - Accent4 5 2" xfId="746"/>
    <cellStyle name="20% - Accent4 5 2 2" xfId="929"/>
    <cellStyle name="20% - Accent4 5 3" xfId="963"/>
    <cellStyle name="20% - Accent4 5 4" xfId="858"/>
    <cellStyle name="20% - Accent4 5 5" xfId="675"/>
    <cellStyle name="20% - Accent4 6" xfId="382"/>
    <cellStyle name="20% - Accent4 6 2" xfId="964"/>
    <cellStyle name="20% - Accent4 6 3" xfId="872"/>
    <cellStyle name="20% - Accent4 6 4" xfId="689"/>
    <cellStyle name="20% - Accent4 7" xfId="588"/>
    <cellStyle name="20% - Accent4 7 2" xfId="755"/>
    <cellStyle name="20% - Accent4 8" xfId="801"/>
    <cellStyle name="20% - Accent4 8 2" xfId="966"/>
    <cellStyle name="20% - Accent4 8 3" xfId="965"/>
    <cellStyle name="20% - Accent4 9" xfId="967"/>
    <cellStyle name="20% - Accent5" xfId="103" builtinId="46" customBuiltin="1"/>
    <cellStyle name="20% - Accent5 10" xfId="1059"/>
    <cellStyle name="20% - Accent5 11" xfId="618"/>
    <cellStyle name="20% - Accent5 12" xfId="604"/>
    <cellStyle name="20% - Accent5 2" xfId="191"/>
    <cellStyle name="20% - Accent5 2 2" xfId="283"/>
    <cellStyle name="20% - Accent5 2 2 2" xfId="355"/>
    <cellStyle name="20% - Accent5 2 2 2 2" xfId="558"/>
    <cellStyle name="20% - Accent5 2 2 2 3" xfId="889"/>
    <cellStyle name="20% - Accent5 2 2 3" xfId="486"/>
    <cellStyle name="20% - Accent5 2 2 4" xfId="706"/>
    <cellStyle name="20% - Accent5 2 3" xfId="312"/>
    <cellStyle name="20% - Accent5 2 3 2" xfId="515"/>
    <cellStyle name="20% - Accent5 2 3 3" xfId="968"/>
    <cellStyle name="20% - Accent5 2 4" xfId="443"/>
    <cellStyle name="20% - Accent5 2 4 2" xfId="818"/>
    <cellStyle name="20% - Accent5 2 5" xfId="635"/>
    <cellStyle name="20% - Accent5 3" xfId="263"/>
    <cellStyle name="20% - Accent5 3 2" xfId="720"/>
    <cellStyle name="20% - Accent5 3 2 2" xfId="903"/>
    <cellStyle name="20% - Accent5 3 3" xfId="969"/>
    <cellStyle name="20% - Accent5 3 4" xfId="832"/>
    <cellStyle name="20% - Accent5 3 5" xfId="649"/>
    <cellStyle name="20% - Accent5 4" xfId="224"/>
    <cellStyle name="20% - Accent5 4 2" xfId="338"/>
    <cellStyle name="20% - Accent5 4 2 2" xfId="541"/>
    <cellStyle name="20% - Accent5 4 2 2 2" xfId="917"/>
    <cellStyle name="20% - Accent5 4 2 3" xfId="734"/>
    <cellStyle name="20% - Accent5 4 3" xfId="469"/>
    <cellStyle name="20% - Accent5 4 3 2" xfId="970"/>
    <cellStyle name="20% - Accent5 4 4" xfId="846"/>
    <cellStyle name="20% - Accent5 4 5" xfId="663"/>
    <cellStyle name="20% - Accent5 5" xfId="423"/>
    <cellStyle name="20% - Accent5 5 2" xfId="748"/>
    <cellStyle name="20% - Accent5 5 2 2" xfId="931"/>
    <cellStyle name="20% - Accent5 5 3" xfId="971"/>
    <cellStyle name="20% - Accent5 5 4" xfId="860"/>
    <cellStyle name="20% - Accent5 5 5" xfId="677"/>
    <cellStyle name="20% - Accent5 6" xfId="384"/>
    <cellStyle name="20% - Accent5 6 2" xfId="972"/>
    <cellStyle name="20% - Accent5 6 3" xfId="874"/>
    <cellStyle name="20% - Accent5 6 4" xfId="691"/>
    <cellStyle name="20% - Accent5 7" xfId="590"/>
    <cellStyle name="20% - Accent5 7 2" xfId="756"/>
    <cellStyle name="20% - Accent5 8" xfId="803"/>
    <cellStyle name="20% - Accent5 8 2" xfId="974"/>
    <cellStyle name="20% - Accent5 8 3" xfId="973"/>
    <cellStyle name="20% - Accent5 9" xfId="975"/>
    <cellStyle name="20% - Accent6" xfId="107" builtinId="50" customBuiltin="1"/>
    <cellStyle name="20% - Accent6 10" xfId="1061"/>
    <cellStyle name="20% - Accent6 11" xfId="620"/>
    <cellStyle name="20% - Accent6 12" xfId="606"/>
    <cellStyle name="20% - Accent6 2" xfId="195"/>
    <cellStyle name="20% - Accent6 2 2" xfId="285"/>
    <cellStyle name="20% - Accent6 2 2 2" xfId="357"/>
    <cellStyle name="20% - Accent6 2 2 2 2" xfId="560"/>
    <cellStyle name="20% - Accent6 2 2 2 3" xfId="891"/>
    <cellStyle name="20% - Accent6 2 2 3" xfId="488"/>
    <cellStyle name="20% - Accent6 2 2 4" xfId="708"/>
    <cellStyle name="20% - Accent6 2 3" xfId="314"/>
    <cellStyle name="20% - Accent6 2 3 2" xfId="517"/>
    <cellStyle name="20% - Accent6 2 3 3" xfId="976"/>
    <cellStyle name="20% - Accent6 2 4" xfId="445"/>
    <cellStyle name="20% - Accent6 2 4 2" xfId="820"/>
    <cellStyle name="20% - Accent6 2 5" xfId="637"/>
    <cellStyle name="20% - Accent6 3" xfId="267"/>
    <cellStyle name="20% - Accent6 3 2" xfId="722"/>
    <cellStyle name="20% - Accent6 3 2 2" xfId="905"/>
    <cellStyle name="20% - Accent6 3 3" xfId="977"/>
    <cellStyle name="20% - Accent6 3 4" xfId="834"/>
    <cellStyle name="20% - Accent6 3 5" xfId="651"/>
    <cellStyle name="20% - Accent6 4" xfId="226"/>
    <cellStyle name="20% - Accent6 4 2" xfId="340"/>
    <cellStyle name="20% - Accent6 4 2 2" xfId="543"/>
    <cellStyle name="20% - Accent6 4 2 2 2" xfId="919"/>
    <cellStyle name="20% - Accent6 4 2 3" xfId="736"/>
    <cellStyle name="20% - Accent6 4 3" xfId="471"/>
    <cellStyle name="20% - Accent6 4 3 2" xfId="978"/>
    <cellStyle name="20% - Accent6 4 4" xfId="848"/>
    <cellStyle name="20% - Accent6 4 5" xfId="665"/>
    <cellStyle name="20% - Accent6 5" xfId="427"/>
    <cellStyle name="20% - Accent6 5 2" xfId="750"/>
    <cellStyle name="20% - Accent6 5 2 2" xfId="933"/>
    <cellStyle name="20% - Accent6 5 3" xfId="979"/>
    <cellStyle name="20% - Accent6 5 4" xfId="862"/>
    <cellStyle name="20% - Accent6 5 5" xfId="679"/>
    <cellStyle name="20% - Accent6 6" xfId="386"/>
    <cellStyle name="20% - Accent6 6 2" xfId="980"/>
    <cellStyle name="20% - Accent6 6 3" xfId="876"/>
    <cellStyle name="20% - Accent6 6 4" xfId="693"/>
    <cellStyle name="20% - Accent6 7" xfId="592"/>
    <cellStyle name="20% - Accent6 7 2" xfId="757"/>
    <cellStyle name="20% - Accent6 8" xfId="805"/>
    <cellStyle name="20% - Accent6 8 2" xfId="982"/>
    <cellStyle name="20% - Accent6 8 3" xfId="981"/>
    <cellStyle name="20% - Accent6 9" xfId="983"/>
    <cellStyle name="40% - Accent1" xfId="88" builtinId="31" customBuiltin="1"/>
    <cellStyle name="40% - Accent1 10" xfId="1052"/>
    <cellStyle name="40% - Accent1 11" xfId="611"/>
    <cellStyle name="40% - Accent1 12" xfId="597"/>
    <cellStyle name="40% - Accent1 2" xfId="176"/>
    <cellStyle name="40% - Accent1 2 2" xfId="276"/>
    <cellStyle name="40% - Accent1 2 2 2" xfId="348"/>
    <cellStyle name="40% - Accent1 2 2 2 2" xfId="551"/>
    <cellStyle name="40% - Accent1 2 2 2 3" xfId="882"/>
    <cellStyle name="40% - Accent1 2 2 3" xfId="479"/>
    <cellStyle name="40% - Accent1 2 2 4" xfId="699"/>
    <cellStyle name="40% - Accent1 2 3" xfId="305"/>
    <cellStyle name="40% - Accent1 2 3 2" xfId="508"/>
    <cellStyle name="40% - Accent1 2 3 3" xfId="984"/>
    <cellStyle name="40% - Accent1 2 4" xfId="436"/>
    <cellStyle name="40% - Accent1 2 4 2" xfId="811"/>
    <cellStyle name="40% - Accent1 2 5" xfId="628"/>
    <cellStyle name="40% - Accent1 3" xfId="248"/>
    <cellStyle name="40% - Accent1 3 2" xfId="713"/>
    <cellStyle name="40% - Accent1 3 2 2" xfId="896"/>
    <cellStyle name="40% - Accent1 3 3" xfId="985"/>
    <cellStyle name="40% - Accent1 3 4" xfId="825"/>
    <cellStyle name="40% - Accent1 3 5" xfId="642"/>
    <cellStyle name="40% - Accent1 4" xfId="217"/>
    <cellStyle name="40% - Accent1 4 2" xfId="331"/>
    <cellStyle name="40% - Accent1 4 2 2" xfId="534"/>
    <cellStyle name="40% - Accent1 4 2 2 2" xfId="910"/>
    <cellStyle name="40% - Accent1 4 2 3" xfId="727"/>
    <cellStyle name="40% - Accent1 4 3" xfId="462"/>
    <cellStyle name="40% - Accent1 4 3 2" xfId="986"/>
    <cellStyle name="40% - Accent1 4 4" xfId="839"/>
    <cellStyle name="40% - Accent1 4 5" xfId="656"/>
    <cellStyle name="40% - Accent1 5" xfId="408"/>
    <cellStyle name="40% - Accent1 5 2" xfId="741"/>
    <cellStyle name="40% - Accent1 5 2 2" xfId="924"/>
    <cellStyle name="40% - Accent1 5 3" xfId="987"/>
    <cellStyle name="40% - Accent1 5 4" xfId="853"/>
    <cellStyle name="40% - Accent1 5 5" xfId="670"/>
    <cellStyle name="40% - Accent1 6" xfId="377"/>
    <cellStyle name="40% - Accent1 6 2" xfId="988"/>
    <cellStyle name="40% - Accent1 6 3" xfId="867"/>
    <cellStyle name="40% - Accent1 6 4" xfId="684"/>
    <cellStyle name="40% - Accent1 7" xfId="583"/>
    <cellStyle name="40% - Accent1 7 2" xfId="758"/>
    <cellStyle name="40% - Accent1 8" xfId="796"/>
    <cellStyle name="40% - Accent1 8 2" xfId="990"/>
    <cellStyle name="40% - Accent1 8 3" xfId="989"/>
    <cellStyle name="40% - Accent1 9" xfId="991"/>
    <cellStyle name="40% - Accent2" xfId="92" builtinId="35" customBuiltin="1"/>
    <cellStyle name="40% - Accent2 10" xfId="1054"/>
    <cellStyle name="40% - Accent2 11" xfId="613"/>
    <cellStyle name="40% - Accent2 12" xfId="599"/>
    <cellStyle name="40% - Accent2 2" xfId="180"/>
    <cellStyle name="40% - Accent2 2 2" xfId="278"/>
    <cellStyle name="40% - Accent2 2 2 2" xfId="350"/>
    <cellStyle name="40% - Accent2 2 2 2 2" xfId="553"/>
    <cellStyle name="40% - Accent2 2 2 2 3" xfId="884"/>
    <cellStyle name="40% - Accent2 2 2 3" xfId="481"/>
    <cellStyle name="40% - Accent2 2 2 4" xfId="701"/>
    <cellStyle name="40% - Accent2 2 3" xfId="307"/>
    <cellStyle name="40% - Accent2 2 3 2" xfId="510"/>
    <cellStyle name="40% - Accent2 2 3 3" xfId="992"/>
    <cellStyle name="40% - Accent2 2 4" xfId="438"/>
    <cellStyle name="40% - Accent2 2 4 2" xfId="813"/>
    <cellStyle name="40% - Accent2 2 5" xfId="630"/>
    <cellStyle name="40% - Accent2 3" xfId="252"/>
    <cellStyle name="40% - Accent2 3 2" xfId="715"/>
    <cellStyle name="40% - Accent2 3 2 2" xfId="898"/>
    <cellStyle name="40% - Accent2 3 3" xfId="993"/>
    <cellStyle name="40% - Accent2 3 4" xfId="827"/>
    <cellStyle name="40% - Accent2 3 5" xfId="644"/>
    <cellStyle name="40% - Accent2 4" xfId="219"/>
    <cellStyle name="40% - Accent2 4 2" xfId="333"/>
    <cellStyle name="40% - Accent2 4 2 2" xfId="536"/>
    <cellStyle name="40% - Accent2 4 2 2 2" xfId="912"/>
    <cellStyle name="40% - Accent2 4 2 3" xfId="729"/>
    <cellStyle name="40% - Accent2 4 3" xfId="464"/>
    <cellStyle name="40% - Accent2 4 3 2" xfId="994"/>
    <cellStyle name="40% - Accent2 4 4" xfId="841"/>
    <cellStyle name="40% - Accent2 4 5" xfId="658"/>
    <cellStyle name="40% - Accent2 5" xfId="412"/>
    <cellStyle name="40% - Accent2 5 2" xfId="743"/>
    <cellStyle name="40% - Accent2 5 2 2" xfId="926"/>
    <cellStyle name="40% - Accent2 5 3" xfId="995"/>
    <cellStyle name="40% - Accent2 5 4" xfId="855"/>
    <cellStyle name="40% - Accent2 5 5" xfId="672"/>
    <cellStyle name="40% - Accent2 6" xfId="379"/>
    <cellStyle name="40% - Accent2 6 2" xfId="996"/>
    <cellStyle name="40% - Accent2 6 3" xfId="869"/>
    <cellStyle name="40% - Accent2 6 4" xfId="686"/>
    <cellStyle name="40% - Accent2 7" xfId="585"/>
    <cellStyle name="40% - Accent2 7 2" xfId="759"/>
    <cellStyle name="40% - Accent2 8" xfId="798"/>
    <cellStyle name="40% - Accent2 8 2" xfId="998"/>
    <cellStyle name="40% - Accent2 8 3" xfId="997"/>
    <cellStyle name="40% - Accent2 9" xfId="999"/>
    <cellStyle name="40% - Accent3" xfId="96" builtinId="39" customBuiltin="1"/>
    <cellStyle name="40% - Accent3 10" xfId="1056"/>
    <cellStyle name="40% - Accent3 11" xfId="615"/>
    <cellStyle name="40% - Accent3 12" xfId="601"/>
    <cellStyle name="40% - Accent3 2" xfId="184"/>
    <cellStyle name="40% - Accent3 2 2" xfId="280"/>
    <cellStyle name="40% - Accent3 2 2 2" xfId="352"/>
    <cellStyle name="40% - Accent3 2 2 2 2" xfId="555"/>
    <cellStyle name="40% - Accent3 2 2 2 3" xfId="886"/>
    <cellStyle name="40% - Accent3 2 2 3" xfId="483"/>
    <cellStyle name="40% - Accent3 2 2 4" xfId="703"/>
    <cellStyle name="40% - Accent3 2 3" xfId="309"/>
    <cellStyle name="40% - Accent3 2 3 2" xfId="512"/>
    <cellStyle name="40% - Accent3 2 3 3" xfId="1000"/>
    <cellStyle name="40% - Accent3 2 4" xfId="440"/>
    <cellStyle name="40% - Accent3 2 4 2" xfId="815"/>
    <cellStyle name="40% - Accent3 2 5" xfId="632"/>
    <cellStyle name="40% - Accent3 3" xfId="256"/>
    <cellStyle name="40% - Accent3 3 2" xfId="717"/>
    <cellStyle name="40% - Accent3 3 2 2" xfId="900"/>
    <cellStyle name="40% - Accent3 3 3" xfId="1001"/>
    <cellStyle name="40% - Accent3 3 4" xfId="829"/>
    <cellStyle name="40% - Accent3 3 5" xfId="646"/>
    <cellStyle name="40% - Accent3 4" xfId="221"/>
    <cellStyle name="40% - Accent3 4 2" xfId="335"/>
    <cellStyle name="40% - Accent3 4 2 2" xfId="538"/>
    <cellStyle name="40% - Accent3 4 2 2 2" xfId="914"/>
    <cellStyle name="40% - Accent3 4 2 3" xfId="731"/>
    <cellStyle name="40% - Accent3 4 3" xfId="466"/>
    <cellStyle name="40% - Accent3 4 3 2" xfId="1002"/>
    <cellStyle name="40% - Accent3 4 4" xfId="843"/>
    <cellStyle name="40% - Accent3 4 5" xfId="660"/>
    <cellStyle name="40% - Accent3 5" xfId="416"/>
    <cellStyle name="40% - Accent3 5 2" xfId="745"/>
    <cellStyle name="40% - Accent3 5 2 2" xfId="928"/>
    <cellStyle name="40% - Accent3 5 3" xfId="1003"/>
    <cellStyle name="40% - Accent3 5 4" xfId="857"/>
    <cellStyle name="40% - Accent3 5 5" xfId="674"/>
    <cellStyle name="40% - Accent3 6" xfId="381"/>
    <cellStyle name="40% - Accent3 6 2" xfId="1004"/>
    <cellStyle name="40% - Accent3 6 3" xfId="871"/>
    <cellStyle name="40% - Accent3 6 4" xfId="688"/>
    <cellStyle name="40% - Accent3 7" xfId="587"/>
    <cellStyle name="40% - Accent3 7 2" xfId="760"/>
    <cellStyle name="40% - Accent3 8" xfId="800"/>
    <cellStyle name="40% - Accent3 8 2" xfId="1006"/>
    <cellStyle name="40% - Accent3 8 3" xfId="1005"/>
    <cellStyle name="40% - Accent3 9" xfId="1007"/>
    <cellStyle name="40% - Accent4" xfId="100" builtinId="43" customBuiltin="1"/>
    <cellStyle name="40% - Accent4 10" xfId="1058"/>
    <cellStyle name="40% - Accent4 11" xfId="617"/>
    <cellStyle name="40% - Accent4 12" xfId="603"/>
    <cellStyle name="40% - Accent4 2" xfId="188"/>
    <cellStyle name="40% - Accent4 2 2" xfId="282"/>
    <cellStyle name="40% - Accent4 2 2 2" xfId="354"/>
    <cellStyle name="40% - Accent4 2 2 2 2" xfId="557"/>
    <cellStyle name="40% - Accent4 2 2 2 3" xfId="888"/>
    <cellStyle name="40% - Accent4 2 2 3" xfId="485"/>
    <cellStyle name="40% - Accent4 2 2 4" xfId="705"/>
    <cellStyle name="40% - Accent4 2 3" xfId="311"/>
    <cellStyle name="40% - Accent4 2 3 2" xfId="514"/>
    <cellStyle name="40% - Accent4 2 3 3" xfId="1008"/>
    <cellStyle name="40% - Accent4 2 4" xfId="442"/>
    <cellStyle name="40% - Accent4 2 4 2" xfId="817"/>
    <cellStyle name="40% - Accent4 2 5" xfId="634"/>
    <cellStyle name="40% - Accent4 3" xfId="260"/>
    <cellStyle name="40% - Accent4 3 2" xfId="719"/>
    <cellStyle name="40% - Accent4 3 2 2" xfId="902"/>
    <cellStyle name="40% - Accent4 3 3" xfId="1009"/>
    <cellStyle name="40% - Accent4 3 4" xfId="831"/>
    <cellStyle name="40% - Accent4 3 5" xfId="648"/>
    <cellStyle name="40% - Accent4 4" xfId="223"/>
    <cellStyle name="40% - Accent4 4 2" xfId="337"/>
    <cellStyle name="40% - Accent4 4 2 2" xfId="540"/>
    <cellStyle name="40% - Accent4 4 2 2 2" xfId="916"/>
    <cellStyle name="40% - Accent4 4 2 3" xfId="733"/>
    <cellStyle name="40% - Accent4 4 3" xfId="468"/>
    <cellStyle name="40% - Accent4 4 3 2" xfId="1010"/>
    <cellStyle name="40% - Accent4 4 4" xfId="845"/>
    <cellStyle name="40% - Accent4 4 5" xfId="662"/>
    <cellStyle name="40% - Accent4 5" xfId="420"/>
    <cellStyle name="40% - Accent4 5 2" xfId="747"/>
    <cellStyle name="40% - Accent4 5 2 2" xfId="930"/>
    <cellStyle name="40% - Accent4 5 3" xfId="1011"/>
    <cellStyle name="40% - Accent4 5 4" xfId="859"/>
    <cellStyle name="40% - Accent4 5 5" xfId="676"/>
    <cellStyle name="40% - Accent4 6" xfId="383"/>
    <cellStyle name="40% - Accent4 6 2" xfId="1012"/>
    <cellStyle name="40% - Accent4 6 3" xfId="873"/>
    <cellStyle name="40% - Accent4 6 4" xfId="690"/>
    <cellStyle name="40% - Accent4 7" xfId="589"/>
    <cellStyle name="40% - Accent4 7 2" xfId="761"/>
    <cellStyle name="40% - Accent4 8" xfId="802"/>
    <cellStyle name="40% - Accent4 8 2" xfId="1014"/>
    <cellStyle name="40% - Accent4 8 3" xfId="1013"/>
    <cellStyle name="40% - Accent4 9" xfId="1015"/>
    <cellStyle name="40% - Accent5" xfId="104" builtinId="47" customBuiltin="1"/>
    <cellStyle name="40% - Accent5 10" xfId="1060"/>
    <cellStyle name="40% - Accent5 11" xfId="619"/>
    <cellStyle name="40% - Accent5 12" xfId="605"/>
    <cellStyle name="40% - Accent5 2" xfId="192"/>
    <cellStyle name="40% - Accent5 2 2" xfId="284"/>
    <cellStyle name="40% - Accent5 2 2 2" xfId="356"/>
    <cellStyle name="40% - Accent5 2 2 2 2" xfId="559"/>
    <cellStyle name="40% - Accent5 2 2 2 3" xfId="890"/>
    <cellStyle name="40% - Accent5 2 2 3" xfId="487"/>
    <cellStyle name="40% - Accent5 2 2 4" xfId="707"/>
    <cellStyle name="40% - Accent5 2 3" xfId="313"/>
    <cellStyle name="40% - Accent5 2 3 2" xfId="516"/>
    <cellStyle name="40% - Accent5 2 3 3" xfId="1016"/>
    <cellStyle name="40% - Accent5 2 4" xfId="444"/>
    <cellStyle name="40% - Accent5 2 4 2" xfId="819"/>
    <cellStyle name="40% - Accent5 2 5" xfId="636"/>
    <cellStyle name="40% - Accent5 3" xfId="264"/>
    <cellStyle name="40% - Accent5 3 2" xfId="721"/>
    <cellStyle name="40% - Accent5 3 2 2" xfId="904"/>
    <cellStyle name="40% - Accent5 3 3" xfId="1017"/>
    <cellStyle name="40% - Accent5 3 4" xfId="833"/>
    <cellStyle name="40% - Accent5 3 5" xfId="650"/>
    <cellStyle name="40% - Accent5 4" xfId="225"/>
    <cellStyle name="40% - Accent5 4 2" xfId="339"/>
    <cellStyle name="40% - Accent5 4 2 2" xfId="542"/>
    <cellStyle name="40% - Accent5 4 2 2 2" xfId="918"/>
    <cellStyle name="40% - Accent5 4 2 3" xfId="735"/>
    <cellStyle name="40% - Accent5 4 3" xfId="470"/>
    <cellStyle name="40% - Accent5 4 3 2" xfId="1018"/>
    <cellStyle name="40% - Accent5 4 4" xfId="847"/>
    <cellStyle name="40% - Accent5 4 5" xfId="664"/>
    <cellStyle name="40% - Accent5 5" xfId="424"/>
    <cellStyle name="40% - Accent5 5 2" xfId="749"/>
    <cellStyle name="40% - Accent5 5 2 2" xfId="932"/>
    <cellStyle name="40% - Accent5 5 3" xfId="1019"/>
    <cellStyle name="40% - Accent5 5 4" xfId="861"/>
    <cellStyle name="40% - Accent5 5 5" xfId="678"/>
    <cellStyle name="40% - Accent5 6" xfId="385"/>
    <cellStyle name="40% - Accent5 6 2" xfId="1020"/>
    <cellStyle name="40% - Accent5 6 3" xfId="875"/>
    <cellStyle name="40% - Accent5 6 4" xfId="692"/>
    <cellStyle name="40% - Accent5 7" xfId="591"/>
    <cellStyle name="40% - Accent5 7 2" xfId="762"/>
    <cellStyle name="40% - Accent5 8" xfId="804"/>
    <cellStyle name="40% - Accent5 8 2" xfId="1022"/>
    <cellStyle name="40% - Accent5 8 3" xfId="1021"/>
    <cellStyle name="40% - Accent5 9" xfId="1023"/>
    <cellStyle name="40% - Accent6" xfId="108" builtinId="51" customBuiltin="1"/>
    <cellStyle name="40% - Accent6 10" xfId="1062"/>
    <cellStyle name="40% - Accent6 11" xfId="621"/>
    <cellStyle name="40% - Accent6 12" xfId="607"/>
    <cellStyle name="40% - Accent6 2" xfId="196"/>
    <cellStyle name="40% - Accent6 2 2" xfId="286"/>
    <cellStyle name="40% - Accent6 2 2 2" xfId="358"/>
    <cellStyle name="40% - Accent6 2 2 2 2" xfId="561"/>
    <cellStyle name="40% - Accent6 2 2 2 3" xfId="892"/>
    <cellStyle name="40% - Accent6 2 2 3" xfId="489"/>
    <cellStyle name="40% - Accent6 2 2 4" xfId="709"/>
    <cellStyle name="40% - Accent6 2 3" xfId="315"/>
    <cellStyle name="40% - Accent6 2 3 2" xfId="518"/>
    <cellStyle name="40% - Accent6 2 3 3" xfId="1024"/>
    <cellStyle name="40% - Accent6 2 4" xfId="446"/>
    <cellStyle name="40% - Accent6 2 4 2" xfId="821"/>
    <cellStyle name="40% - Accent6 2 5" xfId="638"/>
    <cellStyle name="40% - Accent6 3" xfId="268"/>
    <cellStyle name="40% - Accent6 3 2" xfId="723"/>
    <cellStyle name="40% - Accent6 3 2 2" xfId="906"/>
    <cellStyle name="40% - Accent6 3 3" xfId="1025"/>
    <cellStyle name="40% - Accent6 3 4" xfId="835"/>
    <cellStyle name="40% - Accent6 3 5" xfId="652"/>
    <cellStyle name="40% - Accent6 4" xfId="227"/>
    <cellStyle name="40% - Accent6 4 2" xfId="341"/>
    <cellStyle name="40% - Accent6 4 2 2" xfId="544"/>
    <cellStyle name="40% - Accent6 4 2 2 2" xfId="920"/>
    <cellStyle name="40% - Accent6 4 2 3" xfId="737"/>
    <cellStyle name="40% - Accent6 4 3" xfId="472"/>
    <cellStyle name="40% - Accent6 4 3 2" xfId="1026"/>
    <cellStyle name="40% - Accent6 4 4" xfId="849"/>
    <cellStyle name="40% - Accent6 4 5" xfId="666"/>
    <cellStyle name="40% - Accent6 5" xfId="428"/>
    <cellStyle name="40% - Accent6 5 2" xfId="751"/>
    <cellStyle name="40% - Accent6 5 2 2" xfId="934"/>
    <cellStyle name="40% - Accent6 5 3" xfId="1027"/>
    <cellStyle name="40% - Accent6 5 4" xfId="863"/>
    <cellStyle name="40% - Accent6 5 5" xfId="680"/>
    <cellStyle name="40% - Accent6 6" xfId="387"/>
    <cellStyle name="40% - Accent6 6 2" xfId="1028"/>
    <cellStyle name="40% - Accent6 6 3" xfId="877"/>
    <cellStyle name="40% - Accent6 6 4" xfId="694"/>
    <cellStyle name="40% - Accent6 7" xfId="593"/>
    <cellStyle name="40% - Accent6 7 2" xfId="763"/>
    <cellStyle name="40% - Accent6 8" xfId="806"/>
    <cellStyle name="40% - Accent6 8 2" xfId="1030"/>
    <cellStyle name="40% - Accent6 8 3" xfId="1029"/>
    <cellStyle name="40% - Accent6 9" xfId="1031"/>
    <cellStyle name="60% - Accent1" xfId="89" builtinId="32" customBuiltin="1"/>
    <cellStyle name="60% - Accent1 2" xfId="177"/>
    <cellStyle name="60% - Accent1 3" xfId="249"/>
    <cellStyle name="60% - Accent1 3 2" xfId="764"/>
    <cellStyle name="60% - Accent1 4" xfId="409"/>
    <cellStyle name="60% - Accent2" xfId="93" builtinId="36" customBuiltin="1"/>
    <cellStyle name="60% - Accent2 2" xfId="181"/>
    <cellStyle name="60% - Accent2 3" xfId="253"/>
    <cellStyle name="60% - Accent2 3 2" xfId="765"/>
    <cellStyle name="60% - Accent2 4" xfId="413"/>
    <cellStyle name="60% - Accent3" xfId="97" builtinId="40" customBuiltin="1"/>
    <cellStyle name="60% - Accent3 2" xfId="185"/>
    <cellStyle name="60% - Accent3 3" xfId="257"/>
    <cellStyle name="60% - Accent3 3 2" xfId="766"/>
    <cellStyle name="60% - Accent3 4" xfId="417"/>
    <cellStyle name="60% - Accent4" xfId="101" builtinId="44" customBuiltin="1"/>
    <cellStyle name="60% - Accent4 2" xfId="189"/>
    <cellStyle name="60% - Accent4 3" xfId="261"/>
    <cellStyle name="60% - Accent4 3 2" xfId="767"/>
    <cellStyle name="60% - Accent4 4" xfId="421"/>
    <cellStyle name="60% - Accent5" xfId="105" builtinId="48" customBuiltin="1"/>
    <cellStyle name="60% - Accent5 2" xfId="193"/>
    <cellStyle name="60% - Accent5 3" xfId="265"/>
    <cellStyle name="60% - Accent5 3 2" xfId="768"/>
    <cellStyle name="60% - Accent5 4" xfId="425"/>
    <cellStyle name="60% - Accent6" xfId="109" builtinId="52" customBuiltin="1"/>
    <cellStyle name="60% - Accent6 2" xfId="197"/>
    <cellStyle name="60% - Accent6 3" xfId="269"/>
    <cellStyle name="60% - Accent6 3 2" xfId="769"/>
    <cellStyle name="60% - Accent6 4" xfId="429"/>
    <cellStyle name="Accent1" xfId="86" builtinId="29" customBuiltin="1"/>
    <cellStyle name="Accent1 2" xfId="174"/>
    <cellStyle name="Accent1 3" xfId="246"/>
    <cellStyle name="Accent1 3 2" xfId="770"/>
    <cellStyle name="Accent1 4" xfId="406"/>
    <cellStyle name="Accent2" xfId="90" builtinId="33" customBuiltin="1"/>
    <cellStyle name="Accent2 2" xfId="178"/>
    <cellStyle name="Accent2 3" xfId="250"/>
    <cellStyle name="Accent2 3 2" xfId="771"/>
    <cellStyle name="Accent2 4" xfId="410"/>
    <cellStyle name="Accent3" xfId="94" builtinId="37" customBuiltin="1"/>
    <cellStyle name="Accent3 2" xfId="182"/>
    <cellStyle name="Accent3 3" xfId="254"/>
    <cellStyle name="Accent3 3 2" xfId="772"/>
    <cellStyle name="Accent3 4" xfId="414"/>
    <cellStyle name="Accent4" xfId="98" builtinId="41" customBuiltin="1"/>
    <cellStyle name="Accent4 2" xfId="186"/>
    <cellStyle name="Accent4 3" xfId="258"/>
    <cellStyle name="Accent4 3 2" xfId="773"/>
    <cellStyle name="Accent4 4" xfId="418"/>
    <cellStyle name="Accent5" xfId="102" builtinId="45" customBuiltin="1"/>
    <cellStyle name="Accent5 2" xfId="190"/>
    <cellStyle name="Accent5 3" xfId="262"/>
    <cellStyle name="Accent5 3 2" xfId="774"/>
    <cellStyle name="Accent5 4" xfId="422"/>
    <cellStyle name="Accent6" xfId="106" builtinId="49" customBuiltin="1"/>
    <cellStyle name="Accent6 2" xfId="194"/>
    <cellStyle name="Accent6 3" xfId="266"/>
    <cellStyle name="Accent6 3 2" xfId="775"/>
    <cellStyle name="Accent6 4" xfId="426"/>
    <cellStyle name="Bad" xfId="75" builtinId="27" customBuiltin="1"/>
    <cellStyle name="Bad 2" xfId="163"/>
    <cellStyle name="Bad 3" xfId="235"/>
    <cellStyle name="Bad 3 2" xfId="776"/>
    <cellStyle name="Bad 4" xfId="395"/>
    <cellStyle name="Calculation" xfId="79" builtinId="22" customBuiltin="1"/>
    <cellStyle name="Calculation 2" xfId="167"/>
    <cellStyle name="Calculation 3" xfId="239"/>
    <cellStyle name="Calculation 3 2" xfId="777"/>
    <cellStyle name="Calculation 4" xfId="399"/>
    <cellStyle name="Check Cell" xfId="81" builtinId="23" customBuiltin="1"/>
    <cellStyle name="Check Cell 2" xfId="169"/>
    <cellStyle name="Check Cell 3" xfId="241"/>
    <cellStyle name="Check Cell 3 2" xfId="778"/>
    <cellStyle name="Check Cell 4" xfId="401"/>
    <cellStyle name="Comma 2" xfId="5"/>
    <cellStyle name="Comma 2 2" xfId="6"/>
    <cellStyle name="Comma 2 3" xfId="7"/>
    <cellStyle name="Comma 2 4" xfId="135"/>
    <cellStyle name="Comma 3" xfId="8"/>
    <cellStyle name="Comma 4" xfId="136"/>
    <cellStyle name="Comma 5" xfId="137"/>
    <cellStyle name="Comma 6" xfId="142"/>
    <cellStyle name="Comma 7" xfId="132"/>
    <cellStyle name="CommaSimple" xfId="9"/>
    <cellStyle name="Currency Simple" xfId="10"/>
    <cellStyle name="Explanatory Text" xfId="84" builtinId="53" customBuiltin="1"/>
    <cellStyle name="Explanatory Text 2" xfId="172"/>
    <cellStyle name="Explanatory Text 3" xfId="244"/>
    <cellStyle name="Explanatory Text 3 2" xfId="779"/>
    <cellStyle name="Explanatory Text 4" xfId="404"/>
    <cellStyle name="Good" xfId="74" builtinId="26" customBuiltin="1"/>
    <cellStyle name="Good 2" xfId="162"/>
    <cellStyle name="Good 3" xfId="234"/>
    <cellStyle name="Good 3 2" xfId="780"/>
    <cellStyle name="Good 4" xfId="394"/>
    <cellStyle name="Heading 1" xfId="70" builtinId="16" customBuiltin="1"/>
    <cellStyle name="Heading 1 2" xfId="158"/>
    <cellStyle name="Heading 1 3" xfId="230"/>
    <cellStyle name="Heading 1 3 2" xfId="781"/>
    <cellStyle name="Heading 1 4" xfId="390"/>
    <cellStyle name="Heading 2" xfId="71" builtinId="17" customBuiltin="1"/>
    <cellStyle name="Heading 2 2" xfId="159"/>
    <cellStyle name="Heading 2 3" xfId="231"/>
    <cellStyle name="Heading 2 3 2" xfId="782"/>
    <cellStyle name="Heading 2 4" xfId="391"/>
    <cellStyle name="Heading 3" xfId="72" builtinId="18" customBuiltin="1"/>
    <cellStyle name="Heading 3 2" xfId="160"/>
    <cellStyle name="Heading 3 3" xfId="232"/>
    <cellStyle name="Heading 3 3 2" xfId="783"/>
    <cellStyle name="Heading 3 4" xfId="392"/>
    <cellStyle name="Heading 4" xfId="73" builtinId="19" customBuiltin="1"/>
    <cellStyle name="Heading 4 2" xfId="161"/>
    <cellStyle name="Heading 4 3" xfId="233"/>
    <cellStyle name="Heading 4 3 2" xfId="784"/>
    <cellStyle name="Heading 4 4" xfId="393"/>
    <cellStyle name="Hyperlink 2" xfId="11"/>
    <cellStyle name="Hyperlink 2 2" xfId="144"/>
    <cellStyle name="Hyperlink 3" xfId="12"/>
    <cellStyle name="Hyperlink 4" xfId="143"/>
    <cellStyle name="Hyperlink 5" xfId="609"/>
    <cellStyle name="Input" xfId="77" builtinId="20" customBuiltin="1"/>
    <cellStyle name="Input 2" xfId="165"/>
    <cellStyle name="Input 3" xfId="237"/>
    <cellStyle name="Input 3 2" xfId="785"/>
    <cellStyle name="Input 4" xfId="397"/>
    <cellStyle name="Linked Cell" xfId="80" builtinId="24" customBuiltin="1"/>
    <cellStyle name="Linked Cell 2" xfId="168"/>
    <cellStyle name="Linked Cell 3" xfId="240"/>
    <cellStyle name="Linked Cell 3 2" xfId="786"/>
    <cellStyle name="Linked Cell 4" xfId="400"/>
    <cellStyle name="Neutral" xfId="76" builtinId="28" customBuiltin="1"/>
    <cellStyle name="Neutral 2" xfId="164"/>
    <cellStyle name="Neutral 3" xfId="236"/>
    <cellStyle name="Neutral 3 2" xfId="787"/>
    <cellStyle name="Neutral 4" xfId="396"/>
    <cellStyle name="Normal" xfId="0" builtinId="0"/>
    <cellStyle name="Normal 10" xfId="64"/>
    <cellStyle name="Normal 10 2" xfId="111"/>
    <cellStyle name="Normal 10 3" xfId="129"/>
    <cellStyle name="Normal 10 3 2" xfId="211"/>
    <cellStyle name="Normal 10 3 3" xfId="156"/>
    <cellStyle name="Normal 10_Results" xfId="112"/>
    <cellStyle name="Normal 11" xfId="157"/>
    <cellStyle name="Normal 11 2" xfId="273"/>
    <cellStyle name="Normal 11 2 2" xfId="345"/>
    <cellStyle name="Normal 11 2 2 2" xfId="548"/>
    <cellStyle name="Normal 11 2 2 3" xfId="879"/>
    <cellStyle name="Normal 11 2 3" xfId="476"/>
    <cellStyle name="Normal 11 2 4" xfId="696"/>
    <cellStyle name="Normal 11 3" xfId="302"/>
    <cellStyle name="Normal 11 3 2" xfId="505"/>
    <cellStyle name="Normal 11 3 3" xfId="1032"/>
    <cellStyle name="Normal 11 4" xfId="433"/>
    <cellStyle name="Normal 11 4 2" xfId="808"/>
    <cellStyle name="Normal 11 5" xfId="625"/>
    <cellStyle name="Normal 12" xfId="198"/>
    <cellStyle name="Normal 12 2" xfId="287"/>
    <cellStyle name="Normal 12 2 2" xfId="359"/>
    <cellStyle name="Normal 12 2 2 2" xfId="562"/>
    <cellStyle name="Normal 12 2 2 3" xfId="893"/>
    <cellStyle name="Normal 12 2 3" xfId="490"/>
    <cellStyle name="Normal 12 2 4" xfId="710"/>
    <cellStyle name="Normal 12 3" xfId="316"/>
    <cellStyle name="Normal 12 3 2" xfId="519"/>
    <cellStyle name="Normal 12 3 3" xfId="1033"/>
    <cellStyle name="Normal 12 4" xfId="447"/>
    <cellStyle name="Normal 12 4 2" xfId="822"/>
    <cellStyle name="Normal 12 5" xfId="639"/>
    <cellStyle name="Normal 13" xfId="199"/>
    <cellStyle name="Normal 13 2" xfId="288"/>
    <cellStyle name="Normal 13 2 2" xfId="360"/>
    <cellStyle name="Normal 13 2 2 2" xfId="563"/>
    <cellStyle name="Normal 13 2 2 3" xfId="907"/>
    <cellStyle name="Normal 13 2 3" xfId="491"/>
    <cellStyle name="Normal 13 2 4" xfId="724"/>
    <cellStyle name="Normal 13 3" xfId="317"/>
    <cellStyle name="Normal 13 3 2" xfId="520"/>
    <cellStyle name="Normal 13 3 3" xfId="1034"/>
    <cellStyle name="Normal 13 4" xfId="448"/>
    <cellStyle name="Normal 13 4 2" xfId="836"/>
    <cellStyle name="Normal 13 5" xfId="653"/>
    <cellStyle name="Normal 14" xfId="200"/>
    <cellStyle name="Normal 14 2" xfId="289"/>
    <cellStyle name="Normal 14 2 2" xfId="361"/>
    <cellStyle name="Normal 14 2 2 2" xfId="564"/>
    <cellStyle name="Normal 14 2 2 3" xfId="921"/>
    <cellStyle name="Normal 14 2 3" xfId="492"/>
    <cellStyle name="Normal 14 2 4" xfId="738"/>
    <cellStyle name="Normal 14 3" xfId="318"/>
    <cellStyle name="Normal 14 3 2" xfId="521"/>
    <cellStyle name="Normal 14 3 3" xfId="1035"/>
    <cellStyle name="Normal 14 4" xfId="449"/>
    <cellStyle name="Normal 14 4 2" xfId="850"/>
    <cellStyle name="Normal 14 5" xfId="667"/>
    <cellStyle name="Normal 15" xfId="202"/>
    <cellStyle name="Normal 15 2" xfId="291"/>
    <cellStyle name="Normal 15 2 2" xfId="363"/>
    <cellStyle name="Normal 15 2 2 2" xfId="566"/>
    <cellStyle name="Normal 15 2 3" xfId="494"/>
    <cellStyle name="Normal 15 2 4" xfId="1036"/>
    <cellStyle name="Normal 15 3" xfId="320"/>
    <cellStyle name="Normal 15 3 2" xfId="523"/>
    <cellStyle name="Normal 15 3 3" xfId="864"/>
    <cellStyle name="Normal 15 4" xfId="451"/>
    <cellStyle name="Normal 15 5" xfId="681"/>
    <cellStyle name="Normal 16" xfId="204"/>
    <cellStyle name="Normal 16 2" xfId="293"/>
    <cellStyle name="Normal 16 2 2" xfId="365"/>
    <cellStyle name="Normal 16 2 2 2" xfId="568"/>
    <cellStyle name="Normal 16 2 3" xfId="496"/>
    <cellStyle name="Normal 16 3" xfId="322"/>
    <cellStyle name="Normal 16 3 2" xfId="525"/>
    <cellStyle name="Normal 16 4" xfId="453"/>
    <cellStyle name="Normal 16 5" xfId="788"/>
    <cellStyle name="Normal 17" xfId="201"/>
    <cellStyle name="Normal 17 2" xfId="290"/>
    <cellStyle name="Normal 17 2 2" xfId="362"/>
    <cellStyle name="Normal 17 2 2 2" xfId="565"/>
    <cellStyle name="Normal 17 2 3" xfId="493"/>
    <cellStyle name="Normal 17 2 4" xfId="1037"/>
    <cellStyle name="Normal 17 3" xfId="319"/>
    <cellStyle name="Normal 17 3 2" xfId="522"/>
    <cellStyle name="Normal 17 3 3" xfId="935"/>
    <cellStyle name="Normal 17 4" xfId="450"/>
    <cellStyle name="Normal 17 5" xfId="793"/>
    <cellStyle name="Normal 18" xfId="206"/>
    <cellStyle name="Normal 18 2" xfId="295"/>
    <cellStyle name="Normal 18 2 2" xfId="367"/>
    <cellStyle name="Normal 18 2 2 2" xfId="570"/>
    <cellStyle name="Normal 18 2 3" xfId="498"/>
    <cellStyle name="Normal 18 3" xfId="324"/>
    <cellStyle name="Normal 18 3 2" xfId="527"/>
    <cellStyle name="Normal 18 4" xfId="455"/>
    <cellStyle name="Normal 18 5" xfId="1038"/>
    <cellStyle name="Normal 19" xfId="205"/>
    <cellStyle name="Normal 19 2" xfId="294"/>
    <cellStyle name="Normal 19 2 2" xfId="366"/>
    <cellStyle name="Normal 19 2 2 2" xfId="569"/>
    <cellStyle name="Normal 19 2 3" xfId="497"/>
    <cellStyle name="Normal 19 3" xfId="323"/>
    <cellStyle name="Normal 19 3 2" xfId="526"/>
    <cellStyle name="Normal 19 4" xfId="454"/>
    <cellStyle name="Normal 19 5" xfId="1039"/>
    <cellStyle name="Normal 2" xfId="2"/>
    <cellStyle name="Normal 2 2" xfId="13"/>
    <cellStyle name="Normal 2 3" xfId="14"/>
    <cellStyle name="Normal 2 4" xfId="138"/>
    <cellStyle name="Normal 2_AEDG50_HotelSmall_Inputs" xfId="15"/>
    <cellStyle name="Normal 20" xfId="203"/>
    <cellStyle name="Normal 20 2" xfId="292"/>
    <cellStyle name="Normal 20 2 2" xfId="364"/>
    <cellStyle name="Normal 20 2 2 2" xfId="567"/>
    <cellStyle name="Normal 20 2 3" xfId="495"/>
    <cellStyle name="Normal 20 3" xfId="321"/>
    <cellStyle name="Normal 20 3 2" xfId="524"/>
    <cellStyle name="Normal 20 4" xfId="452"/>
    <cellStyle name="Normal 20 5" xfId="1049"/>
    <cellStyle name="Normal 21" xfId="207"/>
    <cellStyle name="Normal 21 2" xfId="296"/>
    <cellStyle name="Normal 21 2 2" xfId="368"/>
    <cellStyle name="Normal 21 2 2 2" xfId="571"/>
    <cellStyle name="Normal 21 2 3" xfId="499"/>
    <cellStyle name="Normal 21 3" xfId="325"/>
    <cellStyle name="Normal 21 3 2" xfId="528"/>
    <cellStyle name="Normal 21 4" xfId="456"/>
    <cellStyle name="Normal 21 5" xfId="1063"/>
    <cellStyle name="Normal 22" xfId="212"/>
    <cellStyle name="Normal 22 2" xfId="297"/>
    <cellStyle name="Normal 22 2 2" xfId="369"/>
    <cellStyle name="Normal 22 2 2 2" xfId="572"/>
    <cellStyle name="Normal 22 2 3" xfId="500"/>
    <cellStyle name="Normal 22 3" xfId="326"/>
    <cellStyle name="Normal 22 3 2" xfId="529"/>
    <cellStyle name="Normal 22 4" xfId="457"/>
    <cellStyle name="Normal 22 5" xfId="608"/>
    <cellStyle name="Normal 23" xfId="213"/>
    <cellStyle name="Normal 23 2" xfId="298"/>
    <cellStyle name="Normal 23 2 2" xfId="370"/>
    <cellStyle name="Normal 23 2 2 2" xfId="573"/>
    <cellStyle name="Normal 23 2 3" xfId="501"/>
    <cellStyle name="Normal 23 3" xfId="327"/>
    <cellStyle name="Normal 23 3 2" xfId="530"/>
    <cellStyle name="Normal 23 4" xfId="458"/>
    <cellStyle name="Normal 23 5" xfId="1064"/>
    <cellStyle name="Normal 24" xfId="150"/>
    <cellStyle name="Normal 24 2" xfId="270"/>
    <cellStyle name="Normal 24 2 2" xfId="342"/>
    <cellStyle name="Normal 24 2 2 2" xfId="545"/>
    <cellStyle name="Normal 24 2 3" xfId="473"/>
    <cellStyle name="Normal 24 3" xfId="299"/>
    <cellStyle name="Normal 24 3 2" xfId="502"/>
    <cellStyle name="Normal 24 4" xfId="430"/>
    <cellStyle name="Normal 25" xfId="152"/>
    <cellStyle name="Normal 25 2" xfId="272"/>
    <cellStyle name="Normal 25 2 2" xfId="344"/>
    <cellStyle name="Normal 25 2 2 2" xfId="547"/>
    <cellStyle name="Normal 25 2 3" xfId="475"/>
    <cellStyle name="Normal 25 3" xfId="301"/>
    <cellStyle name="Normal 25 3 2" xfId="504"/>
    <cellStyle name="Normal 25 4" xfId="432"/>
    <cellStyle name="Normal 26" xfId="151"/>
    <cellStyle name="Normal 26 2" xfId="271"/>
    <cellStyle name="Normal 26 2 2" xfId="343"/>
    <cellStyle name="Normal 26 2 2 2" xfId="546"/>
    <cellStyle name="Normal 26 2 3" xfId="474"/>
    <cellStyle name="Normal 26 3" xfId="300"/>
    <cellStyle name="Normal 26 3 2" xfId="503"/>
    <cellStyle name="Normal 26 4" xfId="431"/>
    <cellStyle name="Normal 265" xfId="16"/>
    <cellStyle name="Normal 265 2" xfId="43"/>
    <cellStyle name="Normal 265 2 2" xfId="60"/>
    <cellStyle name="Normal 265 2_Results" xfId="114"/>
    <cellStyle name="Normal 265 3" xfId="53"/>
    <cellStyle name="Normal 265_Results" xfId="113"/>
    <cellStyle name="Normal 266" xfId="17"/>
    <cellStyle name="Normal 266 2" xfId="42"/>
    <cellStyle name="Normal 266 2 2" xfId="59"/>
    <cellStyle name="Normal 266 2_Results" xfId="116"/>
    <cellStyle name="Normal 266 3" xfId="52"/>
    <cellStyle name="Normal 266_Results" xfId="115"/>
    <cellStyle name="Normal 27" xfId="228"/>
    <cellStyle name="Normal 28" xfId="214"/>
    <cellStyle name="Normal 28 2" xfId="328"/>
    <cellStyle name="Normal 28 2 2" xfId="531"/>
    <cellStyle name="Normal 28 3" xfId="459"/>
    <cellStyle name="Normal 29" xfId="371"/>
    <cellStyle name="Normal 29 2" xfId="574"/>
    <cellStyle name="Normal 3" xfId="18"/>
    <cellStyle name="Normal 3 2" xfId="19"/>
    <cellStyle name="Normal 3 2 2" xfId="44"/>
    <cellStyle name="Normal 3 2 2 2" xfId="61"/>
    <cellStyle name="Normal 3 2 2_Results" xfId="119"/>
    <cellStyle name="Normal 3 2 3" xfId="54"/>
    <cellStyle name="Normal 3 2_Results" xfId="118"/>
    <cellStyle name="Normal 3 3" xfId="39"/>
    <cellStyle name="Normal 3 3 2" xfId="47"/>
    <cellStyle name="Normal 3 3 2 2" xfId="62"/>
    <cellStyle name="Normal 3 3 2_Results" xfId="121"/>
    <cellStyle name="Normal 3 3 3" xfId="55"/>
    <cellStyle name="Normal 3 3 4" xfId="139"/>
    <cellStyle name="Normal 3 3 5" xfId="130"/>
    <cellStyle name="Normal 3 3 6" xfId="131"/>
    <cellStyle name="Normal 3 3 7" xfId="133"/>
    <cellStyle name="Normal 3 3 8" xfId="148"/>
    <cellStyle name="Normal 3 3 9" xfId="622"/>
    <cellStyle name="Normal 3 3_Results" xfId="120"/>
    <cellStyle name="Normal 3 4" xfId="40"/>
    <cellStyle name="Normal 3 4 2" xfId="56"/>
    <cellStyle name="Normal 3 4_Results" xfId="122"/>
    <cellStyle name="Normal 3 5" xfId="49"/>
    <cellStyle name="Normal 3_Results" xfId="117"/>
    <cellStyle name="Normal 30" xfId="372"/>
    <cellStyle name="Normal 30 2" xfId="575"/>
    <cellStyle name="Normal 31" xfId="373"/>
    <cellStyle name="Normal 31 2" xfId="576"/>
    <cellStyle name="Normal 32" xfId="388"/>
    <cellStyle name="Normal 33" xfId="577"/>
    <cellStyle name="Normal 34" xfId="374"/>
    <cellStyle name="Normal 35" xfId="578"/>
    <cellStyle name="Normal 36" xfId="581"/>
    <cellStyle name="Normal 37" xfId="579"/>
    <cellStyle name="Normal 38" xfId="594"/>
    <cellStyle name="Normal 4" xfId="20"/>
    <cellStyle name="Normal 4 2" xfId="21"/>
    <cellStyle name="Normal 4 2 2" xfId="57"/>
    <cellStyle name="Normal 4 2_Results" xfId="123"/>
    <cellStyle name="Normal 4 3" xfId="50"/>
    <cellStyle name="Normal 4 3 2" xfId="145"/>
    <cellStyle name="Normal 4 4" xfId="65"/>
    <cellStyle name="Normal 5" xfId="22"/>
    <cellStyle name="Normal 5 2" xfId="23"/>
    <cellStyle name="Normal 5 2 2" xfId="45"/>
    <cellStyle name="Normal 6" xfId="24"/>
    <cellStyle name="Normal 6 2" xfId="146"/>
    <cellStyle name="Normal 7" xfId="37"/>
    <cellStyle name="Normal 7 2" xfId="66"/>
    <cellStyle name="Normal 7 3" xfId="126"/>
    <cellStyle name="Normal 7 3 2" xfId="208"/>
    <cellStyle name="Normal 7 3 3" xfId="153"/>
    <cellStyle name="Normal 7 4" xfId="134"/>
    <cellStyle name="Normal 7_Results" xfId="124"/>
    <cellStyle name="Normal 8" xfId="67"/>
    <cellStyle name="Normal 8 2" xfId="147"/>
    <cellStyle name="Normal 8 3" xfId="141"/>
    <cellStyle name="Normal 9" xfId="63"/>
    <cellStyle name="Normal 9 2" xfId="110"/>
    <cellStyle name="Normal 9 2 2" xfId="878"/>
    <cellStyle name="Normal 9 2 3" xfId="695"/>
    <cellStyle name="Normal 9 3" xfId="128"/>
    <cellStyle name="Normal 9 3 2" xfId="140"/>
    <cellStyle name="Normal 9 3 3" xfId="210"/>
    <cellStyle name="Normal 9 3 4" xfId="155"/>
    <cellStyle name="Normal 9 4" xfId="1040"/>
    <cellStyle name="Normal 9 5" xfId="807"/>
    <cellStyle name="Normal 9 6" xfId="624"/>
    <cellStyle name="Normal 9_Results" xfId="125"/>
    <cellStyle name="Normal_Prototype_Scorecard-LgOffice-2008-03-13" xfId="149"/>
    <cellStyle name="Note" xfId="83" builtinId="10" customBuiltin="1"/>
    <cellStyle name="Note 10" xfId="1041"/>
    <cellStyle name="Note 11" xfId="1050"/>
    <cellStyle name="Note 12" xfId="623"/>
    <cellStyle name="Note 13" xfId="595"/>
    <cellStyle name="Note 2" xfId="25"/>
    <cellStyle name="Note 3" xfId="171"/>
    <cellStyle name="Note 3 2" xfId="274"/>
    <cellStyle name="Note 3 2 2" xfId="346"/>
    <cellStyle name="Note 3 2 2 2" xfId="549"/>
    <cellStyle name="Note 3 2 2 3" xfId="880"/>
    <cellStyle name="Note 3 2 3" xfId="477"/>
    <cellStyle name="Note 3 2 4" xfId="697"/>
    <cellStyle name="Note 3 3" xfId="303"/>
    <cellStyle name="Note 3 3 2" xfId="506"/>
    <cellStyle name="Note 3 3 3" xfId="1042"/>
    <cellStyle name="Note 3 4" xfId="434"/>
    <cellStyle name="Note 3 4 2" xfId="809"/>
    <cellStyle name="Note 3 5" xfId="626"/>
    <cellStyle name="Note 4" xfId="243"/>
    <cellStyle name="Note 4 2" xfId="711"/>
    <cellStyle name="Note 4 2 2" xfId="894"/>
    <cellStyle name="Note 4 3" xfId="1043"/>
    <cellStyle name="Note 4 4" xfId="823"/>
    <cellStyle name="Note 4 5" xfId="640"/>
    <cellStyle name="Note 5" xfId="215"/>
    <cellStyle name="Note 5 2" xfId="329"/>
    <cellStyle name="Note 5 2 2" xfId="532"/>
    <cellStyle name="Note 5 2 2 2" xfId="908"/>
    <cellStyle name="Note 5 2 3" xfId="725"/>
    <cellStyle name="Note 5 3" xfId="460"/>
    <cellStyle name="Note 5 3 2" xfId="1044"/>
    <cellStyle name="Note 5 4" xfId="837"/>
    <cellStyle name="Note 5 5" xfId="654"/>
    <cellStyle name="Note 6" xfId="403"/>
    <cellStyle name="Note 6 2" xfId="739"/>
    <cellStyle name="Note 6 2 2" xfId="922"/>
    <cellStyle name="Note 6 3" xfId="1045"/>
    <cellStyle name="Note 6 4" xfId="851"/>
    <cellStyle name="Note 6 5" xfId="668"/>
    <cellStyle name="Note 7" xfId="375"/>
    <cellStyle name="Note 7 2" xfId="1046"/>
    <cellStyle name="Note 7 3" xfId="865"/>
    <cellStyle name="Note 7 4" xfId="682"/>
    <cellStyle name="Note 8" xfId="580"/>
    <cellStyle name="Note 8 2" xfId="789"/>
    <cellStyle name="Note 9" xfId="794"/>
    <cellStyle name="Note 9 2" xfId="1048"/>
    <cellStyle name="Note 9 3" xfId="1047"/>
    <cellStyle name="NumColmHd" xfId="26"/>
    <cellStyle name="Output" xfId="78" builtinId="21" customBuiltin="1"/>
    <cellStyle name="Output 2" xfId="166"/>
    <cellStyle name="Output 3" xfId="238"/>
    <cellStyle name="Output 3 2" xfId="790"/>
    <cellStyle name="Output 4" xfId="398"/>
    <cellStyle name="Percent" xfId="1" builtinId="5"/>
    <cellStyle name="Percent 10" xfId="389"/>
    <cellStyle name="Percent 2" xfId="27"/>
    <cellStyle name="Percent 2 2" xfId="28"/>
    <cellStyle name="Percent 2 3" xfId="29"/>
    <cellStyle name="Percent 3" xfId="30"/>
    <cellStyle name="Percent 4" xfId="31"/>
    <cellStyle name="Percent 4 2" xfId="32"/>
    <cellStyle name="Percent 5" xfId="33"/>
    <cellStyle name="Percent 6" xfId="34"/>
    <cellStyle name="Percent 6 2" xfId="41"/>
    <cellStyle name="Percent 6 2 2" xfId="58"/>
    <cellStyle name="Percent 6 3" xfId="51"/>
    <cellStyle name="Percent 7" xfId="38"/>
    <cellStyle name="Percent 7 2" xfId="46"/>
    <cellStyle name="Percent 8" xfId="48"/>
    <cellStyle name="Percent 8 2" xfId="68"/>
    <cellStyle name="Percent 8 3" xfId="127"/>
    <cellStyle name="Percent 8 3 2" xfId="209"/>
    <cellStyle name="Percent 8 3 3" xfId="154"/>
    <cellStyle name="Percent 9" xfId="229"/>
    <cellStyle name="RowLabel" xfId="35"/>
    <cellStyle name="Style 1" xfId="36"/>
    <cellStyle name="Title" xfId="69" builtinId="15" customBuiltin="1"/>
    <cellStyle name="Total" xfId="85" builtinId="25" customBuiltin="1"/>
    <cellStyle name="Total 2" xfId="173"/>
    <cellStyle name="Total 3" xfId="245"/>
    <cellStyle name="Total 3 2" xfId="791"/>
    <cellStyle name="Total 4" xfId="405"/>
    <cellStyle name="Warning Text" xfId="82" builtinId="11" customBuiltin="1"/>
    <cellStyle name="Warning Text 2" xfId="170"/>
    <cellStyle name="Warning Text 3" xfId="242"/>
    <cellStyle name="Warning Text 3 2" xfId="792"/>
    <cellStyle name="Warning Text 4" xfId="402"/>
  </cellStyles>
  <dxfs count="113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 val="0"/>
        <i val="0"/>
      </font>
    </dxf>
    <dxf>
      <font>
        <b val="0"/>
        <i val="0"/>
      </font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 val="0"/>
        <i val="0"/>
      </font>
    </dxf>
    <dxf>
      <font>
        <b val="0"/>
        <i val="0"/>
      </font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rojects\2009\009-137%20Title%2024%202011%20Nonresidential\WA4\ReferenceTest\Analysis\T-24%20ReferenceTest%20E%20Parametrics%20120406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rojects\2009\009-137%20Title%2024%202011%20Nonresidential\WA4\ReferenceTest\Analysis\2013_121116\ComplianceMarginTestModels\Appendix%20A-%20Input%20Summ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 &amp; Assumptions"/>
      <sheetName val="OtherLookups"/>
      <sheetName val="Stack Effect"/>
      <sheetName val="Constructions"/>
      <sheetName val="EnveLookups"/>
      <sheetName val="EnvelopeMass"/>
      <sheetName val="Daylight Area Calculations"/>
      <sheetName val="Runs by Row"/>
      <sheetName val="Runs by Col"/>
      <sheetName val="I-O Specs"/>
      <sheetName val="Summary"/>
      <sheetName val="old summary"/>
    </sheetNames>
    <sheetDataSet>
      <sheetData sheetId="0"/>
      <sheetData sheetId="1"/>
      <sheetData sheetId="2"/>
      <sheetData sheetId="3">
        <row r="9">
          <cell r="H9">
            <v>0.17611016575841157</v>
          </cell>
        </row>
        <row r="10">
          <cell r="H10">
            <v>5.6782639190278372</v>
          </cell>
        </row>
        <row r="13">
          <cell r="H13">
            <v>10.763910416709722</v>
          </cell>
        </row>
      </sheetData>
      <sheetData sheetId="4">
        <row r="3">
          <cell r="Y3" t="str">
            <v>Unit</v>
          </cell>
          <cell r="Z3">
            <v>1</v>
          </cell>
          <cell r="AA3">
            <v>2</v>
          </cell>
          <cell r="AB3">
            <v>3</v>
          </cell>
          <cell r="AC3">
            <v>4</v>
          </cell>
          <cell r="AD3">
            <v>5</v>
          </cell>
          <cell r="AE3">
            <v>6</v>
          </cell>
          <cell r="AF3">
            <v>7</v>
          </cell>
          <cell r="AG3">
            <v>8</v>
          </cell>
          <cell r="AH3">
            <v>9</v>
          </cell>
          <cell r="AI3">
            <v>10</v>
          </cell>
          <cell r="AJ3">
            <v>11</v>
          </cell>
          <cell r="AK3">
            <v>12</v>
          </cell>
          <cell r="AL3">
            <v>13</v>
          </cell>
          <cell r="AM3">
            <v>14</v>
          </cell>
          <cell r="AN3">
            <v>15</v>
          </cell>
          <cell r="AO3">
            <v>16</v>
          </cell>
        </row>
        <row r="4">
          <cell r="X4" t="str">
            <v>RoofInsMetal</v>
          </cell>
          <cell r="Y4" t="str">
            <v>m² K/W</v>
          </cell>
          <cell r="Z4">
            <v>2.196906583157046</v>
          </cell>
          <cell r="AA4">
            <v>2.196906583157046</v>
          </cell>
          <cell r="AB4">
            <v>2.196906583157046</v>
          </cell>
          <cell r="AC4">
            <v>2.196906583157046</v>
          </cell>
          <cell r="AD4">
            <v>2.196906583157046</v>
          </cell>
          <cell r="AE4">
            <v>2.196906583157046</v>
          </cell>
          <cell r="AF4">
            <v>2.196906583157046</v>
          </cell>
          <cell r="AG4">
            <v>2.196906583157046</v>
          </cell>
          <cell r="AH4">
            <v>2.196906583157046</v>
          </cell>
          <cell r="AI4">
            <v>2.196906583157046</v>
          </cell>
          <cell r="AJ4">
            <v>2.196906583157046</v>
          </cell>
          <cell r="AK4">
            <v>2.196906583157046</v>
          </cell>
          <cell r="AL4">
            <v>2.196906583157046</v>
          </cell>
          <cell r="AM4">
            <v>2.196906583157046</v>
          </cell>
          <cell r="AN4">
            <v>2.196906583157046</v>
          </cell>
          <cell r="AO4">
            <v>2.196906583157046</v>
          </cell>
        </row>
        <row r="5">
          <cell r="X5" t="str">
            <v>RoofInsAboveDeck</v>
          </cell>
          <cell r="Y5" t="str">
            <v>m² K/W</v>
          </cell>
          <cell r="Z5">
            <v>3.0234880784205331</v>
          </cell>
          <cell r="AA5">
            <v>3.9450483387994533</v>
          </cell>
          <cell r="AB5">
            <v>3.9450483387994533</v>
          </cell>
          <cell r="AC5">
            <v>3.9450483387994533</v>
          </cell>
          <cell r="AD5">
            <v>3.0234880784205331</v>
          </cell>
          <cell r="AE5">
            <v>1.7775386063882341</v>
          </cell>
          <cell r="AF5">
            <v>2.0579129996354562</v>
          </cell>
          <cell r="AG5">
            <v>2.0579129996354562</v>
          </cell>
          <cell r="AH5">
            <v>3.9450483387994533</v>
          </cell>
          <cell r="AI5">
            <v>3.9450483387994533</v>
          </cell>
          <cell r="AJ5">
            <v>3.9450483387994533</v>
          </cell>
          <cell r="AK5">
            <v>3.9450483387994533</v>
          </cell>
          <cell r="AL5">
            <v>3.9450483387994533</v>
          </cell>
          <cell r="AM5">
            <v>3.9450483387994533</v>
          </cell>
          <cell r="AN5">
            <v>3.9450483387994533</v>
          </cell>
          <cell r="AO5">
            <v>3.9450483387994533</v>
          </cell>
        </row>
        <row r="6">
          <cell r="X6" t="str">
            <v>RoofInsWoodOther</v>
          </cell>
          <cell r="Y6" t="str">
            <v>m² K/W</v>
          </cell>
          <cell r="Z6">
            <v>2.8906049533482774</v>
          </cell>
          <cell r="AA6">
            <v>3.8121652137271975</v>
          </cell>
          <cell r="AB6">
            <v>3.8121652137271975</v>
          </cell>
          <cell r="AC6">
            <v>3.8121652137271975</v>
          </cell>
          <cell r="AD6">
            <v>2.8906049533482774</v>
          </cell>
          <cell r="AE6">
            <v>1.6446554813159782</v>
          </cell>
          <cell r="AF6">
            <v>1.9250298745632004</v>
          </cell>
          <cell r="AG6">
            <v>1.9250298745632004</v>
          </cell>
          <cell r="AH6">
            <v>3.8121652137271975</v>
          </cell>
          <cell r="AI6">
            <v>3.8121652137271975</v>
          </cell>
          <cell r="AJ6">
            <v>3.8121652137271975</v>
          </cell>
          <cell r="AK6">
            <v>3.8121652137271975</v>
          </cell>
          <cell r="AL6">
            <v>3.8121652137271975</v>
          </cell>
          <cell r="AM6">
            <v>3.8121652137271975</v>
          </cell>
          <cell r="AN6">
            <v>3.8121652137271975</v>
          </cell>
          <cell r="AO6">
            <v>3.8121652137271975</v>
          </cell>
        </row>
        <row r="7">
          <cell r="X7" t="str">
            <v>RoofAbsSLow</v>
          </cell>
          <cell r="Y7">
            <v>0</v>
          </cell>
          <cell r="Z7">
            <v>0.75</v>
          </cell>
          <cell r="AA7">
            <v>0.44999999999999996</v>
          </cell>
          <cell r="AB7">
            <v>0.44999999999999996</v>
          </cell>
          <cell r="AC7">
            <v>0.44999999999999996</v>
          </cell>
          <cell r="AD7">
            <v>0.44999999999999996</v>
          </cell>
          <cell r="AE7">
            <v>0.44999999999999996</v>
          </cell>
          <cell r="AF7">
            <v>0.44999999999999996</v>
          </cell>
          <cell r="AG7">
            <v>0.44999999999999996</v>
          </cell>
          <cell r="AH7">
            <v>0.44999999999999996</v>
          </cell>
          <cell r="AI7">
            <v>0.44999999999999996</v>
          </cell>
          <cell r="AJ7">
            <v>0.44999999999999996</v>
          </cell>
          <cell r="AK7">
            <v>0.44999999999999996</v>
          </cell>
          <cell r="AL7">
            <v>0.44999999999999996</v>
          </cell>
          <cell r="AM7">
            <v>0.44999999999999996</v>
          </cell>
          <cell r="AN7">
            <v>0.44999999999999996</v>
          </cell>
          <cell r="AO7">
            <v>0.75</v>
          </cell>
        </row>
        <row r="8">
          <cell r="X8" t="str">
            <v>RoofAbsTLow</v>
          </cell>
          <cell r="Y8">
            <v>0</v>
          </cell>
          <cell r="Z8">
            <v>0.19999999999999996</v>
          </cell>
          <cell r="AA8">
            <v>0.25</v>
          </cell>
          <cell r="AB8">
            <v>0.25</v>
          </cell>
          <cell r="AC8">
            <v>0.25</v>
          </cell>
          <cell r="AD8">
            <v>0.25</v>
          </cell>
          <cell r="AE8">
            <v>0.25</v>
          </cell>
          <cell r="AF8">
            <v>0.25</v>
          </cell>
          <cell r="AG8">
            <v>0.25</v>
          </cell>
          <cell r="AH8">
            <v>0.25</v>
          </cell>
          <cell r="AI8">
            <v>0.25</v>
          </cell>
          <cell r="AJ8">
            <v>0.25</v>
          </cell>
          <cell r="AK8">
            <v>0.25</v>
          </cell>
          <cell r="AL8">
            <v>0.25</v>
          </cell>
          <cell r="AM8">
            <v>0.25</v>
          </cell>
          <cell r="AN8">
            <v>0.25</v>
          </cell>
          <cell r="AO8">
            <v>0.19999999999999996</v>
          </cell>
        </row>
        <row r="9">
          <cell r="X9" t="str">
            <v>RoofAbsSSteepLight</v>
          </cell>
          <cell r="Y9">
            <v>0</v>
          </cell>
          <cell r="Z9">
            <v>0.75</v>
          </cell>
          <cell r="AA9">
            <v>0.8</v>
          </cell>
          <cell r="AB9">
            <v>0.8</v>
          </cell>
          <cell r="AC9">
            <v>0.8</v>
          </cell>
          <cell r="AD9">
            <v>0.8</v>
          </cell>
          <cell r="AE9">
            <v>0.8</v>
          </cell>
          <cell r="AF9">
            <v>0.8</v>
          </cell>
          <cell r="AG9">
            <v>0.8</v>
          </cell>
          <cell r="AH9">
            <v>0.8</v>
          </cell>
          <cell r="AI9">
            <v>0.8</v>
          </cell>
          <cell r="AJ9">
            <v>0.8</v>
          </cell>
          <cell r="AK9">
            <v>0.8</v>
          </cell>
          <cell r="AL9">
            <v>0.8</v>
          </cell>
          <cell r="AM9">
            <v>0.8</v>
          </cell>
          <cell r="AN9">
            <v>0.8</v>
          </cell>
          <cell r="AO9">
            <v>0.8</v>
          </cell>
        </row>
        <row r="10">
          <cell r="X10" t="str">
            <v>RoofAbsTSteepLight</v>
          </cell>
          <cell r="Y10">
            <v>0</v>
          </cell>
          <cell r="Z10">
            <v>0.19999999999999996</v>
          </cell>
          <cell r="AA10">
            <v>0.25</v>
          </cell>
          <cell r="AB10">
            <v>0.25</v>
          </cell>
          <cell r="AC10">
            <v>0.25</v>
          </cell>
          <cell r="AD10">
            <v>0.25</v>
          </cell>
          <cell r="AE10">
            <v>0.25</v>
          </cell>
          <cell r="AF10">
            <v>0.25</v>
          </cell>
          <cell r="AG10">
            <v>0.25</v>
          </cell>
          <cell r="AH10">
            <v>0.25</v>
          </cell>
          <cell r="AI10">
            <v>0.25</v>
          </cell>
          <cell r="AJ10">
            <v>0.25</v>
          </cell>
          <cell r="AK10">
            <v>0.25</v>
          </cell>
          <cell r="AL10">
            <v>0.25</v>
          </cell>
          <cell r="AM10">
            <v>0.25</v>
          </cell>
          <cell r="AN10">
            <v>0.25</v>
          </cell>
          <cell r="AO10">
            <v>0.25</v>
          </cell>
        </row>
        <row r="11">
          <cell r="X11" t="str">
            <v>RoofAbsSSteepHeavy</v>
          </cell>
          <cell r="Y11">
            <v>0</v>
          </cell>
          <cell r="Z11">
            <v>0.85</v>
          </cell>
          <cell r="AA11">
            <v>0.85</v>
          </cell>
          <cell r="AB11">
            <v>0.85</v>
          </cell>
          <cell r="AC11">
            <v>0.85</v>
          </cell>
          <cell r="AD11">
            <v>0.85</v>
          </cell>
          <cell r="AE11">
            <v>0.85</v>
          </cell>
          <cell r="AF11">
            <v>0.85</v>
          </cell>
          <cell r="AG11">
            <v>0.85</v>
          </cell>
          <cell r="AH11">
            <v>0.85</v>
          </cell>
          <cell r="AI11">
            <v>0.85</v>
          </cell>
          <cell r="AJ11">
            <v>0.85</v>
          </cell>
          <cell r="AK11">
            <v>0.85</v>
          </cell>
          <cell r="AL11">
            <v>0.85</v>
          </cell>
          <cell r="AM11">
            <v>0.85</v>
          </cell>
          <cell r="AN11">
            <v>0.85</v>
          </cell>
          <cell r="AO11">
            <v>0.85</v>
          </cell>
        </row>
        <row r="12">
          <cell r="X12" t="str">
            <v>RoofAbsTSteepHeavy</v>
          </cell>
          <cell r="Y12">
            <v>0</v>
          </cell>
          <cell r="Z12">
            <v>0.25</v>
          </cell>
          <cell r="AA12">
            <v>0.25</v>
          </cell>
          <cell r="AB12">
            <v>0.25</v>
          </cell>
          <cell r="AC12">
            <v>0.25</v>
          </cell>
          <cell r="AD12">
            <v>0.25</v>
          </cell>
          <cell r="AE12">
            <v>0.25</v>
          </cell>
          <cell r="AF12">
            <v>0.25</v>
          </cell>
          <cell r="AG12">
            <v>0.25</v>
          </cell>
          <cell r="AH12">
            <v>0.25</v>
          </cell>
          <cell r="AI12">
            <v>0.25</v>
          </cell>
          <cell r="AJ12">
            <v>0.25</v>
          </cell>
          <cell r="AK12">
            <v>0.25</v>
          </cell>
          <cell r="AL12">
            <v>0.25</v>
          </cell>
          <cell r="AM12">
            <v>0.25</v>
          </cell>
          <cell r="AN12">
            <v>0.25</v>
          </cell>
          <cell r="AO12">
            <v>0.25</v>
          </cell>
        </row>
        <row r="13">
          <cell r="X13" t="str">
            <v>WallInsMetal</v>
          </cell>
          <cell r="Y13" t="str">
            <v>m² K/W</v>
          </cell>
          <cell r="Z13">
            <v>1.0082328241901453</v>
          </cell>
          <cell r="AA13">
            <v>2.3367876797591864</v>
          </cell>
          <cell r="AB13">
            <v>1.0082328241901453</v>
          </cell>
          <cell r="AC13">
            <v>2.3367876797591864</v>
          </cell>
          <cell r="AD13">
            <v>2.3367876797591864</v>
          </cell>
          <cell r="AE13">
            <v>1.0082328241901453</v>
          </cell>
          <cell r="AF13">
            <v>1.0082328241901453</v>
          </cell>
          <cell r="AG13">
            <v>2.3367876797591864</v>
          </cell>
          <cell r="AH13">
            <v>2.3367876797591864</v>
          </cell>
          <cell r="AI13">
            <v>2.3367876797591864</v>
          </cell>
          <cell r="AJ13">
            <v>2.3367876797591864</v>
          </cell>
          <cell r="AK13">
            <v>2.3367876797591864</v>
          </cell>
          <cell r="AL13">
            <v>2.3367876797591864</v>
          </cell>
          <cell r="AM13">
            <v>2.3367876797591864</v>
          </cell>
          <cell r="AN13">
            <v>2.5393878129296339</v>
          </cell>
          <cell r="AO13">
            <v>2.3367876797591864</v>
          </cell>
        </row>
        <row r="14">
          <cell r="X14" t="str">
            <v>WallInsMetalFramed</v>
          </cell>
          <cell r="Y14" t="str">
            <v>m² K/W</v>
          </cell>
          <cell r="Z14">
            <v>1.4609636167878515</v>
          </cell>
          <cell r="AA14">
            <v>2.504407653539467</v>
          </cell>
          <cell r="AB14">
            <v>1.8116060573222699</v>
          </cell>
          <cell r="AC14">
            <v>2.504407653539467</v>
          </cell>
          <cell r="AD14">
            <v>2.504407653539467</v>
          </cell>
          <cell r="AE14">
            <v>1.4609636167878515</v>
          </cell>
          <cell r="AF14">
            <v>1.4609636167878515</v>
          </cell>
          <cell r="AG14">
            <v>2.504407653539467</v>
          </cell>
          <cell r="AH14">
            <v>2.504407653539467</v>
          </cell>
          <cell r="AI14">
            <v>2.504407653539467</v>
          </cell>
          <cell r="AJ14">
            <v>2.504407653539467</v>
          </cell>
          <cell r="AK14">
            <v>2.504407653539467</v>
          </cell>
          <cell r="AL14">
            <v>2.504407653539467</v>
          </cell>
          <cell r="AM14">
            <v>2.504407653539467</v>
          </cell>
          <cell r="AN14">
            <v>2.504407653539467</v>
          </cell>
          <cell r="AO14">
            <v>2.504407653539467</v>
          </cell>
        </row>
        <row r="15">
          <cell r="X15" t="str">
            <v>WallInsMassLt</v>
          </cell>
          <cell r="Y15" t="str">
            <v>m² K/W</v>
          </cell>
          <cell r="Z15">
            <v>0.59552972739422749</v>
          </cell>
          <cell r="AA15">
            <v>0.73295062504484876</v>
          </cell>
          <cell r="AB15">
            <v>0.33049827841115331</v>
          </cell>
          <cell r="AC15">
            <v>0.47282418171161583</v>
          </cell>
          <cell r="AD15">
            <v>9.7258850248443468E-2</v>
          </cell>
          <cell r="AE15">
            <v>9.7258850248443468E-2</v>
          </cell>
          <cell r="AF15">
            <v>9.7258850248443468E-2</v>
          </cell>
          <cell r="AG15">
            <v>9.7258850248443468E-2</v>
          </cell>
          <cell r="AH15">
            <v>9.7258850248443468E-2</v>
          </cell>
          <cell r="AI15">
            <v>0.73295062504484876</v>
          </cell>
          <cell r="AJ15">
            <v>0.73295062504484876</v>
          </cell>
          <cell r="AK15">
            <v>0.73295062504484876</v>
          </cell>
          <cell r="AL15">
            <v>0.73295062504484876</v>
          </cell>
          <cell r="AM15">
            <v>0.73295062504484876</v>
          </cell>
          <cell r="AN15">
            <v>0.73295062504484876</v>
          </cell>
          <cell r="AO15">
            <v>0.73295062504484876</v>
          </cell>
        </row>
        <row r="16">
          <cell r="X16" t="str">
            <v>WallInsMassHvy</v>
          </cell>
          <cell r="Y16" t="str">
            <v>m² K/W</v>
          </cell>
          <cell r="Z16">
            <v>0.34613337434919739</v>
          </cell>
          <cell r="AA16">
            <v>1.5E-3</v>
          </cell>
          <cell r="AB16">
            <v>1.5E-3</v>
          </cell>
          <cell r="AC16">
            <v>1.5E-3</v>
          </cell>
          <cell r="AD16">
            <v>1.5E-3</v>
          </cell>
          <cell r="AE16">
            <v>1.5E-3</v>
          </cell>
          <cell r="AF16">
            <v>1.5E-3</v>
          </cell>
          <cell r="AG16">
            <v>1.5E-3</v>
          </cell>
          <cell r="AH16">
            <v>1.5E-3</v>
          </cell>
          <cell r="AI16">
            <v>1.5E-3</v>
          </cell>
          <cell r="AJ16">
            <v>0.60716622873419479</v>
          </cell>
          <cell r="AK16">
            <v>0.34613337434919739</v>
          </cell>
          <cell r="AL16">
            <v>0.48469109800379317</v>
          </cell>
          <cell r="AM16">
            <v>0.60716622873419479</v>
          </cell>
          <cell r="AN16">
            <v>0.60716622873419479</v>
          </cell>
          <cell r="AO16">
            <v>0.75073429864594332</v>
          </cell>
        </row>
        <row r="17">
          <cell r="X17" t="str">
            <v>WallInsWoodOther</v>
          </cell>
          <cell r="Y17" t="str">
            <v>m² K/W</v>
          </cell>
          <cell r="Z17">
            <v>1.3119108622477325</v>
          </cell>
          <cell r="AA17">
            <v>2.5702586734161765</v>
          </cell>
          <cell r="AB17">
            <v>1.1863421166089363</v>
          </cell>
          <cell r="AC17">
            <v>2.5702586734161765</v>
          </cell>
          <cell r="AD17">
            <v>1.3119108622477325</v>
          </cell>
          <cell r="AE17">
            <v>1.1863421166089363</v>
          </cell>
          <cell r="AF17">
            <v>1.1863421166089363</v>
          </cell>
          <cell r="AG17">
            <v>1.3119108622477325</v>
          </cell>
          <cell r="AH17">
            <v>2.5702586734161765</v>
          </cell>
          <cell r="AI17">
            <v>2.5702586734161765</v>
          </cell>
          <cell r="AJ17">
            <v>2.5702586734161765</v>
          </cell>
          <cell r="AK17">
            <v>2.5702586734161765</v>
          </cell>
          <cell r="AL17">
            <v>2.5702586734161765</v>
          </cell>
          <cell r="AM17">
            <v>2.5702586734161765</v>
          </cell>
          <cell r="AN17">
            <v>3.7784397944383699</v>
          </cell>
          <cell r="AO17">
            <v>2.5702586734161765</v>
          </cell>
        </row>
        <row r="18">
          <cell r="X18" t="str">
            <v>FloorInsExpMass</v>
          </cell>
          <cell r="Y18" t="str">
            <v>m² K/W</v>
          </cell>
          <cell r="Z18">
            <v>1.6283554297421594</v>
          </cell>
          <cell r="AA18">
            <v>1.6283554297421594</v>
          </cell>
          <cell r="AB18">
            <v>0.36879912865767384</v>
          </cell>
          <cell r="AC18">
            <v>0.36879912865767384</v>
          </cell>
          <cell r="AD18">
            <v>0.36879912865767384</v>
          </cell>
          <cell r="AE18">
            <v>0.36879912865767384</v>
          </cell>
          <cell r="AF18">
            <v>0.36879912865767384</v>
          </cell>
          <cell r="AG18">
            <v>0.36879912865767384</v>
          </cell>
          <cell r="AH18">
            <v>0.36879912865767384</v>
          </cell>
          <cell r="AI18">
            <v>0.36879912865767384</v>
          </cell>
          <cell r="AJ18">
            <v>1.6283554297421594</v>
          </cell>
          <cell r="AK18">
            <v>1.6283554297421594</v>
          </cell>
          <cell r="AL18">
            <v>1.6283554297421594</v>
          </cell>
          <cell r="AM18">
            <v>1.6283554297421594</v>
          </cell>
          <cell r="AN18">
            <v>1.6283554297421594</v>
          </cell>
          <cell r="AO18">
            <v>2.7504966658339871</v>
          </cell>
        </row>
        <row r="19">
          <cell r="X19" t="str">
            <v>FloorInsExpWood</v>
          </cell>
          <cell r="Y19" t="str">
            <v>m² K/W</v>
          </cell>
          <cell r="Z19">
            <v>2.9204935821603248</v>
          </cell>
          <cell r="AA19">
            <v>3.767177071383458</v>
          </cell>
          <cell r="AB19">
            <v>1.7319566653635337</v>
          </cell>
          <cell r="AC19">
            <v>1.7319566653635337</v>
          </cell>
          <cell r="AD19">
            <v>1.7319566653635337</v>
          </cell>
          <cell r="AE19">
            <v>1.7319566653635337</v>
          </cell>
          <cell r="AF19">
            <v>1.7319566653635337</v>
          </cell>
          <cell r="AG19">
            <v>1.7319566653635337</v>
          </cell>
          <cell r="AH19">
            <v>1.7319566653635337</v>
          </cell>
          <cell r="AI19">
            <v>1.7319566653635337</v>
          </cell>
          <cell r="AJ19">
            <v>3.767177071383458</v>
          </cell>
          <cell r="AK19">
            <v>1.7319566653635337</v>
          </cell>
          <cell r="AL19">
            <v>1.7319566653635337</v>
          </cell>
          <cell r="AM19">
            <v>3.767177071383458</v>
          </cell>
          <cell r="AN19">
            <v>3.767177071383458</v>
          </cell>
          <cell r="AO19">
            <v>3.767177071383458</v>
          </cell>
        </row>
        <row r="20">
          <cell r="X20" t="str">
            <v>GlassU</v>
          </cell>
          <cell r="Y20" t="str">
            <v>W/m² K</v>
          </cell>
          <cell r="Z20">
            <v>2.6687840419430833</v>
          </cell>
          <cell r="AA20">
            <v>2.6687840419430833</v>
          </cell>
          <cell r="AB20">
            <v>4.3722632176514349</v>
          </cell>
          <cell r="AC20">
            <v>4.3722632176514349</v>
          </cell>
          <cell r="AD20">
            <v>4.3722632176514349</v>
          </cell>
          <cell r="AE20">
            <v>4.3722632176514349</v>
          </cell>
          <cell r="AF20">
            <v>4.3722632176514349</v>
          </cell>
          <cell r="AG20">
            <v>4.3722632176514349</v>
          </cell>
          <cell r="AH20">
            <v>4.3722632176514349</v>
          </cell>
          <cell r="AI20">
            <v>2.6687840419430833</v>
          </cell>
          <cell r="AJ20">
            <v>2.6687840419430833</v>
          </cell>
          <cell r="AK20">
            <v>2.6687840419430833</v>
          </cell>
          <cell r="AL20">
            <v>2.6687840419430833</v>
          </cell>
          <cell r="AM20">
            <v>2.6687840419430833</v>
          </cell>
          <cell r="AN20">
            <v>2.6687840419430833</v>
          </cell>
          <cell r="AO20">
            <v>2.6687840419430833</v>
          </cell>
        </row>
        <row r="21">
          <cell r="X21" t="str">
            <v>SHGCNorth10</v>
          </cell>
          <cell r="Y21">
            <v>0</v>
          </cell>
          <cell r="Z21">
            <v>0.72</v>
          </cell>
          <cell r="AA21">
            <v>0.61</v>
          </cell>
          <cell r="AB21">
            <v>0.61</v>
          </cell>
          <cell r="AC21">
            <v>0.61</v>
          </cell>
          <cell r="AD21">
            <v>0.61</v>
          </cell>
          <cell r="AE21">
            <v>0.61</v>
          </cell>
          <cell r="AF21">
            <v>0.61</v>
          </cell>
          <cell r="AG21">
            <v>0.61</v>
          </cell>
          <cell r="AH21">
            <v>0.61</v>
          </cell>
          <cell r="AI21">
            <v>0.61</v>
          </cell>
          <cell r="AJ21">
            <v>0.61</v>
          </cell>
          <cell r="AK21">
            <v>0.61</v>
          </cell>
          <cell r="AL21">
            <v>0.61</v>
          </cell>
          <cell r="AM21">
            <v>0.61</v>
          </cell>
          <cell r="AN21">
            <v>0.61</v>
          </cell>
          <cell r="AO21">
            <v>0.72</v>
          </cell>
        </row>
        <row r="22">
          <cell r="X22" t="str">
            <v>SHGCNorth20</v>
          </cell>
          <cell r="Y22">
            <v>0</v>
          </cell>
          <cell r="Z22">
            <v>0.49</v>
          </cell>
          <cell r="AA22">
            <v>0.51</v>
          </cell>
          <cell r="AB22">
            <v>0.61</v>
          </cell>
          <cell r="AC22">
            <v>0.61</v>
          </cell>
          <cell r="AD22">
            <v>0.61</v>
          </cell>
          <cell r="AE22">
            <v>0.61</v>
          </cell>
          <cell r="AF22">
            <v>0.61</v>
          </cell>
          <cell r="AG22">
            <v>0.61</v>
          </cell>
          <cell r="AH22">
            <v>0.61</v>
          </cell>
          <cell r="AI22">
            <v>0.51</v>
          </cell>
          <cell r="AJ22">
            <v>0.51</v>
          </cell>
          <cell r="AK22">
            <v>0.51</v>
          </cell>
          <cell r="AL22">
            <v>0.51</v>
          </cell>
          <cell r="AM22">
            <v>0.51</v>
          </cell>
          <cell r="AN22">
            <v>0.51</v>
          </cell>
          <cell r="AO22">
            <v>0.49</v>
          </cell>
        </row>
        <row r="23">
          <cell r="X23" t="str">
            <v>SHGCNorth30</v>
          </cell>
          <cell r="Y23">
            <v>0</v>
          </cell>
          <cell r="Z23">
            <v>0.47</v>
          </cell>
          <cell r="AA23">
            <v>0.47</v>
          </cell>
          <cell r="AB23">
            <v>0.61</v>
          </cell>
          <cell r="AC23">
            <v>0.61</v>
          </cell>
          <cell r="AD23">
            <v>0.61</v>
          </cell>
          <cell r="AE23">
            <v>0.61</v>
          </cell>
          <cell r="AF23">
            <v>0.61</v>
          </cell>
          <cell r="AG23">
            <v>0.61</v>
          </cell>
          <cell r="AH23">
            <v>0.61</v>
          </cell>
          <cell r="AI23">
            <v>0.47</v>
          </cell>
          <cell r="AJ23">
            <v>0.47</v>
          </cell>
          <cell r="AK23">
            <v>0.47</v>
          </cell>
          <cell r="AL23">
            <v>0.47</v>
          </cell>
          <cell r="AM23">
            <v>0.47</v>
          </cell>
          <cell r="AN23">
            <v>0.47</v>
          </cell>
          <cell r="AO23">
            <v>0.47</v>
          </cell>
        </row>
        <row r="24">
          <cell r="X24" t="str">
            <v>SHGCNorth40</v>
          </cell>
          <cell r="Y24">
            <v>0</v>
          </cell>
          <cell r="Z24">
            <v>0.47</v>
          </cell>
          <cell r="AA24">
            <v>0.47</v>
          </cell>
          <cell r="AB24">
            <v>0.61</v>
          </cell>
          <cell r="AC24">
            <v>0.61</v>
          </cell>
          <cell r="AD24">
            <v>0.61</v>
          </cell>
          <cell r="AE24">
            <v>0.61</v>
          </cell>
          <cell r="AF24">
            <v>0.61</v>
          </cell>
          <cell r="AG24">
            <v>0.61</v>
          </cell>
          <cell r="AH24">
            <v>0.61</v>
          </cell>
          <cell r="AI24">
            <v>0.47</v>
          </cell>
          <cell r="AJ24">
            <v>0.47</v>
          </cell>
          <cell r="AK24">
            <v>0.47</v>
          </cell>
          <cell r="AL24">
            <v>0.47</v>
          </cell>
          <cell r="AM24">
            <v>0.4</v>
          </cell>
          <cell r="AN24">
            <v>0.4</v>
          </cell>
          <cell r="AO24">
            <v>0.47</v>
          </cell>
        </row>
        <row r="25">
          <cell r="X25" t="str">
            <v>SHGCESW10</v>
          </cell>
          <cell r="Y25">
            <v>0</v>
          </cell>
          <cell r="Z25">
            <v>0.49</v>
          </cell>
          <cell r="AA25">
            <v>0.47</v>
          </cell>
          <cell r="AB25">
            <v>0.61</v>
          </cell>
          <cell r="AC25">
            <v>0.61</v>
          </cell>
          <cell r="AD25">
            <v>0.61</v>
          </cell>
          <cell r="AE25">
            <v>0.61</v>
          </cell>
          <cell r="AF25">
            <v>0.61</v>
          </cell>
          <cell r="AG25">
            <v>0.61</v>
          </cell>
          <cell r="AH25">
            <v>0.61</v>
          </cell>
          <cell r="AI25">
            <v>0.47</v>
          </cell>
          <cell r="AJ25">
            <v>0.47</v>
          </cell>
          <cell r="AK25">
            <v>0.47</v>
          </cell>
          <cell r="AL25">
            <v>0.47</v>
          </cell>
          <cell r="AM25">
            <v>0.46</v>
          </cell>
          <cell r="AN25">
            <v>0.46</v>
          </cell>
          <cell r="AO25">
            <v>0.49</v>
          </cell>
        </row>
        <row r="26">
          <cell r="X26" t="str">
            <v>SHGCESW20</v>
          </cell>
          <cell r="Y26">
            <v>0</v>
          </cell>
          <cell r="Z26">
            <v>0.43</v>
          </cell>
          <cell r="AA26">
            <v>0.36</v>
          </cell>
          <cell r="AB26">
            <v>0.55000000000000004</v>
          </cell>
          <cell r="AC26">
            <v>0.55000000000000004</v>
          </cell>
          <cell r="AD26">
            <v>0.55000000000000004</v>
          </cell>
          <cell r="AE26">
            <v>0.61</v>
          </cell>
          <cell r="AF26">
            <v>0.61</v>
          </cell>
          <cell r="AG26">
            <v>0.61</v>
          </cell>
          <cell r="AH26">
            <v>0.61</v>
          </cell>
          <cell r="AI26">
            <v>0.36</v>
          </cell>
          <cell r="AJ26">
            <v>0.36</v>
          </cell>
          <cell r="AK26">
            <v>0.36</v>
          </cell>
          <cell r="AL26">
            <v>0.36</v>
          </cell>
          <cell r="AM26">
            <v>0.36</v>
          </cell>
          <cell r="AN26">
            <v>0.36</v>
          </cell>
          <cell r="AO26">
            <v>0.43</v>
          </cell>
        </row>
        <row r="27">
          <cell r="X27" t="str">
            <v>SHGCESW30</v>
          </cell>
          <cell r="Y27">
            <v>0</v>
          </cell>
          <cell r="Z27">
            <v>0.43</v>
          </cell>
          <cell r="AA27">
            <v>0.36</v>
          </cell>
          <cell r="AB27">
            <v>0.41</v>
          </cell>
          <cell r="AC27">
            <v>0.41</v>
          </cell>
          <cell r="AD27">
            <v>0.41</v>
          </cell>
          <cell r="AE27">
            <v>0.39</v>
          </cell>
          <cell r="AF27">
            <v>0.39</v>
          </cell>
          <cell r="AG27">
            <v>0.39</v>
          </cell>
          <cell r="AH27">
            <v>0.39</v>
          </cell>
          <cell r="AI27">
            <v>0.36</v>
          </cell>
          <cell r="AJ27">
            <v>0.36</v>
          </cell>
          <cell r="AK27">
            <v>0.36</v>
          </cell>
          <cell r="AL27">
            <v>0.36</v>
          </cell>
          <cell r="AM27">
            <v>0.36</v>
          </cell>
          <cell r="AN27">
            <v>0.36</v>
          </cell>
          <cell r="AO27">
            <v>0.43</v>
          </cell>
        </row>
        <row r="28">
          <cell r="X28" t="str">
            <v>SHGCESW40</v>
          </cell>
          <cell r="Y28">
            <v>0</v>
          </cell>
          <cell r="Z28">
            <v>0.43</v>
          </cell>
          <cell r="AA28">
            <v>0.31</v>
          </cell>
          <cell r="AB28">
            <v>0.41</v>
          </cell>
          <cell r="AC28">
            <v>0.41</v>
          </cell>
          <cell r="AD28">
            <v>0.41</v>
          </cell>
          <cell r="AE28">
            <v>0.34</v>
          </cell>
          <cell r="AF28">
            <v>0.34</v>
          </cell>
          <cell r="AG28">
            <v>0.34</v>
          </cell>
          <cell r="AH28">
            <v>0.34</v>
          </cell>
          <cell r="AI28">
            <v>0.31</v>
          </cell>
          <cell r="AJ28">
            <v>0.31</v>
          </cell>
          <cell r="AK28">
            <v>0.31</v>
          </cell>
          <cell r="AL28">
            <v>0.31</v>
          </cell>
          <cell r="AM28">
            <v>0.31</v>
          </cell>
          <cell r="AN28">
            <v>0.31</v>
          </cell>
          <cell r="AO28">
            <v>0.43</v>
          </cell>
        </row>
        <row r="29">
          <cell r="X29" t="str">
            <v>DoorInsNonSwing</v>
          </cell>
          <cell r="Y29" t="str">
            <v>m² K/W</v>
          </cell>
          <cell r="Z29">
            <v>1.5E-3</v>
          </cell>
          <cell r="AA29">
            <v>1.5E-3</v>
          </cell>
          <cell r="AB29">
            <v>1.5E-3</v>
          </cell>
          <cell r="AC29">
            <v>1.5E-3</v>
          </cell>
          <cell r="AD29">
            <v>1.5E-3</v>
          </cell>
          <cell r="AE29">
            <v>1.5E-3</v>
          </cell>
          <cell r="AF29">
            <v>1.5E-3</v>
          </cell>
          <cell r="AG29">
            <v>1.5E-3</v>
          </cell>
          <cell r="AH29">
            <v>1.5E-3</v>
          </cell>
          <cell r="AI29">
            <v>1.5E-3</v>
          </cell>
          <cell r="AJ29">
            <v>1.5E-3</v>
          </cell>
          <cell r="AK29">
            <v>1.5E-3</v>
          </cell>
          <cell r="AL29">
            <v>1.5E-3</v>
          </cell>
          <cell r="AM29">
            <v>1.5E-3</v>
          </cell>
          <cell r="AN29">
            <v>1.5E-3</v>
          </cell>
          <cell r="AO29">
            <v>1.5E-3</v>
          </cell>
        </row>
        <row r="30">
          <cell r="X30" t="str">
            <v>DoorInsSwing</v>
          </cell>
          <cell r="Y30" t="str">
            <v>m² K/W</v>
          </cell>
          <cell r="Z30">
            <v>1.5E-3</v>
          </cell>
          <cell r="AA30">
            <v>1.5E-3</v>
          </cell>
          <cell r="AB30">
            <v>1.5E-3</v>
          </cell>
          <cell r="AC30">
            <v>1.5E-3</v>
          </cell>
          <cell r="AD30">
            <v>1.5E-3</v>
          </cell>
          <cell r="AE30">
            <v>1.5E-3</v>
          </cell>
          <cell r="AF30">
            <v>1.5E-3</v>
          </cell>
          <cell r="AG30">
            <v>1.5E-3</v>
          </cell>
          <cell r="AH30">
            <v>1.5E-3</v>
          </cell>
          <cell r="AI30">
            <v>1.5E-3</v>
          </cell>
          <cell r="AJ30">
            <v>1.5E-3</v>
          </cell>
          <cell r="AK30">
            <v>1.5E-3</v>
          </cell>
          <cell r="AL30">
            <v>1.5E-3</v>
          </cell>
          <cell r="AM30">
            <v>1.5E-3</v>
          </cell>
          <cell r="AN30">
            <v>1.5E-3</v>
          </cell>
          <cell r="AO30">
            <v>1.5E-3</v>
          </cell>
        </row>
        <row r="31">
          <cell r="X31" t="str">
            <v>SkyLtUGlassCurb</v>
          </cell>
          <cell r="Y31" t="str">
            <v>W/m² K</v>
          </cell>
          <cell r="Z31">
            <v>6.3028729501209</v>
          </cell>
          <cell r="AA31">
            <v>6.3028729501209</v>
          </cell>
          <cell r="AB31">
            <v>6.3028729501209</v>
          </cell>
          <cell r="AC31">
            <v>6.3028729501209</v>
          </cell>
          <cell r="AD31">
            <v>6.3028729501209</v>
          </cell>
          <cell r="AE31">
            <v>6.3028729501209</v>
          </cell>
          <cell r="AF31">
            <v>6.3028729501209</v>
          </cell>
          <cell r="AG31">
            <v>6.3028729501209</v>
          </cell>
          <cell r="AH31">
            <v>6.3028729501209</v>
          </cell>
          <cell r="AI31">
            <v>6.3028729501209</v>
          </cell>
          <cell r="AJ31">
            <v>6.3028729501209</v>
          </cell>
          <cell r="AK31">
            <v>6.3028729501209</v>
          </cell>
          <cell r="AL31">
            <v>6.3028729501209</v>
          </cell>
          <cell r="AM31">
            <v>6.3028729501209</v>
          </cell>
          <cell r="AN31">
            <v>6.3028729501209</v>
          </cell>
          <cell r="AO31">
            <v>6.3028729501209</v>
          </cell>
        </row>
        <row r="32">
          <cell r="X32" t="str">
            <v>SkyLtUGlassNoCurb</v>
          </cell>
          <cell r="Y32" t="str">
            <v>W/m² K</v>
          </cell>
          <cell r="Z32">
            <v>3.8612194649389298</v>
          </cell>
          <cell r="AA32">
            <v>3.8612194649389298</v>
          </cell>
          <cell r="AB32">
            <v>4.6561764136028261</v>
          </cell>
          <cell r="AC32">
            <v>4.6561764136028261</v>
          </cell>
          <cell r="AD32">
            <v>4.6561764136028261</v>
          </cell>
          <cell r="AE32">
            <v>4.6561764136028261</v>
          </cell>
          <cell r="AF32">
            <v>4.6561764136028261</v>
          </cell>
          <cell r="AG32">
            <v>4.6561764136028261</v>
          </cell>
          <cell r="AH32">
            <v>4.6561764136028261</v>
          </cell>
          <cell r="AI32">
            <v>3.8612194649389298</v>
          </cell>
          <cell r="AJ32">
            <v>3.8612194649389298</v>
          </cell>
          <cell r="AK32">
            <v>3.8612194649389298</v>
          </cell>
          <cell r="AL32">
            <v>3.8612194649389298</v>
          </cell>
          <cell r="AM32">
            <v>3.8612194649389298</v>
          </cell>
          <cell r="AN32">
            <v>3.8612194649389298</v>
          </cell>
          <cell r="AO32">
            <v>3.8612194649389298</v>
          </cell>
        </row>
        <row r="33">
          <cell r="X33" t="str">
            <v>SkyLtUPlastic</v>
          </cell>
          <cell r="Y33" t="str">
            <v>W/m² K</v>
          </cell>
          <cell r="Z33">
            <v>5.9053944757889507</v>
          </cell>
          <cell r="AA33">
            <v>6.3028729501209</v>
          </cell>
          <cell r="AB33">
            <v>6.3028729501209</v>
          </cell>
          <cell r="AC33">
            <v>6.3028729501209</v>
          </cell>
          <cell r="AD33">
            <v>6.3028729501209</v>
          </cell>
          <cell r="AE33">
            <v>6.3028729501209</v>
          </cell>
          <cell r="AF33">
            <v>6.3028729501209</v>
          </cell>
          <cell r="AG33">
            <v>6.3028729501209</v>
          </cell>
          <cell r="AH33">
            <v>6.3028729501209</v>
          </cell>
          <cell r="AI33">
            <v>6.3028729501209</v>
          </cell>
          <cell r="AJ33">
            <v>6.3028729501209</v>
          </cell>
          <cell r="AK33">
            <v>6.3028729501209</v>
          </cell>
          <cell r="AL33">
            <v>6.3028729501209</v>
          </cell>
          <cell r="AM33">
            <v>6.3028729501209</v>
          </cell>
          <cell r="AN33">
            <v>6.3028729501209</v>
          </cell>
          <cell r="AO33">
            <v>5.9053944757889507</v>
          </cell>
        </row>
        <row r="34">
          <cell r="X34" t="str">
            <v>SkyLtSHGCGlass2</v>
          </cell>
          <cell r="Y34">
            <v>0</v>
          </cell>
          <cell r="Z34">
            <v>0.7</v>
          </cell>
          <cell r="AA34">
            <v>0.46</v>
          </cell>
          <cell r="AB34">
            <v>0.56999999999999995</v>
          </cell>
          <cell r="AC34">
            <v>0.56999999999999995</v>
          </cell>
          <cell r="AD34">
            <v>0.56999999999999995</v>
          </cell>
          <cell r="AE34">
            <v>0.56999999999999995</v>
          </cell>
          <cell r="AF34">
            <v>0.56999999999999995</v>
          </cell>
          <cell r="AG34">
            <v>0.56999999999999995</v>
          </cell>
          <cell r="AH34">
            <v>0.56999999999999995</v>
          </cell>
          <cell r="AI34">
            <v>0.46</v>
          </cell>
          <cell r="AJ34">
            <v>0.46</v>
          </cell>
          <cell r="AK34">
            <v>0.46</v>
          </cell>
          <cell r="AL34">
            <v>0.46</v>
          </cell>
          <cell r="AM34">
            <v>0.46</v>
          </cell>
          <cell r="AN34">
            <v>0.46</v>
          </cell>
          <cell r="AO34">
            <v>0.7</v>
          </cell>
        </row>
        <row r="35">
          <cell r="X35" t="str">
            <v>SkyLtSHGCGlass5</v>
          </cell>
          <cell r="Y35">
            <v>0</v>
          </cell>
          <cell r="Z35">
            <v>0.7</v>
          </cell>
          <cell r="AA35">
            <v>0.36</v>
          </cell>
          <cell r="AB35">
            <v>0.4</v>
          </cell>
          <cell r="AC35">
            <v>0.4</v>
          </cell>
          <cell r="AD35">
            <v>0.4</v>
          </cell>
          <cell r="AE35">
            <v>0.4</v>
          </cell>
          <cell r="AF35">
            <v>0.4</v>
          </cell>
          <cell r="AG35">
            <v>0.4</v>
          </cell>
          <cell r="AH35">
            <v>0.4</v>
          </cell>
          <cell r="AI35">
            <v>0.36</v>
          </cell>
          <cell r="AJ35">
            <v>0.36</v>
          </cell>
          <cell r="AK35">
            <v>0.36</v>
          </cell>
          <cell r="AL35">
            <v>0.36</v>
          </cell>
          <cell r="AM35">
            <v>0.36</v>
          </cell>
          <cell r="AN35">
            <v>0.36</v>
          </cell>
          <cell r="AO35">
            <v>0.7</v>
          </cell>
        </row>
        <row r="36">
          <cell r="X36" t="str">
            <v>SkyLtSHGCPlastic2</v>
          </cell>
          <cell r="Y36">
            <v>0</v>
          </cell>
          <cell r="Z36">
            <v>0.69</v>
          </cell>
          <cell r="AA36">
            <v>0.69</v>
          </cell>
          <cell r="AB36">
            <v>0.69</v>
          </cell>
          <cell r="AC36">
            <v>0.69</v>
          </cell>
          <cell r="AD36">
            <v>0.69</v>
          </cell>
          <cell r="AE36">
            <v>0.69</v>
          </cell>
          <cell r="AF36">
            <v>0.69</v>
          </cell>
          <cell r="AG36">
            <v>0.69</v>
          </cell>
          <cell r="AH36">
            <v>0.69</v>
          </cell>
          <cell r="AI36">
            <v>0.69</v>
          </cell>
          <cell r="AJ36">
            <v>0.69</v>
          </cell>
          <cell r="AK36">
            <v>0.69</v>
          </cell>
          <cell r="AL36">
            <v>0.69</v>
          </cell>
          <cell r="AM36">
            <v>0.69</v>
          </cell>
          <cell r="AN36">
            <v>0.69</v>
          </cell>
          <cell r="AO36">
            <v>0.69</v>
          </cell>
        </row>
        <row r="37">
          <cell r="X37" t="str">
            <v>SkyLtSHGCPlastic5</v>
          </cell>
          <cell r="Y37">
            <v>0</v>
          </cell>
          <cell r="Z37">
            <v>0.56999999999999995</v>
          </cell>
          <cell r="AA37">
            <v>0.56999999999999995</v>
          </cell>
          <cell r="AB37">
            <v>0.56999999999999995</v>
          </cell>
          <cell r="AC37">
            <v>0.56999999999999995</v>
          </cell>
          <cell r="AD37">
            <v>0.56999999999999995</v>
          </cell>
          <cell r="AE37">
            <v>0.56999999999999995</v>
          </cell>
          <cell r="AF37">
            <v>0.56999999999999995</v>
          </cell>
          <cell r="AG37">
            <v>0.56999999999999995</v>
          </cell>
          <cell r="AH37">
            <v>0.56999999999999995</v>
          </cell>
          <cell r="AI37">
            <v>0.56999999999999995</v>
          </cell>
          <cell r="AJ37">
            <v>0.56999999999999995</v>
          </cell>
          <cell r="AK37">
            <v>0.56999999999999995</v>
          </cell>
          <cell r="AL37">
            <v>0.56999999999999995</v>
          </cell>
          <cell r="AM37">
            <v>0.56999999999999995</v>
          </cell>
          <cell r="AN37">
            <v>0.56999999999999995</v>
          </cell>
          <cell r="AO37">
            <v>0.56999999999999995</v>
          </cell>
        </row>
        <row r="38">
          <cell r="X38" t="str">
            <v>VLTNorth10</v>
          </cell>
          <cell r="Y38">
            <v>0</v>
          </cell>
          <cell r="Z38">
            <v>0.81359999999999988</v>
          </cell>
          <cell r="AA38">
            <v>0.68929999999999991</v>
          </cell>
          <cell r="AB38">
            <v>0.68929999999999991</v>
          </cell>
          <cell r="AC38">
            <v>0.68929999999999991</v>
          </cell>
          <cell r="AD38">
            <v>0.68929999999999991</v>
          </cell>
          <cell r="AE38">
            <v>0.68929999999999991</v>
          </cell>
          <cell r="AF38">
            <v>0.68929999999999991</v>
          </cell>
          <cell r="AG38">
            <v>0.68929999999999991</v>
          </cell>
          <cell r="AH38">
            <v>0.68929999999999991</v>
          </cell>
          <cell r="AI38">
            <v>0.68929999999999991</v>
          </cell>
          <cell r="AJ38">
            <v>0.68929999999999991</v>
          </cell>
          <cell r="AK38">
            <v>0.68929999999999991</v>
          </cell>
          <cell r="AL38">
            <v>0.68929999999999991</v>
          </cell>
          <cell r="AM38">
            <v>0.68929999999999991</v>
          </cell>
          <cell r="AN38">
            <v>0.68929999999999991</v>
          </cell>
          <cell r="AO38">
            <v>0.81359999999999988</v>
          </cell>
        </row>
        <row r="39">
          <cell r="X39" t="str">
            <v>VLTNorth20</v>
          </cell>
          <cell r="Y39">
            <v>0</v>
          </cell>
          <cell r="Z39">
            <v>0.55369999999999997</v>
          </cell>
          <cell r="AA39">
            <v>0.57629999999999992</v>
          </cell>
          <cell r="AB39">
            <v>0.68929999999999991</v>
          </cell>
          <cell r="AC39">
            <v>0.68929999999999991</v>
          </cell>
          <cell r="AD39">
            <v>0.68929999999999991</v>
          </cell>
          <cell r="AE39">
            <v>0.68929999999999991</v>
          </cell>
          <cell r="AF39">
            <v>0.68929999999999991</v>
          </cell>
          <cell r="AG39">
            <v>0.68929999999999991</v>
          </cell>
          <cell r="AH39">
            <v>0.68929999999999991</v>
          </cell>
          <cell r="AI39">
            <v>0.57629999999999992</v>
          </cell>
          <cell r="AJ39">
            <v>0.57629999999999992</v>
          </cell>
          <cell r="AK39">
            <v>0.57629999999999992</v>
          </cell>
          <cell r="AL39">
            <v>0.57629999999999992</v>
          </cell>
          <cell r="AM39">
            <v>0.57629999999999992</v>
          </cell>
          <cell r="AN39">
            <v>0.57629999999999992</v>
          </cell>
          <cell r="AO39">
            <v>0.55369999999999997</v>
          </cell>
        </row>
        <row r="40">
          <cell r="X40" t="str">
            <v>VLTNorth30</v>
          </cell>
          <cell r="Y40">
            <v>0</v>
          </cell>
          <cell r="Z40">
            <v>0.53109999999999991</v>
          </cell>
          <cell r="AA40">
            <v>0.53109999999999991</v>
          </cell>
          <cell r="AB40">
            <v>0.68929999999999991</v>
          </cell>
          <cell r="AC40">
            <v>0.68929999999999991</v>
          </cell>
          <cell r="AD40">
            <v>0.68929999999999991</v>
          </cell>
          <cell r="AE40">
            <v>0.68929999999999991</v>
          </cell>
          <cell r="AF40">
            <v>0.68929999999999991</v>
          </cell>
          <cell r="AG40">
            <v>0.68929999999999991</v>
          </cell>
          <cell r="AH40">
            <v>0.68929999999999991</v>
          </cell>
          <cell r="AI40">
            <v>0.53109999999999991</v>
          </cell>
          <cell r="AJ40">
            <v>0.53109999999999991</v>
          </cell>
          <cell r="AK40">
            <v>0.53109999999999991</v>
          </cell>
          <cell r="AL40">
            <v>0.53109999999999991</v>
          </cell>
          <cell r="AM40">
            <v>0.53109999999999991</v>
          </cell>
          <cell r="AN40">
            <v>0.53109999999999991</v>
          </cell>
          <cell r="AO40">
            <v>0.53109999999999991</v>
          </cell>
        </row>
        <row r="41">
          <cell r="X41" t="str">
            <v>VLTNorth40</v>
          </cell>
          <cell r="Y41">
            <v>0</v>
          </cell>
          <cell r="Z41">
            <v>0.53109999999999991</v>
          </cell>
          <cell r="AA41">
            <v>0.53109999999999991</v>
          </cell>
          <cell r="AB41">
            <v>0.68929999999999991</v>
          </cell>
          <cell r="AC41">
            <v>0.68929999999999991</v>
          </cell>
          <cell r="AD41">
            <v>0.68929999999999991</v>
          </cell>
          <cell r="AE41">
            <v>0.68929999999999991</v>
          </cell>
          <cell r="AF41">
            <v>0.68929999999999991</v>
          </cell>
          <cell r="AG41">
            <v>0.68929999999999991</v>
          </cell>
          <cell r="AH41">
            <v>0.68929999999999991</v>
          </cell>
          <cell r="AI41">
            <v>0.53109999999999991</v>
          </cell>
          <cell r="AJ41">
            <v>0.53109999999999991</v>
          </cell>
          <cell r="AK41">
            <v>0.53109999999999991</v>
          </cell>
          <cell r="AL41">
            <v>0.53109999999999991</v>
          </cell>
          <cell r="AM41">
            <v>0.45199999999999996</v>
          </cell>
          <cell r="AN41">
            <v>0.45199999999999996</v>
          </cell>
          <cell r="AO41">
            <v>0.53109999999999991</v>
          </cell>
        </row>
        <row r="42">
          <cell r="X42" t="str">
            <v>VLTESW10</v>
          </cell>
          <cell r="Y42">
            <v>0</v>
          </cell>
          <cell r="Z42">
            <v>0.55369999999999997</v>
          </cell>
          <cell r="AA42">
            <v>0.53109999999999991</v>
          </cell>
          <cell r="AB42">
            <v>0.68929999999999991</v>
          </cell>
          <cell r="AC42">
            <v>0.68929999999999991</v>
          </cell>
          <cell r="AD42">
            <v>0.68929999999999991</v>
          </cell>
          <cell r="AE42">
            <v>0.68929999999999991</v>
          </cell>
          <cell r="AF42">
            <v>0.68929999999999991</v>
          </cell>
          <cell r="AG42">
            <v>0.68929999999999991</v>
          </cell>
          <cell r="AH42">
            <v>0.68929999999999991</v>
          </cell>
          <cell r="AI42">
            <v>0.53109999999999991</v>
          </cell>
          <cell r="AJ42">
            <v>0.53109999999999991</v>
          </cell>
          <cell r="AK42">
            <v>0.53109999999999991</v>
          </cell>
          <cell r="AL42">
            <v>0.53109999999999991</v>
          </cell>
          <cell r="AM42">
            <v>0.51979999999999993</v>
          </cell>
          <cell r="AN42">
            <v>0.51979999999999993</v>
          </cell>
          <cell r="AO42">
            <v>0.55369999999999997</v>
          </cell>
        </row>
        <row r="43">
          <cell r="X43" t="str">
            <v>VLTESW20</v>
          </cell>
          <cell r="Y43">
            <v>0</v>
          </cell>
          <cell r="Z43">
            <v>0.48589999999999994</v>
          </cell>
          <cell r="AA43">
            <v>0.40679999999999994</v>
          </cell>
          <cell r="AB43">
            <v>0.62149999999999994</v>
          </cell>
          <cell r="AC43">
            <v>0.62149999999999994</v>
          </cell>
          <cell r="AD43">
            <v>0.62149999999999994</v>
          </cell>
          <cell r="AE43">
            <v>0.68929999999999991</v>
          </cell>
          <cell r="AF43">
            <v>0.68929999999999991</v>
          </cell>
          <cell r="AG43">
            <v>0.68929999999999991</v>
          </cell>
          <cell r="AH43">
            <v>0.68929999999999991</v>
          </cell>
          <cell r="AI43">
            <v>0.40679999999999994</v>
          </cell>
          <cell r="AJ43">
            <v>0.40679999999999994</v>
          </cell>
          <cell r="AK43">
            <v>0.40679999999999994</v>
          </cell>
          <cell r="AL43">
            <v>0.40679999999999994</v>
          </cell>
          <cell r="AM43">
            <v>0.40679999999999994</v>
          </cell>
          <cell r="AN43">
            <v>0.40679999999999994</v>
          </cell>
          <cell r="AO43">
            <v>0.48589999999999994</v>
          </cell>
        </row>
        <row r="44">
          <cell r="X44" t="str">
            <v>VLTESW30</v>
          </cell>
          <cell r="Y44">
            <v>0</v>
          </cell>
          <cell r="Z44">
            <v>0.48589999999999994</v>
          </cell>
          <cell r="AA44">
            <v>0.40679999999999994</v>
          </cell>
          <cell r="AB44">
            <v>0.46329999999999993</v>
          </cell>
          <cell r="AC44">
            <v>0.46329999999999993</v>
          </cell>
          <cell r="AD44">
            <v>0.46329999999999993</v>
          </cell>
          <cell r="AE44">
            <v>0.44069999999999998</v>
          </cell>
          <cell r="AF44">
            <v>0.44069999999999998</v>
          </cell>
          <cell r="AG44">
            <v>0.44069999999999998</v>
          </cell>
          <cell r="AH44">
            <v>0.44069999999999998</v>
          </cell>
          <cell r="AI44">
            <v>0.40679999999999994</v>
          </cell>
          <cell r="AJ44">
            <v>0.40679999999999994</v>
          </cell>
          <cell r="AK44">
            <v>0.40679999999999994</v>
          </cell>
          <cell r="AL44">
            <v>0.40679999999999994</v>
          </cell>
          <cell r="AM44">
            <v>0.40679999999999994</v>
          </cell>
          <cell r="AN44">
            <v>0.40679999999999994</v>
          </cell>
          <cell r="AO44">
            <v>0.48589999999999994</v>
          </cell>
        </row>
        <row r="45">
          <cell r="X45" t="str">
            <v>VLTESW40</v>
          </cell>
          <cell r="Y45">
            <v>0</v>
          </cell>
          <cell r="Z45">
            <v>0.48589999999999994</v>
          </cell>
          <cell r="AA45">
            <v>0.35029999999999994</v>
          </cell>
          <cell r="AB45">
            <v>0.46329999999999993</v>
          </cell>
          <cell r="AC45">
            <v>0.46329999999999993</v>
          </cell>
          <cell r="AD45">
            <v>0.46329999999999993</v>
          </cell>
          <cell r="AE45">
            <v>0.38419999999999999</v>
          </cell>
          <cell r="AF45">
            <v>0.38419999999999999</v>
          </cell>
          <cell r="AG45">
            <v>0.38419999999999999</v>
          </cell>
          <cell r="AH45">
            <v>0.38419999999999999</v>
          </cell>
          <cell r="AI45">
            <v>0.35029999999999994</v>
          </cell>
          <cell r="AJ45">
            <v>0.35029999999999994</v>
          </cell>
          <cell r="AK45">
            <v>0.35029999999999994</v>
          </cell>
          <cell r="AL45">
            <v>0.35029999999999994</v>
          </cell>
          <cell r="AM45">
            <v>0.35029999999999994</v>
          </cell>
          <cell r="AN45">
            <v>0.35029999999999994</v>
          </cell>
          <cell r="AO45">
            <v>0.48589999999999994</v>
          </cell>
        </row>
        <row r="46">
          <cell r="X46" t="str">
            <v>SkyLtVLTGlass2</v>
          </cell>
          <cell r="Y46">
            <v>0</v>
          </cell>
          <cell r="Z46">
            <v>0.79099999999999993</v>
          </cell>
          <cell r="AA46">
            <v>0.51979999999999993</v>
          </cell>
          <cell r="AB46">
            <v>0.64409999999999989</v>
          </cell>
          <cell r="AC46">
            <v>0.64409999999999989</v>
          </cell>
          <cell r="AD46">
            <v>0.64409999999999989</v>
          </cell>
          <cell r="AE46">
            <v>0.64409999999999989</v>
          </cell>
          <cell r="AF46">
            <v>0.64409999999999989</v>
          </cell>
          <cell r="AG46">
            <v>0.64409999999999989</v>
          </cell>
          <cell r="AH46">
            <v>0.64409999999999989</v>
          </cell>
          <cell r="AI46">
            <v>0.51979999999999993</v>
          </cell>
          <cell r="AJ46">
            <v>0.51979999999999993</v>
          </cell>
          <cell r="AK46">
            <v>0.51979999999999993</v>
          </cell>
          <cell r="AL46">
            <v>0.51979999999999993</v>
          </cell>
          <cell r="AM46">
            <v>0.51979999999999993</v>
          </cell>
          <cell r="AN46">
            <v>0.51979999999999993</v>
          </cell>
          <cell r="AO46">
            <v>0.79099999999999993</v>
          </cell>
        </row>
        <row r="47">
          <cell r="X47" t="str">
            <v>SkyLtVLTGlass5</v>
          </cell>
          <cell r="Y47">
            <v>0</v>
          </cell>
          <cell r="Z47">
            <v>0.79099999999999993</v>
          </cell>
          <cell r="AA47">
            <v>0.40679999999999994</v>
          </cell>
          <cell r="AB47">
            <v>0.45199999999999996</v>
          </cell>
          <cell r="AC47">
            <v>0.45199999999999996</v>
          </cell>
          <cell r="AD47">
            <v>0.45199999999999996</v>
          </cell>
          <cell r="AE47">
            <v>0.45199999999999996</v>
          </cell>
          <cell r="AF47">
            <v>0.45199999999999996</v>
          </cell>
          <cell r="AG47">
            <v>0.45199999999999996</v>
          </cell>
          <cell r="AH47">
            <v>0.45199999999999996</v>
          </cell>
          <cell r="AI47">
            <v>0.40679999999999994</v>
          </cell>
          <cell r="AJ47">
            <v>0.40679999999999994</v>
          </cell>
          <cell r="AK47">
            <v>0.40679999999999994</v>
          </cell>
          <cell r="AL47">
            <v>0.40679999999999994</v>
          </cell>
          <cell r="AM47">
            <v>0.40679999999999994</v>
          </cell>
          <cell r="AN47">
            <v>0.40679999999999994</v>
          </cell>
          <cell r="AO47">
            <v>0.79099999999999993</v>
          </cell>
        </row>
        <row r="48">
          <cell r="X48" t="str">
            <v>SkyLtVLTPlastic2</v>
          </cell>
          <cell r="Y48">
            <v>0</v>
          </cell>
          <cell r="Z48">
            <v>0.77969999999999984</v>
          </cell>
          <cell r="AA48">
            <v>0.77969999999999984</v>
          </cell>
          <cell r="AB48">
            <v>0.77969999999999984</v>
          </cell>
          <cell r="AC48">
            <v>0.77969999999999984</v>
          </cell>
          <cell r="AD48">
            <v>0.77969999999999984</v>
          </cell>
          <cell r="AE48">
            <v>0.77969999999999984</v>
          </cell>
          <cell r="AF48">
            <v>0.77969999999999984</v>
          </cell>
          <cell r="AG48">
            <v>0.77969999999999984</v>
          </cell>
          <cell r="AH48">
            <v>0.77969999999999984</v>
          </cell>
          <cell r="AI48">
            <v>0.77969999999999984</v>
          </cell>
          <cell r="AJ48">
            <v>0.77969999999999984</v>
          </cell>
          <cell r="AK48">
            <v>0.77969999999999984</v>
          </cell>
          <cell r="AL48">
            <v>0.77969999999999984</v>
          </cell>
          <cell r="AM48">
            <v>0.77969999999999984</v>
          </cell>
          <cell r="AN48">
            <v>0.77969999999999984</v>
          </cell>
          <cell r="AO48">
            <v>0.77969999999999984</v>
          </cell>
        </row>
        <row r="49">
          <cell r="X49" t="str">
            <v>SkyLtVLTPlastic5</v>
          </cell>
          <cell r="Y49">
            <v>0</v>
          </cell>
          <cell r="Z49">
            <v>0.64409999999999989</v>
          </cell>
          <cell r="AA49">
            <v>0.64409999999999989</v>
          </cell>
          <cell r="AB49">
            <v>0.64409999999999989</v>
          </cell>
          <cell r="AC49">
            <v>0.64409999999999989</v>
          </cell>
          <cell r="AD49">
            <v>0.64409999999999989</v>
          </cell>
          <cell r="AE49">
            <v>0.64409999999999989</v>
          </cell>
          <cell r="AF49">
            <v>0.64409999999999989</v>
          </cell>
          <cell r="AG49">
            <v>0.64409999999999989</v>
          </cell>
          <cell r="AH49">
            <v>0.64409999999999989</v>
          </cell>
          <cell r="AI49">
            <v>0.64409999999999989</v>
          </cell>
          <cell r="AJ49">
            <v>0.64409999999999989</v>
          </cell>
          <cell r="AK49">
            <v>0.64409999999999989</v>
          </cell>
          <cell r="AL49">
            <v>0.64409999999999989</v>
          </cell>
          <cell r="AM49">
            <v>0.64409999999999989</v>
          </cell>
          <cell r="AN49">
            <v>0.64409999999999989</v>
          </cell>
          <cell r="AO49">
            <v>0.64409999999999989</v>
          </cell>
        </row>
      </sheetData>
      <sheetData sheetId="5"/>
      <sheetData sheetId="6"/>
      <sheetData sheetId="7">
        <row r="2">
          <cell r="B2" t="str">
            <v>0001 CZ15 MediumOffice Base</v>
          </cell>
          <cell r="C2">
            <v>0</v>
          </cell>
          <cell r="D2" t="b">
            <v>0</v>
          </cell>
          <cell r="E2" t="str">
            <v>CZ15RV2.epw</v>
          </cell>
          <cell r="F2">
            <v>15</v>
          </cell>
          <cell r="G2">
            <v>0</v>
          </cell>
          <cell r="H2">
            <v>1.024128E-3</v>
          </cell>
          <cell r="I2">
            <v>8.5837477233149301E-2</v>
          </cell>
          <cell r="J2">
            <v>0</v>
          </cell>
          <cell r="K2">
            <v>3.9450483387994533</v>
          </cell>
          <cell r="L2">
            <v>2.504407653539467</v>
          </cell>
          <cell r="M2">
            <v>0.73</v>
          </cell>
          <cell r="N2">
            <v>0.44999999999999996</v>
          </cell>
          <cell r="O2">
            <v>0.8</v>
          </cell>
          <cell r="P2">
            <v>3.8121652137271975</v>
          </cell>
          <cell r="Q2">
            <v>0.60716622873419479</v>
          </cell>
          <cell r="R2">
            <v>2.6687840419430833</v>
          </cell>
          <cell r="S2">
            <v>0.4</v>
          </cell>
          <cell r="T2">
            <v>0.31</v>
          </cell>
          <cell r="U2">
            <v>0.45199999999999996</v>
          </cell>
          <cell r="V2">
            <v>0.35029999999999994</v>
          </cell>
          <cell r="W2">
            <v>0.51979999999999993</v>
          </cell>
          <cell r="X2">
            <v>9.9999999999999995E-7</v>
          </cell>
          <cell r="Y2">
            <v>0</v>
          </cell>
          <cell r="Z2">
            <v>0</v>
          </cell>
          <cell r="AA2">
            <v>9.6875193750387503</v>
          </cell>
          <cell r="AB2">
            <v>10.763910416709722</v>
          </cell>
          <cell r="AC2">
            <v>31468.723000000002</v>
          </cell>
          <cell r="AD2">
            <v>100000</v>
          </cell>
          <cell r="AE2">
            <v>100000</v>
          </cell>
          <cell r="AF2">
            <v>450</v>
          </cell>
          <cell r="AG2">
            <v>2</v>
          </cell>
          <cell r="AH2">
            <v>0.3</v>
          </cell>
          <cell r="AI2">
            <v>0.2</v>
          </cell>
          <cell r="AJ2">
            <v>3</v>
          </cell>
          <cell r="AK2">
            <v>3</v>
          </cell>
          <cell r="AL2">
            <v>0</v>
          </cell>
          <cell r="AM2" t="str">
            <v>CZ15MediumOffice.idf</v>
          </cell>
          <cell r="AN2" t="str">
            <v>CTZ15SiteDesign.idf</v>
          </cell>
          <cell r="AO2">
            <v>0</v>
          </cell>
          <cell r="AP2">
            <v>1</v>
          </cell>
          <cell r="AQ2" t="str">
            <v>MediumOffice</v>
          </cell>
          <cell r="AR2" t="str">
            <v>Base</v>
          </cell>
          <cell r="AS2">
            <v>0</v>
          </cell>
          <cell r="AT2" t="str">
            <v>No</v>
          </cell>
          <cell r="AU2" t="str">
            <v>No</v>
          </cell>
          <cell r="AV2" t="str">
            <v>No</v>
          </cell>
          <cell r="AW2" t="str">
            <v>No</v>
          </cell>
          <cell r="AX2" t="str">
            <v>No</v>
          </cell>
          <cell r="AY2" t="str">
            <v>No</v>
          </cell>
          <cell r="AZ2" t="str">
            <v>No</v>
          </cell>
          <cell r="BA2" t="str">
            <v>No</v>
          </cell>
          <cell r="BB2" t="str">
            <v>No</v>
          </cell>
          <cell r="BC2" t="str">
            <v>No</v>
          </cell>
          <cell r="BD2" t="str">
            <v>No</v>
          </cell>
          <cell r="BE2" t="str">
            <v>No</v>
          </cell>
          <cell r="BF2" t="str">
            <v>No</v>
          </cell>
          <cell r="BG2" t="str">
            <v>No</v>
          </cell>
          <cell r="BH2" t="str">
            <v>No</v>
          </cell>
          <cell r="BI2" t="str">
            <v>No</v>
          </cell>
          <cell r="BJ2" t="str">
            <v>No</v>
          </cell>
          <cell r="BK2" t="str">
            <v>No</v>
          </cell>
          <cell r="BL2" t="str">
            <v>No</v>
          </cell>
          <cell r="BM2" t="str">
            <v>No</v>
          </cell>
          <cell r="BN2" t="str">
            <v>No</v>
          </cell>
          <cell r="BO2" t="str">
            <v>No</v>
          </cell>
          <cell r="BP2" t="str">
            <v>No</v>
          </cell>
        </row>
        <row r="3">
          <cell r="B3" t="str">
            <v>0002 CZ15 MediumOffice RoofLtR+20</v>
          </cell>
          <cell r="C3" t="str">
            <v>0001 CZ15 MediumOffice Base</v>
          </cell>
          <cell r="D3" t="b">
            <v>0</v>
          </cell>
          <cell r="E3" t="str">
            <v>CZ15RV2.epw</v>
          </cell>
          <cell r="F3">
            <v>15</v>
          </cell>
          <cell r="G3">
            <v>0</v>
          </cell>
          <cell r="H3">
            <v>1.024128E-3</v>
          </cell>
          <cell r="I3">
            <v>8.5837477233149301E-2</v>
          </cell>
          <cell r="J3">
            <v>0</v>
          </cell>
          <cell r="K3">
            <v>5.741310423499316</v>
          </cell>
          <cell r="L3">
            <v>2.504407653539467</v>
          </cell>
          <cell r="M3">
            <v>0.73</v>
          </cell>
          <cell r="N3">
            <v>0.44999999999999996</v>
          </cell>
          <cell r="O3">
            <v>0.8</v>
          </cell>
          <cell r="P3">
            <v>3.8121652137271975</v>
          </cell>
          <cell r="Q3">
            <v>0.60716622873419479</v>
          </cell>
          <cell r="R3">
            <v>2.6687840419430833</v>
          </cell>
          <cell r="S3">
            <v>0.4</v>
          </cell>
          <cell r="T3">
            <v>0.31</v>
          </cell>
          <cell r="U3">
            <v>0.45199999999999996</v>
          </cell>
          <cell r="V3">
            <v>0.35029999999999994</v>
          </cell>
          <cell r="W3">
            <v>0.51979999999999993</v>
          </cell>
          <cell r="X3">
            <v>9.9999999999999995E-7</v>
          </cell>
          <cell r="Y3">
            <v>0</v>
          </cell>
          <cell r="Z3">
            <v>0</v>
          </cell>
          <cell r="AA3">
            <v>9.6875193750387503</v>
          </cell>
          <cell r="AB3">
            <v>10.763910416709722</v>
          </cell>
          <cell r="AC3">
            <v>31468.723000000002</v>
          </cell>
          <cell r="AD3">
            <v>100000</v>
          </cell>
          <cell r="AE3">
            <v>100000</v>
          </cell>
          <cell r="AF3">
            <v>450</v>
          </cell>
          <cell r="AG3">
            <v>2</v>
          </cell>
          <cell r="AH3">
            <v>0.3</v>
          </cell>
          <cell r="AI3">
            <v>0.2</v>
          </cell>
          <cell r="AJ3">
            <v>3</v>
          </cell>
          <cell r="AK3">
            <v>3</v>
          </cell>
          <cell r="AL3">
            <v>0</v>
          </cell>
          <cell r="AM3" t="str">
            <v>CZ15MediumOffice.idf</v>
          </cell>
          <cell r="AN3" t="str">
            <v>CTZ15SiteDesign.idf</v>
          </cell>
          <cell r="AO3">
            <v>0</v>
          </cell>
          <cell r="AP3">
            <v>2</v>
          </cell>
          <cell r="AQ3" t="str">
            <v>MediumOffice</v>
          </cell>
          <cell r="AR3" t="str">
            <v>RoofLt</v>
          </cell>
          <cell r="AS3" t="str">
            <v>R+20</v>
          </cell>
          <cell r="AT3" t="str">
            <v>Yes</v>
          </cell>
          <cell r="AU3" t="str">
            <v>No</v>
          </cell>
          <cell r="AV3" t="str">
            <v>No</v>
          </cell>
          <cell r="AW3" t="str">
            <v>No</v>
          </cell>
          <cell r="AX3" t="str">
            <v>No</v>
          </cell>
          <cell r="AY3" t="str">
            <v>No</v>
          </cell>
          <cell r="AZ3" t="str">
            <v>No</v>
          </cell>
          <cell r="BA3" t="str">
            <v>No</v>
          </cell>
          <cell r="BB3" t="str">
            <v>No</v>
          </cell>
          <cell r="BC3" t="str">
            <v>No</v>
          </cell>
          <cell r="BD3" t="str">
            <v>No</v>
          </cell>
          <cell r="BE3" t="str">
            <v>No</v>
          </cell>
          <cell r="BF3" t="str">
            <v>No</v>
          </cell>
          <cell r="BG3" t="str">
            <v>No</v>
          </cell>
          <cell r="BH3" t="str">
            <v>No</v>
          </cell>
          <cell r="BI3" t="str">
            <v>No</v>
          </cell>
          <cell r="BJ3" t="str">
            <v>No</v>
          </cell>
          <cell r="BK3" t="str">
            <v>No</v>
          </cell>
          <cell r="BL3" t="str">
            <v>No</v>
          </cell>
          <cell r="BM3" t="str">
            <v>No</v>
          </cell>
          <cell r="BN3" t="str">
            <v>No</v>
          </cell>
          <cell r="BO3" t="str">
            <v>No</v>
          </cell>
          <cell r="BP3" t="str">
            <v>No</v>
          </cell>
        </row>
        <row r="4">
          <cell r="B4" t="str">
            <v>0003 CZ15 MediumOffice WallLtR+20</v>
          </cell>
          <cell r="C4" t="str">
            <v>0001 CZ15 MediumOffice Base</v>
          </cell>
          <cell r="D4" t="b">
            <v>0</v>
          </cell>
          <cell r="E4" t="str">
            <v>CZ15RV2.epw</v>
          </cell>
          <cell r="F4">
            <v>15</v>
          </cell>
          <cell r="G4">
            <v>0</v>
          </cell>
          <cell r="H4">
            <v>1.024128E-3</v>
          </cell>
          <cell r="I4">
            <v>8.5837477233149301E-2</v>
          </cell>
          <cell r="J4">
            <v>0</v>
          </cell>
          <cell r="K4">
            <v>3.9450483387994533</v>
          </cell>
          <cell r="L4">
            <v>5.3459403674670751</v>
          </cell>
          <cell r="M4">
            <v>0.73</v>
          </cell>
          <cell r="N4">
            <v>0.44999999999999996</v>
          </cell>
          <cell r="O4">
            <v>0.8</v>
          </cell>
          <cell r="P4">
            <v>3.8121652137271975</v>
          </cell>
          <cell r="Q4">
            <v>0.60716622873419479</v>
          </cell>
          <cell r="R4">
            <v>2.6687840419430833</v>
          </cell>
          <cell r="S4">
            <v>0.4</v>
          </cell>
          <cell r="T4">
            <v>0.31</v>
          </cell>
          <cell r="U4">
            <v>0.45199999999999996</v>
          </cell>
          <cell r="V4">
            <v>0.35029999999999994</v>
          </cell>
          <cell r="W4">
            <v>0.51979999999999993</v>
          </cell>
          <cell r="X4">
            <v>9.9999999999999995E-7</v>
          </cell>
          <cell r="Y4">
            <v>0</v>
          </cell>
          <cell r="Z4">
            <v>0</v>
          </cell>
          <cell r="AA4">
            <v>9.6875193750387503</v>
          </cell>
          <cell r="AB4">
            <v>10.763910416709722</v>
          </cell>
          <cell r="AC4">
            <v>31468.723000000002</v>
          </cell>
          <cell r="AD4">
            <v>100000</v>
          </cell>
          <cell r="AE4">
            <v>100000</v>
          </cell>
          <cell r="AF4">
            <v>450</v>
          </cell>
          <cell r="AG4">
            <v>2</v>
          </cell>
          <cell r="AH4">
            <v>0.3</v>
          </cell>
          <cell r="AI4">
            <v>0.2</v>
          </cell>
          <cell r="AJ4">
            <v>3</v>
          </cell>
          <cell r="AK4">
            <v>3</v>
          </cell>
          <cell r="AL4">
            <v>0</v>
          </cell>
          <cell r="AM4" t="str">
            <v>CZ15MediumOffice.idf</v>
          </cell>
          <cell r="AN4" t="str">
            <v>CTZ15SiteDesign.idf</v>
          </cell>
          <cell r="AO4">
            <v>0</v>
          </cell>
          <cell r="AP4">
            <v>3</v>
          </cell>
          <cell r="AQ4" t="str">
            <v>MediumOffice</v>
          </cell>
          <cell r="AR4" t="str">
            <v>WallLt</v>
          </cell>
          <cell r="AS4" t="str">
            <v>R+20</v>
          </cell>
          <cell r="AT4" t="str">
            <v>No</v>
          </cell>
          <cell r="AU4" t="str">
            <v>Yes</v>
          </cell>
          <cell r="AV4" t="str">
            <v>No</v>
          </cell>
          <cell r="AW4" t="str">
            <v>No</v>
          </cell>
          <cell r="AX4" t="str">
            <v>No</v>
          </cell>
          <cell r="AY4" t="str">
            <v>No</v>
          </cell>
          <cell r="AZ4" t="str">
            <v>No</v>
          </cell>
          <cell r="BA4" t="str">
            <v>No</v>
          </cell>
          <cell r="BB4" t="str">
            <v>No</v>
          </cell>
          <cell r="BC4" t="str">
            <v>No</v>
          </cell>
          <cell r="BD4" t="str">
            <v>No</v>
          </cell>
          <cell r="BE4" t="str">
            <v>No</v>
          </cell>
          <cell r="BF4" t="str">
            <v>No</v>
          </cell>
          <cell r="BG4" t="str">
            <v>No</v>
          </cell>
          <cell r="BH4" t="str">
            <v>No</v>
          </cell>
          <cell r="BI4" t="str">
            <v>No</v>
          </cell>
          <cell r="BJ4" t="str">
            <v>No</v>
          </cell>
          <cell r="BK4" t="str">
            <v>No</v>
          </cell>
          <cell r="BL4" t="str">
            <v>No</v>
          </cell>
          <cell r="BM4" t="str">
            <v>No</v>
          </cell>
          <cell r="BN4" t="str">
            <v>No</v>
          </cell>
          <cell r="BO4" t="str">
            <v>No</v>
          </cell>
          <cell r="BP4" t="str">
            <v>No</v>
          </cell>
        </row>
        <row r="5">
          <cell r="B5" t="str">
            <v>0004 CZ15 MediumOffice UnhtSlabF24vR-5</v>
          </cell>
          <cell r="C5" t="str">
            <v>0001 CZ15 MediumOffice Base</v>
          </cell>
          <cell r="D5" t="b">
            <v>0</v>
          </cell>
          <cell r="E5" t="str">
            <v>CZ15RV2.epw</v>
          </cell>
          <cell r="F5">
            <v>15</v>
          </cell>
          <cell r="G5">
            <v>0</v>
          </cell>
          <cell r="H5">
            <v>1.024128E-3</v>
          </cell>
          <cell r="I5">
            <v>8.5837477233149301E-2</v>
          </cell>
          <cell r="J5">
            <v>0</v>
          </cell>
          <cell r="K5">
            <v>3.9450483387994533</v>
          </cell>
          <cell r="L5">
            <v>2.504407653539467</v>
          </cell>
          <cell r="M5">
            <v>0.57999999999999996</v>
          </cell>
          <cell r="N5">
            <v>0.44999999999999996</v>
          </cell>
          <cell r="O5">
            <v>0.8</v>
          </cell>
          <cell r="P5">
            <v>3.8121652137271975</v>
          </cell>
          <cell r="Q5">
            <v>0.60716622873419479</v>
          </cell>
          <cell r="R5">
            <v>2.6687840419430833</v>
          </cell>
          <cell r="S5">
            <v>0.4</v>
          </cell>
          <cell r="T5">
            <v>0.31</v>
          </cell>
          <cell r="U5">
            <v>0.45199999999999996</v>
          </cell>
          <cell r="V5">
            <v>0.35029999999999994</v>
          </cell>
          <cell r="W5">
            <v>0.51979999999999993</v>
          </cell>
          <cell r="X5">
            <v>9.9999999999999995E-7</v>
          </cell>
          <cell r="Y5">
            <v>0</v>
          </cell>
          <cell r="Z5">
            <v>0</v>
          </cell>
          <cell r="AA5">
            <v>9.6875193750387503</v>
          </cell>
          <cell r="AB5">
            <v>10.763910416709722</v>
          </cell>
          <cell r="AC5">
            <v>31468.723000000002</v>
          </cell>
          <cell r="AD5">
            <v>100000</v>
          </cell>
          <cell r="AE5">
            <v>100000</v>
          </cell>
          <cell r="AF5">
            <v>450</v>
          </cell>
          <cell r="AG5">
            <v>2</v>
          </cell>
          <cell r="AH5">
            <v>0.3</v>
          </cell>
          <cell r="AI5">
            <v>0.2</v>
          </cell>
          <cell r="AJ5">
            <v>3</v>
          </cell>
          <cell r="AK5">
            <v>3</v>
          </cell>
          <cell r="AL5">
            <v>0</v>
          </cell>
          <cell r="AM5" t="str">
            <v>CZ15MediumOffice.idf</v>
          </cell>
          <cell r="AN5" t="str">
            <v>CTZ15SiteDesign.idf</v>
          </cell>
          <cell r="AO5">
            <v>0</v>
          </cell>
          <cell r="AP5">
            <v>4</v>
          </cell>
          <cell r="AQ5" t="str">
            <v>MediumOffice</v>
          </cell>
          <cell r="AR5" t="str">
            <v>UnhtSlabF</v>
          </cell>
          <cell r="AS5" t="str">
            <v>24vR-5</v>
          </cell>
          <cell r="AT5" t="str">
            <v>No</v>
          </cell>
          <cell r="AU5" t="str">
            <v>No</v>
          </cell>
          <cell r="AV5" t="str">
            <v>No</v>
          </cell>
          <cell r="AW5" t="str">
            <v>No</v>
          </cell>
          <cell r="AX5" t="str">
            <v>No</v>
          </cell>
          <cell r="AY5" t="str">
            <v>No</v>
          </cell>
          <cell r="AZ5" t="str">
            <v>No</v>
          </cell>
          <cell r="BA5" t="str">
            <v>No</v>
          </cell>
          <cell r="BB5" t="str">
            <v>No</v>
          </cell>
          <cell r="BC5" t="str">
            <v>No</v>
          </cell>
          <cell r="BD5" t="str">
            <v>No</v>
          </cell>
          <cell r="BE5" t="str">
            <v>No</v>
          </cell>
          <cell r="BF5" t="str">
            <v>No</v>
          </cell>
          <cell r="BG5" t="str">
            <v>No</v>
          </cell>
          <cell r="BH5" t="str">
            <v>No</v>
          </cell>
          <cell r="BI5" t="str">
            <v>No</v>
          </cell>
          <cell r="BJ5" t="str">
            <v>No</v>
          </cell>
          <cell r="BK5" t="str">
            <v>No</v>
          </cell>
          <cell r="BL5" t="str">
            <v>No</v>
          </cell>
          <cell r="BM5" t="str">
            <v>No</v>
          </cell>
          <cell r="BN5" t="str">
            <v>No</v>
          </cell>
          <cell r="BO5" t="str">
            <v>No</v>
          </cell>
          <cell r="BP5" t="str">
            <v>No</v>
          </cell>
        </row>
        <row r="6">
          <cell r="B6" t="str">
            <v>0005 CZ15 MediumOffice BaseInfil+5</v>
          </cell>
          <cell r="C6" t="str">
            <v>0001 CZ15 MediumOffice Base</v>
          </cell>
          <cell r="D6" t="b">
            <v>0</v>
          </cell>
          <cell r="E6" t="str">
            <v>CZ15RV2.epw</v>
          </cell>
          <cell r="F6">
            <v>15</v>
          </cell>
          <cell r="G6">
            <v>0</v>
          </cell>
          <cell r="H6">
            <v>1.0753344E-3</v>
          </cell>
          <cell r="I6">
            <v>8.5837477233149301E-2</v>
          </cell>
          <cell r="J6">
            <v>0</v>
          </cell>
          <cell r="K6">
            <v>3.9450483387994533</v>
          </cell>
          <cell r="L6">
            <v>2.504407653539467</v>
          </cell>
          <cell r="M6">
            <v>0.73</v>
          </cell>
          <cell r="N6">
            <v>0.44999999999999996</v>
          </cell>
          <cell r="O6">
            <v>0.8</v>
          </cell>
          <cell r="P6">
            <v>3.8121652137271975</v>
          </cell>
          <cell r="Q6">
            <v>0.60716622873419479</v>
          </cell>
          <cell r="R6">
            <v>2.6687840419430833</v>
          </cell>
          <cell r="S6">
            <v>0.4</v>
          </cell>
          <cell r="T6">
            <v>0.31</v>
          </cell>
          <cell r="U6">
            <v>0.45199999999999996</v>
          </cell>
          <cell r="V6">
            <v>0.35029999999999994</v>
          </cell>
          <cell r="W6">
            <v>0.51979999999999993</v>
          </cell>
          <cell r="X6">
            <v>9.9999999999999995E-7</v>
          </cell>
          <cell r="Y6">
            <v>0</v>
          </cell>
          <cell r="Z6">
            <v>0</v>
          </cell>
          <cell r="AA6">
            <v>9.6875193750387503</v>
          </cell>
          <cell r="AB6">
            <v>10.763910416709722</v>
          </cell>
          <cell r="AC6">
            <v>31468.723000000002</v>
          </cell>
          <cell r="AD6">
            <v>100000</v>
          </cell>
          <cell r="AE6">
            <v>100000</v>
          </cell>
          <cell r="AF6">
            <v>450</v>
          </cell>
          <cell r="AG6">
            <v>2</v>
          </cell>
          <cell r="AH6">
            <v>0.3</v>
          </cell>
          <cell r="AI6">
            <v>0.2</v>
          </cell>
          <cell r="AJ6">
            <v>3</v>
          </cell>
          <cell r="AK6">
            <v>3</v>
          </cell>
          <cell r="AL6">
            <v>0</v>
          </cell>
          <cell r="AM6" t="str">
            <v>CZ15MediumOffice.idf</v>
          </cell>
          <cell r="AN6" t="str">
            <v>CTZ15SiteDesign.idf</v>
          </cell>
          <cell r="AO6">
            <v>0</v>
          </cell>
          <cell r="AP6">
            <v>5</v>
          </cell>
          <cell r="AQ6" t="str">
            <v>MediumOffice</v>
          </cell>
          <cell r="AR6" t="str">
            <v>Base</v>
          </cell>
          <cell r="AS6" t="str">
            <v>Infil+5</v>
          </cell>
          <cell r="AT6" t="str">
            <v>No</v>
          </cell>
          <cell r="AU6" t="str">
            <v>No</v>
          </cell>
          <cell r="AV6" t="str">
            <v>No</v>
          </cell>
          <cell r="AW6" t="str">
            <v>No</v>
          </cell>
          <cell r="AX6" t="str">
            <v>No</v>
          </cell>
          <cell r="AY6" t="str">
            <v>No</v>
          </cell>
          <cell r="AZ6" t="str">
            <v>No</v>
          </cell>
          <cell r="BA6" t="str">
            <v>No</v>
          </cell>
          <cell r="BB6" t="str">
            <v>No</v>
          </cell>
          <cell r="BC6" t="str">
            <v>No</v>
          </cell>
          <cell r="BD6" t="str">
            <v>No</v>
          </cell>
          <cell r="BE6" t="str">
            <v>No</v>
          </cell>
          <cell r="BF6" t="str">
            <v>No</v>
          </cell>
          <cell r="BG6" t="str">
            <v>No</v>
          </cell>
          <cell r="BH6" t="str">
            <v>No</v>
          </cell>
          <cell r="BI6" t="str">
            <v>No</v>
          </cell>
          <cell r="BJ6" t="str">
            <v>No</v>
          </cell>
          <cell r="BK6" t="str">
            <v>No</v>
          </cell>
          <cell r="BL6" t="str">
            <v>No</v>
          </cell>
          <cell r="BM6" t="str">
            <v>No</v>
          </cell>
          <cell r="BN6" t="str">
            <v>No</v>
          </cell>
          <cell r="BO6" t="str">
            <v>No</v>
          </cell>
          <cell r="BP6" t="str">
            <v>No</v>
          </cell>
        </row>
        <row r="7">
          <cell r="B7" t="str">
            <v>0006 CZ15 MediumOffice WinU-20</v>
          </cell>
          <cell r="C7" t="str">
            <v>0001 CZ15 MediumOffice Base</v>
          </cell>
          <cell r="D7" t="b">
            <v>0</v>
          </cell>
          <cell r="E7" t="str">
            <v>CZ15RV2.epw</v>
          </cell>
          <cell r="F7">
            <v>15</v>
          </cell>
          <cell r="G7">
            <v>0</v>
          </cell>
          <cell r="H7">
            <v>1.024128E-3</v>
          </cell>
          <cell r="I7">
            <v>8.5837477233149301E-2</v>
          </cell>
          <cell r="J7">
            <v>0</v>
          </cell>
          <cell r="K7">
            <v>3.9450483387994533</v>
          </cell>
          <cell r="L7">
            <v>2.504407653539467</v>
          </cell>
          <cell r="M7">
            <v>0.73</v>
          </cell>
          <cell r="N7">
            <v>0.44999999999999996</v>
          </cell>
          <cell r="O7">
            <v>0.8</v>
          </cell>
          <cell r="P7">
            <v>3.8121652137271975</v>
          </cell>
          <cell r="Q7">
            <v>0.60716622873419479</v>
          </cell>
          <cell r="R7">
            <v>2.1350272335544669</v>
          </cell>
          <cell r="S7">
            <v>0.4</v>
          </cell>
          <cell r="T7">
            <v>0.31</v>
          </cell>
          <cell r="U7">
            <v>0.45199999999999996</v>
          </cell>
          <cell r="V7">
            <v>0.35029999999999994</v>
          </cell>
          <cell r="W7">
            <v>0.51979999999999993</v>
          </cell>
          <cell r="X7">
            <v>9.9999999999999995E-7</v>
          </cell>
          <cell r="Y7">
            <v>0</v>
          </cell>
          <cell r="Z7">
            <v>0</v>
          </cell>
          <cell r="AA7">
            <v>9.6875193750387503</v>
          </cell>
          <cell r="AB7">
            <v>10.763910416709722</v>
          </cell>
          <cell r="AC7">
            <v>31468.723000000002</v>
          </cell>
          <cell r="AD7">
            <v>100000</v>
          </cell>
          <cell r="AE7">
            <v>100000</v>
          </cell>
          <cell r="AF7">
            <v>450</v>
          </cell>
          <cell r="AG7">
            <v>2</v>
          </cell>
          <cell r="AH7">
            <v>0.3</v>
          </cell>
          <cell r="AI7">
            <v>0.2</v>
          </cell>
          <cell r="AJ7">
            <v>3</v>
          </cell>
          <cell r="AK7">
            <v>3</v>
          </cell>
          <cell r="AL7">
            <v>0</v>
          </cell>
          <cell r="AM7" t="str">
            <v>CZ15MediumOffice.idf</v>
          </cell>
          <cell r="AN7" t="str">
            <v>CTZ15SiteDesign.idf</v>
          </cell>
          <cell r="AO7">
            <v>0</v>
          </cell>
          <cell r="AP7">
            <v>6</v>
          </cell>
          <cell r="AQ7" t="str">
            <v>MediumOffice</v>
          </cell>
          <cell r="AR7" t="str">
            <v>WinU</v>
          </cell>
          <cell r="AS7">
            <v>-20</v>
          </cell>
          <cell r="AT7" t="str">
            <v>No</v>
          </cell>
          <cell r="AU7" t="str">
            <v>No</v>
          </cell>
          <cell r="AV7" t="str">
            <v>No</v>
          </cell>
          <cell r="AW7" t="str">
            <v>No</v>
          </cell>
          <cell r="AX7" t="str">
            <v>No</v>
          </cell>
          <cell r="AY7" t="str">
            <v>No</v>
          </cell>
          <cell r="AZ7" t="str">
            <v>Yes</v>
          </cell>
          <cell r="BA7" t="str">
            <v>No</v>
          </cell>
          <cell r="BB7" t="str">
            <v>No</v>
          </cell>
          <cell r="BC7" t="str">
            <v>No</v>
          </cell>
          <cell r="BD7" t="str">
            <v>No</v>
          </cell>
          <cell r="BE7" t="str">
            <v>No</v>
          </cell>
          <cell r="BF7" t="str">
            <v>No</v>
          </cell>
          <cell r="BG7" t="str">
            <v>No</v>
          </cell>
          <cell r="BH7" t="str">
            <v>No</v>
          </cell>
          <cell r="BI7" t="str">
            <v>No</v>
          </cell>
          <cell r="BJ7" t="str">
            <v>No</v>
          </cell>
          <cell r="BK7" t="str">
            <v>No</v>
          </cell>
          <cell r="BL7" t="str">
            <v>No</v>
          </cell>
          <cell r="BM7" t="str">
            <v>No</v>
          </cell>
          <cell r="BN7" t="str">
            <v>No</v>
          </cell>
          <cell r="BO7" t="str">
            <v>No</v>
          </cell>
          <cell r="BP7" t="str">
            <v>No</v>
          </cell>
        </row>
        <row r="8">
          <cell r="B8" t="str">
            <v>0007 CZ15 MediumOffice WinSHGC-20</v>
          </cell>
          <cell r="C8" t="str">
            <v>0001 CZ15 MediumOffice Base</v>
          </cell>
          <cell r="D8" t="b">
            <v>1</v>
          </cell>
          <cell r="E8" t="str">
            <v>CZ15RV2.epw</v>
          </cell>
          <cell r="F8">
            <v>15</v>
          </cell>
          <cell r="G8">
            <v>0</v>
          </cell>
          <cell r="H8">
            <v>1.024128E-3</v>
          </cell>
          <cell r="I8">
            <v>8.5837477233149301E-2</v>
          </cell>
          <cell r="J8">
            <v>0</v>
          </cell>
          <cell r="K8">
            <v>3.9450483387994533</v>
          </cell>
          <cell r="L8">
            <v>2.504407653539467</v>
          </cell>
          <cell r="M8">
            <v>0.73</v>
          </cell>
          <cell r="N8">
            <v>0.44999999999999996</v>
          </cell>
          <cell r="O8">
            <v>0.8</v>
          </cell>
          <cell r="P8">
            <v>3.8121652137271975</v>
          </cell>
          <cell r="Q8">
            <v>0.60716622873419479</v>
          </cell>
          <cell r="R8">
            <v>2.6687840419430833</v>
          </cell>
          <cell r="S8">
            <v>0.32000000000000006</v>
          </cell>
          <cell r="T8">
            <v>0.248</v>
          </cell>
          <cell r="U8">
            <v>0.45199999999999996</v>
          </cell>
          <cell r="V8">
            <v>0.35029999999999994</v>
          </cell>
          <cell r="W8">
            <v>0.51979999999999993</v>
          </cell>
          <cell r="X8">
            <v>9.9999999999999995E-7</v>
          </cell>
          <cell r="Y8">
            <v>0</v>
          </cell>
          <cell r="Z8">
            <v>0</v>
          </cell>
          <cell r="AA8">
            <v>9.6875193750387503</v>
          </cell>
          <cell r="AB8">
            <v>10.763910416709722</v>
          </cell>
          <cell r="AC8">
            <v>31468.723000000002</v>
          </cell>
          <cell r="AD8">
            <v>100000</v>
          </cell>
          <cell r="AE8">
            <v>100000</v>
          </cell>
          <cell r="AF8">
            <v>450</v>
          </cell>
          <cell r="AG8">
            <v>2</v>
          </cell>
          <cell r="AH8">
            <v>0.3</v>
          </cell>
          <cell r="AI8">
            <v>0.2</v>
          </cell>
          <cell r="AJ8">
            <v>3</v>
          </cell>
          <cell r="AK8">
            <v>3</v>
          </cell>
          <cell r="AL8">
            <v>0</v>
          </cell>
          <cell r="AM8" t="str">
            <v>CZ15MediumOffice.idf</v>
          </cell>
          <cell r="AN8" t="str">
            <v>CTZ15SiteDesign.idf</v>
          </cell>
          <cell r="AO8">
            <v>0</v>
          </cell>
          <cell r="AP8">
            <v>7</v>
          </cell>
          <cell r="AQ8" t="str">
            <v>MediumOffice</v>
          </cell>
          <cell r="AR8" t="str">
            <v>WinSHGC</v>
          </cell>
          <cell r="AS8">
            <v>-20</v>
          </cell>
          <cell r="AT8" t="str">
            <v>No</v>
          </cell>
          <cell r="AU8" t="str">
            <v>No</v>
          </cell>
          <cell r="AV8" t="str">
            <v>No</v>
          </cell>
          <cell r="AW8" t="str">
            <v>No</v>
          </cell>
          <cell r="AX8" t="str">
            <v>No</v>
          </cell>
          <cell r="AY8" t="str">
            <v>No</v>
          </cell>
          <cell r="AZ8" t="str">
            <v>No</v>
          </cell>
          <cell r="BA8" t="str">
            <v>Yes</v>
          </cell>
          <cell r="BB8" t="str">
            <v>No</v>
          </cell>
          <cell r="BC8" t="str">
            <v>No</v>
          </cell>
          <cell r="BD8" t="str">
            <v>No</v>
          </cell>
          <cell r="BE8" t="str">
            <v>No</v>
          </cell>
          <cell r="BF8" t="str">
            <v>No</v>
          </cell>
          <cell r="BG8" t="str">
            <v>No</v>
          </cell>
          <cell r="BH8" t="str">
            <v>No</v>
          </cell>
          <cell r="BI8" t="str">
            <v>No</v>
          </cell>
          <cell r="BJ8" t="str">
            <v>No</v>
          </cell>
          <cell r="BK8" t="str">
            <v>No</v>
          </cell>
          <cell r="BL8" t="str">
            <v>No</v>
          </cell>
          <cell r="BM8" t="str">
            <v>No</v>
          </cell>
          <cell r="BN8" t="str">
            <v>No</v>
          </cell>
          <cell r="BO8" t="str">
            <v>No</v>
          </cell>
          <cell r="BP8" t="str">
            <v>No</v>
          </cell>
        </row>
        <row r="9">
          <cell r="B9" t="str">
            <v>0008 CZ15 MediumOffice WinU_SHGC-20</v>
          </cell>
          <cell r="C9" t="str">
            <v>0001 CZ15 MediumOffice Base</v>
          </cell>
          <cell r="D9" t="b">
            <v>1</v>
          </cell>
          <cell r="E9" t="str">
            <v>CZ15RV2.epw</v>
          </cell>
          <cell r="F9">
            <v>15</v>
          </cell>
          <cell r="G9">
            <v>0</v>
          </cell>
          <cell r="H9">
            <v>1.024128E-3</v>
          </cell>
          <cell r="I9">
            <v>8.5837477233149301E-2</v>
          </cell>
          <cell r="J9">
            <v>0</v>
          </cell>
          <cell r="K9">
            <v>3.9450483387994533</v>
          </cell>
          <cell r="L9">
            <v>2.504407653539467</v>
          </cell>
          <cell r="M9">
            <v>0.73</v>
          </cell>
          <cell r="N9">
            <v>0.44999999999999996</v>
          </cell>
          <cell r="O9">
            <v>0.8</v>
          </cell>
          <cell r="P9">
            <v>3.8121652137271975</v>
          </cell>
          <cell r="Q9">
            <v>0.60716622873419479</v>
          </cell>
          <cell r="R9">
            <v>2.1350272335544669</v>
          </cell>
          <cell r="S9">
            <v>0.32000000000000006</v>
          </cell>
          <cell r="T9">
            <v>0.248</v>
          </cell>
          <cell r="U9">
            <v>0.45199999999999996</v>
          </cell>
          <cell r="V9">
            <v>0.35029999999999994</v>
          </cell>
          <cell r="W9">
            <v>0.51979999999999993</v>
          </cell>
          <cell r="X9">
            <v>9.9999999999999995E-7</v>
          </cell>
          <cell r="Y9">
            <v>0</v>
          </cell>
          <cell r="Z9">
            <v>0</v>
          </cell>
          <cell r="AA9">
            <v>9.6875193750387503</v>
          </cell>
          <cell r="AB9">
            <v>10.763910416709722</v>
          </cell>
          <cell r="AC9">
            <v>31468.723000000002</v>
          </cell>
          <cell r="AD9">
            <v>100000</v>
          </cell>
          <cell r="AE9">
            <v>100000</v>
          </cell>
          <cell r="AF9">
            <v>450</v>
          </cell>
          <cell r="AG9">
            <v>2</v>
          </cell>
          <cell r="AH9">
            <v>0.3</v>
          </cell>
          <cell r="AI9">
            <v>0.2</v>
          </cell>
          <cell r="AJ9">
            <v>3</v>
          </cell>
          <cell r="AK9">
            <v>3</v>
          </cell>
          <cell r="AL9">
            <v>0</v>
          </cell>
          <cell r="AM9" t="str">
            <v>CZ15MediumOffice.idf</v>
          </cell>
          <cell r="AN9" t="str">
            <v>CTZ15SiteDesign.idf</v>
          </cell>
          <cell r="AO9">
            <v>0</v>
          </cell>
          <cell r="AP9">
            <v>8</v>
          </cell>
          <cell r="AQ9" t="str">
            <v>MediumOffice</v>
          </cell>
          <cell r="AR9" t="str">
            <v>WinU_SHGC</v>
          </cell>
          <cell r="AS9">
            <v>-20</v>
          </cell>
          <cell r="AT9" t="str">
            <v>No</v>
          </cell>
          <cell r="AU9" t="str">
            <v>No</v>
          </cell>
          <cell r="AV9" t="str">
            <v>No</v>
          </cell>
          <cell r="AW9" t="str">
            <v>No</v>
          </cell>
          <cell r="AX9" t="str">
            <v>No</v>
          </cell>
          <cell r="AY9" t="str">
            <v>No</v>
          </cell>
          <cell r="AZ9" t="str">
            <v>Yes</v>
          </cell>
          <cell r="BA9" t="str">
            <v>Yes</v>
          </cell>
          <cell r="BB9" t="str">
            <v>No</v>
          </cell>
          <cell r="BC9" t="str">
            <v>No</v>
          </cell>
          <cell r="BD9" t="str">
            <v>No</v>
          </cell>
          <cell r="BE9" t="str">
            <v>No</v>
          </cell>
          <cell r="BF9" t="str">
            <v>No</v>
          </cell>
          <cell r="BG9" t="str">
            <v>No</v>
          </cell>
          <cell r="BH9" t="str">
            <v>No</v>
          </cell>
          <cell r="BI9" t="str">
            <v>No</v>
          </cell>
          <cell r="BJ9" t="str">
            <v>No</v>
          </cell>
          <cell r="BK9" t="str">
            <v>No</v>
          </cell>
          <cell r="BL9" t="str">
            <v>No</v>
          </cell>
          <cell r="BM9" t="str">
            <v>No</v>
          </cell>
          <cell r="BN9" t="str">
            <v>No</v>
          </cell>
          <cell r="BO9" t="str">
            <v>No</v>
          </cell>
          <cell r="BP9" t="str">
            <v>No</v>
          </cell>
        </row>
        <row r="10">
          <cell r="B10" t="str">
            <v>0009 CZ15 MediumOffice LPD-20</v>
          </cell>
          <cell r="C10" t="str">
            <v>0001 CZ15 MediumOffice Base</v>
          </cell>
          <cell r="D10" t="b">
            <v>1</v>
          </cell>
          <cell r="E10" t="str">
            <v>CZ15RV2.epw</v>
          </cell>
          <cell r="F10">
            <v>15</v>
          </cell>
          <cell r="G10">
            <v>0</v>
          </cell>
          <cell r="H10">
            <v>1.024128E-3</v>
          </cell>
          <cell r="I10">
            <v>8.5837477233149301E-2</v>
          </cell>
          <cell r="J10">
            <v>0</v>
          </cell>
          <cell r="K10">
            <v>3.9450483387994533</v>
          </cell>
          <cell r="L10">
            <v>2.504407653539467</v>
          </cell>
          <cell r="M10">
            <v>0.73</v>
          </cell>
          <cell r="N10">
            <v>0.44999999999999996</v>
          </cell>
          <cell r="O10">
            <v>0.8</v>
          </cell>
          <cell r="P10">
            <v>3.8121652137271975</v>
          </cell>
          <cell r="Q10">
            <v>0.60716622873419479</v>
          </cell>
          <cell r="R10">
            <v>2.6687840419430833</v>
          </cell>
          <cell r="S10">
            <v>0.4</v>
          </cell>
          <cell r="T10">
            <v>0.31</v>
          </cell>
          <cell r="U10">
            <v>0.45199999999999996</v>
          </cell>
          <cell r="V10">
            <v>0.35029999999999994</v>
          </cell>
          <cell r="W10">
            <v>0.51979999999999993</v>
          </cell>
          <cell r="X10">
            <v>9.9999999999999995E-7</v>
          </cell>
          <cell r="Y10">
            <v>0</v>
          </cell>
          <cell r="Z10">
            <v>0</v>
          </cell>
          <cell r="AA10">
            <v>7.7500155000310009</v>
          </cell>
          <cell r="AB10">
            <v>10.763910416709722</v>
          </cell>
          <cell r="AC10">
            <v>31468.723000000002</v>
          </cell>
          <cell r="AD10">
            <v>100000</v>
          </cell>
          <cell r="AE10">
            <v>100000</v>
          </cell>
          <cell r="AF10">
            <v>450</v>
          </cell>
          <cell r="AG10">
            <v>2</v>
          </cell>
          <cell r="AH10">
            <v>0.3</v>
          </cell>
          <cell r="AI10">
            <v>0.2</v>
          </cell>
          <cell r="AJ10">
            <v>3</v>
          </cell>
          <cell r="AK10">
            <v>3</v>
          </cell>
          <cell r="AL10">
            <v>0</v>
          </cell>
          <cell r="AM10" t="str">
            <v>CZ15MediumOffice.idf</v>
          </cell>
          <cell r="AN10" t="str">
            <v>CTZ15SiteDesign.idf</v>
          </cell>
          <cell r="AO10">
            <v>0</v>
          </cell>
          <cell r="AP10">
            <v>9</v>
          </cell>
          <cell r="AQ10" t="str">
            <v>MediumOffice</v>
          </cell>
          <cell r="AR10" t="str">
            <v>LPD</v>
          </cell>
          <cell r="AS10">
            <v>-20</v>
          </cell>
          <cell r="AT10" t="str">
            <v>No</v>
          </cell>
          <cell r="AU10" t="str">
            <v>No</v>
          </cell>
          <cell r="AV10" t="str">
            <v>No</v>
          </cell>
          <cell r="AW10" t="str">
            <v>No</v>
          </cell>
          <cell r="AX10" t="str">
            <v>No</v>
          </cell>
          <cell r="AY10" t="str">
            <v>No</v>
          </cell>
          <cell r="AZ10" t="str">
            <v>No</v>
          </cell>
          <cell r="BA10" t="str">
            <v>No</v>
          </cell>
          <cell r="BB10" t="str">
            <v>No</v>
          </cell>
          <cell r="BC10" t="str">
            <v>No</v>
          </cell>
          <cell r="BD10" t="str">
            <v>No</v>
          </cell>
          <cell r="BE10" t="str">
            <v>No</v>
          </cell>
          <cell r="BF10" t="str">
            <v>No</v>
          </cell>
          <cell r="BG10" t="str">
            <v>No</v>
          </cell>
          <cell r="BH10" t="str">
            <v>No</v>
          </cell>
          <cell r="BI10" t="str">
            <v>No</v>
          </cell>
          <cell r="BJ10" t="str">
            <v>No</v>
          </cell>
          <cell r="BK10" t="str">
            <v>No</v>
          </cell>
          <cell r="BL10" t="str">
            <v>No</v>
          </cell>
          <cell r="BM10" t="str">
            <v>No</v>
          </cell>
          <cell r="BN10" t="str">
            <v>No</v>
          </cell>
          <cell r="BO10" t="str">
            <v>No</v>
          </cell>
          <cell r="BP10" t="str">
            <v>No</v>
          </cell>
        </row>
        <row r="11">
          <cell r="B11" t="str">
            <v>0010 CZ15 MediumOffice LPD+20</v>
          </cell>
          <cell r="C11" t="str">
            <v>0001 CZ15 MediumOffice Base</v>
          </cell>
          <cell r="D11" t="b">
            <v>1</v>
          </cell>
          <cell r="E11" t="str">
            <v>CZ15RV2.epw</v>
          </cell>
          <cell r="F11">
            <v>15</v>
          </cell>
          <cell r="G11">
            <v>0</v>
          </cell>
          <cell r="H11">
            <v>1.024128E-3</v>
          </cell>
          <cell r="I11">
            <v>8.5837477233149301E-2</v>
          </cell>
          <cell r="J11">
            <v>0</v>
          </cell>
          <cell r="K11">
            <v>3.9450483387994533</v>
          </cell>
          <cell r="L11">
            <v>2.504407653539467</v>
          </cell>
          <cell r="M11">
            <v>0.73</v>
          </cell>
          <cell r="N11">
            <v>0.44999999999999996</v>
          </cell>
          <cell r="O11">
            <v>0.8</v>
          </cell>
          <cell r="P11">
            <v>3.8121652137271975</v>
          </cell>
          <cell r="Q11">
            <v>0.60716622873419479</v>
          </cell>
          <cell r="R11">
            <v>2.6687840419430833</v>
          </cell>
          <cell r="S11">
            <v>0.4</v>
          </cell>
          <cell r="T11">
            <v>0.31</v>
          </cell>
          <cell r="U11">
            <v>0.45199999999999996</v>
          </cell>
          <cell r="V11">
            <v>0.35029999999999994</v>
          </cell>
          <cell r="W11">
            <v>0.51979999999999993</v>
          </cell>
          <cell r="X11">
            <v>9.9999999999999995E-7</v>
          </cell>
          <cell r="Y11">
            <v>0</v>
          </cell>
          <cell r="Z11">
            <v>0</v>
          </cell>
          <cell r="AA11">
            <v>11.6250232500465</v>
          </cell>
          <cell r="AB11">
            <v>10.763910416709722</v>
          </cell>
          <cell r="AC11">
            <v>31468.723000000002</v>
          </cell>
          <cell r="AD11">
            <v>100000</v>
          </cell>
          <cell r="AE11">
            <v>100000</v>
          </cell>
          <cell r="AF11">
            <v>450</v>
          </cell>
          <cell r="AG11">
            <v>2</v>
          </cell>
          <cell r="AH11">
            <v>0.3</v>
          </cell>
          <cell r="AI11">
            <v>0.2</v>
          </cell>
          <cell r="AJ11">
            <v>3</v>
          </cell>
          <cell r="AK11">
            <v>3</v>
          </cell>
          <cell r="AL11">
            <v>0</v>
          </cell>
          <cell r="AM11" t="str">
            <v>CZ15MediumOffice.idf</v>
          </cell>
          <cell r="AN11" t="str">
            <v>CTZ15SiteDesign.idf</v>
          </cell>
          <cell r="AO11">
            <v>0</v>
          </cell>
          <cell r="AP11">
            <v>10</v>
          </cell>
          <cell r="AQ11" t="str">
            <v>MediumOffice</v>
          </cell>
          <cell r="AR11" t="str">
            <v>LPD</v>
          </cell>
          <cell r="AS11" t="str">
            <v>+20</v>
          </cell>
          <cell r="AT11" t="str">
            <v>No</v>
          </cell>
          <cell r="AU11" t="str">
            <v>No</v>
          </cell>
          <cell r="AV11" t="str">
            <v>No</v>
          </cell>
          <cell r="AW11" t="str">
            <v>No</v>
          </cell>
          <cell r="AX11" t="str">
            <v>No</v>
          </cell>
          <cell r="AY11" t="str">
            <v>No</v>
          </cell>
          <cell r="AZ11" t="str">
            <v>No</v>
          </cell>
          <cell r="BA11" t="str">
            <v>No</v>
          </cell>
          <cell r="BB11" t="str">
            <v>No</v>
          </cell>
          <cell r="BC11" t="str">
            <v>No</v>
          </cell>
          <cell r="BD11" t="str">
            <v>No</v>
          </cell>
          <cell r="BE11" t="str">
            <v>No</v>
          </cell>
          <cell r="BF11" t="str">
            <v>No</v>
          </cell>
          <cell r="BG11" t="str">
            <v>No</v>
          </cell>
          <cell r="BH11" t="str">
            <v>No</v>
          </cell>
          <cell r="BI11" t="str">
            <v>No</v>
          </cell>
          <cell r="BJ11" t="str">
            <v>No</v>
          </cell>
          <cell r="BK11" t="str">
            <v>No</v>
          </cell>
          <cell r="BL11" t="str">
            <v>No</v>
          </cell>
          <cell r="BM11" t="str">
            <v>No</v>
          </cell>
          <cell r="BN11" t="str">
            <v>No</v>
          </cell>
          <cell r="BO11" t="str">
            <v>No</v>
          </cell>
          <cell r="BP11" t="str">
            <v>No</v>
          </cell>
        </row>
        <row r="12">
          <cell r="B12" t="str">
            <v>0011 CZ15 MediumOffice EPD-20</v>
          </cell>
          <cell r="C12" t="str">
            <v>0001 CZ15 MediumOffice Base</v>
          </cell>
          <cell r="D12" t="b">
            <v>1</v>
          </cell>
          <cell r="E12" t="str">
            <v>CZ15RV2.epw</v>
          </cell>
          <cell r="F12">
            <v>15</v>
          </cell>
          <cell r="G12">
            <v>0</v>
          </cell>
          <cell r="H12">
            <v>1.024128E-3</v>
          </cell>
          <cell r="I12">
            <v>8.5837477233149301E-2</v>
          </cell>
          <cell r="J12">
            <v>0</v>
          </cell>
          <cell r="K12">
            <v>3.9450483387994533</v>
          </cell>
          <cell r="L12">
            <v>2.504407653539467</v>
          </cell>
          <cell r="M12">
            <v>0.73</v>
          </cell>
          <cell r="N12">
            <v>0.44999999999999996</v>
          </cell>
          <cell r="O12">
            <v>0.8</v>
          </cell>
          <cell r="P12">
            <v>3.8121652137271975</v>
          </cell>
          <cell r="Q12">
            <v>0.60716622873419479</v>
          </cell>
          <cell r="R12">
            <v>2.6687840419430833</v>
          </cell>
          <cell r="S12">
            <v>0.4</v>
          </cell>
          <cell r="T12">
            <v>0.31</v>
          </cell>
          <cell r="U12">
            <v>0.45199999999999996</v>
          </cell>
          <cell r="V12">
            <v>0.35029999999999994</v>
          </cell>
          <cell r="W12">
            <v>0.51979999999999993</v>
          </cell>
          <cell r="X12">
            <v>9.9999999999999995E-7</v>
          </cell>
          <cell r="Y12">
            <v>0</v>
          </cell>
          <cell r="Z12">
            <v>0</v>
          </cell>
          <cell r="AA12">
            <v>9.6875193750387503</v>
          </cell>
          <cell r="AB12">
            <v>8.6111283333677786</v>
          </cell>
          <cell r="AC12">
            <v>31468.723000000002</v>
          </cell>
          <cell r="AD12">
            <v>100000</v>
          </cell>
          <cell r="AE12">
            <v>100000</v>
          </cell>
          <cell r="AF12">
            <v>450</v>
          </cell>
          <cell r="AG12">
            <v>2</v>
          </cell>
          <cell r="AH12">
            <v>0.3</v>
          </cell>
          <cell r="AI12">
            <v>0.2</v>
          </cell>
          <cell r="AJ12">
            <v>3</v>
          </cell>
          <cell r="AK12">
            <v>3</v>
          </cell>
          <cell r="AL12">
            <v>0</v>
          </cell>
          <cell r="AM12" t="str">
            <v>CZ15MediumOffice.idf</v>
          </cell>
          <cell r="AN12" t="str">
            <v>CTZ15SiteDesign.idf</v>
          </cell>
          <cell r="AO12">
            <v>0</v>
          </cell>
          <cell r="AP12">
            <v>11</v>
          </cell>
          <cell r="AQ12" t="str">
            <v>MediumOffice</v>
          </cell>
          <cell r="AR12" t="str">
            <v>EPD</v>
          </cell>
          <cell r="AS12">
            <v>-20</v>
          </cell>
          <cell r="AT12" t="str">
            <v>No</v>
          </cell>
          <cell r="AU12" t="str">
            <v>No</v>
          </cell>
          <cell r="AV12" t="str">
            <v>No</v>
          </cell>
          <cell r="AW12" t="str">
            <v>No</v>
          </cell>
          <cell r="AX12" t="str">
            <v>No</v>
          </cell>
          <cell r="AY12" t="str">
            <v>No</v>
          </cell>
          <cell r="AZ12" t="str">
            <v>No</v>
          </cell>
          <cell r="BA12" t="str">
            <v>No</v>
          </cell>
          <cell r="BB12" t="str">
            <v>No</v>
          </cell>
          <cell r="BC12" t="str">
            <v>No</v>
          </cell>
          <cell r="BD12" t="str">
            <v>No</v>
          </cell>
          <cell r="BE12" t="str">
            <v>No</v>
          </cell>
          <cell r="BF12" t="str">
            <v>No</v>
          </cell>
          <cell r="BG12" t="str">
            <v>No</v>
          </cell>
          <cell r="BH12" t="str">
            <v>No</v>
          </cell>
          <cell r="BI12" t="str">
            <v>No</v>
          </cell>
          <cell r="BJ12" t="str">
            <v>No</v>
          </cell>
          <cell r="BK12" t="str">
            <v>No</v>
          </cell>
          <cell r="BL12" t="str">
            <v>No</v>
          </cell>
          <cell r="BM12" t="str">
            <v>No</v>
          </cell>
          <cell r="BN12" t="str">
            <v>No</v>
          </cell>
          <cell r="BO12" t="str">
            <v>No</v>
          </cell>
          <cell r="BP12" t="str">
            <v>No</v>
          </cell>
        </row>
        <row r="13">
          <cell r="B13" t="str">
            <v>0012 CZ15 MediumOffice EPD+20</v>
          </cell>
          <cell r="C13" t="str">
            <v>0001 CZ15 MediumOffice Base</v>
          </cell>
          <cell r="D13" t="b">
            <v>1</v>
          </cell>
          <cell r="E13" t="str">
            <v>CZ15RV2.epw</v>
          </cell>
          <cell r="F13">
            <v>15</v>
          </cell>
          <cell r="G13">
            <v>0</v>
          </cell>
          <cell r="H13">
            <v>1.024128E-3</v>
          </cell>
          <cell r="I13">
            <v>8.5837477233149301E-2</v>
          </cell>
          <cell r="J13">
            <v>0</v>
          </cell>
          <cell r="K13">
            <v>3.9450483387994533</v>
          </cell>
          <cell r="L13">
            <v>2.504407653539467</v>
          </cell>
          <cell r="M13">
            <v>0.73</v>
          </cell>
          <cell r="N13">
            <v>0.44999999999999996</v>
          </cell>
          <cell r="O13">
            <v>0.8</v>
          </cell>
          <cell r="P13">
            <v>3.8121652137271975</v>
          </cell>
          <cell r="Q13">
            <v>0.60716622873419479</v>
          </cell>
          <cell r="R13">
            <v>2.6687840419430833</v>
          </cell>
          <cell r="S13">
            <v>0.4</v>
          </cell>
          <cell r="T13">
            <v>0.31</v>
          </cell>
          <cell r="U13">
            <v>0.45199999999999996</v>
          </cell>
          <cell r="V13">
            <v>0.35029999999999994</v>
          </cell>
          <cell r="W13">
            <v>0.51979999999999993</v>
          </cell>
          <cell r="X13">
            <v>9.9999999999999995E-7</v>
          </cell>
          <cell r="Y13">
            <v>0</v>
          </cell>
          <cell r="Z13">
            <v>0</v>
          </cell>
          <cell r="AA13">
            <v>9.6875193750387503</v>
          </cell>
          <cell r="AB13">
            <v>12.916692500051665</v>
          </cell>
          <cell r="AC13">
            <v>31468.723000000002</v>
          </cell>
          <cell r="AD13">
            <v>100000</v>
          </cell>
          <cell r="AE13">
            <v>100000</v>
          </cell>
          <cell r="AF13">
            <v>450</v>
          </cell>
          <cell r="AG13">
            <v>2</v>
          </cell>
          <cell r="AH13">
            <v>0.3</v>
          </cell>
          <cell r="AI13">
            <v>0.2</v>
          </cell>
          <cell r="AJ13">
            <v>3</v>
          </cell>
          <cell r="AK13">
            <v>3</v>
          </cell>
          <cell r="AL13">
            <v>0</v>
          </cell>
          <cell r="AM13" t="str">
            <v>CZ15MediumOffice.idf</v>
          </cell>
          <cell r="AN13" t="str">
            <v>CTZ15SiteDesign.idf</v>
          </cell>
          <cell r="AO13">
            <v>0</v>
          </cell>
          <cell r="AP13">
            <v>12</v>
          </cell>
          <cell r="AQ13" t="str">
            <v>MediumOffice</v>
          </cell>
          <cell r="AR13" t="str">
            <v>EPD</v>
          </cell>
          <cell r="AS13" t="str">
            <v>+20</v>
          </cell>
          <cell r="AT13" t="str">
            <v>No</v>
          </cell>
          <cell r="AU13" t="str">
            <v>No</v>
          </cell>
          <cell r="AV13" t="str">
            <v>No</v>
          </cell>
          <cell r="AW13" t="str">
            <v>No</v>
          </cell>
          <cell r="AX13" t="str">
            <v>No</v>
          </cell>
          <cell r="AY13" t="str">
            <v>No</v>
          </cell>
          <cell r="AZ13" t="str">
            <v>No</v>
          </cell>
          <cell r="BA13" t="str">
            <v>No</v>
          </cell>
          <cell r="BB13" t="str">
            <v>No</v>
          </cell>
          <cell r="BC13" t="str">
            <v>No</v>
          </cell>
          <cell r="BD13" t="str">
            <v>No</v>
          </cell>
          <cell r="BE13" t="str">
            <v>No</v>
          </cell>
          <cell r="BF13" t="str">
            <v>No</v>
          </cell>
          <cell r="BG13" t="str">
            <v>No</v>
          </cell>
          <cell r="BH13" t="str">
            <v>No</v>
          </cell>
          <cell r="BI13" t="str">
            <v>No</v>
          </cell>
          <cell r="BJ13" t="str">
            <v>No</v>
          </cell>
          <cell r="BK13" t="str">
            <v>No</v>
          </cell>
          <cell r="BL13" t="str">
            <v>No</v>
          </cell>
          <cell r="BM13" t="str">
            <v>No</v>
          </cell>
          <cell r="BN13" t="str">
            <v>No</v>
          </cell>
          <cell r="BO13" t="str">
            <v>No</v>
          </cell>
          <cell r="BP13" t="str">
            <v>No</v>
          </cell>
        </row>
        <row r="14">
          <cell r="B14" t="str">
            <v>0013 CZ16 MediumOffice Base</v>
          </cell>
          <cell r="C14">
            <v>0</v>
          </cell>
          <cell r="D14" t="b">
            <v>1</v>
          </cell>
          <cell r="E14" t="str">
            <v>CZ16RV2.epw</v>
          </cell>
          <cell r="F14">
            <v>16</v>
          </cell>
          <cell r="G14">
            <v>0</v>
          </cell>
          <cell r="H14">
            <v>1.024128E-3</v>
          </cell>
          <cell r="I14">
            <v>8.5837477233149301E-2</v>
          </cell>
          <cell r="J14">
            <v>0</v>
          </cell>
          <cell r="K14">
            <v>3.9450483387994533</v>
          </cell>
          <cell r="L14">
            <v>2.504407653539467</v>
          </cell>
          <cell r="M14">
            <v>0.73</v>
          </cell>
          <cell r="N14">
            <v>0.75</v>
          </cell>
          <cell r="O14">
            <v>0.8</v>
          </cell>
          <cell r="P14">
            <v>3.8121652137271975</v>
          </cell>
          <cell r="Q14">
            <v>0.75073429864594332</v>
          </cell>
          <cell r="R14">
            <v>2.6687840419430833</v>
          </cell>
          <cell r="S14">
            <v>0.47</v>
          </cell>
          <cell r="T14">
            <v>0.43</v>
          </cell>
          <cell r="U14">
            <v>0.53109999999999991</v>
          </cell>
          <cell r="V14">
            <v>0.48589999999999994</v>
          </cell>
          <cell r="W14">
            <v>0.79099999999999993</v>
          </cell>
          <cell r="X14">
            <v>9.9999999999999995E-7</v>
          </cell>
          <cell r="Y14">
            <v>0</v>
          </cell>
          <cell r="Z14">
            <v>0</v>
          </cell>
          <cell r="AA14">
            <v>9.6875193750387503</v>
          </cell>
          <cell r="AB14">
            <v>10.763910416709722</v>
          </cell>
          <cell r="AC14">
            <v>31468.723000000002</v>
          </cell>
          <cell r="AD14">
            <v>100000</v>
          </cell>
          <cell r="AE14">
            <v>100000</v>
          </cell>
          <cell r="AF14">
            <v>450</v>
          </cell>
          <cell r="AG14">
            <v>2</v>
          </cell>
          <cell r="AH14">
            <v>0.3</v>
          </cell>
          <cell r="AI14">
            <v>0.2</v>
          </cell>
          <cell r="AJ14">
            <v>3</v>
          </cell>
          <cell r="AK14">
            <v>3</v>
          </cell>
          <cell r="AL14">
            <v>0</v>
          </cell>
          <cell r="AM14" t="str">
            <v>CZ16MediumOffice.idf</v>
          </cell>
          <cell r="AN14" t="str">
            <v>CTZ16SiteDesign.idf</v>
          </cell>
          <cell r="AO14">
            <v>0</v>
          </cell>
          <cell r="AP14">
            <v>13</v>
          </cell>
          <cell r="AQ14" t="str">
            <v>MediumOffice</v>
          </cell>
          <cell r="AR14" t="str">
            <v>Base</v>
          </cell>
          <cell r="AS14">
            <v>0</v>
          </cell>
          <cell r="AT14" t="str">
            <v>No</v>
          </cell>
          <cell r="AU14" t="str">
            <v>No</v>
          </cell>
          <cell r="AV14" t="str">
            <v>No</v>
          </cell>
          <cell r="AW14" t="str">
            <v>No</v>
          </cell>
          <cell r="AX14" t="str">
            <v>No</v>
          </cell>
          <cell r="AY14" t="str">
            <v>No</v>
          </cell>
          <cell r="AZ14" t="str">
            <v>No</v>
          </cell>
          <cell r="BA14" t="str">
            <v>No</v>
          </cell>
          <cell r="BB14" t="str">
            <v>No</v>
          </cell>
          <cell r="BC14" t="str">
            <v>No</v>
          </cell>
          <cell r="BD14" t="str">
            <v>No</v>
          </cell>
          <cell r="BE14" t="str">
            <v>No</v>
          </cell>
          <cell r="BF14" t="str">
            <v>No</v>
          </cell>
          <cell r="BG14" t="str">
            <v>No</v>
          </cell>
          <cell r="BH14" t="str">
            <v>No</v>
          </cell>
          <cell r="BI14" t="str">
            <v>No</v>
          </cell>
          <cell r="BJ14" t="str">
            <v>No</v>
          </cell>
          <cell r="BK14" t="str">
            <v>No</v>
          </cell>
          <cell r="BL14" t="str">
            <v>No</v>
          </cell>
          <cell r="BM14" t="str">
            <v>No</v>
          </cell>
          <cell r="BN14" t="str">
            <v>No</v>
          </cell>
          <cell r="BO14" t="str">
            <v>No</v>
          </cell>
          <cell r="BP14" t="str">
            <v>No</v>
          </cell>
        </row>
        <row r="15">
          <cell r="B15" t="str">
            <v>0014 CZ16 MediumOffice RoofLtR+20</v>
          </cell>
          <cell r="C15" t="str">
            <v>0013 CZ16 MediumOffice Base</v>
          </cell>
          <cell r="D15" t="b">
            <v>1</v>
          </cell>
          <cell r="E15" t="str">
            <v>CZ16RV2.epw</v>
          </cell>
          <cell r="F15">
            <v>16</v>
          </cell>
          <cell r="G15">
            <v>0</v>
          </cell>
          <cell r="H15">
            <v>1.024128E-3</v>
          </cell>
          <cell r="I15">
            <v>8.5837477233149301E-2</v>
          </cell>
          <cell r="J15">
            <v>0</v>
          </cell>
          <cell r="K15">
            <v>5.741310423499316</v>
          </cell>
          <cell r="L15">
            <v>2.504407653539467</v>
          </cell>
          <cell r="M15">
            <v>0.73</v>
          </cell>
          <cell r="N15">
            <v>0.75</v>
          </cell>
          <cell r="O15">
            <v>0.8</v>
          </cell>
          <cell r="P15">
            <v>3.8121652137271975</v>
          </cell>
          <cell r="Q15">
            <v>0.75073429864594332</v>
          </cell>
          <cell r="R15">
            <v>2.6687840419430833</v>
          </cell>
          <cell r="S15">
            <v>0.47</v>
          </cell>
          <cell r="T15">
            <v>0.43</v>
          </cell>
          <cell r="U15">
            <v>0.53109999999999991</v>
          </cell>
          <cell r="V15">
            <v>0.48589999999999994</v>
          </cell>
          <cell r="W15">
            <v>0.79099999999999993</v>
          </cell>
          <cell r="X15">
            <v>9.9999999999999995E-7</v>
          </cell>
          <cell r="Y15">
            <v>0</v>
          </cell>
          <cell r="Z15">
            <v>0</v>
          </cell>
          <cell r="AA15">
            <v>9.6875193750387503</v>
          </cell>
          <cell r="AB15">
            <v>10.763910416709722</v>
          </cell>
          <cell r="AC15">
            <v>31468.723000000002</v>
          </cell>
          <cell r="AD15">
            <v>100000</v>
          </cell>
          <cell r="AE15">
            <v>100000</v>
          </cell>
          <cell r="AF15">
            <v>450</v>
          </cell>
          <cell r="AG15">
            <v>2</v>
          </cell>
          <cell r="AH15">
            <v>0.3</v>
          </cell>
          <cell r="AI15">
            <v>0.2</v>
          </cell>
          <cell r="AJ15">
            <v>3</v>
          </cell>
          <cell r="AK15">
            <v>3</v>
          </cell>
          <cell r="AL15">
            <v>0</v>
          </cell>
          <cell r="AM15" t="str">
            <v>CZ16MediumOffice.idf</v>
          </cell>
          <cell r="AN15" t="str">
            <v>CTZ16SiteDesign.idf</v>
          </cell>
          <cell r="AO15">
            <v>0</v>
          </cell>
          <cell r="AP15">
            <v>14</v>
          </cell>
          <cell r="AQ15" t="str">
            <v>MediumOffice</v>
          </cell>
          <cell r="AR15" t="str">
            <v>RoofLt</v>
          </cell>
          <cell r="AS15" t="str">
            <v>R+20</v>
          </cell>
          <cell r="AT15" t="str">
            <v>Yes</v>
          </cell>
          <cell r="AU15" t="str">
            <v>No</v>
          </cell>
          <cell r="AV15" t="str">
            <v>No</v>
          </cell>
          <cell r="AW15" t="str">
            <v>No</v>
          </cell>
          <cell r="AX15" t="str">
            <v>No</v>
          </cell>
          <cell r="AY15" t="str">
            <v>No</v>
          </cell>
          <cell r="AZ15" t="str">
            <v>No</v>
          </cell>
          <cell r="BA15" t="str">
            <v>No</v>
          </cell>
          <cell r="BB15" t="str">
            <v>No</v>
          </cell>
          <cell r="BC15" t="str">
            <v>No</v>
          </cell>
          <cell r="BD15" t="str">
            <v>No</v>
          </cell>
          <cell r="BE15" t="str">
            <v>No</v>
          </cell>
          <cell r="BF15" t="str">
            <v>No</v>
          </cell>
          <cell r="BG15" t="str">
            <v>No</v>
          </cell>
          <cell r="BH15" t="str">
            <v>No</v>
          </cell>
          <cell r="BI15" t="str">
            <v>No</v>
          </cell>
          <cell r="BJ15" t="str">
            <v>No</v>
          </cell>
          <cell r="BK15" t="str">
            <v>No</v>
          </cell>
          <cell r="BL15" t="str">
            <v>No</v>
          </cell>
          <cell r="BM15" t="str">
            <v>No</v>
          </cell>
          <cell r="BN15" t="str">
            <v>No</v>
          </cell>
          <cell r="BO15" t="str">
            <v>No</v>
          </cell>
          <cell r="BP15" t="str">
            <v>No</v>
          </cell>
        </row>
        <row r="16">
          <cell r="B16" t="str">
            <v>0015 CZ16 MediumOffice WallLtR+20</v>
          </cell>
          <cell r="C16" t="str">
            <v>0013 CZ16 MediumOffice Base</v>
          </cell>
          <cell r="D16" t="b">
            <v>1</v>
          </cell>
          <cell r="E16" t="str">
            <v>CZ16RV2.epw</v>
          </cell>
          <cell r="F16">
            <v>16</v>
          </cell>
          <cell r="G16">
            <v>0</v>
          </cell>
          <cell r="H16">
            <v>1.024128E-3</v>
          </cell>
          <cell r="I16">
            <v>8.5837477233149301E-2</v>
          </cell>
          <cell r="J16">
            <v>0</v>
          </cell>
          <cell r="K16">
            <v>3.9450483387994533</v>
          </cell>
          <cell r="L16">
            <v>5.3459403674670751</v>
          </cell>
          <cell r="M16">
            <v>0.73</v>
          </cell>
          <cell r="N16">
            <v>0.75</v>
          </cell>
          <cell r="O16">
            <v>0.8</v>
          </cell>
          <cell r="P16">
            <v>3.8121652137271975</v>
          </cell>
          <cell r="Q16">
            <v>0.75073429864594332</v>
          </cell>
          <cell r="R16">
            <v>2.6687840419430833</v>
          </cell>
          <cell r="S16">
            <v>0.47</v>
          </cell>
          <cell r="T16">
            <v>0.43</v>
          </cell>
          <cell r="U16">
            <v>0.53109999999999991</v>
          </cell>
          <cell r="V16">
            <v>0.48589999999999994</v>
          </cell>
          <cell r="W16">
            <v>0.79099999999999993</v>
          </cell>
          <cell r="X16">
            <v>9.9999999999999995E-7</v>
          </cell>
          <cell r="Y16">
            <v>0</v>
          </cell>
          <cell r="Z16">
            <v>0</v>
          </cell>
          <cell r="AA16">
            <v>9.6875193750387503</v>
          </cell>
          <cell r="AB16">
            <v>10.763910416709722</v>
          </cell>
          <cell r="AC16">
            <v>31468.723000000002</v>
          </cell>
          <cell r="AD16">
            <v>100000</v>
          </cell>
          <cell r="AE16">
            <v>100000</v>
          </cell>
          <cell r="AF16">
            <v>450</v>
          </cell>
          <cell r="AG16">
            <v>2</v>
          </cell>
          <cell r="AH16">
            <v>0.3</v>
          </cell>
          <cell r="AI16">
            <v>0.2</v>
          </cell>
          <cell r="AJ16">
            <v>3</v>
          </cell>
          <cell r="AK16">
            <v>3</v>
          </cell>
          <cell r="AL16">
            <v>0</v>
          </cell>
          <cell r="AM16" t="str">
            <v>CZ16MediumOffice.idf</v>
          </cell>
          <cell r="AN16" t="str">
            <v>CTZ16SiteDesign.idf</v>
          </cell>
          <cell r="AO16">
            <v>0</v>
          </cell>
          <cell r="AP16">
            <v>15</v>
          </cell>
          <cell r="AQ16" t="str">
            <v>MediumOffice</v>
          </cell>
          <cell r="AR16" t="str">
            <v>WallLt</v>
          </cell>
          <cell r="AS16" t="str">
            <v>R+20</v>
          </cell>
          <cell r="AT16" t="str">
            <v>No</v>
          </cell>
          <cell r="AU16" t="str">
            <v>Yes</v>
          </cell>
          <cell r="AV16" t="str">
            <v>No</v>
          </cell>
          <cell r="AW16" t="str">
            <v>No</v>
          </cell>
          <cell r="AX16" t="str">
            <v>No</v>
          </cell>
          <cell r="AY16" t="str">
            <v>No</v>
          </cell>
          <cell r="AZ16" t="str">
            <v>No</v>
          </cell>
          <cell r="BA16" t="str">
            <v>No</v>
          </cell>
          <cell r="BB16" t="str">
            <v>No</v>
          </cell>
          <cell r="BC16" t="str">
            <v>No</v>
          </cell>
          <cell r="BD16" t="str">
            <v>No</v>
          </cell>
          <cell r="BE16" t="str">
            <v>No</v>
          </cell>
          <cell r="BF16" t="str">
            <v>No</v>
          </cell>
          <cell r="BG16" t="str">
            <v>No</v>
          </cell>
          <cell r="BH16" t="str">
            <v>No</v>
          </cell>
          <cell r="BI16" t="str">
            <v>No</v>
          </cell>
          <cell r="BJ16" t="str">
            <v>No</v>
          </cell>
          <cell r="BK16" t="str">
            <v>No</v>
          </cell>
          <cell r="BL16" t="str">
            <v>No</v>
          </cell>
          <cell r="BM16" t="str">
            <v>No</v>
          </cell>
          <cell r="BN16" t="str">
            <v>No</v>
          </cell>
          <cell r="BO16" t="str">
            <v>No</v>
          </cell>
          <cell r="BP16" t="str">
            <v>No</v>
          </cell>
        </row>
        <row r="17">
          <cell r="B17" t="str">
            <v>0016 CZ16 MediumOffice UnhtSlabF24vR-5</v>
          </cell>
          <cell r="C17" t="str">
            <v>0013 CZ16 MediumOffice Base</v>
          </cell>
          <cell r="D17" t="b">
            <v>1</v>
          </cell>
          <cell r="E17" t="str">
            <v>CZ16RV2.epw</v>
          </cell>
          <cell r="F17">
            <v>16</v>
          </cell>
          <cell r="G17">
            <v>0</v>
          </cell>
          <cell r="H17">
            <v>1.024128E-3</v>
          </cell>
          <cell r="I17">
            <v>8.5837477233149301E-2</v>
          </cell>
          <cell r="J17">
            <v>0</v>
          </cell>
          <cell r="K17">
            <v>3.9450483387994533</v>
          </cell>
          <cell r="L17">
            <v>2.504407653539467</v>
          </cell>
          <cell r="M17">
            <v>0.57999999999999996</v>
          </cell>
          <cell r="N17">
            <v>0.75</v>
          </cell>
          <cell r="O17">
            <v>0.8</v>
          </cell>
          <cell r="P17">
            <v>3.8121652137271975</v>
          </cell>
          <cell r="Q17">
            <v>0.75073429864594332</v>
          </cell>
          <cell r="R17">
            <v>2.6687840419430833</v>
          </cell>
          <cell r="S17">
            <v>0.47</v>
          </cell>
          <cell r="T17">
            <v>0.43</v>
          </cell>
          <cell r="U17">
            <v>0.53109999999999991</v>
          </cell>
          <cell r="V17">
            <v>0.48589999999999994</v>
          </cell>
          <cell r="W17">
            <v>0.79099999999999993</v>
          </cell>
          <cell r="X17">
            <v>9.9999999999999995E-7</v>
          </cell>
          <cell r="Y17">
            <v>0</v>
          </cell>
          <cell r="Z17">
            <v>0</v>
          </cell>
          <cell r="AA17">
            <v>9.6875193750387503</v>
          </cell>
          <cell r="AB17">
            <v>10.763910416709722</v>
          </cell>
          <cell r="AC17">
            <v>31468.723000000002</v>
          </cell>
          <cell r="AD17">
            <v>100000</v>
          </cell>
          <cell r="AE17">
            <v>100000</v>
          </cell>
          <cell r="AF17">
            <v>450</v>
          </cell>
          <cell r="AG17">
            <v>2</v>
          </cell>
          <cell r="AH17">
            <v>0.3</v>
          </cell>
          <cell r="AI17">
            <v>0.2</v>
          </cell>
          <cell r="AJ17">
            <v>3</v>
          </cell>
          <cell r="AK17">
            <v>3</v>
          </cell>
          <cell r="AL17">
            <v>0</v>
          </cell>
          <cell r="AM17" t="str">
            <v>CZ16MediumOffice.idf</v>
          </cell>
          <cell r="AN17" t="str">
            <v>CTZ16SiteDesign.idf</v>
          </cell>
          <cell r="AO17">
            <v>0</v>
          </cell>
          <cell r="AP17">
            <v>16</v>
          </cell>
          <cell r="AQ17" t="str">
            <v>MediumOffice</v>
          </cell>
          <cell r="AR17" t="str">
            <v>UnhtSlabF</v>
          </cell>
          <cell r="AS17" t="str">
            <v>24vR-5</v>
          </cell>
          <cell r="AT17" t="str">
            <v>No</v>
          </cell>
          <cell r="AU17" t="str">
            <v>No</v>
          </cell>
          <cell r="AV17" t="str">
            <v>No</v>
          </cell>
          <cell r="AW17" t="str">
            <v>No</v>
          </cell>
          <cell r="AX17" t="str">
            <v>No</v>
          </cell>
          <cell r="AY17" t="str">
            <v>No</v>
          </cell>
          <cell r="AZ17" t="str">
            <v>No</v>
          </cell>
          <cell r="BA17" t="str">
            <v>No</v>
          </cell>
          <cell r="BB17" t="str">
            <v>No</v>
          </cell>
          <cell r="BC17" t="str">
            <v>No</v>
          </cell>
          <cell r="BD17" t="str">
            <v>No</v>
          </cell>
          <cell r="BE17" t="str">
            <v>No</v>
          </cell>
          <cell r="BF17" t="str">
            <v>No</v>
          </cell>
          <cell r="BG17" t="str">
            <v>No</v>
          </cell>
          <cell r="BH17" t="str">
            <v>No</v>
          </cell>
          <cell r="BI17" t="str">
            <v>No</v>
          </cell>
          <cell r="BJ17" t="str">
            <v>No</v>
          </cell>
          <cell r="BK17" t="str">
            <v>No</v>
          </cell>
          <cell r="BL17" t="str">
            <v>No</v>
          </cell>
          <cell r="BM17" t="str">
            <v>No</v>
          </cell>
          <cell r="BN17" t="str">
            <v>No</v>
          </cell>
          <cell r="BO17" t="str">
            <v>No</v>
          </cell>
          <cell r="BP17" t="str">
            <v>No</v>
          </cell>
        </row>
        <row r="18">
          <cell r="B18" t="str">
            <v>0017 CZ16 MediumOffice BaseInfil+5</v>
          </cell>
          <cell r="C18" t="str">
            <v>0013 CZ16 MediumOffice Base</v>
          </cell>
          <cell r="D18" t="b">
            <v>1</v>
          </cell>
          <cell r="E18" t="str">
            <v>CZ16RV2.epw</v>
          </cell>
          <cell r="F18">
            <v>16</v>
          </cell>
          <cell r="G18">
            <v>0</v>
          </cell>
          <cell r="H18">
            <v>1.0753344E-3</v>
          </cell>
          <cell r="I18">
            <v>8.5837477233149301E-2</v>
          </cell>
          <cell r="J18">
            <v>0</v>
          </cell>
          <cell r="K18">
            <v>3.9450483387994533</v>
          </cell>
          <cell r="L18">
            <v>2.504407653539467</v>
          </cell>
          <cell r="M18">
            <v>0.73</v>
          </cell>
          <cell r="N18">
            <v>0.75</v>
          </cell>
          <cell r="O18">
            <v>0.8</v>
          </cell>
          <cell r="P18">
            <v>3.8121652137271975</v>
          </cell>
          <cell r="Q18">
            <v>0.75073429864594332</v>
          </cell>
          <cell r="R18">
            <v>2.6687840419430833</v>
          </cell>
          <cell r="S18">
            <v>0.47</v>
          </cell>
          <cell r="T18">
            <v>0.43</v>
          </cell>
          <cell r="U18">
            <v>0.53109999999999991</v>
          </cell>
          <cell r="V18">
            <v>0.48589999999999994</v>
          </cell>
          <cell r="W18">
            <v>0.79099999999999993</v>
          </cell>
          <cell r="X18">
            <v>9.9999999999999995E-7</v>
          </cell>
          <cell r="Y18">
            <v>0</v>
          </cell>
          <cell r="Z18">
            <v>0</v>
          </cell>
          <cell r="AA18">
            <v>9.6875193750387503</v>
          </cell>
          <cell r="AB18">
            <v>10.763910416709722</v>
          </cell>
          <cell r="AC18">
            <v>31468.723000000002</v>
          </cell>
          <cell r="AD18">
            <v>100000</v>
          </cell>
          <cell r="AE18">
            <v>100000</v>
          </cell>
          <cell r="AF18">
            <v>450</v>
          </cell>
          <cell r="AG18">
            <v>2</v>
          </cell>
          <cell r="AH18">
            <v>0.3</v>
          </cell>
          <cell r="AI18">
            <v>0.2</v>
          </cell>
          <cell r="AJ18">
            <v>3</v>
          </cell>
          <cell r="AK18">
            <v>3</v>
          </cell>
          <cell r="AL18">
            <v>0</v>
          </cell>
          <cell r="AM18" t="str">
            <v>CZ16MediumOffice.idf</v>
          </cell>
          <cell r="AN18" t="str">
            <v>CTZ16SiteDesign.idf</v>
          </cell>
          <cell r="AO18">
            <v>0</v>
          </cell>
          <cell r="AP18">
            <v>17</v>
          </cell>
          <cell r="AQ18" t="str">
            <v>MediumOffice</v>
          </cell>
          <cell r="AR18" t="str">
            <v>Base</v>
          </cell>
          <cell r="AS18" t="str">
            <v>Infil+5</v>
          </cell>
          <cell r="AT18" t="str">
            <v>No</v>
          </cell>
          <cell r="AU18" t="str">
            <v>No</v>
          </cell>
          <cell r="AV18" t="str">
            <v>No</v>
          </cell>
          <cell r="AW18" t="str">
            <v>No</v>
          </cell>
          <cell r="AX18" t="str">
            <v>No</v>
          </cell>
          <cell r="AY18" t="str">
            <v>No</v>
          </cell>
          <cell r="AZ18" t="str">
            <v>No</v>
          </cell>
          <cell r="BA18" t="str">
            <v>No</v>
          </cell>
          <cell r="BB18" t="str">
            <v>No</v>
          </cell>
          <cell r="BC18" t="str">
            <v>No</v>
          </cell>
          <cell r="BD18" t="str">
            <v>No</v>
          </cell>
          <cell r="BE18" t="str">
            <v>No</v>
          </cell>
          <cell r="BF18" t="str">
            <v>No</v>
          </cell>
          <cell r="BG18" t="str">
            <v>No</v>
          </cell>
          <cell r="BH18" t="str">
            <v>No</v>
          </cell>
          <cell r="BI18" t="str">
            <v>No</v>
          </cell>
          <cell r="BJ18" t="str">
            <v>No</v>
          </cell>
          <cell r="BK18" t="str">
            <v>No</v>
          </cell>
          <cell r="BL18" t="str">
            <v>No</v>
          </cell>
          <cell r="BM18" t="str">
            <v>No</v>
          </cell>
          <cell r="BN18" t="str">
            <v>No</v>
          </cell>
          <cell r="BO18" t="str">
            <v>No</v>
          </cell>
          <cell r="BP18" t="str">
            <v>No</v>
          </cell>
        </row>
        <row r="19">
          <cell r="B19" t="str">
            <v>0018 CZ16 MediumOffice WinU-20</v>
          </cell>
          <cell r="C19" t="str">
            <v>0013 CZ16 MediumOffice Base</v>
          </cell>
          <cell r="D19" t="b">
            <v>1</v>
          </cell>
          <cell r="E19" t="str">
            <v>CZ16RV2.epw</v>
          </cell>
          <cell r="F19">
            <v>16</v>
          </cell>
          <cell r="G19">
            <v>0</v>
          </cell>
          <cell r="H19">
            <v>1.024128E-3</v>
          </cell>
          <cell r="I19">
            <v>8.5837477233149301E-2</v>
          </cell>
          <cell r="J19">
            <v>0</v>
          </cell>
          <cell r="K19">
            <v>3.9450483387994533</v>
          </cell>
          <cell r="L19">
            <v>2.504407653539467</v>
          </cell>
          <cell r="M19">
            <v>0.73</v>
          </cell>
          <cell r="N19">
            <v>0.75</v>
          </cell>
          <cell r="O19">
            <v>0.8</v>
          </cell>
          <cell r="P19">
            <v>3.8121652137271975</v>
          </cell>
          <cell r="Q19">
            <v>0.75073429864594332</v>
          </cell>
          <cell r="R19">
            <v>2.1350272335544669</v>
          </cell>
          <cell r="S19">
            <v>0.47</v>
          </cell>
          <cell r="T19">
            <v>0.43</v>
          </cell>
          <cell r="U19">
            <v>0.53109999999999991</v>
          </cell>
          <cell r="V19">
            <v>0.48589999999999994</v>
          </cell>
          <cell r="W19">
            <v>0.79099999999999993</v>
          </cell>
          <cell r="X19">
            <v>9.9999999999999995E-7</v>
          </cell>
          <cell r="Y19">
            <v>0</v>
          </cell>
          <cell r="Z19">
            <v>0</v>
          </cell>
          <cell r="AA19">
            <v>9.6875193750387503</v>
          </cell>
          <cell r="AB19">
            <v>10.763910416709722</v>
          </cell>
          <cell r="AC19">
            <v>31468.723000000002</v>
          </cell>
          <cell r="AD19">
            <v>100000</v>
          </cell>
          <cell r="AE19">
            <v>100000</v>
          </cell>
          <cell r="AF19">
            <v>450</v>
          </cell>
          <cell r="AG19">
            <v>2</v>
          </cell>
          <cell r="AH19">
            <v>0.3</v>
          </cell>
          <cell r="AI19">
            <v>0.2</v>
          </cell>
          <cell r="AJ19">
            <v>3</v>
          </cell>
          <cell r="AK19">
            <v>3</v>
          </cell>
          <cell r="AL19">
            <v>0</v>
          </cell>
          <cell r="AM19" t="str">
            <v>CZ16MediumOffice.idf</v>
          </cell>
          <cell r="AN19" t="str">
            <v>CTZ16SiteDesign.idf</v>
          </cell>
          <cell r="AO19">
            <v>0</v>
          </cell>
          <cell r="AP19">
            <v>18</v>
          </cell>
          <cell r="AQ19" t="str">
            <v>MediumOffice</v>
          </cell>
          <cell r="AR19" t="str">
            <v>WinU</v>
          </cell>
          <cell r="AS19">
            <v>-20</v>
          </cell>
          <cell r="AT19" t="str">
            <v>No</v>
          </cell>
          <cell r="AU19" t="str">
            <v>No</v>
          </cell>
          <cell r="AV19" t="str">
            <v>No</v>
          </cell>
          <cell r="AW19" t="str">
            <v>No</v>
          </cell>
          <cell r="AX19" t="str">
            <v>No</v>
          </cell>
          <cell r="AY19" t="str">
            <v>No</v>
          </cell>
          <cell r="AZ19" t="str">
            <v>Yes</v>
          </cell>
          <cell r="BA19" t="str">
            <v>No</v>
          </cell>
          <cell r="BB19" t="str">
            <v>No</v>
          </cell>
          <cell r="BC19" t="str">
            <v>No</v>
          </cell>
          <cell r="BD19" t="str">
            <v>No</v>
          </cell>
          <cell r="BE19" t="str">
            <v>No</v>
          </cell>
          <cell r="BF19" t="str">
            <v>No</v>
          </cell>
          <cell r="BG19" t="str">
            <v>No</v>
          </cell>
          <cell r="BH19" t="str">
            <v>No</v>
          </cell>
          <cell r="BI19" t="str">
            <v>No</v>
          </cell>
          <cell r="BJ19" t="str">
            <v>No</v>
          </cell>
          <cell r="BK19" t="str">
            <v>No</v>
          </cell>
          <cell r="BL19" t="str">
            <v>No</v>
          </cell>
          <cell r="BM19" t="str">
            <v>No</v>
          </cell>
          <cell r="BN19" t="str">
            <v>No</v>
          </cell>
          <cell r="BO19" t="str">
            <v>No</v>
          </cell>
          <cell r="BP19" t="str">
            <v>No</v>
          </cell>
        </row>
        <row r="20">
          <cell r="B20" t="str">
            <v>0019 CZ16 MediumOffice WinSHGC-20</v>
          </cell>
          <cell r="C20" t="str">
            <v>0013 CZ16 MediumOffice Base</v>
          </cell>
          <cell r="D20" t="b">
            <v>1</v>
          </cell>
          <cell r="E20" t="str">
            <v>CZ16RV2.epw</v>
          </cell>
          <cell r="F20">
            <v>16</v>
          </cell>
          <cell r="G20">
            <v>0</v>
          </cell>
          <cell r="H20">
            <v>1.024128E-3</v>
          </cell>
          <cell r="I20">
            <v>8.5837477233149301E-2</v>
          </cell>
          <cell r="J20">
            <v>0</v>
          </cell>
          <cell r="K20">
            <v>3.9450483387994533</v>
          </cell>
          <cell r="L20">
            <v>2.504407653539467</v>
          </cell>
          <cell r="M20">
            <v>0.73</v>
          </cell>
          <cell r="N20">
            <v>0.75</v>
          </cell>
          <cell r="O20">
            <v>0.8</v>
          </cell>
          <cell r="P20">
            <v>3.8121652137271975</v>
          </cell>
          <cell r="Q20">
            <v>0.75073429864594332</v>
          </cell>
          <cell r="R20">
            <v>2.6687840419430833</v>
          </cell>
          <cell r="S20">
            <v>0.376</v>
          </cell>
          <cell r="T20">
            <v>0.34400000000000003</v>
          </cell>
          <cell r="U20">
            <v>0.53109999999999991</v>
          </cell>
          <cell r="V20">
            <v>0.48589999999999994</v>
          </cell>
          <cell r="W20">
            <v>0.79099999999999993</v>
          </cell>
          <cell r="X20">
            <v>9.9999999999999995E-7</v>
          </cell>
          <cell r="Y20">
            <v>0</v>
          </cell>
          <cell r="Z20">
            <v>0</v>
          </cell>
          <cell r="AA20">
            <v>9.6875193750387503</v>
          </cell>
          <cell r="AB20">
            <v>10.763910416709722</v>
          </cell>
          <cell r="AC20">
            <v>31468.723000000002</v>
          </cell>
          <cell r="AD20">
            <v>100000</v>
          </cell>
          <cell r="AE20">
            <v>100000</v>
          </cell>
          <cell r="AF20">
            <v>450</v>
          </cell>
          <cell r="AG20">
            <v>2</v>
          </cell>
          <cell r="AH20">
            <v>0.3</v>
          </cell>
          <cell r="AI20">
            <v>0.2</v>
          </cell>
          <cell r="AJ20">
            <v>3</v>
          </cell>
          <cell r="AK20">
            <v>3</v>
          </cell>
          <cell r="AL20">
            <v>0</v>
          </cell>
          <cell r="AM20" t="str">
            <v>CZ16MediumOffice.idf</v>
          </cell>
          <cell r="AN20" t="str">
            <v>CTZ16SiteDesign.idf</v>
          </cell>
          <cell r="AO20">
            <v>0</v>
          </cell>
          <cell r="AP20">
            <v>19</v>
          </cell>
          <cell r="AQ20" t="str">
            <v>MediumOffice</v>
          </cell>
          <cell r="AR20" t="str">
            <v>WinSHGC</v>
          </cell>
          <cell r="AS20">
            <v>-20</v>
          </cell>
          <cell r="AT20" t="str">
            <v>No</v>
          </cell>
          <cell r="AU20" t="str">
            <v>No</v>
          </cell>
          <cell r="AV20" t="str">
            <v>No</v>
          </cell>
          <cell r="AW20" t="str">
            <v>No</v>
          </cell>
          <cell r="AX20" t="str">
            <v>No</v>
          </cell>
          <cell r="AY20" t="str">
            <v>No</v>
          </cell>
          <cell r="AZ20" t="str">
            <v>No</v>
          </cell>
          <cell r="BA20" t="str">
            <v>Yes</v>
          </cell>
          <cell r="BB20" t="str">
            <v>No</v>
          </cell>
          <cell r="BC20" t="str">
            <v>No</v>
          </cell>
          <cell r="BD20" t="str">
            <v>No</v>
          </cell>
          <cell r="BE20" t="str">
            <v>No</v>
          </cell>
          <cell r="BF20" t="str">
            <v>No</v>
          </cell>
          <cell r="BG20" t="str">
            <v>No</v>
          </cell>
          <cell r="BH20" t="str">
            <v>No</v>
          </cell>
          <cell r="BI20" t="str">
            <v>No</v>
          </cell>
          <cell r="BJ20" t="str">
            <v>No</v>
          </cell>
          <cell r="BK20" t="str">
            <v>No</v>
          </cell>
          <cell r="BL20" t="str">
            <v>No</v>
          </cell>
          <cell r="BM20" t="str">
            <v>No</v>
          </cell>
          <cell r="BN20" t="str">
            <v>No</v>
          </cell>
          <cell r="BO20" t="str">
            <v>No</v>
          </cell>
          <cell r="BP20" t="str">
            <v>No</v>
          </cell>
        </row>
        <row r="21">
          <cell r="B21" t="str">
            <v>0020 CZ16 MediumOffice WinU_SHGC-20</v>
          </cell>
          <cell r="C21" t="str">
            <v>0013 CZ16 MediumOffice Base</v>
          </cell>
          <cell r="D21" t="b">
            <v>1</v>
          </cell>
          <cell r="E21" t="str">
            <v>CZ16RV2.epw</v>
          </cell>
          <cell r="F21">
            <v>16</v>
          </cell>
          <cell r="G21">
            <v>0</v>
          </cell>
          <cell r="H21">
            <v>1.024128E-3</v>
          </cell>
          <cell r="I21">
            <v>8.5837477233149301E-2</v>
          </cell>
          <cell r="J21">
            <v>0</v>
          </cell>
          <cell r="K21">
            <v>3.9450483387994533</v>
          </cell>
          <cell r="L21">
            <v>2.504407653539467</v>
          </cell>
          <cell r="M21">
            <v>0.73</v>
          </cell>
          <cell r="N21">
            <v>0.75</v>
          </cell>
          <cell r="O21">
            <v>0.8</v>
          </cell>
          <cell r="P21">
            <v>3.8121652137271975</v>
          </cell>
          <cell r="Q21">
            <v>0.75073429864594332</v>
          </cell>
          <cell r="R21">
            <v>2.1350272335544669</v>
          </cell>
          <cell r="S21">
            <v>0.376</v>
          </cell>
          <cell r="T21">
            <v>0.34400000000000003</v>
          </cell>
          <cell r="U21">
            <v>0.53109999999999991</v>
          </cell>
          <cell r="V21">
            <v>0.48589999999999994</v>
          </cell>
          <cell r="W21">
            <v>0.79099999999999993</v>
          </cell>
          <cell r="X21">
            <v>9.9999999999999995E-7</v>
          </cell>
          <cell r="Y21">
            <v>0</v>
          </cell>
          <cell r="Z21">
            <v>0</v>
          </cell>
          <cell r="AA21">
            <v>9.6875193750387503</v>
          </cell>
          <cell r="AB21">
            <v>10.763910416709722</v>
          </cell>
          <cell r="AC21">
            <v>31468.723000000002</v>
          </cell>
          <cell r="AD21">
            <v>100000</v>
          </cell>
          <cell r="AE21">
            <v>100000</v>
          </cell>
          <cell r="AF21">
            <v>450</v>
          </cell>
          <cell r="AG21">
            <v>2</v>
          </cell>
          <cell r="AH21">
            <v>0.3</v>
          </cell>
          <cell r="AI21">
            <v>0.2</v>
          </cell>
          <cell r="AJ21">
            <v>3</v>
          </cell>
          <cell r="AK21">
            <v>3</v>
          </cell>
          <cell r="AL21">
            <v>0</v>
          </cell>
          <cell r="AM21" t="str">
            <v>CZ16MediumOffice.idf</v>
          </cell>
          <cell r="AN21" t="str">
            <v>CTZ16SiteDesign.idf</v>
          </cell>
          <cell r="AO21">
            <v>0</v>
          </cell>
          <cell r="AP21">
            <v>20</v>
          </cell>
          <cell r="AQ21" t="str">
            <v>MediumOffice</v>
          </cell>
          <cell r="AR21" t="str">
            <v>WinU_SHGC</v>
          </cell>
          <cell r="AS21">
            <v>-20</v>
          </cell>
          <cell r="AT21" t="str">
            <v>No</v>
          </cell>
          <cell r="AU21" t="str">
            <v>No</v>
          </cell>
          <cell r="AV21" t="str">
            <v>No</v>
          </cell>
          <cell r="AW21" t="str">
            <v>No</v>
          </cell>
          <cell r="AX21" t="str">
            <v>No</v>
          </cell>
          <cell r="AY21" t="str">
            <v>No</v>
          </cell>
          <cell r="AZ21" t="str">
            <v>Yes</v>
          </cell>
          <cell r="BA21" t="str">
            <v>Yes</v>
          </cell>
          <cell r="BB21" t="str">
            <v>No</v>
          </cell>
          <cell r="BC21" t="str">
            <v>No</v>
          </cell>
          <cell r="BD21" t="str">
            <v>No</v>
          </cell>
          <cell r="BE21" t="str">
            <v>No</v>
          </cell>
          <cell r="BF21" t="str">
            <v>No</v>
          </cell>
          <cell r="BG21" t="str">
            <v>No</v>
          </cell>
          <cell r="BH21" t="str">
            <v>No</v>
          </cell>
          <cell r="BI21" t="str">
            <v>No</v>
          </cell>
          <cell r="BJ21" t="str">
            <v>No</v>
          </cell>
          <cell r="BK21" t="str">
            <v>No</v>
          </cell>
          <cell r="BL21" t="str">
            <v>No</v>
          </cell>
          <cell r="BM21" t="str">
            <v>No</v>
          </cell>
          <cell r="BN21" t="str">
            <v>No</v>
          </cell>
          <cell r="BO21" t="str">
            <v>No</v>
          </cell>
          <cell r="BP21" t="str">
            <v>No</v>
          </cell>
        </row>
        <row r="22">
          <cell r="B22" t="str">
            <v>0021 CZ16 MediumOffice LPD-20</v>
          </cell>
          <cell r="C22" t="str">
            <v>0013 CZ16 MediumOffice Base</v>
          </cell>
          <cell r="D22" t="b">
            <v>1</v>
          </cell>
          <cell r="E22" t="str">
            <v>CZ16RV2.epw</v>
          </cell>
          <cell r="F22">
            <v>16</v>
          </cell>
          <cell r="G22">
            <v>0</v>
          </cell>
          <cell r="H22">
            <v>1.024128E-3</v>
          </cell>
          <cell r="I22">
            <v>8.5837477233149301E-2</v>
          </cell>
          <cell r="J22">
            <v>0</v>
          </cell>
          <cell r="K22">
            <v>3.9450483387994533</v>
          </cell>
          <cell r="L22">
            <v>2.504407653539467</v>
          </cell>
          <cell r="M22">
            <v>0.73</v>
          </cell>
          <cell r="N22">
            <v>0.75</v>
          </cell>
          <cell r="O22">
            <v>0.8</v>
          </cell>
          <cell r="P22">
            <v>3.8121652137271975</v>
          </cell>
          <cell r="Q22">
            <v>0.75073429864594332</v>
          </cell>
          <cell r="R22">
            <v>2.6687840419430833</v>
          </cell>
          <cell r="S22">
            <v>0.47</v>
          </cell>
          <cell r="T22">
            <v>0.43</v>
          </cell>
          <cell r="U22">
            <v>0.53109999999999991</v>
          </cell>
          <cell r="V22">
            <v>0.48589999999999994</v>
          </cell>
          <cell r="W22">
            <v>0.79099999999999993</v>
          </cell>
          <cell r="X22">
            <v>9.9999999999999995E-7</v>
          </cell>
          <cell r="Y22">
            <v>0</v>
          </cell>
          <cell r="Z22">
            <v>0</v>
          </cell>
          <cell r="AA22">
            <v>7.7500155000310009</v>
          </cell>
          <cell r="AB22">
            <v>10.763910416709722</v>
          </cell>
          <cell r="AC22">
            <v>31468.723000000002</v>
          </cell>
          <cell r="AD22">
            <v>100000</v>
          </cell>
          <cell r="AE22">
            <v>100000</v>
          </cell>
          <cell r="AF22">
            <v>450</v>
          </cell>
          <cell r="AG22">
            <v>2</v>
          </cell>
          <cell r="AH22">
            <v>0.3</v>
          </cell>
          <cell r="AI22">
            <v>0.2</v>
          </cell>
          <cell r="AJ22">
            <v>3</v>
          </cell>
          <cell r="AK22">
            <v>3</v>
          </cell>
          <cell r="AL22">
            <v>0</v>
          </cell>
          <cell r="AM22" t="str">
            <v>CZ16MediumOffice.idf</v>
          </cell>
          <cell r="AN22" t="str">
            <v>CTZ16SiteDesign.idf</v>
          </cell>
          <cell r="AO22">
            <v>0</v>
          </cell>
          <cell r="AP22">
            <v>21</v>
          </cell>
          <cell r="AQ22" t="str">
            <v>MediumOffice</v>
          </cell>
          <cell r="AR22" t="str">
            <v>LPD</v>
          </cell>
          <cell r="AS22">
            <v>-20</v>
          </cell>
          <cell r="AT22" t="str">
            <v>No</v>
          </cell>
          <cell r="AU22" t="str">
            <v>No</v>
          </cell>
          <cell r="AV22" t="str">
            <v>No</v>
          </cell>
          <cell r="AW22" t="str">
            <v>No</v>
          </cell>
          <cell r="AX22" t="str">
            <v>No</v>
          </cell>
          <cell r="AY22" t="str">
            <v>No</v>
          </cell>
          <cell r="AZ22" t="str">
            <v>No</v>
          </cell>
          <cell r="BA22" t="str">
            <v>No</v>
          </cell>
          <cell r="BB22" t="str">
            <v>No</v>
          </cell>
          <cell r="BC22" t="str">
            <v>No</v>
          </cell>
          <cell r="BD22" t="str">
            <v>No</v>
          </cell>
          <cell r="BE22" t="str">
            <v>No</v>
          </cell>
          <cell r="BF22" t="str">
            <v>No</v>
          </cell>
          <cell r="BG22" t="str">
            <v>No</v>
          </cell>
          <cell r="BH22" t="str">
            <v>No</v>
          </cell>
          <cell r="BI22" t="str">
            <v>No</v>
          </cell>
          <cell r="BJ22" t="str">
            <v>No</v>
          </cell>
          <cell r="BK22" t="str">
            <v>No</v>
          </cell>
          <cell r="BL22" t="str">
            <v>No</v>
          </cell>
          <cell r="BM22" t="str">
            <v>No</v>
          </cell>
          <cell r="BN22" t="str">
            <v>No</v>
          </cell>
          <cell r="BO22" t="str">
            <v>No</v>
          </cell>
          <cell r="BP22" t="str">
            <v>No</v>
          </cell>
        </row>
        <row r="23">
          <cell r="B23" t="str">
            <v>0022 CZ16 MediumOffice LPD+20</v>
          </cell>
          <cell r="C23" t="str">
            <v>0013 CZ16 MediumOffice Base</v>
          </cell>
          <cell r="D23" t="b">
            <v>1</v>
          </cell>
          <cell r="E23" t="str">
            <v>CZ16RV2.epw</v>
          </cell>
          <cell r="F23">
            <v>16</v>
          </cell>
          <cell r="G23">
            <v>0</v>
          </cell>
          <cell r="H23">
            <v>1.024128E-3</v>
          </cell>
          <cell r="I23">
            <v>8.5837477233149301E-2</v>
          </cell>
          <cell r="J23">
            <v>0</v>
          </cell>
          <cell r="K23">
            <v>3.9450483387994533</v>
          </cell>
          <cell r="L23">
            <v>2.504407653539467</v>
          </cell>
          <cell r="M23">
            <v>0.73</v>
          </cell>
          <cell r="N23">
            <v>0.75</v>
          </cell>
          <cell r="O23">
            <v>0.8</v>
          </cell>
          <cell r="P23">
            <v>3.8121652137271975</v>
          </cell>
          <cell r="Q23">
            <v>0.75073429864594332</v>
          </cell>
          <cell r="R23">
            <v>2.6687840419430833</v>
          </cell>
          <cell r="S23">
            <v>0.47</v>
          </cell>
          <cell r="T23">
            <v>0.43</v>
          </cell>
          <cell r="U23">
            <v>0.53109999999999991</v>
          </cell>
          <cell r="V23">
            <v>0.48589999999999994</v>
          </cell>
          <cell r="W23">
            <v>0.79099999999999993</v>
          </cell>
          <cell r="X23">
            <v>9.9999999999999995E-7</v>
          </cell>
          <cell r="Y23">
            <v>0</v>
          </cell>
          <cell r="Z23">
            <v>0</v>
          </cell>
          <cell r="AA23">
            <v>11.6250232500465</v>
          </cell>
          <cell r="AB23">
            <v>10.763910416709722</v>
          </cell>
          <cell r="AC23">
            <v>31468.723000000002</v>
          </cell>
          <cell r="AD23">
            <v>100000</v>
          </cell>
          <cell r="AE23">
            <v>100000</v>
          </cell>
          <cell r="AF23">
            <v>450</v>
          </cell>
          <cell r="AG23">
            <v>2</v>
          </cell>
          <cell r="AH23">
            <v>0.3</v>
          </cell>
          <cell r="AI23">
            <v>0.2</v>
          </cell>
          <cell r="AJ23">
            <v>3</v>
          </cell>
          <cell r="AK23">
            <v>3</v>
          </cell>
          <cell r="AL23">
            <v>0</v>
          </cell>
          <cell r="AM23" t="str">
            <v>CZ16MediumOffice.idf</v>
          </cell>
          <cell r="AN23" t="str">
            <v>CTZ16SiteDesign.idf</v>
          </cell>
          <cell r="AO23">
            <v>0</v>
          </cell>
          <cell r="AP23">
            <v>22</v>
          </cell>
          <cell r="AQ23" t="str">
            <v>MediumOffice</v>
          </cell>
          <cell r="AR23" t="str">
            <v>LPD</v>
          </cell>
          <cell r="AS23" t="str">
            <v>+20</v>
          </cell>
          <cell r="AT23" t="str">
            <v>No</v>
          </cell>
          <cell r="AU23" t="str">
            <v>No</v>
          </cell>
          <cell r="AV23" t="str">
            <v>No</v>
          </cell>
          <cell r="AW23" t="str">
            <v>No</v>
          </cell>
          <cell r="AX23" t="str">
            <v>No</v>
          </cell>
          <cell r="AY23" t="str">
            <v>No</v>
          </cell>
          <cell r="AZ23" t="str">
            <v>No</v>
          </cell>
          <cell r="BA23" t="str">
            <v>No</v>
          </cell>
          <cell r="BB23" t="str">
            <v>No</v>
          </cell>
          <cell r="BC23" t="str">
            <v>No</v>
          </cell>
          <cell r="BD23" t="str">
            <v>No</v>
          </cell>
          <cell r="BE23" t="str">
            <v>No</v>
          </cell>
          <cell r="BF23" t="str">
            <v>No</v>
          </cell>
          <cell r="BG23" t="str">
            <v>No</v>
          </cell>
          <cell r="BH23" t="str">
            <v>No</v>
          </cell>
          <cell r="BI23" t="str">
            <v>No</v>
          </cell>
          <cell r="BJ23" t="str">
            <v>No</v>
          </cell>
          <cell r="BK23" t="str">
            <v>No</v>
          </cell>
          <cell r="BL23" t="str">
            <v>No</v>
          </cell>
          <cell r="BM23" t="str">
            <v>No</v>
          </cell>
          <cell r="BN23" t="str">
            <v>No</v>
          </cell>
          <cell r="BO23" t="str">
            <v>No</v>
          </cell>
          <cell r="BP23" t="str">
            <v>No</v>
          </cell>
        </row>
        <row r="24">
          <cell r="B24" t="str">
            <v>0023 CZ16 MediumOffice EPD-20</v>
          </cell>
          <cell r="C24" t="str">
            <v>0013 CZ16 MediumOffice Base</v>
          </cell>
          <cell r="D24" t="b">
            <v>1</v>
          </cell>
          <cell r="E24" t="str">
            <v>CZ16RV2.epw</v>
          </cell>
          <cell r="F24">
            <v>16</v>
          </cell>
          <cell r="G24">
            <v>0</v>
          </cell>
          <cell r="H24">
            <v>1.024128E-3</v>
          </cell>
          <cell r="I24">
            <v>8.5837477233149301E-2</v>
          </cell>
          <cell r="J24">
            <v>0</v>
          </cell>
          <cell r="K24">
            <v>3.9450483387994533</v>
          </cell>
          <cell r="L24">
            <v>2.504407653539467</v>
          </cell>
          <cell r="M24">
            <v>0.73</v>
          </cell>
          <cell r="N24">
            <v>0.75</v>
          </cell>
          <cell r="O24">
            <v>0.8</v>
          </cell>
          <cell r="P24">
            <v>3.8121652137271975</v>
          </cell>
          <cell r="Q24">
            <v>0.75073429864594332</v>
          </cell>
          <cell r="R24">
            <v>2.6687840419430833</v>
          </cell>
          <cell r="S24">
            <v>0.47</v>
          </cell>
          <cell r="T24">
            <v>0.43</v>
          </cell>
          <cell r="U24">
            <v>0.53109999999999991</v>
          </cell>
          <cell r="V24">
            <v>0.48589999999999994</v>
          </cell>
          <cell r="W24">
            <v>0.79099999999999993</v>
          </cell>
          <cell r="X24">
            <v>9.9999999999999995E-7</v>
          </cell>
          <cell r="Y24">
            <v>0</v>
          </cell>
          <cell r="Z24">
            <v>0</v>
          </cell>
          <cell r="AA24">
            <v>9.6875193750387503</v>
          </cell>
          <cell r="AB24">
            <v>8.6111283333677786</v>
          </cell>
          <cell r="AC24">
            <v>31468.723000000002</v>
          </cell>
          <cell r="AD24">
            <v>100000</v>
          </cell>
          <cell r="AE24">
            <v>100000</v>
          </cell>
          <cell r="AF24">
            <v>450</v>
          </cell>
          <cell r="AG24">
            <v>2</v>
          </cell>
          <cell r="AH24">
            <v>0.3</v>
          </cell>
          <cell r="AI24">
            <v>0.2</v>
          </cell>
          <cell r="AJ24">
            <v>3</v>
          </cell>
          <cell r="AK24">
            <v>3</v>
          </cell>
          <cell r="AL24">
            <v>0</v>
          </cell>
          <cell r="AM24" t="str">
            <v>CZ16MediumOffice.idf</v>
          </cell>
          <cell r="AN24" t="str">
            <v>CTZ16SiteDesign.idf</v>
          </cell>
          <cell r="AO24">
            <v>0</v>
          </cell>
          <cell r="AP24">
            <v>23</v>
          </cell>
          <cell r="AQ24" t="str">
            <v>MediumOffice</v>
          </cell>
          <cell r="AR24" t="str">
            <v>EPD</v>
          </cell>
          <cell r="AS24">
            <v>-20</v>
          </cell>
          <cell r="AT24" t="str">
            <v>No</v>
          </cell>
          <cell r="AU24" t="str">
            <v>No</v>
          </cell>
          <cell r="AV24" t="str">
            <v>No</v>
          </cell>
          <cell r="AW24" t="str">
            <v>No</v>
          </cell>
          <cell r="AX24" t="str">
            <v>No</v>
          </cell>
          <cell r="AY24" t="str">
            <v>No</v>
          </cell>
          <cell r="AZ24" t="str">
            <v>No</v>
          </cell>
          <cell r="BA24" t="str">
            <v>No</v>
          </cell>
          <cell r="BB24" t="str">
            <v>No</v>
          </cell>
          <cell r="BC24" t="str">
            <v>No</v>
          </cell>
          <cell r="BD24" t="str">
            <v>No</v>
          </cell>
          <cell r="BE24" t="str">
            <v>No</v>
          </cell>
          <cell r="BF24" t="str">
            <v>No</v>
          </cell>
          <cell r="BG24" t="str">
            <v>No</v>
          </cell>
          <cell r="BH24" t="str">
            <v>No</v>
          </cell>
          <cell r="BI24" t="str">
            <v>No</v>
          </cell>
          <cell r="BJ24" t="str">
            <v>No</v>
          </cell>
          <cell r="BK24" t="str">
            <v>No</v>
          </cell>
          <cell r="BL24" t="str">
            <v>No</v>
          </cell>
          <cell r="BM24" t="str">
            <v>No</v>
          </cell>
          <cell r="BN24" t="str">
            <v>No</v>
          </cell>
          <cell r="BO24" t="str">
            <v>No</v>
          </cell>
          <cell r="BP24" t="str">
            <v>No</v>
          </cell>
        </row>
        <row r="25">
          <cell r="B25" t="str">
            <v>0024 CZ16 MediumOffice EPD+20</v>
          </cell>
          <cell r="C25" t="str">
            <v>0013 CZ16 MediumOffice Base</v>
          </cell>
          <cell r="D25" t="b">
            <v>1</v>
          </cell>
          <cell r="E25" t="str">
            <v>CZ16RV2.epw</v>
          </cell>
          <cell r="F25">
            <v>16</v>
          </cell>
          <cell r="G25">
            <v>0</v>
          </cell>
          <cell r="H25">
            <v>1.024128E-3</v>
          </cell>
          <cell r="I25">
            <v>8.5837477233149301E-2</v>
          </cell>
          <cell r="J25">
            <v>0</v>
          </cell>
          <cell r="K25">
            <v>3.9450483387994533</v>
          </cell>
          <cell r="L25">
            <v>2.504407653539467</v>
          </cell>
          <cell r="M25">
            <v>0.73</v>
          </cell>
          <cell r="N25">
            <v>0.75</v>
          </cell>
          <cell r="O25">
            <v>0.8</v>
          </cell>
          <cell r="P25">
            <v>3.8121652137271975</v>
          </cell>
          <cell r="Q25">
            <v>0.75073429864594332</v>
          </cell>
          <cell r="R25">
            <v>2.6687840419430833</v>
          </cell>
          <cell r="S25">
            <v>0.47</v>
          </cell>
          <cell r="T25">
            <v>0.43</v>
          </cell>
          <cell r="U25">
            <v>0.53109999999999991</v>
          </cell>
          <cell r="V25">
            <v>0.48589999999999994</v>
          </cell>
          <cell r="W25">
            <v>0.79099999999999993</v>
          </cell>
          <cell r="X25">
            <v>9.9999999999999995E-7</v>
          </cell>
          <cell r="Y25">
            <v>0</v>
          </cell>
          <cell r="Z25">
            <v>0</v>
          </cell>
          <cell r="AA25">
            <v>9.6875193750387503</v>
          </cell>
          <cell r="AB25">
            <v>12.916692500051665</v>
          </cell>
          <cell r="AC25">
            <v>31468.723000000002</v>
          </cell>
          <cell r="AD25">
            <v>100000</v>
          </cell>
          <cell r="AE25">
            <v>100000</v>
          </cell>
          <cell r="AF25">
            <v>450</v>
          </cell>
          <cell r="AG25">
            <v>2</v>
          </cell>
          <cell r="AH25">
            <v>0.3</v>
          </cell>
          <cell r="AI25">
            <v>0.2</v>
          </cell>
          <cell r="AJ25">
            <v>3</v>
          </cell>
          <cell r="AK25">
            <v>3</v>
          </cell>
          <cell r="AL25">
            <v>0</v>
          </cell>
          <cell r="AM25" t="str">
            <v>CZ16MediumOffice.idf</v>
          </cell>
          <cell r="AN25" t="str">
            <v>CTZ16SiteDesign.idf</v>
          </cell>
          <cell r="AO25">
            <v>0</v>
          </cell>
          <cell r="AP25">
            <v>24</v>
          </cell>
          <cell r="AQ25" t="str">
            <v>MediumOffice</v>
          </cell>
          <cell r="AR25" t="str">
            <v>EPD</v>
          </cell>
          <cell r="AS25" t="str">
            <v>+20</v>
          </cell>
          <cell r="AT25" t="str">
            <v>No</v>
          </cell>
          <cell r="AU25" t="str">
            <v>No</v>
          </cell>
          <cell r="AV25" t="str">
            <v>No</v>
          </cell>
          <cell r="AW25" t="str">
            <v>No</v>
          </cell>
          <cell r="AX25" t="str">
            <v>No</v>
          </cell>
          <cell r="AY25" t="str">
            <v>No</v>
          </cell>
          <cell r="AZ25" t="str">
            <v>No</v>
          </cell>
          <cell r="BA25" t="str">
            <v>No</v>
          </cell>
          <cell r="BB25" t="str">
            <v>No</v>
          </cell>
          <cell r="BC25" t="str">
            <v>No</v>
          </cell>
          <cell r="BD25" t="str">
            <v>No</v>
          </cell>
          <cell r="BE25" t="str">
            <v>No</v>
          </cell>
          <cell r="BF25" t="str">
            <v>No</v>
          </cell>
          <cell r="BG25" t="str">
            <v>No</v>
          </cell>
          <cell r="BH25" t="str">
            <v>No</v>
          </cell>
          <cell r="BI25" t="str">
            <v>No</v>
          </cell>
          <cell r="BJ25" t="str">
            <v>No</v>
          </cell>
          <cell r="BK25" t="str">
            <v>No</v>
          </cell>
          <cell r="BL25" t="str">
            <v>No</v>
          </cell>
          <cell r="BM25" t="str">
            <v>No</v>
          </cell>
          <cell r="BN25" t="str">
            <v>No</v>
          </cell>
          <cell r="BO25" t="str">
            <v>No</v>
          </cell>
          <cell r="BP25" t="str">
            <v>No</v>
          </cell>
        </row>
        <row r="26">
          <cell r="B26" t="str">
            <v>0025 CZ06 MediumOffice Base</v>
          </cell>
          <cell r="C26">
            <v>0</v>
          </cell>
          <cell r="D26" t="b">
            <v>1</v>
          </cell>
          <cell r="E26" t="str">
            <v>CZ06RV2.epw</v>
          </cell>
          <cell r="F26">
            <v>6</v>
          </cell>
          <cell r="G26">
            <v>0</v>
          </cell>
          <cell r="H26">
            <v>1.024128E-3</v>
          </cell>
          <cell r="I26">
            <v>8.5837477233149301E-2</v>
          </cell>
          <cell r="J26">
            <v>0</v>
          </cell>
          <cell r="K26">
            <v>1.7775386063882341</v>
          </cell>
          <cell r="L26">
            <v>1.4609636167878515</v>
          </cell>
          <cell r="M26">
            <v>0.73</v>
          </cell>
          <cell r="N26">
            <v>0.44999999999999996</v>
          </cell>
          <cell r="O26">
            <v>0.8</v>
          </cell>
          <cell r="P26">
            <v>1.6446554813159782</v>
          </cell>
          <cell r="Q26">
            <v>1.5E-3</v>
          </cell>
          <cell r="R26">
            <v>4.3722632176514349</v>
          </cell>
          <cell r="S26">
            <v>0.61</v>
          </cell>
          <cell r="T26">
            <v>0.34</v>
          </cell>
          <cell r="U26">
            <v>0.68929999999999991</v>
          </cell>
          <cell r="V26">
            <v>0.38419999999999999</v>
          </cell>
          <cell r="W26">
            <v>0.64409999999999989</v>
          </cell>
          <cell r="X26">
            <v>9.9999999999999995E-7</v>
          </cell>
          <cell r="Y26">
            <v>0</v>
          </cell>
          <cell r="Z26">
            <v>0</v>
          </cell>
          <cell r="AA26">
            <v>9.6875193750387503</v>
          </cell>
          <cell r="AB26">
            <v>10.763910416709722</v>
          </cell>
          <cell r="AC26">
            <v>31468.723000000002</v>
          </cell>
          <cell r="AD26">
            <v>100000</v>
          </cell>
          <cell r="AE26">
            <v>100000</v>
          </cell>
          <cell r="AF26">
            <v>450</v>
          </cell>
          <cell r="AG26">
            <v>2</v>
          </cell>
          <cell r="AH26">
            <v>0.3</v>
          </cell>
          <cell r="AI26">
            <v>0.2</v>
          </cell>
          <cell r="AJ26">
            <v>3</v>
          </cell>
          <cell r="AK26">
            <v>3</v>
          </cell>
          <cell r="AL26">
            <v>0</v>
          </cell>
          <cell r="AM26" t="str">
            <v>CZ06MediumOffice.idf</v>
          </cell>
          <cell r="AN26" t="str">
            <v>CTZ06SiteDesign.idf</v>
          </cell>
          <cell r="AO26">
            <v>0</v>
          </cell>
          <cell r="AP26">
            <v>25</v>
          </cell>
          <cell r="AQ26" t="str">
            <v>MediumOffice</v>
          </cell>
          <cell r="AR26" t="str">
            <v>Base</v>
          </cell>
          <cell r="AS26">
            <v>0</v>
          </cell>
          <cell r="AT26" t="str">
            <v>No</v>
          </cell>
          <cell r="AU26" t="str">
            <v>No</v>
          </cell>
          <cell r="AV26" t="str">
            <v>No</v>
          </cell>
          <cell r="AW26" t="str">
            <v>No</v>
          </cell>
          <cell r="AX26" t="str">
            <v>No</v>
          </cell>
          <cell r="AY26" t="str">
            <v>No</v>
          </cell>
          <cell r="AZ26" t="str">
            <v>No</v>
          </cell>
          <cell r="BA26" t="str">
            <v>No</v>
          </cell>
          <cell r="BB26" t="str">
            <v>No</v>
          </cell>
          <cell r="BC26" t="str">
            <v>No</v>
          </cell>
          <cell r="BD26" t="str">
            <v>No</v>
          </cell>
          <cell r="BE26" t="str">
            <v>No</v>
          </cell>
          <cell r="BF26" t="str">
            <v>No</v>
          </cell>
          <cell r="BG26" t="str">
            <v>No</v>
          </cell>
          <cell r="BH26" t="str">
            <v>No</v>
          </cell>
          <cell r="BI26" t="str">
            <v>No</v>
          </cell>
          <cell r="BJ26" t="str">
            <v>No</v>
          </cell>
          <cell r="BK26" t="str">
            <v>No</v>
          </cell>
          <cell r="BL26" t="str">
            <v>No</v>
          </cell>
          <cell r="BM26" t="str">
            <v>No</v>
          </cell>
          <cell r="BN26" t="str">
            <v>No</v>
          </cell>
          <cell r="BO26" t="str">
            <v>No</v>
          </cell>
          <cell r="BP26" t="str">
            <v>No</v>
          </cell>
        </row>
        <row r="27">
          <cell r="B27" t="str">
            <v>0026 CZ06 MediumOffice RoofLtR+20</v>
          </cell>
          <cell r="C27" t="str">
            <v>0025 CZ06 MediumOffice Base</v>
          </cell>
          <cell r="D27" t="b">
            <v>1</v>
          </cell>
          <cell r="E27" t="str">
            <v>CZ06RV2.epw</v>
          </cell>
          <cell r="F27">
            <v>6</v>
          </cell>
          <cell r="G27">
            <v>0</v>
          </cell>
          <cell r="H27">
            <v>1.024128E-3</v>
          </cell>
          <cell r="I27">
            <v>8.5837477233149301E-2</v>
          </cell>
          <cell r="J27">
            <v>0</v>
          </cell>
          <cell r="K27">
            <v>3.0319232579852926</v>
          </cell>
          <cell r="L27">
            <v>1.4609636167878515</v>
          </cell>
          <cell r="M27">
            <v>0.73</v>
          </cell>
          <cell r="N27">
            <v>0.44999999999999996</v>
          </cell>
          <cell r="O27">
            <v>0.8</v>
          </cell>
          <cell r="P27">
            <v>1.6446554813159782</v>
          </cell>
          <cell r="Q27">
            <v>1.5E-3</v>
          </cell>
          <cell r="R27">
            <v>4.3722632176514349</v>
          </cell>
          <cell r="S27">
            <v>0.61</v>
          </cell>
          <cell r="T27">
            <v>0.34</v>
          </cell>
          <cell r="U27">
            <v>0.68929999999999991</v>
          </cell>
          <cell r="V27">
            <v>0.38419999999999999</v>
          </cell>
          <cell r="W27">
            <v>0.64409999999999989</v>
          </cell>
          <cell r="X27">
            <v>9.9999999999999995E-7</v>
          </cell>
          <cell r="Y27">
            <v>0</v>
          </cell>
          <cell r="Z27">
            <v>0</v>
          </cell>
          <cell r="AA27">
            <v>9.6875193750387503</v>
          </cell>
          <cell r="AB27">
            <v>10.763910416709722</v>
          </cell>
          <cell r="AC27">
            <v>31468.723000000002</v>
          </cell>
          <cell r="AD27">
            <v>100000</v>
          </cell>
          <cell r="AE27">
            <v>100000</v>
          </cell>
          <cell r="AF27">
            <v>450</v>
          </cell>
          <cell r="AG27">
            <v>2</v>
          </cell>
          <cell r="AH27">
            <v>0.3</v>
          </cell>
          <cell r="AI27">
            <v>0.2</v>
          </cell>
          <cell r="AJ27">
            <v>3</v>
          </cell>
          <cell r="AK27">
            <v>3</v>
          </cell>
          <cell r="AL27">
            <v>0</v>
          </cell>
          <cell r="AM27" t="str">
            <v>CZ06MediumOffice.idf</v>
          </cell>
          <cell r="AN27" t="str">
            <v>CTZ06SiteDesign.idf</v>
          </cell>
          <cell r="AO27">
            <v>0</v>
          </cell>
          <cell r="AP27">
            <v>26</v>
          </cell>
          <cell r="AQ27" t="str">
            <v>MediumOffice</v>
          </cell>
          <cell r="AR27" t="str">
            <v>RoofLt</v>
          </cell>
          <cell r="AS27" t="str">
            <v>R+20</v>
          </cell>
          <cell r="AT27" t="str">
            <v>Yes</v>
          </cell>
          <cell r="AU27" t="str">
            <v>No</v>
          </cell>
          <cell r="AV27" t="str">
            <v>No</v>
          </cell>
          <cell r="AW27" t="str">
            <v>No</v>
          </cell>
          <cell r="AX27" t="str">
            <v>No</v>
          </cell>
          <cell r="AY27" t="str">
            <v>No</v>
          </cell>
          <cell r="AZ27" t="str">
            <v>No</v>
          </cell>
          <cell r="BA27" t="str">
            <v>No</v>
          </cell>
          <cell r="BB27" t="str">
            <v>No</v>
          </cell>
          <cell r="BC27" t="str">
            <v>No</v>
          </cell>
          <cell r="BD27" t="str">
            <v>No</v>
          </cell>
          <cell r="BE27" t="str">
            <v>No</v>
          </cell>
          <cell r="BF27" t="str">
            <v>No</v>
          </cell>
          <cell r="BG27" t="str">
            <v>No</v>
          </cell>
          <cell r="BH27" t="str">
            <v>No</v>
          </cell>
          <cell r="BI27" t="str">
            <v>No</v>
          </cell>
          <cell r="BJ27" t="str">
            <v>No</v>
          </cell>
          <cell r="BK27" t="str">
            <v>No</v>
          </cell>
          <cell r="BL27" t="str">
            <v>No</v>
          </cell>
          <cell r="BM27" t="str">
            <v>No</v>
          </cell>
          <cell r="BN27" t="str">
            <v>No</v>
          </cell>
          <cell r="BO27" t="str">
            <v>No</v>
          </cell>
          <cell r="BP27" t="str">
            <v>No</v>
          </cell>
        </row>
        <row r="28">
          <cell r="B28" t="str">
            <v>0027 CZ06 MediumOffice WallLtR+20</v>
          </cell>
          <cell r="C28" t="str">
            <v>0025 CZ06 MediumOffice Base</v>
          </cell>
          <cell r="D28" t="b">
            <v>1</v>
          </cell>
          <cell r="E28" t="str">
            <v>CZ06RV2.epw</v>
          </cell>
          <cell r="F28">
            <v>6</v>
          </cell>
          <cell r="G28">
            <v>0</v>
          </cell>
          <cell r="H28">
            <v>1.024128E-3</v>
          </cell>
          <cell r="I28">
            <v>8.5837477233149301E-2</v>
          </cell>
          <cell r="J28">
            <v>0</v>
          </cell>
          <cell r="K28">
            <v>1.7775386063882341</v>
          </cell>
          <cell r="L28">
            <v>4.0416353215275551</v>
          </cell>
          <cell r="M28">
            <v>0.73</v>
          </cell>
          <cell r="N28">
            <v>0.44999999999999996</v>
          </cell>
          <cell r="O28">
            <v>0.8</v>
          </cell>
          <cell r="P28">
            <v>1.6446554813159782</v>
          </cell>
          <cell r="Q28">
            <v>1.5E-3</v>
          </cell>
          <cell r="R28">
            <v>4.3722632176514349</v>
          </cell>
          <cell r="S28">
            <v>0.61</v>
          </cell>
          <cell r="T28">
            <v>0.34</v>
          </cell>
          <cell r="U28">
            <v>0.68929999999999991</v>
          </cell>
          <cell r="V28">
            <v>0.38419999999999999</v>
          </cell>
          <cell r="W28">
            <v>0.64409999999999989</v>
          </cell>
          <cell r="X28">
            <v>9.9999999999999995E-7</v>
          </cell>
          <cell r="Y28">
            <v>0</v>
          </cell>
          <cell r="Z28">
            <v>0</v>
          </cell>
          <cell r="AA28">
            <v>9.6875193750387503</v>
          </cell>
          <cell r="AB28">
            <v>10.763910416709722</v>
          </cell>
          <cell r="AC28">
            <v>31468.723000000002</v>
          </cell>
          <cell r="AD28">
            <v>100000</v>
          </cell>
          <cell r="AE28">
            <v>100000</v>
          </cell>
          <cell r="AF28">
            <v>450</v>
          </cell>
          <cell r="AG28">
            <v>2</v>
          </cell>
          <cell r="AH28">
            <v>0.3</v>
          </cell>
          <cell r="AI28">
            <v>0.2</v>
          </cell>
          <cell r="AJ28">
            <v>3</v>
          </cell>
          <cell r="AK28">
            <v>3</v>
          </cell>
          <cell r="AL28">
            <v>0</v>
          </cell>
          <cell r="AM28" t="str">
            <v>CZ06MediumOffice.idf</v>
          </cell>
          <cell r="AN28" t="str">
            <v>CTZ06SiteDesign.idf</v>
          </cell>
          <cell r="AO28">
            <v>0</v>
          </cell>
          <cell r="AP28">
            <v>27</v>
          </cell>
          <cell r="AQ28" t="str">
            <v>MediumOffice</v>
          </cell>
          <cell r="AR28" t="str">
            <v>WallLt</v>
          </cell>
          <cell r="AS28" t="str">
            <v>R+20</v>
          </cell>
          <cell r="AT28" t="str">
            <v>No</v>
          </cell>
          <cell r="AU28" t="str">
            <v>Yes</v>
          </cell>
          <cell r="AV28" t="str">
            <v>No</v>
          </cell>
          <cell r="AW28" t="str">
            <v>No</v>
          </cell>
          <cell r="AX28" t="str">
            <v>No</v>
          </cell>
          <cell r="AY28" t="str">
            <v>No</v>
          </cell>
          <cell r="AZ28" t="str">
            <v>No</v>
          </cell>
          <cell r="BA28" t="str">
            <v>No</v>
          </cell>
          <cell r="BB28" t="str">
            <v>No</v>
          </cell>
          <cell r="BC28" t="str">
            <v>No</v>
          </cell>
          <cell r="BD28" t="str">
            <v>No</v>
          </cell>
          <cell r="BE28" t="str">
            <v>No</v>
          </cell>
          <cell r="BF28" t="str">
            <v>No</v>
          </cell>
          <cell r="BG28" t="str">
            <v>No</v>
          </cell>
          <cell r="BH28" t="str">
            <v>No</v>
          </cell>
          <cell r="BI28" t="str">
            <v>No</v>
          </cell>
          <cell r="BJ28" t="str">
            <v>No</v>
          </cell>
          <cell r="BK28" t="str">
            <v>No</v>
          </cell>
          <cell r="BL28" t="str">
            <v>No</v>
          </cell>
          <cell r="BM28" t="str">
            <v>No</v>
          </cell>
          <cell r="BN28" t="str">
            <v>No</v>
          </cell>
          <cell r="BO28" t="str">
            <v>No</v>
          </cell>
          <cell r="BP28" t="str">
            <v>No</v>
          </cell>
        </row>
        <row r="29">
          <cell r="B29" t="str">
            <v>0028 CZ06 MediumOffice UnhtSlabF24vR-5</v>
          </cell>
          <cell r="C29" t="str">
            <v>0025 CZ06 MediumOffice Base</v>
          </cell>
          <cell r="D29" t="b">
            <v>1</v>
          </cell>
          <cell r="E29" t="str">
            <v>CZ06RV2.epw</v>
          </cell>
          <cell r="F29">
            <v>6</v>
          </cell>
          <cell r="G29">
            <v>0</v>
          </cell>
          <cell r="H29">
            <v>1.024128E-3</v>
          </cell>
          <cell r="I29">
            <v>8.5837477233149301E-2</v>
          </cell>
          <cell r="J29">
            <v>0</v>
          </cell>
          <cell r="K29">
            <v>1.7775386063882341</v>
          </cell>
          <cell r="L29">
            <v>1.4609636167878515</v>
          </cell>
          <cell r="M29">
            <v>0.57999999999999996</v>
          </cell>
          <cell r="N29">
            <v>0.44999999999999996</v>
          </cell>
          <cell r="O29">
            <v>0.8</v>
          </cell>
          <cell r="P29">
            <v>1.6446554813159782</v>
          </cell>
          <cell r="Q29">
            <v>1.5E-3</v>
          </cell>
          <cell r="R29">
            <v>4.3722632176514349</v>
          </cell>
          <cell r="S29">
            <v>0.61</v>
          </cell>
          <cell r="T29">
            <v>0.34</v>
          </cell>
          <cell r="U29">
            <v>0.68929999999999991</v>
          </cell>
          <cell r="V29">
            <v>0.38419999999999999</v>
          </cell>
          <cell r="W29">
            <v>0.64409999999999989</v>
          </cell>
          <cell r="X29">
            <v>9.9999999999999995E-7</v>
          </cell>
          <cell r="Y29">
            <v>0</v>
          </cell>
          <cell r="Z29">
            <v>0</v>
          </cell>
          <cell r="AA29">
            <v>9.6875193750387503</v>
          </cell>
          <cell r="AB29">
            <v>10.763910416709722</v>
          </cell>
          <cell r="AC29">
            <v>31468.723000000002</v>
          </cell>
          <cell r="AD29">
            <v>100000</v>
          </cell>
          <cell r="AE29">
            <v>100000</v>
          </cell>
          <cell r="AF29">
            <v>450</v>
          </cell>
          <cell r="AG29">
            <v>2</v>
          </cell>
          <cell r="AH29">
            <v>0.3</v>
          </cell>
          <cell r="AI29">
            <v>0.2</v>
          </cell>
          <cell r="AJ29">
            <v>3</v>
          </cell>
          <cell r="AK29">
            <v>3</v>
          </cell>
          <cell r="AL29">
            <v>0</v>
          </cell>
          <cell r="AM29" t="str">
            <v>CZ06MediumOffice.idf</v>
          </cell>
          <cell r="AN29" t="str">
            <v>CTZ06SiteDesign.idf</v>
          </cell>
          <cell r="AO29">
            <v>0</v>
          </cell>
          <cell r="AP29">
            <v>28</v>
          </cell>
          <cell r="AQ29" t="str">
            <v>MediumOffice</v>
          </cell>
          <cell r="AR29" t="str">
            <v>UnhtSlabF</v>
          </cell>
          <cell r="AS29" t="str">
            <v>24vR-5</v>
          </cell>
          <cell r="AT29" t="str">
            <v>No</v>
          </cell>
          <cell r="AU29" t="str">
            <v>No</v>
          </cell>
          <cell r="AV29" t="str">
            <v>No</v>
          </cell>
          <cell r="AW29" t="str">
            <v>No</v>
          </cell>
          <cell r="AX29" t="str">
            <v>No</v>
          </cell>
          <cell r="AY29" t="str">
            <v>No</v>
          </cell>
          <cell r="AZ29" t="str">
            <v>No</v>
          </cell>
          <cell r="BA29" t="str">
            <v>No</v>
          </cell>
          <cell r="BB29" t="str">
            <v>No</v>
          </cell>
          <cell r="BC29" t="str">
            <v>No</v>
          </cell>
          <cell r="BD29" t="str">
            <v>No</v>
          </cell>
          <cell r="BE29" t="str">
            <v>No</v>
          </cell>
          <cell r="BF29" t="str">
            <v>No</v>
          </cell>
          <cell r="BG29" t="str">
            <v>No</v>
          </cell>
          <cell r="BH29" t="str">
            <v>No</v>
          </cell>
          <cell r="BI29" t="str">
            <v>No</v>
          </cell>
          <cell r="BJ29" t="str">
            <v>No</v>
          </cell>
          <cell r="BK29" t="str">
            <v>No</v>
          </cell>
          <cell r="BL29" t="str">
            <v>No</v>
          </cell>
          <cell r="BM29" t="str">
            <v>No</v>
          </cell>
          <cell r="BN29" t="str">
            <v>No</v>
          </cell>
          <cell r="BO29" t="str">
            <v>No</v>
          </cell>
          <cell r="BP29" t="str">
            <v>No</v>
          </cell>
        </row>
        <row r="30">
          <cell r="B30" t="str">
            <v>0029 CZ06 MediumOffice BaseInfil+5</v>
          </cell>
          <cell r="C30" t="str">
            <v>0025 CZ06 MediumOffice Base</v>
          </cell>
          <cell r="D30" t="b">
            <v>1</v>
          </cell>
          <cell r="E30" t="str">
            <v>CZ06RV2.epw</v>
          </cell>
          <cell r="F30">
            <v>6</v>
          </cell>
          <cell r="G30">
            <v>0</v>
          </cell>
          <cell r="H30">
            <v>1.0753344E-3</v>
          </cell>
          <cell r="I30">
            <v>8.5837477233149301E-2</v>
          </cell>
          <cell r="J30">
            <v>0</v>
          </cell>
          <cell r="K30">
            <v>1.7775386063882341</v>
          </cell>
          <cell r="L30">
            <v>1.4609636167878515</v>
          </cell>
          <cell r="M30">
            <v>0.73</v>
          </cell>
          <cell r="N30">
            <v>0.44999999999999996</v>
          </cell>
          <cell r="O30">
            <v>0.8</v>
          </cell>
          <cell r="P30">
            <v>1.6446554813159782</v>
          </cell>
          <cell r="Q30">
            <v>1.5E-3</v>
          </cell>
          <cell r="R30">
            <v>4.3722632176514349</v>
          </cell>
          <cell r="S30">
            <v>0.61</v>
          </cell>
          <cell r="T30">
            <v>0.34</v>
          </cell>
          <cell r="U30">
            <v>0.68929999999999991</v>
          </cell>
          <cell r="V30">
            <v>0.38419999999999999</v>
          </cell>
          <cell r="W30">
            <v>0.64409999999999989</v>
          </cell>
          <cell r="X30">
            <v>9.9999999999999995E-7</v>
          </cell>
          <cell r="Y30">
            <v>0</v>
          </cell>
          <cell r="Z30">
            <v>0</v>
          </cell>
          <cell r="AA30">
            <v>9.6875193750387503</v>
          </cell>
          <cell r="AB30">
            <v>10.763910416709722</v>
          </cell>
          <cell r="AC30">
            <v>31468.723000000002</v>
          </cell>
          <cell r="AD30">
            <v>100000</v>
          </cell>
          <cell r="AE30">
            <v>100000</v>
          </cell>
          <cell r="AF30">
            <v>450</v>
          </cell>
          <cell r="AG30">
            <v>2</v>
          </cell>
          <cell r="AH30">
            <v>0.3</v>
          </cell>
          <cell r="AI30">
            <v>0.2</v>
          </cell>
          <cell r="AJ30">
            <v>3</v>
          </cell>
          <cell r="AK30">
            <v>3</v>
          </cell>
          <cell r="AL30">
            <v>0</v>
          </cell>
          <cell r="AM30" t="str">
            <v>CZ06MediumOffice.idf</v>
          </cell>
          <cell r="AN30" t="str">
            <v>CTZ06SiteDesign.idf</v>
          </cell>
          <cell r="AO30">
            <v>0</v>
          </cell>
          <cell r="AP30">
            <v>29</v>
          </cell>
          <cell r="AQ30" t="str">
            <v>MediumOffice</v>
          </cell>
          <cell r="AR30" t="str">
            <v>Base</v>
          </cell>
          <cell r="AS30" t="str">
            <v>Infil+5</v>
          </cell>
          <cell r="AT30" t="str">
            <v>No</v>
          </cell>
          <cell r="AU30" t="str">
            <v>No</v>
          </cell>
          <cell r="AV30" t="str">
            <v>No</v>
          </cell>
          <cell r="AW30" t="str">
            <v>No</v>
          </cell>
          <cell r="AX30" t="str">
            <v>No</v>
          </cell>
          <cell r="AY30" t="str">
            <v>No</v>
          </cell>
          <cell r="AZ30" t="str">
            <v>No</v>
          </cell>
          <cell r="BA30" t="str">
            <v>No</v>
          </cell>
          <cell r="BB30" t="str">
            <v>No</v>
          </cell>
          <cell r="BC30" t="str">
            <v>No</v>
          </cell>
          <cell r="BD30" t="str">
            <v>No</v>
          </cell>
          <cell r="BE30" t="str">
            <v>No</v>
          </cell>
          <cell r="BF30" t="str">
            <v>No</v>
          </cell>
          <cell r="BG30" t="str">
            <v>No</v>
          </cell>
          <cell r="BH30" t="str">
            <v>No</v>
          </cell>
          <cell r="BI30" t="str">
            <v>No</v>
          </cell>
          <cell r="BJ30" t="str">
            <v>No</v>
          </cell>
          <cell r="BK30" t="str">
            <v>No</v>
          </cell>
          <cell r="BL30" t="str">
            <v>No</v>
          </cell>
          <cell r="BM30" t="str">
            <v>No</v>
          </cell>
          <cell r="BN30" t="str">
            <v>No</v>
          </cell>
          <cell r="BO30" t="str">
            <v>No</v>
          </cell>
          <cell r="BP30" t="str">
            <v>No</v>
          </cell>
        </row>
        <row r="31">
          <cell r="B31" t="str">
            <v>0030 CZ06 MediumOffice WinU-20</v>
          </cell>
          <cell r="C31" t="str">
            <v>0025 CZ06 MediumOffice Base</v>
          </cell>
          <cell r="D31" t="b">
            <v>1</v>
          </cell>
          <cell r="E31" t="str">
            <v>CZ06RV2.epw</v>
          </cell>
          <cell r="F31">
            <v>6</v>
          </cell>
          <cell r="G31">
            <v>0</v>
          </cell>
          <cell r="H31">
            <v>1.024128E-3</v>
          </cell>
          <cell r="I31">
            <v>8.5837477233149301E-2</v>
          </cell>
          <cell r="J31">
            <v>0</v>
          </cell>
          <cell r="K31">
            <v>1.7775386063882341</v>
          </cell>
          <cell r="L31">
            <v>1.4609636167878515</v>
          </cell>
          <cell r="M31">
            <v>0.73</v>
          </cell>
          <cell r="N31">
            <v>0.44999999999999996</v>
          </cell>
          <cell r="O31">
            <v>0.8</v>
          </cell>
          <cell r="P31">
            <v>1.6446554813159782</v>
          </cell>
          <cell r="Q31">
            <v>1.5E-3</v>
          </cell>
          <cell r="R31">
            <v>3.4978105741211483</v>
          </cell>
          <cell r="S31">
            <v>0.61</v>
          </cell>
          <cell r="T31">
            <v>0.34</v>
          </cell>
          <cell r="U31">
            <v>0.68929999999999991</v>
          </cell>
          <cell r="V31">
            <v>0.38419999999999999</v>
          </cell>
          <cell r="W31">
            <v>0.64409999999999989</v>
          </cell>
          <cell r="X31">
            <v>9.9999999999999995E-7</v>
          </cell>
          <cell r="Y31">
            <v>0</v>
          </cell>
          <cell r="Z31">
            <v>0</v>
          </cell>
          <cell r="AA31">
            <v>9.6875193750387503</v>
          </cell>
          <cell r="AB31">
            <v>10.763910416709722</v>
          </cell>
          <cell r="AC31">
            <v>31468.723000000002</v>
          </cell>
          <cell r="AD31">
            <v>100000</v>
          </cell>
          <cell r="AE31">
            <v>100000</v>
          </cell>
          <cell r="AF31">
            <v>450</v>
          </cell>
          <cell r="AG31">
            <v>2</v>
          </cell>
          <cell r="AH31">
            <v>0.3</v>
          </cell>
          <cell r="AI31">
            <v>0.2</v>
          </cell>
          <cell r="AJ31">
            <v>3</v>
          </cell>
          <cell r="AK31">
            <v>3</v>
          </cell>
          <cell r="AL31">
            <v>0</v>
          </cell>
          <cell r="AM31" t="str">
            <v>CZ06MediumOffice.idf</v>
          </cell>
          <cell r="AN31" t="str">
            <v>CTZ06SiteDesign.idf</v>
          </cell>
          <cell r="AO31">
            <v>0</v>
          </cell>
          <cell r="AP31">
            <v>30</v>
          </cell>
          <cell r="AQ31" t="str">
            <v>MediumOffice</v>
          </cell>
          <cell r="AR31" t="str">
            <v>WinU</v>
          </cell>
          <cell r="AS31">
            <v>-20</v>
          </cell>
          <cell r="AT31" t="str">
            <v>No</v>
          </cell>
          <cell r="AU31" t="str">
            <v>No</v>
          </cell>
          <cell r="AV31" t="str">
            <v>No</v>
          </cell>
          <cell r="AW31" t="str">
            <v>No</v>
          </cell>
          <cell r="AX31" t="str">
            <v>No</v>
          </cell>
          <cell r="AY31" t="str">
            <v>No</v>
          </cell>
          <cell r="AZ31" t="str">
            <v>Yes</v>
          </cell>
          <cell r="BA31" t="str">
            <v>No</v>
          </cell>
          <cell r="BB31" t="str">
            <v>No</v>
          </cell>
          <cell r="BC31" t="str">
            <v>No</v>
          </cell>
          <cell r="BD31" t="str">
            <v>No</v>
          </cell>
          <cell r="BE31" t="str">
            <v>No</v>
          </cell>
          <cell r="BF31" t="str">
            <v>No</v>
          </cell>
          <cell r="BG31" t="str">
            <v>No</v>
          </cell>
          <cell r="BH31" t="str">
            <v>No</v>
          </cell>
          <cell r="BI31" t="str">
            <v>No</v>
          </cell>
          <cell r="BJ31" t="str">
            <v>No</v>
          </cell>
          <cell r="BK31" t="str">
            <v>No</v>
          </cell>
          <cell r="BL31" t="str">
            <v>No</v>
          </cell>
          <cell r="BM31" t="str">
            <v>No</v>
          </cell>
          <cell r="BN31" t="str">
            <v>No</v>
          </cell>
          <cell r="BO31" t="str">
            <v>No</v>
          </cell>
          <cell r="BP31" t="str">
            <v>No</v>
          </cell>
        </row>
        <row r="32">
          <cell r="B32" t="str">
            <v>0031 CZ06 MediumOffice WinSHGC-20</v>
          </cell>
          <cell r="C32" t="str">
            <v>0025 CZ06 MediumOffice Base</v>
          </cell>
          <cell r="D32" t="b">
            <v>1</v>
          </cell>
          <cell r="E32" t="str">
            <v>CZ06RV2.epw</v>
          </cell>
          <cell r="F32">
            <v>6</v>
          </cell>
          <cell r="G32">
            <v>0</v>
          </cell>
          <cell r="H32">
            <v>1.024128E-3</v>
          </cell>
          <cell r="I32">
            <v>8.5837477233149301E-2</v>
          </cell>
          <cell r="J32">
            <v>0</v>
          </cell>
          <cell r="K32">
            <v>1.7775386063882341</v>
          </cell>
          <cell r="L32">
            <v>1.4609636167878515</v>
          </cell>
          <cell r="M32">
            <v>0.73</v>
          </cell>
          <cell r="N32">
            <v>0.44999999999999996</v>
          </cell>
          <cell r="O32">
            <v>0.8</v>
          </cell>
          <cell r="P32">
            <v>1.6446554813159782</v>
          </cell>
          <cell r="Q32">
            <v>1.5E-3</v>
          </cell>
          <cell r="R32">
            <v>4.3722632176514349</v>
          </cell>
          <cell r="S32">
            <v>0.48799999999999999</v>
          </cell>
          <cell r="T32">
            <v>0.27200000000000002</v>
          </cell>
          <cell r="U32">
            <v>0.68929999999999991</v>
          </cell>
          <cell r="V32">
            <v>0.38419999999999999</v>
          </cell>
          <cell r="W32">
            <v>0.64409999999999989</v>
          </cell>
          <cell r="X32">
            <v>9.9999999999999995E-7</v>
          </cell>
          <cell r="Y32">
            <v>0</v>
          </cell>
          <cell r="Z32">
            <v>0</v>
          </cell>
          <cell r="AA32">
            <v>9.6875193750387503</v>
          </cell>
          <cell r="AB32">
            <v>10.763910416709722</v>
          </cell>
          <cell r="AC32">
            <v>31468.723000000002</v>
          </cell>
          <cell r="AD32">
            <v>100000</v>
          </cell>
          <cell r="AE32">
            <v>100000</v>
          </cell>
          <cell r="AF32">
            <v>450</v>
          </cell>
          <cell r="AG32">
            <v>2</v>
          </cell>
          <cell r="AH32">
            <v>0.3</v>
          </cell>
          <cell r="AI32">
            <v>0.2</v>
          </cell>
          <cell r="AJ32">
            <v>3</v>
          </cell>
          <cell r="AK32">
            <v>3</v>
          </cell>
          <cell r="AL32">
            <v>0</v>
          </cell>
          <cell r="AM32" t="str">
            <v>CZ06MediumOffice.idf</v>
          </cell>
          <cell r="AN32" t="str">
            <v>CTZ06SiteDesign.idf</v>
          </cell>
          <cell r="AO32">
            <v>0</v>
          </cell>
          <cell r="AP32">
            <v>31</v>
          </cell>
          <cell r="AQ32" t="str">
            <v>MediumOffice</v>
          </cell>
          <cell r="AR32" t="str">
            <v>WinSHGC</v>
          </cell>
          <cell r="AS32">
            <v>-20</v>
          </cell>
          <cell r="AT32" t="str">
            <v>No</v>
          </cell>
          <cell r="AU32" t="str">
            <v>No</v>
          </cell>
          <cell r="AV32" t="str">
            <v>No</v>
          </cell>
          <cell r="AW32" t="str">
            <v>No</v>
          </cell>
          <cell r="AX32" t="str">
            <v>No</v>
          </cell>
          <cell r="AY32" t="str">
            <v>No</v>
          </cell>
          <cell r="AZ32" t="str">
            <v>No</v>
          </cell>
          <cell r="BA32" t="str">
            <v>Yes</v>
          </cell>
          <cell r="BB32" t="str">
            <v>No</v>
          </cell>
          <cell r="BC32" t="str">
            <v>No</v>
          </cell>
          <cell r="BD32" t="str">
            <v>No</v>
          </cell>
          <cell r="BE32" t="str">
            <v>No</v>
          </cell>
          <cell r="BF32" t="str">
            <v>No</v>
          </cell>
          <cell r="BG32" t="str">
            <v>No</v>
          </cell>
          <cell r="BH32" t="str">
            <v>No</v>
          </cell>
          <cell r="BI32" t="str">
            <v>No</v>
          </cell>
          <cell r="BJ32" t="str">
            <v>No</v>
          </cell>
          <cell r="BK32" t="str">
            <v>No</v>
          </cell>
          <cell r="BL32" t="str">
            <v>No</v>
          </cell>
          <cell r="BM32" t="str">
            <v>No</v>
          </cell>
          <cell r="BN32" t="str">
            <v>No</v>
          </cell>
          <cell r="BO32" t="str">
            <v>No</v>
          </cell>
          <cell r="BP32" t="str">
            <v>No</v>
          </cell>
        </row>
        <row r="33">
          <cell r="B33" t="str">
            <v>0032 CZ06 MediumOffice WinU_SHGC-20</v>
          </cell>
          <cell r="C33" t="str">
            <v>0025 CZ06 MediumOffice Base</v>
          </cell>
          <cell r="D33" t="b">
            <v>1</v>
          </cell>
          <cell r="E33" t="str">
            <v>CZ06RV2.epw</v>
          </cell>
          <cell r="F33">
            <v>6</v>
          </cell>
          <cell r="G33">
            <v>0</v>
          </cell>
          <cell r="H33">
            <v>1.024128E-3</v>
          </cell>
          <cell r="I33">
            <v>8.5837477233149301E-2</v>
          </cell>
          <cell r="J33">
            <v>0</v>
          </cell>
          <cell r="K33">
            <v>1.7775386063882341</v>
          </cell>
          <cell r="L33">
            <v>1.4609636167878515</v>
          </cell>
          <cell r="M33">
            <v>0.73</v>
          </cell>
          <cell r="N33">
            <v>0.44999999999999996</v>
          </cell>
          <cell r="O33">
            <v>0.8</v>
          </cell>
          <cell r="P33">
            <v>1.6446554813159782</v>
          </cell>
          <cell r="Q33">
            <v>1.5E-3</v>
          </cell>
          <cell r="R33">
            <v>3.4978105741211483</v>
          </cell>
          <cell r="S33">
            <v>0.48799999999999999</v>
          </cell>
          <cell r="T33">
            <v>0.27200000000000002</v>
          </cell>
          <cell r="U33">
            <v>0.68929999999999991</v>
          </cell>
          <cell r="V33">
            <v>0.38419999999999999</v>
          </cell>
          <cell r="W33">
            <v>0.64409999999999989</v>
          </cell>
          <cell r="X33">
            <v>9.9999999999999995E-7</v>
          </cell>
          <cell r="Y33">
            <v>0</v>
          </cell>
          <cell r="Z33">
            <v>0</v>
          </cell>
          <cell r="AA33">
            <v>9.6875193750387503</v>
          </cell>
          <cell r="AB33">
            <v>10.763910416709722</v>
          </cell>
          <cell r="AC33">
            <v>31468.723000000002</v>
          </cell>
          <cell r="AD33">
            <v>100000</v>
          </cell>
          <cell r="AE33">
            <v>100000</v>
          </cell>
          <cell r="AF33">
            <v>450</v>
          </cell>
          <cell r="AG33">
            <v>2</v>
          </cell>
          <cell r="AH33">
            <v>0.3</v>
          </cell>
          <cell r="AI33">
            <v>0.2</v>
          </cell>
          <cell r="AJ33">
            <v>3</v>
          </cell>
          <cell r="AK33">
            <v>3</v>
          </cell>
          <cell r="AL33">
            <v>0</v>
          </cell>
          <cell r="AM33" t="str">
            <v>CZ06MediumOffice.idf</v>
          </cell>
          <cell r="AN33" t="str">
            <v>CTZ06SiteDesign.idf</v>
          </cell>
          <cell r="AO33">
            <v>0</v>
          </cell>
          <cell r="AP33">
            <v>32</v>
          </cell>
          <cell r="AQ33" t="str">
            <v>MediumOffice</v>
          </cell>
          <cell r="AR33" t="str">
            <v>WinU_SHGC</v>
          </cell>
          <cell r="AS33">
            <v>-20</v>
          </cell>
          <cell r="AT33" t="str">
            <v>No</v>
          </cell>
          <cell r="AU33" t="str">
            <v>No</v>
          </cell>
          <cell r="AV33" t="str">
            <v>No</v>
          </cell>
          <cell r="AW33" t="str">
            <v>No</v>
          </cell>
          <cell r="AX33" t="str">
            <v>No</v>
          </cell>
          <cell r="AY33" t="str">
            <v>No</v>
          </cell>
          <cell r="AZ33" t="str">
            <v>Yes</v>
          </cell>
          <cell r="BA33" t="str">
            <v>Yes</v>
          </cell>
          <cell r="BB33" t="str">
            <v>No</v>
          </cell>
          <cell r="BC33" t="str">
            <v>No</v>
          </cell>
          <cell r="BD33" t="str">
            <v>No</v>
          </cell>
          <cell r="BE33" t="str">
            <v>No</v>
          </cell>
          <cell r="BF33" t="str">
            <v>No</v>
          </cell>
          <cell r="BG33" t="str">
            <v>No</v>
          </cell>
          <cell r="BH33" t="str">
            <v>No</v>
          </cell>
          <cell r="BI33" t="str">
            <v>No</v>
          </cell>
          <cell r="BJ33" t="str">
            <v>No</v>
          </cell>
          <cell r="BK33" t="str">
            <v>No</v>
          </cell>
          <cell r="BL33" t="str">
            <v>No</v>
          </cell>
          <cell r="BM33" t="str">
            <v>No</v>
          </cell>
          <cell r="BN33" t="str">
            <v>No</v>
          </cell>
          <cell r="BO33" t="str">
            <v>No</v>
          </cell>
          <cell r="BP33" t="str">
            <v>No</v>
          </cell>
        </row>
        <row r="34">
          <cell r="B34" t="str">
            <v>0033 CZ06 MediumOffice LPD-20</v>
          </cell>
          <cell r="C34" t="str">
            <v>0025 CZ06 MediumOffice Base</v>
          </cell>
          <cell r="D34" t="b">
            <v>1</v>
          </cell>
          <cell r="E34" t="str">
            <v>CZ06RV2.epw</v>
          </cell>
          <cell r="F34">
            <v>6</v>
          </cell>
          <cell r="G34">
            <v>0</v>
          </cell>
          <cell r="H34">
            <v>1.024128E-3</v>
          </cell>
          <cell r="I34">
            <v>8.5837477233149301E-2</v>
          </cell>
          <cell r="J34">
            <v>0</v>
          </cell>
          <cell r="K34">
            <v>1.7775386063882341</v>
          </cell>
          <cell r="L34">
            <v>1.4609636167878515</v>
          </cell>
          <cell r="M34">
            <v>0.73</v>
          </cell>
          <cell r="N34">
            <v>0.44999999999999996</v>
          </cell>
          <cell r="O34">
            <v>0.8</v>
          </cell>
          <cell r="P34">
            <v>1.6446554813159782</v>
          </cell>
          <cell r="Q34">
            <v>1.5E-3</v>
          </cell>
          <cell r="R34">
            <v>4.3722632176514349</v>
          </cell>
          <cell r="S34">
            <v>0.61</v>
          </cell>
          <cell r="T34">
            <v>0.34</v>
          </cell>
          <cell r="U34">
            <v>0.68929999999999991</v>
          </cell>
          <cell r="V34">
            <v>0.38419999999999999</v>
          </cell>
          <cell r="W34">
            <v>0.64409999999999989</v>
          </cell>
          <cell r="X34">
            <v>9.9999999999999995E-7</v>
          </cell>
          <cell r="Y34">
            <v>0</v>
          </cell>
          <cell r="Z34">
            <v>0</v>
          </cell>
          <cell r="AA34">
            <v>7.7500155000310009</v>
          </cell>
          <cell r="AB34">
            <v>10.763910416709722</v>
          </cell>
          <cell r="AC34">
            <v>31468.723000000002</v>
          </cell>
          <cell r="AD34">
            <v>100000</v>
          </cell>
          <cell r="AE34">
            <v>100000</v>
          </cell>
          <cell r="AF34">
            <v>450</v>
          </cell>
          <cell r="AG34">
            <v>2</v>
          </cell>
          <cell r="AH34">
            <v>0.3</v>
          </cell>
          <cell r="AI34">
            <v>0.2</v>
          </cell>
          <cell r="AJ34">
            <v>3</v>
          </cell>
          <cell r="AK34">
            <v>3</v>
          </cell>
          <cell r="AL34">
            <v>0</v>
          </cell>
          <cell r="AM34" t="str">
            <v>CZ06MediumOffice.idf</v>
          </cell>
          <cell r="AN34" t="str">
            <v>CTZ06SiteDesign.idf</v>
          </cell>
          <cell r="AO34">
            <v>0</v>
          </cell>
          <cell r="AP34">
            <v>33</v>
          </cell>
          <cell r="AQ34" t="str">
            <v>MediumOffice</v>
          </cell>
          <cell r="AR34" t="str">
            <v>LPD</v>
          </cell>
          <cell r="AS34">
            <v>-20</v>
          </cell>
          <cell r="AT34" t="str">
            <v>No</v>
          </cell>
          <cell r="AU34" t="str">
            <v>No</v>
          </cell>
          <cell r="AV34" t="str">
            <v>No</v>
          </cell>
          <cell r="AW34" t="str">
            <v>No</v>
          </cell>
          <cell r="AX34" t="str">
            <v>No</v>
          </cell>
          <cell r="AY34" t="str">
            <v>No</v>
          </cell>
          <cell r="AZ34" t="str">
            <v>No</v>
          </cell>
          <cell r="BA34" t="str">
            <v>No</v>
          </cell>
          <cell r="BB34" t="str">
            <v>No</v>
          </cell>
          <cell r="BC34" t="str">
            <v>No</v>
          </cell>
          <cell r="BD34" t="str">
            <v>No</v>
          </cell>
          <cell r="BE34" t="str">
            <v>No</v>
          </cell>
          <cell r="BF34" t="str">
            <v>No</v>
          </cell>
          <cell r="BG34" t="str">
            <v>No</v>
          </cell>
          <cell r="BH34" t="str">
            <v>No</v>
          </cell>
          <cell r="BI34" t="str">
            <v>No</v>
          </cell>
          <cell r="BJ34" t="str">
            <v>No</v>
          </cell>
          <cell r="BK34" t="str">
            <v>No</v>
          </cell>
          <cell r="BL34" t="str">
            <v>No</v>
          </cell>
          <cell r="BM34" t="str">
            <v>No</v>
          </cell>
          <cell r="BN34" t="str">
            <v>No</v>
          </cell>
          <cell r="BO34" t="str">
            <v>No</v>
          </cell>
          <cell r="BP34" t="str">
            <v>No</v>
          </cell>
        </row>
        <row r="35">
          <cell r="B35" t="str">
            <v>0034 CZ06 MediumOffice LPD+20</v>
          </cell>
          <cell r="C35" t="str">
            <v>0025 CZ06 MediumOffice Base</v>
          </cell>
          <cell r="D35" t="b">
            <v>1</v>
          </cell>
          <cell r="E35" t="str">
            <v>CZ06RV2.epw</v>
          </cell>
          <cell r="F35">
            <v>6</v>
          </cell>
          <cell r="G35">
            <v>0</v>
          </cell>
          <cell r="H35">
            <v>1.024128E-3</v>
          </cell>
          <cell r="I35">
            <v>8.5837477233149301E-2</v>
          </cell>
          <cell r="J35">
            <v>0</v>
          </cell>
          <cell r="K35">
            <v>1.7775386063882341</v>
          </cell>
          <cell r="L35">
            <v>1.4609636167878515</v>
          </cell>
          <cell r="M35">
            <v>0.73</v>
          </cell>
          <cell r="N35">
            <v>0.44999999999999996</v>
          </cell>
          <cell r="O35">
            <v>0.8</v>
          </cell>
          <cell r="P35">
            <v>1.6446554813159782</v>
          </cell>
          <cell r="Q35">
            <v>1.5E-3</v>
          </cell>
          <cell r="R35">
            <v>4.3722632176514349</v>
          </cell>
          <cell r="S35">
            <v>0.61</v>
          </cell>
          <cell r="T35">
            <v>0.34</v>
          </cell>
          <cell r="U35">
            <v>0.68929999999999991</v>
          </cell>
          <cell r="V35">
            <v>0.38419999999999999</v>
          </cell>
          <cell r="W35">
            <v>0.64409999999999989</v>
          </cell>
          <cell r="X35">
            <v>9.9999999999999995E-7</v>
          </cell>
          <cell r="Y35">
            <v>0</v>
          </cell>
          <cell r="Z35">
            <v>0</v>
          </cell>
          <cell r="AA35">
            <v>11.6250232500465</v>
          </cell>
          <cell r="AB35">
            <v>10.763910416709722</v>
          </cell>
          <cell r="AC35">
            <v>31468.723000000002</v>
          </cell>
          <cell r="AD35">
            <v>100000</v>
          </cell>
          <cell r="AE35">
            <v>100000</v>
          </cell>
          <cell r="AF35">
            <v>450</v>
          </cell>
          <cell r="AG35">
            <v>2</v>
          </cell>
          <cell r="AH35">
            <v>0.3</v>
          </cell>
          <cell r="AI35">
            <v>0.2</v>
          </cell>
          <cell r="AJ35">
            <v>3</v>
          </cell>
          <cell r="AK35">
            <v>3</v>
          </cell>
          <cell r="AL35">
            <v>0</v>
          </cell>
          <cell r="AM35" t="str">
            <v>CZ06MediumOffice.idf</v>
          </cell>
          <cell r="AN35" t="str">
            <v>CTZ06SiteDesign.idf</v>
          </cell>
          <cell r="AO35">
            <v>0</v>
          </cell>
          <cell r="AP35">
            <v>34</v>
          </cell>
          <cell r="AQ35" t="str">
            <v>MediumOffice</v>
          </cell>
          <cell r="AR35" t="str">
            <v>LPD</v>
          </cell>
          <cell r="AS35" t="str">
            <v>+20</v>
          </cell>
          <cell r="AT35" t="str">
            <v>No</v>
          </cell>
          <cell r="AU35" t="str">
            <v>No</v>
          </cell>
          <cell r="AV35" t="str">
            <v>No</v>
          </cell>
          <cell r="AW35" t="str">
            <v>No</v>
          </cell>
          <cell r="AX35" t="str">
            <v>No</v>
          </cell>
          <cell r="AY35" t="str">
            <v>No</v>
          </cell>
          <cell r="AZ35" t="str">
            <v>No</v>
          </cell>
          <cell r="BA35" t="str">
            <v>No</v>
          </cell>
          <cell r="BB35" t="str">
            <v>No</v>
          </cell>
          <cell r="BC35" t="str">
            <v>No</v>
          </cell>
          <cell r="BD35" t="str">
            <v>No</v>
          </cell>
          <cell r="BE35" t="str">
            <v>No</v>
          </cell>
          <cell r="BF35" t="str">
            <v>No</v>
          </cell>
          <cell r="BG35" t="str">
            <v>No</v>
          </cell>
          <cell r="BH35" t="str">
            <v>No</v>
          </cell>
          <cell r="BI35" t="str">
            <v>No</v>
          </cell>
          <cell r="BJ35" t="str">
            <v>No</v>
          </cell>
          <cell r="BK35" t="str">
            <v>No</v>
          </cell>
          <cell r="BL35" t="str">
            <v>No</v>
          </cell>
          <cell r="BM35" t="str">
            <v>No</v>
          </cell>
          <cell r="BN35" t="str">
            <v>No</v>
          </cell>
          <cell r="BO35" t="str">
            <v>No</v>
          </cell>
          <cell r="BP35" t="str">
            <v>No</v>
          </cell>
        </row>
        <row r="36">
          <cell r="B36" t="str">
            <v>0035 CZ06 MediumOffice EPD-20</v>
          </cell>
          <cell r="C36" t="str">
            <v>0025 CZ06 MediumOffice Base</v>
          </cell>
          <cell r="D36" t="b">
            <v>1</v>
          </cell>
          <cell r="E36" t="str">
            <v>CZ06RV2.epw</v>
          </cell>
          <cell r="F36">
            <v>6</v>
          </cell>
          <cell r="G36">
            <v>0</v>
          </cell>
          <cell r="H36">
            <v>1.024128E-3</v>
          </cell>
          <cell r="I36">
            <v>8.5837477233149301E-2</v>
          </cell>
          <cell r="J36">
            <v>0</v>
          </cell>
          <cell r="K36">
            <v>1.7775386063882341</v>
          </cell>
          <cell r="L36">
            <v>1.4609636167878515</v>
          </cell>
          <cell r="M36">
            <v>0.73</v>
          </cell>
          <cell r="N36">
            <v>0.44999999999999996</v>
          </cell>
          <cell r="O36">
            <v>0.8</v>
          </cell>
          <cell r="P36">
            <v>1.6446554813159782</v>
          </cell>
          <cell r="Q36">
            <v>1.5E-3</v>
          </cell>
          <cell r="R36">
            <v>4.3722632176514349</v>
          </cell>
          <cell r="S36">
            <v>0.61</v>
          </cell>
          <cell r="T36">
            <v>0.34</v>
          </cell>
          <cell r="U36">
            <v>0.68929999999999991</v>
          </cell>
          <cell r="V36">
            <v>0.38419999999999999</v>
          </cell>
          <cell r="W36">
            <v>0.64409999999999989</v>
          </cell>
          <cell r="X36">
            <v>9.9999999999999995E-7</v>
          </cell>
          <cell r="Y36">
            <v>0</v>
          </cell>
          <cell r="Z36">
            <v>0</v>
          </cell>
          <cell r="AA36">
            <v>9.6875193750387503</v>
          </cell>
          <cell r="AB36">
            <v>8.6111283333677786</v>
          </cell>
          <cell r="AC36">
            <v>31468.723000000002</v>
          </cell>
          <cell r="AD36">
            <v>100000</v>
          </cell>
          <cell r="AE36">
            <v>100000</v>
          </cell>
          <cell r="AF36">
            <v>450</v>
          </cell>
          <cell r="AG36">
            <v>2</v>
          </cell>
          <cell r="AH36">
            <v>0.3</v>
          </cell>
          <cell r="AI36">
            <v>0.2</v>
          </cell>
          <cell r="AJ36">
            <v>3</v>
          </cell>
          <cell r="AK36">
            <v>3</v>
          </cell>
          <cell r="AL36">
            <v>0</v>
          </cell>
          <cell r="AM36" t="str">
            <v>CZ06MediumOffice.idf</v>
          </cell>
          <cell r="AN36" t="str">
            <v>CTZ06SiteDesign.idf</v>
          </cell>
          <cell r="AO36">
            <v>0</v>
          </cell>
          <cell r="AP36">
            <v>35</v>
          </cell>
          <cell r="AQ36" t="str">
            <v>MediumOffice</v>
          </cell>
          <cell r="AR36" t="str">
            <v>EPD</v>
          </cell>
          <cell r="AS36">
            <v>-20</v>
          </cell>
          <cell r="AT36" t="str">
            <v>No</v>
          </cell>
          <cell r="AU36" t="str">
            <v>No</v>
          </cell>
          <cell r="AV36" t="str">
            <v>No</v>
          </cell>
          <cell r="AW36" t="str">
            <v>No</v>
          </cell>
          <cell r="AX36" t="str">
            <v>No</v>
          </cell>
          <cell r="AY36" t="str">
            <v>No</v>
          </cell>
          <cell r="AZ36" t="str">
            <v>No</v>
          </cell>
          <cell r="BA36" t="str">
            <v>No</v>
          </cell>
          <cell r="BB36" t="str">
            <v>No</v>
          </cell>
          <cell r="BC36" t="str">
            <v>No</v>
          </cell>
          <cell r="BD36" t="str">
            <v>No</v>
          </cell>
          <cell r="BE36" t="str">
            <v>No</v>
          </cell>
          <cell r="BF36" t="str">
            <v>No</v>
          </cell>
          <cell r="BG36" t="str">
            <v>No</v>
          </cell>
          <cell r="BH36" t="str">
            <v>No</v>
          </cell>
          <cell r="BI36" t="str">
            <v>No</v>
          </cell>
          <cell r="BJ36" t="str">
            <v>No</v>
          </cell>
          <cell r="BK36" t="str">
            <v>No</v>
          </cell>
          <cell r="BL36" t="str">
            <v>No</v>
          </cell>
          <cell r="BM36" t="str">
            <v>No</v>
          </cell>
          <cell r="BN36" t="str">
            <v>No</v>
          </cell>
          <cell r="BO36" t="str">
            <v>No</v>
          </cell>
          <cell r="BP36" t="str">
            <v>No</v>
          </cell>
        </row>
        <row r="37">
          <cell r="B37" t="str">
            <v>0036 CZ06 MediumOffice EPD+20</v>
          </cell>
          <cell r="C37" t="str">
            <v>0025 CZ06 MediumOffice Base</v>
          </cell>
          <cell r="D37" t="b">
            <v>1</v>
          </cell>
          <cell r="E37" t="str">
            <v>CZ06RV2.epw</v>
          </cell>
          <cell r="F37">
            <v>6</v>
          </cell>
          <cell r="G37">
            <v>0</v>
          </cell>
          <cell r="H37">
            <v>1.024128E-3</v>
          </cell>
          <cell r="I37">
            <v>8.5837477233149301E-2</v>
          </cell>
          <cell r="J37">
            <v>0</v>
          </cell>
          <cell r="K37">
            <v>1.7775386063882341</v>
          </cell>
          <cell r="L37">
            <v>1.4609636167878515</v>
          </cell>
          <cell r="M37">
            <v>0.73</v>
          </cell>
          <cell r="N37">
            <v>0.44999999999999996</v>
          </cell>
          <cell r="O37">
            <v>0.8</v>
          </cell>
          <cell r="P37">
            <v>1.6446554813159782</v>
          </cell>
          <cell r="Q37">
            <v>1.5E-3</v>
          </cell>
          <cell r="R37">
            <v>4.3722632176514349</v>
          </cell>
          <cell r="S37">
            <v>0.61</v>
          </cell>
          <cell r="T37">
            <v>0.34</v>
          </cell>
          <cell r="U37">
            <v>0.68929999999999991</v>
          </cell>
          <cell r="V37">
            <v>0.38419999999999999</v>
          </cell>
          <cell r="W37">
            <v>0.64409999999999989</v>
          </cell>
          <cell r="X37">
            <v>9.9999999999999995E-7</v>
          </cell>
          <cell r="Y37">
            <v>0</v>
          </cell>
          <cell r="Z37">
            <v>0</v>
          </cell>
          <cell r="AA37">
            <v>9.6875193750387503</v>
          </cell>
          <cell r="AB37">
            <v>12.916692500051665</v>
          </cell>
          <cell r="AC37">
            <v>31468.723000000002</v>
          </cell>
          <cell r="AD37">
            <v>100000</v>
          </cell>
          <cell r="AE37">
            <v>100000</v>
          </cell>
          <cell r="AF37">
            <v>450</v>
          </cell>
          <cell r="AG37">
            <v>2</v>
          </cell>
          <cell r="AH37">
            <v>0.3</v>
          </cell>
          <cell r="AI37">
            <v>0.2</v>
          </cell>
          <cell r="AJ37">
            <v>3</v>
          </cell>
          <cell r="AK37">
            <v>3</v>
          </cell>
          <cell r="AL37">
            <v>0</v>
          </cell>
          <cell r="AM37" t="str">
            <v>CZ06MediumOffice.idf</v>
          </cell>
          <cell r="AN37" t="str">
            <v>CTZ06SiteDesign.idf</v>
          </cell>
          <cell r="AO37">
            <v>0</v>
          </cell>
          <cell r="AP37">
            <v>36</v>
          </cell>
          <cell r="AQ37" t="str">
            <v>MediumOffice</v>
          </cell>
          <cell r="AR37" t="str">
            <v>EPD</v>
          </cell>
          <cell r="AS37" t="str">
            <v>+20</v>
          </cell>
          <cell r="AT37" t="str">
            <v>No</v>
          </cell>
          <cell r="AU37" t="str">
            <v>No</v>
          </cell>
          <cell r="AV37" t="str">
            <v>No</v>
          </cell>
          <cell r="AW37" t="str">
            <v>No</v>
          </cell>
          <cell r="AX37" t="str">
            <v>No</v>
          </cell>
          <cell r="AY37" t="str">
            <v>No</v>
          </cell>
          <cell r="AZ37" t="str">
            <v>No</v>
          </cell>
          <cell r="BA37" t="str">
            <v>No</v>
          </cell>
          <cell r="BB37" t="str">
            <v>No</v>
          </cell>
          <cell r="BC37" t="str">
            <v>No</v>
          </cell>
          <cell r="BD37" t="str">
            <v>No</v>
          </cell>
          <cell r="BE37" t="str">
            <v>No</v>
          </cell>
          <cell r="BF37" t="str">
            <v>No</v>
          </cell>
          <cell r="BG37" t="str">
            <v>No</v>
          </cell>
          <cell r="BH37" t="str">
            <v>No</v>
          </cell>
          <cell r="BI37" t="str">
            <v>No</v>
          </cell>
          <cell r="BJ37" t="str">
            <v>No</v>
          </cell>
          <cell r="BK37" t="str">
            <v>No</v>
          </cell>
          <cell r="BL37" t="str">
            <v>No</v>
          </cell>
          <cell r="BM37" t="str">
            <v>No</v>
          </cell>
          <cell r="BN37" t="str">
            <v>No</v>
          </cell>
          <cell r="BO37" t="str">
            <v>No</v>
          </cell>
          <cell r="BP37" t="str">
            <v>No</v>
          </cell>
        </row>
        <row r="38">
          <cell r="B38" t="str">
            <v>0037 CZ15 SmallOffice BaseLslope</v>
          </cell>
          <cell r="C38">
            <v>0</v>
          </cell>
          <cell r="D38" t="b">
            <v>1</v>
          </cell>
          <cell r="E38" t="str">
            <v>CZ15RV2.epw</v>
          </cell>
          <cell r="F38">
            <v>15</v>
          </cell>
          <cell r="G38">
            <v>0</v>
          </cell>
          <cell r="H38">
            <v>1.024128E-3</v>
          </cell>
          <cell r="I38">
            <v>4.9558290587117117E-2</v>
          </cell>
          <cell r="J38">
            <v>0</v>
          </cell>
          <cell r="K38">
            <v>3.9450483387994533</v>
          </cell>
          <cell r="L38">
            <v>2.504407653539467</v>
          </cell>
          <cell r="M38">
            <v>0.73</v>
          </cell>
          <cell r="N38">
            <v>0.44999999999999996</v>
          </cell>
          <cell r="O38">
            <v>0.8</v>
          </cell>
          <cell r="P38">
            <v>3.8121652137271975</v>
          </cell>
          <cell r="Q38">
            <v>0.60716622873419479</v>
          </cell>
          <cell r="R38">
            <v>2.6687840419430833</v>
          </cell>
          <cell r="S38">
            <v>0.4</v>
          </cell>
          <cell r="T38">
            <v>0.31</v>
          </cell>
          <cell r="U38">
            <v>0.45199999999999996</v>
          </cell>
          <cell r="V38">
            <v>0.35029999999999994</v>
          </cell>
          <cell r="W38">
            <v>0.51979999999999993</v>
          </cell>
          <cell r="X38">
            <v>9.9999999999999995E-7</v>
          </cell>
          <cell r="Y38">
            <v>0</v>
          </cell>
          <cell r="Z38">
            <v>0</v>
          </cell>
          <cell r="AA38">
            <v>9.6875193750387503</v>
          </cell>
          <cell r="AB38">
            <v>10.763910416709722</v>
          </cell>
          <cell r="AC38">
            <v>31468.723000000002</v>
          </cell>
          <cell r="AD38">
            <v>100000</v>
          </cell>
          <cell r="AE38">
            <v>100000</v>
          </cell>
          <cell r="AF38">
            <v>450</v>
          </cell>
          <cell r="AG38">
            <v>2</v>
          </cell>
          <cell r="AH38">
            <v>0.3</v>
          </cell>
          <cell r="AI38">
            <v>0.2</v>
          </cell>
          <cell r="AJ38">
            <v>3</v>
          </cell>
          <cell r="AK38">
            <v>3</v>
          </cell>
          <cell r="AL38">
            <v>0</v>
          </cell>
          <cell r="AM38" t="str">
            <v>CZ15SmallOfficeLSl.idf</v>
          </cell>
          <cell r="AN38" t="str">
            <v>CTZ15SiteDesign.idf</v>
          </cell>
          <cell r="AO38">
            <v>0</v>
          </cell>
          <cell r="AP38">
            <v>37</v>
          </cell>
          <cell r="AQ38" t="str">
            <v>SmallOffice</v>
          </cell>
          <cell r="AR38" t="str">
            <v>Base</v>
          </cell>
          <cell r="AS38" t="str">
            <v>Lslope</v>
          </cell>
          <cell r="AT38" t="str">
            <v>No</v>
          </cell>
          <cell r="AU38" t="str">
            <v>No</v>
          </cell>
          <cell r="AV38" t="str">
            <v>No</v>
          </cell>
          <cell r="AW38" t="str">
            <v>No</v>
          </cell>
          <cell r="AX38" t="str">
            <v>No</v>
          </cell>
          <cell r="AY38" t="str">
            <v>No</v>
          </cell>
          <cell r="AZ38" t="str">
            <v>No</v>
          </cell>
          <cell r="BA38" t="str">
            <v>No</v>
          </cell>
          <cell r="BB38" t="str">
            <v>No</v>
          </cell>
          <cell r="BC38" t="str">
            <v>No</v>
          </cell>
          <cell r="BD38" t="str">
            <v>No</v>
          </cell>
          <cell r="BE38" t="str">
            <v>No</v>
          </cell>
          <cell r="BF38" t="str">
            <v>No</v>
          </cell>
          <cell r="BG38" t="str">
            <v>No</v>
          </cell>
          <cell r="BH38" t="str">
            <v>No</v>
          </cell>
          <cell r="BI38" t="str">
            <v>No</v>
          </cell>
          <cell r="BJ38" t="str">
            <v>No</v>
          </cell>
          <cell r="BK38" t="str">
            <v>No</v>
          </cell>
          <cell r="BL38" t="str">
            <v>No</v>
          </cell>
          <cell r="BM38" t="str">
            <v>No</v>
          </cell>
          <cell r="BN38" t="str">
            <v>No</v>
          </cell>
          <cell r="BO38" t="str">
            <v>No</v>
          </cell>
          <cell r="BP38" t="str">
            <v>No</v>
          </cell>
        </row>
        <row r="39">
          <cell r="B39" t="str">
            <v>0038 CZ15 SmallOffice SRefLSlope+20</v>
          </cell>
          <cell r="C39" t="str">
            <v>0037 CZ15 SmallOffice BaseLslope</v>
          </cell>
          <cell r="D39" t="b">
            <v>1</v>
          </cell>
          <cell r="E39" t="str">
            <v>CZ15RV2.epw</v>
          </cell>
          <cell r="F39">
            <v>15</v>
          </cell>
          <cell r="G39">
            <v>0</v>
          </cell>
          <cell r="H39">
            <v>1.024128E-3</v>
          </cell>
          <cell r="I39">
            <v>4.9558290587117117E-2</v>
          </cell>
          <cell r="J39">
            <v>0</v>
          </cell>
          <cell r="K39">
            <v>3.9450483387994533</v>
          </cell>
          <cell r="L39">
            <v>2.504407653539467</v>
          </cell>
          <cell r="M39">
            <v>0.73</v>
          </cell>
          <cell r="N39">
            <v>0.36</v>
          </cell>
          <cell r="O39">
            <v>0.8</v>
          </cell>
          <cell r="P39">
            <v>3.8121652137271975</v>
          </cell>
          <cell r="Q39">
            <v>0.60716622873419479</v>
          </cell>
          <cell r="R39">
            <v>2.6687840419430833</v>
          </cell>
          <cell r="S39">
            <v>0.4</v>
          </cell>
          <cell r="T39">
            <v>0.31</v>
          </cell>
          <cell r="U39">
            <v>0.45199999999999996</v>
          </cell>
          <cell r="V39">
            <v>0.35029999999999994</v>
          </cell>
          <cell r="W39">
            <v>0.51979999999999993</v>
          </cell>
          <cell r="X39">
            <v>9.9999999999999995E-7</v>
          </cell>
          <cell r="Y39">
            <v>0</v>
          </cell>
          <cell r="Z39">
            <v>0</v>
          </cell>
          <cell r="AA39">
            <v>9.6875193750387503</v>
          </cell>
          <cell r="AB39">
            <v>10.763910416709722</v>
          </cell>
          <cell r="AC39">
            <v>31468.723000000002</v>
          </cell>
          <cell r="AD39">
            <v>100000</v>
          </cell>
          <cell r="AE39">
            <v>100000</v>
          </cell>
          <cell r="AF39">
            <v>450</v>
          </cell>
          <cell r="AG39">
            <v>2</v>
          </cell>
          <cell r="AH39">
            <v>0.3</v>
          </cell>
          <cell r="AI39">
            <v>0.2</v>
          </cell>
          <cell r="AJ39">
            <v>3</v>
          </cell>
          <cell r="AK39">
            <v>3</v>
          </cell>
          <cell r="AL39">
            <v>0</v>
          </cell>
          <cell r="AM39" t="str">
            <v>CZ15SmallOfficeLSl.idf</v>
          </cell>
          <cell r="AN39" t="str">
            <v>CTZ15SiteDesign.idf</v>
          </cell>
          <cell r="AO39">
            <v>0</v>
          </cell>
          <cell r="AP39">
            <v>38</v>
          </cell>
          <cell r="AQ39" t="str">
            <v>SmallOffice</v>
          </cell>
          <cell r="AR39" t="str">
            <v>SRefLSlope</v>
          </cell>
          <cell r="AS39" t="str">
            <v>+20</v>
          </cell>
          <cell r="AT39" t="str">
            <v>No</v>
          </cell>
          <cell r="AU39" t="str">
            <v>No</v>
          </cell>
          <cell r="AV39" t="str">
            <v>Yes</v>
          </cell>
          <cell r="AW39" t="str">
            <v>No</v>
          </cell>
          <cell r="AX39" t="str">
            <v>No</v>
          </cell>
          <cell r="AY39" t="str">
            <v>No</v>
          </cell>
          <cell r="AZ39" t="str">
            <v>No</v>
          </cell>
          <cell r="BA39" t="str">
            <v>No</v>
          </cell>
          <cell r="BB39" t="str">
            <v>No</v>
          </cell>
          <cell r="BC39" t="str">
            <v>No</v>
          </cell>
          <cell r="BD39" t="str">
            <v>No</v>
          </cell>
          <cell r="BE39" t="str">
            <v>No</v>
          </cell>
          <cell r="BF39" t="str">
            <v>No</v>
          </cell>
          <cell r="BG39" t="str">
            <v>No</v>
          </cell>
          <cell r="BH39" t="str">
            <v>No</v>
          </cell>
          <cell r="BI39" t="str">
            <v>No</v>
          </cell>
          <cell r="BJ39" t="str">
            <v>No</v>
          </cell>
          <cell r="BK39" t="str">
            <v>No</v>
          </cell>
          <cell r="BL39" t="str">
            <v>No</v>
          </cell>
          <cell r="BM39" t="str">
            <v>No</v>
          </cell>
          <cell r="BN39" t="str">
            <v>No</v>
          </cell>
          <cell r="BO39" t="str">
            <v>No</v>
          </cell>
          <cell r="BP39" t="str">
            <v>No</v>
          </cell>
        </row>
        <row r="40">
          <cell r="B40" t="str">
            <v>0039 CZ15 SmallOffice BaseSslope</v>
          </cell>
          <cell r="C40">
            <v>0</v>
          </cell>
          <cell r="D40" t="b">
            <v>1</v>
          </cell>
          <cell r="E40" t="str">
            <v>CZ15RV2.epw</v>
          </cell>
          <cell r="F40">
            <v>15</v>
          </cell>
          <cell r="G40">
            <v>0</v>
          </cell>
          <cell r="H40">
            <v>1.024128E-3</v>
          </cell>
          <cell r="I40">
            <v>4.9558290587117117E-2</v>
          </cell>
          <cell r="J40">
            <v>0</v>
          </cell>
          <cell r="K40">
            <v>3.9450483387994533</v>
          </cell>
          <cell r="L40">
            <v>2.504407653539467</v>
          </cell>
          <cell r="M40">
            <v>0.73</v>
          </cell>
          <cell r="N40">
            <v>0.44999999999999996</v>
          </cell>
          <cell r="O40">
            <v>0.8</v>
          </cell>
          <cell r="P40">
            <v>3.8121652137271975</v>
          </cell>
          <cell r="Q40">
            <v>0.60716622873419479</v>
          </cell>
          <cell r="R40">
            <v>2.6687840419430833</v>
          </cell>
          <cell r="S40">
            <v>0.4</v>
          </cell>
          <cell r="T40">
            <v>0.31</v>
          </cell>
          <cell r="U40">
            <v>0.45199999999999996</v>
          </cell>
          <cell r="V40">
            <v>0.35029999999999994</v>
          </cell>
          <cell r="W40">
            <v>0.51979999999999993</v>
          </cell>
          <cell r="X40">
            <v>9.9999999999999995E-7</v>
          </cell>
          <cell r="Y40">
            <v>0</v>
          </cell>
          <cell r="Z40">
            <v>0</v>
          </cell>
          <cell r="AA40">
            <v>9.6875193750387503</v>
          </cell>
          <cell r="AB40">
            <v>10.763910416709722</v>
          </cell>
          <cell r="AC40">
            <v>31468.723000000002</v>
          </cell>
          <cell r="AD40">
            <v>100000</v>
          </cell>
          <cell r="AE40">
            <v>100000</v>
          </cell>
          <cell r="AF40">
            <v>450</v>
          </cell>
          <cell r="AG40">
            <v>2</v>
          </cell>
          <cell r="AH40">
            <v>0.3</v>
          </cell>
          <cell r="AI40">
            <v>0.2</v>
          </cell>
          <cell r="AJ40">
            <v>3</v>
          </cell>
          <cell r="AK40">
            <v>3</v>
          </cell>
          <cell r="AL40">
            <v>0</v>
          </cell>
          <cell r="AM40" t="str">
            <v>CZ15SmallOfficeSSl.idf</v>
          </cell>
          <cell r="AN40" t="str">
            <v>CTZ15SiteDesign.idf</v>
          </cell>
          <cell r="AO40">
            <v>0</v>
          </cell>
          <cell r="AP40">
            <v>39</v>
          </cell>
          <cell r="AQ40" t="str">
            <v>SmallOffice</v>
          </cell>
          <cell r="AR40" t="str">
            <v>Base</v>
          </cell>
          <cell r="AS40" t="str">
            <v>Sslope</v>
          </cell>
          <cell r="AT40" t="str">
            <v>No</v>
          </cell>
          <cell r="AU40" t="str">
            <v>No</v>
          </cell>
          <cell r="AV40" t="str">
            <v>No</v>
          </cell>
          <cell r="AW40" t="str">
            <v>No</v>
          </cell>
          <cell r="AX40" t="str">
            <v>No</v>
          </cell>
          <cell r="AY40" t="str">
            <v>No</v>
          </cell>
          <cell r="AZ40" t="str">
            <v>No</v>
          </cell>
          <cell r="BA40" t="str">
            <v>No</v>
          </cell>
          <cell r="BB40" t="str">
            <v>No</v>
          </cell>
          <cell r="BC40" t="str">
            <v>No</v>
          </cell>
          <cell r="BD40" t="str">
            <v>No</v>
          </cell>
          <cell r="BE40" t="str">
            <v>No</v>
          </cell>
          <cell r="BF40" t="str">
            <v>No</v>
          </cell>
          <cell r="BG40" t="str">
            <v>No</v>
          </cell>
          <cell r="BH40" t="str">
            <v>No</v>
          </cell>
          <cell r="BI40" t="str">
            <v>No</v>
          </cell>
          <cell r="BJ40" t="str">
            <v>No</v>
          </cell>
          <cell r="BK40" t="str">
            <v>No</v>
          </cell>
          <cell r="BL40" t="str">
            <v>No</v>
          </cell>
          <cell r="BM40" t="str">
            <v>No</v>
          </cell>
          <cell r="BN40" t="str">
            <v>No</v>
          </cell>
          <cell r="BO40" t="str">
            <v>No</v>
          </cell>
          <cell r="BP40" t="str">
            <v>No</v>
          </cell>
        </row>
        <row r="41">
          <cell r="B41" t="str">
            <v>0040 CZ15 SmallOffice SRefSSlope+20</v>
          </cell>
          <cell r="C41" t="str">
            <v>0039 CZ15 SmallOffice BaseSslope</v>
          </cell>
          <cell r="D41" t="b">
            <v>1</v>
          </cell>
          <cell r="E41" t="str">
            <v>CZ15RV2.epw</v>
          </cell>
          <cell r="F41">
            <v>15</v>
          </cell>
          <cell r="G41">
            <v>0</v>
          </cell>
          <cell r="H41">
            <v>1.024128E-3</v>
          </cell>
          <cell r="I41">
            <v>4.9558290587117117E-2</v>
          </cell>
          <cell r="J41">
            <v>0</v>
          </cell>
          <cell r="K41">
            <v>3.9450483387994533</v>
          </cell>
          <cell r="L41">
            <v>2.504407653539467</v>
          </cell>
          <cell r="M41">
            <v>0.73</v>
          </cell>
          <cell r="N41">
            <v>0.44999999999999996</v>
          </cell>
          <cell r="O41">
            <v>0.64000000000000012</v>
          </cell>
          <cell r="P41">
            <v>3.8121652137271975</v>
          </cell>
          <cell r="Q41">
            <v>0.60716622873419479</v>
          </cell>
          <cell r="R41">
            <v>2.6687840419430833</v>
          </cell>
          <cell r="S41">
            <v>0.4</v>
          </cell>
          <cell r="T41">
            <v>0.31</v>
          </cell>
          <cell r="U41">
            <v>0.45199999999999996</v>
          </cell>
          <cell r="V41">
            <v>0.35029999999999994</v>
          </cell>
          <cell r="W41">
            <v>0.51979999999999993</v>
          </cell>
          <cell r="X41">
            <v>9.9999999999999995E-7</v>
          </cell>
          <cell r="Y41">
            <v>0</v>
          </cell>
          <cell r="Z41">
            <v>0</v>
          </cell>
          <cell r="AA41">
            <v>9.6875193750387503</v>
          </cell>
          <cell r="AB41">
            <v>10.763910416709722</v>
          </cell>
          <cell r="AC41">
            <v>31468.723000000002</v>
          </cell>
          <cell r="AD41">
            <v>100000</v>
          </cell>
          <cell r="AE41">
            <v>100000</v>
          </cell>
          <cell r="AF41">
            <v>450</v>
          </cell>
          <cell r="AG41">
            <v>2</v>
          </cell>
          <cell r="AH41">
            <v>0.3</v>
          </cell>
          <cell r="AI41">
            <v>0.2</v>
          </cell>
          <cell r="AJ41">
            <v>3</v>
          </cell>
          <cell r="AK41">
            <v>3</v>
          </cell>
          <cell r="AL41">
            <v>0</v>
          </cell>
          <cell r="AM41" t="str">
            <v>CZ15SmallOfficeSSl.idf</v>
          </cell>
          <cell r="AN41" t="str">
            <v>CTZ15SiteDesign.idf</v>
          </cell>
          <cell r="AO41">
            <v>0</v>
          </cell>
          <cell r="AP41">
            <v>40</v>
          </cell>
          <cell r="AQ41" t="str">
            <v>SmallOffice</v>
          </cell>
          <cell r="AR41" t="str">
            <v>SRefSSlope</v>
          </cell>
          <cell r="AS41" t="str">
            <v>+20</v>
          </cell>
          <cell r="AT41" t="str">
            <v>No</v>
          </cell>
          <cell r="AU41" t="str">
            <v>No</v>
          </cell>
          <cell r="AV41" t="str">
            <v>No</v>
          </cell>
          <cell r="AW41" t="str">
            <v>Yes</v>
          </cell>
          <cell r="AX41" t="str">
            <v>No</v>
          </cell>
          <cell r="AY41" t="str">
            <v>No</v>
          </cell>
          <cell r="AZ41" t="str">
            <v>No</v>
          </cell>
          <cell r="BA41" t="str">
            <v>No</v>
          </cell>
          <cell r="BB41" t="str">
            <v>No</v>
          </cell>
          <cell r="BC41" t="str">
            <v>No</v>
          </cell>
          <cell r="BD41" t="str">
            <v>No</v>
          </cell>
          <cell r="BE41" t="str">
            <v>No</v>
          </cell>
          <cell r="BF41" t="str">
            <v>No</v>
          </cell>
          <cell r="BG41" t="str">
            <v>No</v>
          </cell>
          <cell r="BH41" t="str">
            <v>No</v>
          </cell>
          <cell r="BI41" t="str">
            <v>No</v>
          </cell>
          <cell r="BJ41" t="str">
            <v>No</v>
          </cell>
          <cell r="BK41" t="str">
            <v>No</v>
          </cell>
          <cell r="BL41" t="str">
            <v>No</v>
          </cell>
          <cell r="BM41" t="str">
            <v>No</v>
          </cell>
          <cell r="BN41" t="str">
            <v>No</v>
          </cell>
          <cell r="BO41" t="str">
            <v>No</v>
          </cell>
          <cell r="BP41" t="str">
            <v>No</v>
          </cell>
        </row>
        <row r="42">
          <cell r="B42" t="str">
            <v>0041 CZ06 SmallOffice BaseLslope</v>
          </cell>
          <cell r="C42">
            <v>0</v>
          </cell>
          <cell r="D42" t="b">
            <v>1</v>
          </cell>
          <cell r="E42" t="str">
            <v>CZ06RV2.epw</v>
          </cell>
          <cell r="F42">
            <v>6</v>
          </cell>
          <cell r="G42">
            <v>0</v>
          </cell>
          <cell r="H42">
            <v>1.024128E-3</v>
          </cell>
          <cell r="I42">
            <v>4.9558290587117117E-2</v>
          </cell>
          <cell r="J42">
            <v>0</v>
          </cell>
          <cell r="K42">
            <v>1.7775386063882341</v>
          </cell>
          <cell r="L42">
            <v>1.4609636167878515</v>
          </cell>
          <cell r="M42">
            <v>0.73</v>
          </cell>
          <cell r="N42">
            <v>0.44999999999999996</v>
          </cell>
          <cell r="O42">
            <v>0.8</v>
          </cell>
          <cell r="P42">
            <v>1.6446554813159782</v>
          </cell>
          <cell r="Q42">
            <v>1.5E-3</v>
          </cell>
          <cell r="R42">
            <v>4.3722632176514349</v>
          </cell>
          <cell r="S42">
            <v>0.61</v>
          </cell>
          <cell r="T42">
            <v>0.34</v>
          </cell>
          <cell r="U42">
            <v>0.68929999999999991</v>
          </cell>
          <cell r="V42">
            <v>0.38419999999999999</v>
          </cell>
          <cell r="W42">
            <v>0.64409999999999989</v>
          </cell>
          <cell r="X42">
            <v>9.9999999999999995E-7</v>
          </cell>
          <cell r="Y42">
            <v>0</v>
          </cell>
          <cell r="Z42">
            <v>0</v>
          </cell>
          <cell r="AA42">
            <v>9.6875193750387503</v>
          </cell>
          <cell r="AB42">
            <v>10.763910416709722</v>
          </cell>
          <cell r="AC42">
            <v>31468.723000000002</v>
          </cell>
          <cell r="AD42">
            <v>100000</v>
          </cell>
          <cell r="AE42">
            <v>100000</v>
          </cell>
          <cell r="AF42">
            <v>450</v>
          </cell>
          <cell r="AG42">
            <v>2</v>
          </cell>
          <cell r="AH42">
            <v>0.3</v>
          </cell>
          <cell r="AI42">
            <v>0.2</v>
          </cell>
          <cell r="AJ42">
            <v>3</v>
          </cell>
          <cell r="AK42">
            <v>3</v>
          </cell>
          <cell r="AL42">
            <v>0</v>
          </cell>
          <cell r="AM42" t="str">
            <v>CZ06SmallOfficeLSl.idf</v>
          </cell>
          <cell r="AN42" t="str">
            <v>CTZ06SiteDesign.idf</v>
          </cell>
          <cell r="AO42">
            <v>0</v>
          </cell>
          <cell r="AP42">
            <v>41</v>
          </cell>
          <cell r="AQ42" t="str">
            <v>SmallOffice</v>
          </cell>
          <cell r="AR42" t="str">
            <v>Base</v>
          </cell>
          <cell r="AS42" t="str">
            <v>Lslope</v>
          </cell>
          <cell r="AT42" t="str">
            <v>No</v>
          </cell>
          <cell r="AU42" t="str">
            <v>No</v>
          </cell>
          <cell r="AV42" t="str">
            <v>No</v>
          </cell>
          <cell r="AW42" t="str">
            <v>No</v>
          </cell>
          <cell r="AX42" t="str">
            <v>No</v>
          </cell>
          <cell r="AY42" t="str">
            <v>No</v>
          </cell>
          <cell r="AZ42" t="str">
            <v>No</v>
          </cell>
          <cell r="BA42" t="str">
            <v>No</v>
          </cell>
          <cell r="BB42" t="str">
            <v>No</v>
          </cell>
          <cell r="BC42" t="str">
            <v>No</v>
          </cell>
          <cell r="BD42" t="str">
            <v>No</v>
          </cell>
          <cell r="BE42" t="str">
            <v>No</v>
          </cell>
          <cell r="BF42" t="str">
            <v>No</v>
          </cell>
          <cell r="BG42" t="str">
            <v>No</v>
          </cell>
          <cell r="BH42" t="str">
            <v>No</v>
          </cell>
          <cell r="BI42" t="str">
            <v>No</v>
          </cell>
          <cell r="BJ42" t="str">
            <v>No</v>
          </cell>
          <cell r="BK42" t="str">
            <v>No</v>
          </cell>
          <cell r="BL42" t="str">
            <v>No</v>
          </cell>
          <cell r="BM42" t="str">
            <v>No</v>
          </cell>
          <cell r="BN42" t="str">
            <v>No</v>
          </cell>
          <cell r="BO42" t="str">
            <v>No</v>
          </cell>
          <cell r="BP42" t="str">
            <v>No</v>
          </cell>
        </row>
        <row r="43">
          <cell r="B43" t="str">
            <v>0042 CZ06 SmallOffice SRefLSlope+20</v>
          </cell>
          <cell r="C43" t="str">
            <v>0041 CZ06 SmallOffice BaseLslope</v>
          </cell>
          <cell r="D43" t="b">
            <v>1</v>
          </cell>
          <cell r="E43" t="str">
            <v>CZ06RV2.epw</v>
          </cell>
          <cell r="F43">
            <v>6</v>
          </cell>
          <cell r="G43">
            <v>0</v>
          </cell>
          <cell r="H43">
            <v>1.024128E-3</v>
          </cell>
          <cell r="I43">
            <v>4.9558290587117117E-2</v>
          </cell>
          <cell r="J43">
            <v>0</v>
          </cell>
          <cell r="K43">
            <v>1.7775386063882341</v>
          </cell>
          <cell r="L43">
            <v>1.4609636167878515</v>
          </cell>
          <cell r="M43">
            <v>0.73</v>
          </cell>
          <cell r="N43">
            <v>0.36</v>
          </cell>
          <cell r="O43">
            <v>0.8</v>
          </cell>
          <cell r="P43">
            <v>1.6446554813159782</v>
          </cell>
          <cell r="Q43">
            <v>1.5E-3</v>
          </cell>
          <cell r="R43">
            <v>4.3722632176514349</v>
          </cell>
          <cell r="S43">
            <v>0.61</v>
          </cell>
          <cell r="T43">
            <v>0.34</v>
          </cell>
          <cell r="U43">
            <v>0.68929999999999991</v>
          </cell>
          <cell r="V43">
            <v>0.38419999999999999</v>
          </cell>
          <cell r="W43">
            <v>0.64409999999999989</v>
          </cell>
          <cell r="X43">
            <v>9.9999999999999995E-7</v>
          </cell>
          <cell r="Y43">
            <v>0</v>
          </cell>
          <cell r="Z43">
            <v>0</v>
          </cell>
          <cell r="AA43">
            <v>9.6875193750387503</v>
          </cell>
          <cell r="AB43">
            <v>10.763910416709722</v>
          </cell>
          <cell r="AC43">
            <v>31468.723000000002</v>
          </cell>
          <cell r="AD43">
            <v>100000</v>
          </cell>
          <cell r="AE43">
            <v>100000</v>
          </cell>
          <cell r="AF43">
            <v>450</v>
          </cell>
          <cell r="AG43">
            <v>2</v>
          </cell>
          <cell r="AH43">
            <v>0.3</v>
          </cell>
          <cell r="AI43">
            <v>0.2</v>
          </cell>
          <cell r="AJ43">
            <v>3</v>
          </cell>
          <cell r="AK43">
            <v>3</v>
          </cell>
          <cell r="AL43">
            <v>0</v>
          </cell>
          <cell r="AM43" t="str">
            <v>CZ06SmallOfficeLSl.idf</v>
          </cell>
          <cell r="AN43" t="str">
            <v>CTZ06SiteDesign.idf</v>
          </cell>
          <cell r="AO43">
            <v>0</v>
          </cell>
          <cell r="AP43">
            <v>42</v>
          </cell>
          <cell r="AQ43" t="str">
            <v>SmallOffice</v>
          </cell>
          <cell r="AR43" t="str">
            <v>SRefLSlope</v>
          </cell>
          <cell r="AS43" t="str">
            <v>+20</v>
          </cell>
          <cell r="AT43" t="str">
            <v>No</v>
          </cell>
          <cell r="AU43" t="str">
            <v>No</v>
          </cell>
          <cell r="AV43" t="str">
            <v>Yes</v>
          </cell>
          <cell r="AW43" t="str">
            <v>No</v>
          </cell>
          <cell r="AX43" t="str">
            <v>No</v>
          </cell>
          <cell r="AY43" t="str">
            <v>No</v>
          </cell>
          <cell r="AZ43" t="str">
            <v>No</v>
          </cell>
          <cell r="BA43" t="str">
            <v>No</v>
          </cell>
          <cell r="BB43" t="str">
            <v>No</v>
          </cell>
          <cell r="BC43" t="str">
            <v>No</v>
          </cell>
          <cell r="BD43" t="str">
            <v>No</v>
          </cell>
          <cell r="BE43" t="str">
            <v>No</v>
          </cell>
          <cell r="BF43" t="str">
            <v>No</v>
          </cell>
          <cell r="BG43" t="str">
            <v>No</v>
          </cell>
          <cell r="BH43" t="str">
            <v>No</v>
          </cell>
          <cell r="BI43" t="str">
            <v>No</v>
          </cell>
          <cell r="BJ43" t="str">
            <v>No</v>
          </cell>
          <cell r="BK43" t="str">
            <v>No</v>
          </cell>
          <cell r="BL43" t="str">
            <v>No</v>
          </cell>
          <cell r="BM43" t="str">
            <v>No</v>
          </cell>
          <cell r="BN43" t="str">
            <v>No</v>
          </cell>
          <cell r="BO43" t="str">
            <v>No</v>
          </cell>
          <cell r="BP43" t="str">
            <v>No</v>
          </cell>
        </row>
        <row r="44">
          <cell r="B44" t="str">
            <v>0043 CZ06 SmallOffice BaseSslope</v>
          </cell>
          <cell r="C44">
            <v>0</v>
          </cell>
          <cell r="D44" t="b">
            <v>1</v>
          </cell>
          <cell r="E44" t="str">
            <v>CZ06RV2.epw</v>
          </cell>
          <cell r="F44">
            <v>6</v>
          </cell>
          <cell r="G44">
            <v>0</v>
          </cell>
          <cell r="H44">
            <v>1.024128E-3</v>
          </cell>
          <cell r="I44">
            <v>4.9558290587117117E-2</v>
          </cell>
          <cell r="J44">
            <v>0</v>
          </cell>
          <cell r="K44">
            <v>1.7775386063882341</v>
          </cell>
          <cell r="L44">
            <v>1.4609636167878515</v>
          </cell>
          <cell r="M44">
            <v>0.73</v>
          </cell>
          <cell r="N44">
            <v>0.44999999999999996</v>
          </cell>
          <cell r="O44">
            <v>0.8</v>
          </cell>
          <cell r="P44">
            <v>1.6446554813159782</v>
          </cell>
          <cell r="Q44">
            <v>1.5E-3</v>
          </cell>
          <cell r="R44">
            <v>4.3722632176514349</v>
          </cell>
          <cell r="S44">
            <v>0.61</v>
          </cell>
          <cell r="T44">
            <v>0.34</v>
          </cell>
          <cell r="U44">
            <v>0.68929999999999991</v>
          </cell>
          <cell r="V44">
            <v>0.38419999999999999</v>
          </cell>
          <cell r="W44">
            <v>0.64409999999999989</v>
          </cell>
          <cell r="X44">
            <v>9.9999999999999995E-7</v>
          </cell>
          <cell r="Y44">
            <v>0</v>
          </cell>
          <cell r="Z44">
            <v>0</v>
          </cell>
          <cell r="AA44">
            <v>9.6875193750387503</v>
          </cell>
          <cell r="AB44">
            <v>10.763910416709722</v>
          </cell>
          <cell r="AC44">
            <v>31468.723000000002</v>
          </cell>
          <cell r="AD44">
            <v>100000</v>
          </cell>
          <cell r="AE44">
            <v>100000</v>
          </cell>
          <cell r="AF44">
            <v>450</v>
          </cell>
          <cell r="AG44">
            <v>2</v>
          </cell>
          <cell r="AH44">
            <v>0.3</v>
          </cell>
          <cell r="AI44">
            <v>0.2</v>
          </cell>
          <cell r="AJ44">
            <v>3</v>
          </cell>
          <cell r="AK44">
            <v>3</v>
          </cell>
          <cell r="AL44">
            <v>0</v>
          </cell>
          <cell r="AM44" t="str">
            <v>CZ06SmallOfficeSSl.idf</v>
          </cell>
          <cell r="AN44" t="str">
            <v>CTZ06SiteDesign.idf</v>
          </cell>
          <cell r="AO44">
            <v>0</v>
          </cell>
          <cell r="AP44">
            <v>43</v>
          </cell>
          <cell r="AQ44" t="str">
            <v>SmallOffice</v>
          </cell>
          <cell r="AR44" t="str">
            <v>Base</v>
          </cell>
          <cell r="AS44" t="str">
            <v>Sslope</v>
          </cell>
          <cell r="AT44" t="str">
            <v>No</v>
          </cell>
          <cell r="AU44" t="str">
            <v>No</v>
          </cell>
          <cell r="AV44" t="str">
            <v>No</v>
          </cell>
          <cell r="AW44" t="str">
            <v>No</v>
          </cell>
          <cell r="AX44" t="str">
            <v>No</v>
          </cell>
          <cell r="AY44" t="str">
            <v>No</v>
          </cell>
          <cell r="AZ44" t="str">
            <v>No</v>
          </cell>
          <cell r="BA44" t="str">
            <v>No</v>
          </cell>
          <cell r="BB44" t="str">
            <v>No</v>
          </cell>
          <cell r="BC44" t="str">
            <v>No</v>
          </cell>
          <cell r="BD44" t="str">
            <v>No</v>
          </cell>
          <cell r="BE44" t="str">
            <v>No</v>
          </cell>
          <cell r="BF44" t="str">
            <v>No</v>
          </cell>
          <cell r="BG44" t="str">
            <v>No</v>
          </cell>
          <cell r="BH44" t="str">
            <v>No</v>
          </cell>
          <cell r="BI44" t="str">
            <v>No</v>
          </cell>
          <cell r="BJ44" t="str">
            <v>No</v>
          </cell>
          <cell r="BK44" t="str">
            <v>No</v>
          </cell>
          <cell r="BL44" t="str">
            <v>No</v>
          </cell>
          <cell r="BM44" t="str">
            <v>No</v>
          </cell>
          <cell r="BN44" t="str">
            <v>No</v>
          </cell>
          <cell r="BO44" t="str">
            <v>No</v>
          </cell>
          <cell r="BP44" t="str">
            <v>No</v>
          </cell>
        </row>
        <row r="45">
          <cell r="B45" t="str">
            <v>0044 CZ06 SmallOffice SRefSSlope+20</v>
          </cell>
          <cell r="C45" t="str">
            <v>0043 CZ06 SmallOffice BaseSslope</v>
          </cell>
          <cell r="D45" t="b">
            <v>1</v>
          </cell>
          <cell r="E45" t="str">
            <v>CZ06RV2.epw</v>
          </cell>
          <cell r="F45">
            <v>6</v>
          </cell>
          <cell r="G45">
            <v>0</v>
          </cell>
          <cell r="H45">
            <v>1.024128E-3</v>
          </cell>
          <cell r="I45">
            <v>4.9558290587117117E-2</v>
          </cell>
          <cell r="J45">
            <v>0</v>
          </cell>
          <cell r="K45">
            <v>1.7775386063882341</v>
          </cell>
          <cell r="L45">
            <v>1.4609636167878515</v>
          </cell>
          <cell r="M45">
            <v>0.73</v>
          </cell>
          <cell r="N45">
            <v>0.44999999999999996</v>
          </cell>
          <cell r="O45">
            <v>0.64000000000000012</v>
          </cell>
          <cell r="P45">
            <v>1.6446554813159782</v>
          </cell>
          <cell r="Q45">
            <v>1.5E-3</v>
          </cell>
          <cell r="R45">
            <v>4.3722632176514349</v>
          </cell>
          <cell r="S45">
            <v>0.61</v>
          </cell>
          <cell r="T45">
            <v>0.34</v>
          </cell>
          <cell r="U45">
            <v>0.68929999999999991</v>
          </cell>
          <cell r="V45">
            <v>0.38419999999999999</v>
          </cell>
          <cell r="W45">
            <v>0.64409999999999989</v>
          </cell>
          <cell r="X45">
            <v>9.9999999999999995E-7</v>
          </cell>
          <cell r="Y45">
            <v>0</v>
          </cell>
          <cell r="Z45">
            <v>0</v>
          </cell>
          <cell r="AA45">
            <v>9.6875193750387503</v>
          </cell>
          <cell r="AB45">
            <v>10.763910416709722</v>
          </cell>
          <cell r="AC45">
            <v>31468.723000000002</v>
          </cell>
          <cell r="AD45">
            <v>100000</v>
          </cell>
          <cell r="AE45">
            <v>100000</v>
          </cell>
          <cell r="AF45">
            <v>450</v>
          </cell>
          <cell r="AG45">
            <v>2</v>
          </cell>
          <cell r="AH45">
            <v>0.3</v>
          </cell>
          <cell r="AI45">
            <v>0.2</v>
          </cell>
          <cell r="AJ45">
            <v>3</v>
          </cell>
          <cell r="AK45">
            <v>3</v>
          </cell>
          <cell r="AL45">
            <v>0</v>
          </cell>
          <cell r="AM45" t="str">
            <v>CZ06SmallOfficeSSl.idf</v>
          </cell>
          <cell r="AN45" t="str">
            <v>CTZ06SiteDesign.idf</v>
          </cell>
          <cell r="AO45">
            <v>0</v>
          </cell>
          <cell r="AP45">
            <v>44</v>
          </cell>
          <cell r="AQ45" t="str">
            <v>SmallOffice</v>
          </cell>
          <cell r="AR45" t="str">
            <v>SRefSSlope</v>
          </cell>
          <cell r="AS45" t="str">
            <v>+20</v>
          </cell>
          <cell r="AT45" t="str">
            <v>No</v>
          </cell>
          <cell r="AU45" t="str">
            <v>No</v>
          </cell>
          <cell r="AV45" t="str">
            <v>No</v>
          </cell>
          <cell r="AW45" t="str">
            <v>Yes</v>
          </cell>
          <cell r="AX45" t="str">
            <v>No</v>
          </cell>
          <cell r="AY45" t="str">
            <v>No</v>
          </cell>
          <cell r="AZ45" t="str">
            <v>No</v>
          </cell>
          <cell r="BA45" t="str">
            <v>No</v>
          </cell>
          <cell r="BB45" t="str">
            <v>No</v>
          </cell>
          <cell r="BC45" t="str">
            <v>No</v>
          </cell>
          <cell r="BD45" t="str">
            <v>No</v>
          </cell>
          <cell r="BE45" t="str">
            <v>No</v>
          </cell>
          <cell r="BF45" t="str">
            <v>No</v>
          </cell>
          <cell r="BG45" t="str">
            <v>No</v>
          </cell>
          <cell r="BH45" t="str">
            <v>No</v>
          </cell>
          <cell r="BI45" t="str">
            <v>No</v>
          </cell>
          <cell r="BJ45" t="str">
            <v>No</v>
          </cell>
          <cell r="BK45" t="str">
            <v>No</v>
          </cell>
          <cell r="BL45" t="str">
            <v>No</v>
          </cell>
          <cell r="BM45" t="str">
            <v>No</v>
          </cell>
          <cell r="BN45" t="str">
            <v>No</v>
          </cell>
          <cell r="BO45" t="str">
            <v>No</v>
          </cell>
          <cell r="BP45" t="str">
            <v>No</v>
          </cell>
        </row>
        <row r="46">
          <cell r="B46" t="str">
            <v>0045 CZ16 SmallOffice BaseLslope</v>
          </cell>
          <cell r="C46">
            <v>0</v>
          </cell>
          <cell r="D46" t="b">
            <v>1</v>
          </cell>
          <cell r="E46" t="str">
            <v>CZ16RV2.epw</v>
          </cell>
          <cell r="F46">
            <v>16</v>
          </cell>
          <cell r="G46">
            <v>0</v>
          </cell>
          <cell r="H46">
            <v>1.024128E-3</v>
          </cell>
          <cell r="I46">
            <v>4.9558290587117117E-2</v>
          </cell>
          <cell r="J46">
            <v>0</v>
          </cell>
          <cell r="K46">
            <v>3.9450483387994533</v>
          </cell>
          <cell r="L46">
            <v>2.504407653539467</v>
          </cell>
          <cell r="M46">
            <v>0.73</v>
          </cell>
          <cell r="N46">
            <v>0.75</v>
          </cell>
          <cell r="O46">
            <v>0.8</v>
          </cell>
          <cell r="P46">
            <v>3.8121652137271975</v>
          </cell>
          <cell r="Q46">
            <v>0.75073429864594332</v>
          </cell>
          <cell r="R46">
            <v>2.6687840419430833</v>
          </cell>
          <cell r="S46">
            <v>0.47</v>
          </cell>
          <cell r="T46">
            <v>0.43</v>
          </cell>
          <cell r="U46">
            <v>0.53109999999999991</v>
          </cell>
          <cell r="V46">
            <v>0.48589999999999994</v>
          </cell>
          <cell r="W46">
            <v>0.79099999999999993</v>
          </cell>
          <cell r="X46">
            <v>9.9999999999999995E-7</v>
          </cell>
          <cell r="Y46">
            <v>0</v>
          </cell>
          <cell r="Z46">
            <v>0</v>
          </cell>
          <cell r="AA46">
            <v>9.6875193750387503</v>
          </cell>
          <cell r="AB46">
            <v>10.763910416709722</v>
          </cell>
          <cell r="AC46">
            <v>31468.723000000002</v>
          </cell>
          <cell r="AD46">
            <v>100000</v>
          </cell>
          <cell r="AE46">
            <v>100000</v>
          </cell>
          <cell r="AF46">
            <v>450</v>
          </cell>
          <cell r="AG46">
            <v>2</v>
          </cell>
          <cell r="AH46">
            <v>0.3</v>
          </cell>
          <cell r="AI46">
            <v>0.2</v>
          </cell>
          <cell r="AJ46">
            <v>3</v>
          </cell>
          <cell r="AK46">
            <v>3</v>
          </cell>
          <cell r="AL46">
            <v>0</v>
          </cell>
          <cell r="AM46" t="str">
            <v>CZ16SmallOfficeLSl.idf</v>
          </cell>
          <cell r="AN46" t="str">
            <v>CTZ16SiteDesign.idf</v>
          </cell>
          <cell r="AO46">
            <v>0</v>
          </cell>
          <cell r="AP46">
            <v>45</v>
          </cell>
          <cell r="AQ46" t="str">
            <v>SmallOffice</v>
          </cell>
          <cell r="AR46" t="str">
            <v>Base</v>
          </cell>
          <cell r="AS46" t="str">
            <v>Lslope</v>
          </cell>
          <cell r="AT46" t="str">
            <v>No</v>
          </cell>
          <cell r="AU46" t="str">
            <v>No</v>
          </cell>
          <cell r="AV46" t="str">
            <v>No</v>
          </cell>
          <cell r="AW46" t="str">
            <v>No</v>
          </cell>
          <cell r="AX46" t="str">
            <v>No</v>
          </cell>
          <cell r="AY46" t="str">
            <v>No</v>
          </cell>
          <cell r="AZ46" t="str">
            <v>No</v>
          </cell>
          <cell r="BA46" t="str">
            <v>No</v>
          </cell>
          <cell r="BB46" t="str">
            <v>No</v>
          </cell>
          <cell r="BC46" t="str">
            <v>No</v>
          </cell>
          <cell r="BD46" t="str">
            <v>No</v>
          </cell>
          <cell r="BE46" t="str">
            <v>No</v>
          </cell>
          <cell r="BF46" t="str">
            <v>No</v>
          </cell>
          <cell r="BG46" t="str">
            <v>No</v>
          </cell>
          <cell r="BH46" t="str">
            <v>No</v>
          </cell>
          <cell r="BI46" t="str">
            <v>No</v>
          </cell>
          <cell r="BJ46" t="str">
            <v>No</v>
          </cell>
          <cell r="BK46" t="str">
            <v>No</v>
          </cell>
          <cell r="BL46" t="str">
            <v>No</v>
          </cell>
          <cell r="BM46" t="str">
            <v>No</v>
          </cell>
          <cell r="BN46" t="str">
            <v>No</v>
          </cell>
          <cell r="BO46" t="str">
            <v>No</v>
          </cell>
          <cell r="BP46" t="str">
            <v>No</v>
          </cell>
        </row>
        <row r="47">
          <cell r="B47" t="str">
            <v>0046 CZ16 SmallOffice SRefLSlope+20</v>
          </cell>
          <cell r="C47" t="str">
            <v>0045 CZ16 SmallOffice BaseLslope</v>
          </cell>
          <cell r="D47" t="b">
            <v>1</v>
          </cell>
          <cell r="E47" t="str">
            <v>CZ16RV2.epw</v>
          </cell>
          <cell r="F47">
            <v>16</v>
          </cell>
          <cell r="G47">
            <v>0</v>
          </cell>
          <cell r="H47">
            <v>1.024128E-3</v>
          </cell>
          <cell r="I47">
            <v>4.9558290587117117E-2</v>
          </cell>
          <cell r="J47">
            <v>0</v>
          </cell>
          <cell r="K47">
            <v>3.9450483387994533</v>
          </cell>
          <cell r="L47">
            <v>2.504407653539467</v>
          </cell>
          <cell r="M47">
            <v>0.73</v>
          </cell>
          <cell r="N47">
            <v>0.60000000000000009</v>
          </cell>
          <cell r="O47">
            <v>0.8</v>
          </cell>
          <cell r="P47">
            <v>3.8121652137271975</v>
          </cell>
          <cell r="Q47">
            <v>0.75073429864594332</v>
          </cell>
          <cell r="R47">
            <v>2.6687840419430833</v>
          </cell>
          <cell r="S47">
            <v>0.47</v>
          </cell>
          <cell r="T47">
            <v>0.43</v>
          </cell>
          <cell r="U47">
            <v>0.53109999999999991</v>
          </cell>
          <cell r="V47">
            <v>0.48589999999999994</v>
          </cell>
          <cell r="W47">
            <v>0.79099999999999993</v>
          </cell>
          <cell r="X47">
            <v>9.9999999999999995E-7</v>
          </cell>
          <cell r="Y47">
            <v>0</v>
          </cell>
          <cell r="Z47">
            <v>0</v>
          </cell>
          <cell r="AA47">
            <v>9.6875193750387503</v>
          </cell>
          <cell r="AB47">
            <v>10.763910416709722</v>
          </cell>
          <cell r="AC47">
            <v>31468.723000000002</v>
          </cell>
          <cell r="AD47">
            <v>100000</v>
          </cell>
          <cell r="AE47">
            <v>100000</v>
          </cell>
          <cell r="AF47">
            <v>450</v>
          </cell>
          <cell r="AG47">
            <v>2</v>
          </cell>
          <cell r="AH47">
            <v>0.3</v>
          </cell>
          <cell r="AI47">
            <v>0.2</v>
          </cell>
          <cell r="AJ47">
            <v>3</v>
          </cell>
          <cell r="AK47">
            <v>3</v>
          </cell>
          <cell r="AL47">
            <v>0</v>
          </cell>
          <cell r="AM47" t="str">
            <v>CZ16SmallOfficeLSl.idf</v>
          </cell>
          <cell r="AN47" t="str">
            <v>CTZ16SiteDesign.idf</v>
          </cell>
          <cell r="AO47">
            <v>0</v>
          </cell>
          <cell r="AP47">
            <v>46</v>
          </cell>
          <cell r="AQ47" t="str">
            <v>SmallOffice</v>
          </cell>
          <cell r="AR47" t="str">
            <v>SRefLSlope</v>
          </cell>
          <cell r="AS47" t="str">
            <v>+20</v>
          </cell>
          <cell r="AT47" t="str">
            <v>No</v>
          </cell>
          <cell r="AU47" t="str">
            <v>No</v>
          </cell>
          <cell r="AV47" t="str">
            <v>Yes</v>
          </cell>
          <cell r="AW47" t="str">
            <v>No</v>
          </cell>
          <cell r="AX47" t="str">
            <v>No</v>
          </cell>
          <cell r="AY47" t="str">
            <v>No</v>
          </cell>
          <cell r="AZ47" t="str">
            <v>No</v>
          </cell>
          <cell r="BA47" t="str">
            <v>No</v>
          </cell>
          <cell r="BB47" t="str">
            <v>No</v>
          </cell>
          <cell r="BC47" t="str">
            <v>No</v>
          </cell>
          <cell r="BD47" t="str">
            <v>No</v>
          </cell>
          <cell r="BE47" t="str">
            <v>No</v>
          </cell>
          <cell r="BF47" t="str">
            <v>No</v>
          </cell>
          <cell r="BG47" t="str">
            <v>No</v>
          </cell>
          <cell r="BH47" t="str">
            <v>No</v>
          </cell>
          <cell r="BI47" t="str">
            <v>No</v>
          </cell>
          <cell r="BJ47" t="str">
            <v>No</v>
          </cell>
          <cell r="BK47" t="str">
            <v>No</v>
          </cell>
          <cell r="BL47" t="str">
            <v>No</v>
          </cell>
          <cell r="BM47" t="str">
            <v>No</v>
          </cell>
          <cell r="BN47" t="str">
            <v>No</v>
          </cell>
          <cell r="BO47" t="str">
            <v>No</v>
          </cell>
          <cell r="BP47" t="str">
            <v>No</v>
          </cell>
        </row>
        <row r="48">
          <cell r="B48" t="str">
            <v>0047 CZ16 SmallOffice BaseSslope</v>
          </cell>
          <cell r="C48">
            <v>0</v>
          </cell>
          <cell r="D48" t="b">
            <v>1</v>
          </cell>
          <cell r="E48" t="str">
            <v>CZ16RV2.epw</v>
          </cell>
          <cell r="F48">
            <v>16</v>
          </cell>
          <cell r="G48">
            <v>0</v>
          </cell>
          <cell r="H48">
            <v>1.024128E-3</v>
          </cell>
          <cell r="I48">
            <v>4.9558290587117117E-2</v>
          </cell>
          <cell r="J48">
            <v>0</v>
          </cell>
          <cell r="K48">
            <v>3.9450483387994533</v>
          </cell>
          <cell r="L48">
            <v>2.504407653539467</v>
          </cell>
          <cell r="M48">
            <v>0.73</v>
          </cell>
          <cell r="N48">
            <v>0.75</v>
          </cell>
          <cell r="O48">
            <v>0.8</v>
          </cell>
          <cell r="P48">
            <v>3.8121652137271975</v>
          </cell>
          <cell r="Q48">
            <v>0.75073429864594332</v>
          </cell>
          <cell r="R48">
            <v>2.6687840419430833</v>
          </cell>
          <cell r="S48">
            <v>0.47</v>
          </cell>
          <cell r="T48">
            <v>0.43</v>
          </cell>
          <cell r="U48">
            <v>0.53109999999999991</v>
          </cell>
          <cell r="V48">
            <v>0.48589999999999994</v>
          </cell>
          <cell r="W48">
            <v>0.79099999999999993</v>
          </cell>
          <cell r="X48">
            <v>9.9999999999999995E-7</v>
          </cell>
          <cell r="Y48">
            <v>0</v>
          </cell>
          <cell r="Z48">
            <v>0</v>
          </cell>
          <cell r="AA48">
            <v>9.6875193750387503</v>
          </cell>
          <cell r="AB48">
            <v>10.763910416709722</v>
          </cell>
          <cell r="AC48">
            <v>31468.723000000002</v>
          </cell>
          <cell r="AD48">
            <v>100000</v>
          </cell>
          <cell r="AE48">
            <v>100000</v>
          </cell>
          <cell r="AF48">
            <v>450</v>
          </cell>
          <cell r="AG48">
            <v>2</v>
          </cell>
          <cell r="AH48">
            <v>0.3</v>
          </cell>
          <cell r="AI48">
            <v>0.2</v>
          </cell>
          <cell r="AJ48">
            <v>3</v>
          </cell>
          <cell r="AK48">
            <v>3</v>
          </cell>
          <cell r="AL48">
            <v>0</v>
          </cell>
          <cell r="AM48" t="str">
            <v>CZ16SmallOfficeSSl.idf</v>
          </cell>
          <cell r="AN48" t="str">
            <v>CTZ16SiteDesign.idf</v>
          </cell>
          <cell r="AO48">
            <v>0</v>
          </cell>
          <cell r="AP48">
            <v>47</v>
          </cell>
          <cell r="AQ48" t="str">
            <v>SmallOffice</v>
          </cell>
          <cell r="AR48" t="str">
            <v>Base</v>
          </cell>
          <cell r="AS48" t="str">
            <v>Sslope</v>
          </cell>
          <cell r="AT48" t="str">
            <v>No</v>
          </cell>
          <cell r="AU48" t="str">
            <v>No</v>
          </cell>
          <cell r="AV48" t="str">
            <v>No</v>
          </cell>
          <cell r="AW48" t="str">
            <v>No</v>
          </cell>
          <cell r="AX48" t="str">
            <v>No</v>
          </cell>
          <cell r="AY48" t="str">
            <v>No</v>
          </cell>
          <cell r="AZ48" t="str">
            <v>No</v>
          </cell>
          <cell r="BA48" t="str">
            <v>No</v>
          </cell>
          <cell r="BB48" t="str">
            <v>No</v>
          </cell>
          <cell r="BC48" t="str">
            <v>No</v>
          </cell>
          <cell r="BD48" t="str">
            <v>No</v>
          </cell>
          <cell r="BE48" t="str">
            <v>No</v>
          </cell>
          <cell r="BF48" t="str">
            <v>No</v>
          </cell>
          <cell r="BG48" t="str">
            <v>No</v>
          </cell>
          <cell r="BH48" t="str">
            <v>No</v>
          </cell>
          <cell r="BI48" t="str">
            <v>No</v>
          </cell>
          <cell r="BJ48" t="str">
            <v>No</v>
          </cell>
          <cell r="BK48" t="str">
            <v>No</v>
          </cell>
          <cell r="BL48" t="str">
            <v>No</v>
          </cell>
          <cell r="BM48" t="str">
            <v>No</v>
          </cell>
          <cell r="BN48" t="str">
            <v>No</v>
          </cell>
          <cell r="BO48" t="str">
            <v>No</v>
          </cell>
          <cell r="BP48" t="str">
            <v>No</v>
          </cell>
        </row>
        <row r="49">
          <cell r="B49" t="str">
            <v>0048 CZ16 SmallOffice SRefSSlope+20</v>
          </cell>
          <cell r="C49" t="str">
            <v>0047 CZ16 SmallOffice BaseSslope</v>
          </cell>
          <cell r="D49" t="b">
            <v>1</v>
          </cell>
          <cell r="E49" t="str">
            <v>CZ16RV2.epw</v>
          </cell>
          <cell r="F49">
            <v>16</v>
          </cell>
          <cell r="G49">
            <v>0</v>
          </cell>
          <cell r="H49">
            <v>1.024128E-3</v>
          </cell>
          <cell r="I49">
            <v>4.9558290587117117E-2</v>
          </cell>
          <cell r="J49">
            <v>0</v>
          </cell>
          <cell r="K49">
            <v>3.9450483387994533</v>
          </cell>
          <cell r="L49">
            <v>2.504407653539467</v>
          </cell>
          <cell r="M49">
            <v>0.73</v>
          </cell>
          <cell r="N49">
            <v>0.75</v>
          </cell>
          <cell r="O49">
            <v>0.64000000000000012</v>
          </cell>
          <cell r="P49">
            <v>3.8121652137271975</v>
          </cell>
          <cell r="Q49">
            <v>0.75073429864594332</v>
          </cell>
          <cell r="R49">
            <v>2.6687840419430833</v>
          </cell>
          <cell r="S49">
            <v>0.47</v>
          </cell>
          <cell r="T49">
            <v>0.43</v>
          </cell>
          <cell r="U49">
            <v>0.53109999999999991</v>
          </cell>
          <cell r="V49">
            <v>0.48589999999999994</v>
          </cell>
          <cell r="W49">
            <v>0.79099999999999993</v>
          </cell>
          <cell r="X49">
            <v>9.9999999999999995E-7</v>
          </cell>
          <cell r="Y49">
            <v>0</v>
          </cell>
          <cell r="Z49">
            <v>0</v>
          </cell>
          <cell r="AA49">
            <v>9.6875193750387503</v>
          </cell>
          <cell r="AB49">
            <v>10.763910416709722</v>
          </cell>
          <cell r="AC49">
            <v>31468.723000000002</v>
          </cell>
          <cell r="AD49">
            <v>100000</v>
          </cell>
          <cell r="AE49">
            <v>100000</v>
          </cell>
          <cell r="AF49">
            <v>450</v>
          </cell>
          <cell r="AG49">
            <v>2</v>
          </cell>
          <cell r="AH49">
            <v>0.3</v>
          </cell>
          <cell r="AI49">
            <v>0.2</v>
          </cell>
          <cell r="AJ49">
            <v>3</v>
          </cell>
          <cell r="AK49">
            <v>3</v>
          </cell>
          <cell r="AL49">
            <v>0</v>
          </cell>
          <cell r="AM49" t="str">
            <v>CZ16SmallOfficeSSl.idf</v>
          </cell>
          <cell r="AN49" t="str">
            <v>CTZ16SiteDesign.idf</v>
          </cell>
          <cell r="AO49">
            <v>0</v>
          </cell>
          <cell r="AP49">
            <v>48</v>
          </cell>
          <cell r="AQ49" t="str">
            <v>SmallOffice</v>
          </cell>
          <cell r="AR49" t="str">
            <v>SRefSSlope</v>
          </cell>
          <cell r="AS49" t="str">
            <v>+20</v>
          </cell>
          <cell r="AT49" t="str">
            <v>No</v>
          </cell>
          <cell r="AU49" t="str">
            <v>No</v>
          </cell>
          <cell r="AV49" t="str">
            <v>No</v>
          </cell>
          <cell r="AW49" t="str">
            <v>Yes</v>
          </cell>
          <cell r="AX49" t="str">
            <v>No</v>
          </cell>
          <cell r="AY49" t="str">
            <v>No</v>
          </cell>
          <cell r="AZ49" t="str">
            <v>No</v>
          </cell>
          <cell r="BA49" t="str">
            <v>No</v>
          </cell>
          <cell r="BB49" t="str">
            <v>No</v>
          </cell>
          <cell r="BC49" t="str">
            <v>No</v>
          </cell>
          <cell r="BD49" t="str">
            <v>No</v>
          </cell>
          <cell r="BE49" t="str">
            <v>No</v>
          </cell>
          <cell r="BF49" t="str">
            <v>No</v>
          </cell>
          <cell r="BG49" t="str">
            <v>No</v>
          </cell>
          <cell r="BH49" t="str">
            <v>No</v>
          </cell>
          <cell r="BI49" t="str">
            <v>No</v>
          </cell>
          <cell r="BJ49" t="str">
            <v>No</v>
          </cell>
          <cell r="BK49" t="str">
            <v>No</v>
          </cell>
          <cell r="BL49" t="str">
            <v>No</v>
          </cell>
          <cell r="BM49" t="str">
            <v>No</v>
          </cell>
          <cell r="BN49" t="str">
            <v>No</v>
          </cell>
          <cell r="BO49" t="str">
            <v>No</v>
          </cell>
          <cell r="BP49" t="str">
            <v>No</v>
          </cell>
        </row>
        <row r="50">
          <cell r="B50" t="str">
            <v>0049 CZ15 PrimarySchool BaseLt</v>
          </cell>
          <cell r="C50">
            <v>0</v>
          </cell>
          <cell r="D50" t="b">
            <v>1</v>
          </cell>
          <cell r="E50" t="str">
            <v>CZ15RV2.epw</v>
          </cell>
          <cell r="F50">
            <v>15</v>
          </cell>
          <cell r="G50">
            <v>0</v>
          </cell>
          <cell r="H50">
            <v>1.024128E-3</v>
          </cell>
          <cell r="I50">
            <v>3.1343415039954678E-2</v>
          </cell>
          <cell r="J50">
            <v>0</v>
          </cell>
          <cell r="K50">
            <v>3.9450483387994533</v>
          </cell>
          <cell r="L50">
            <v>2.504407653539467</v>
          </cell>
          <cell r="M50">
            <v>0.73</v>
          </cell>
          <cell r="N50">
            <v>0.44999999999999996</v>
          </cell>
          <cell r="O50">
            <v>0.8</v>
          </cell>
          <cell r="P50">
            <v>3.8121652137271975</v>
          </cell>
          <cell r="Q50">
            <v>0.60716622873419479</v>
          </cell>
          <cell r="R50">
            <v>2.6687840419430833</v>
          </cell>
          <cell r="S50">
            <v>0.4</v>
          </cell>
          <cell r="T50">
            <v>0.31</v>
          </cell>
          <cell r="U50">
            <v>0.45199999999999996</v>
          </cell>
          <cell r="V50">
            <v>0.35029999999999994</v>
          </cell>
          <cell r="W50">
            <v>0.51979999999999993</v>
          </cell>
          <cell r="X50">
            <v>9.9999999999999995E-7</v>
          </cell>
          <cell r="Y50">
            <v>0</v>
          </cell>
          <cell r="Z50">
            <v>0</v>
          </cell>
          <cell r="AA50">
            <v>9.6875193750387503</v>
          </cell>
          <cell r="AB50">
            <v>10.763910416709722</v>
          </cell>
          <cell r="AC50">
            <v>31468.723000000002</v>
          </cell>
          <cell r="AD50">
            <v>100000</v>
          </cell>
          <cell r="AE50">
            <v>100000</v>
          </cell>
          <cell r="AF50">
            <v>450</v>
          </cell>
          <cell r="AG50">
            <v>2</v>
          </cell>
          <cell r="AH50">
            <v>0.3</v>
          </cell>
          <cell r="AI50">
            <v>0.2</v>
          </cell>
          <cell r="AJ50">
            <v>3</v>
          </cell>
          <cell r="AK50">
            <v>3</v>
          </cell>
          <cell r="AL50">
            <v>0</v>
          </cell>
          <cell r="AM50" t="str">
            <v>CZ15PrimSchBaseLt.idf</v>
          </cell>
          <cell r="AN50" t="str">
            <v>CTZ15SiteDesign.idf</v>
          </cell>
          <cell r="AO50">
            <v>0</v>
          </cell>
          <cell r="AP50">
            <v>49</v>
          </cell>
          <cell r="AQ50" t="str">
            <v>PrimarySchool</v>
          </cell>
          <cell r="AR50" t="str">
            <v>Base</v>
          </cell>
          <cell r="AS50" t="str">
            <v>Lt</v>
          </cell>
          <cell r="AT50" t="str">
            <v>No</v>
          </cell>
          <cell r="AU50" t="str">
            <v>No</v>
          </cell>
          <cell r="AV50" t="str">
            <v>No</v>
          </cell>
          <cell r="AW50" t="str">
            <v>No</v>
          </cell>
          <cell r="AX50" t="str">
            <v>No</v>
          </cell>
          <cell r="AY50" t="str">
            <v>No</v>
          </cell>
          <cell r="AZ50" t="str">
            <v>No</v>
          </cell>
          <cell r="BA50" t="str">
            <v>No</v>
          </cell>
          <cell r="BB50" t="str">
            <v>No</v>
          </cell>
          <cell r="BC50" t="str">
            <v>No</v>
          </cell>
          <cell r="BD50" t="str">
            <v>No</v>
          </cell>
          <cell r="BE50" t="str">
            <v>No</v>
          </cell>
          <cell r="BF50" t="str">
            <v>No</v>
          </cell>
          <cell r="BG50" t="str">
            <v>No</v>
          </cell>
          <cell r="BH50" t="str">
            <v>No</v>
          </cell>
          <cell r="BI50" t="str">
            <v>No</v>
          </cell>
          <cell r="BJ50" t="str">
            <v>No</v>
          </cell>
          <cell r="BK50" t="str">
            <v>No</v>
          </cell>
          <cell r="BL50" t="str">
            <v>No</v>
          </cell>
          <cell r="BM50" t="str">
            <v>No</v>
          </cell>
          <cell r="BN50" t="str">
            <v>No</v>
          </cell>
          <cell r="BO50" t="str">
            <v>No</v>
          </cell>
          <cell r="BP50" t="str">
            <v>No</v>
          </cell>
        </row>
        <row r="51">
          <cell r="B51" t="str">
            <v>0050 CZ15 PrimarySchool Hvy</v>
          </cell>
          <cell r="C51" t="str">
            <v>0049 CZ15 PrimarySchool BaseLt</v>
          </cell>
          <cell r="D51" t="b">
            <v>1</v>
          </cell>
          <cell r="E51" t="str">
            <v>CZ15RV2.epw</v>
          </cell>
          <cell r="F51">
            <v>15</v>
          </cell>
          <cell r="G51">
            <v>0</v>
          </cell>
          <cell r="H51">
            <v>1.024128E-3</v>
          </cell>
          <cell r="I51">
            <v>3.1343415039954678E-2</v>
          </cell>
          <cell r="J51">
            <v>0</v>
          </cell>
          <cell r="K51">
            <v>3.9450483387994533</v>
          </cell>
          <cell r="L51">
            <v>2.504407653539467</v>
          </cell>
          <cell r="M51">
            <v>0.73</v>
          </cell>
          <cell r="N51">
            <v>0.44999999999999996</v>
          </cell>
          <cell r="O51">
            <v>0.8</v>
          </cell>
          <cell r="P51">
            <v>3.1905028842539989</v>
          </cell>
          <cell r="Q51">
            <v>2.4256197747515884</v>
          </cell>
          <cell r="R51">
            <v>2.6687840419430833</v>
          </cell>
          <cell r="S51">
            <v>0.4</v>
          </cell>
          <cell r="T51">
            <v>0.31</v>
          </cell>
          <cell r="U51">
            <v>0.45199999999999996</v>
          </cell>
          <cell r="V51">
            <v>0.35029999999999994</v>
          </cell>
          <cell r="W51">
            <v>0.51979999999999993</v>
          </cell>
          <cell r="X51">
            <v>9.9999999999999995E-7</v>
          </cell>
          <cell r="Y51">
            <v>0</v>
          </cell>
          <cell r="Z51">
            <v>0</v>
          </cell>
          <cell r="AA51">
            <v>9.6875193750387503</v>
          </cell>
          <cell r="AB51">
            <v>10.763910416709722</v>
          </cell>
          <cell r="AC51">
            <v>31468.723000000002</v>
          </cell>
          <cell r="AD51">
            <v>100000</v>
          </cell>
          <cell r="AE51">
            <v>100000</v>
          </cell>
          <cell r="AF51">
            <v>450</v>
          </cell>
          <cell r="AG51">
            <v>2</v>
          </cell>
          <cell r="AH51">
            <v>0.3</v>
          </cell>
          <cell r="AI51">
            <v>0.2</v>
          </cell>
          <cell r="AJ51">
            <v>3</v>
          </cell>
          <cell r="AK51">
            <v>3</v>
          </cell>
          <cell r="AL51">
            <v>0</v>
          </cell>
          <cell r="AM51" t="str">
            <v>CZ15PrimSchHvy.idf</v>
          </cell>
          <cell r="AN51" t="str">
            <v>CTZ15SiteDesign.idf</v>
          </cell>
          <cell r="AO51">
            <v>0</v>
          </cell>
          <cell r="AP51">
            <v>50</v>
          </cell>
          <cell r="AQ51" t="str">
            <v>PrimarySchool</v>
          </cell>
          <cell r="AR51">
            <v>0</v>
          </cell>
          <cell r="AS51" t="str">
            <v>Hvy</v>
          </cell>
          <cell r="AT51" t="str">
            <v>No</v>
          </cell>
          <cell r="AU51" t="str">
            <v>No</v>
          </cell>
          <cell r="AV51" t="str">
            <v>No</v>
          </cell>
          <cell r="AW51" t="str">
            <v>No</v>
          </cell>
          <cell r="AX51" t="str">
            <v>Yes</v>
          </cell>
          <cell r="AY51" t="str">
            <v>No</v>
          </cell>
          <cell r="AZ51" t="str">
            <v>No</v>
          </cell>
          <cell r="BA51" t="str">
            <v>No</v>
          </cell>
          <cell r="BB51" t="str">
            <v>No</v>
          </cell>
          <cell r="BC51" t="str">
            <v>No</v>
          </cell>
          <cell r="BD51" t="str">
            <v>No</v>
          </cell>
          <cell r="BE51" t="str">
            <v>No</v>
          </cell>
          <cell r="BF51" t="str">
            <v>No</v>
          </cell>
          <cell r="BG51" t="str">
            <v>No</v>
          </cell>
          <cell r="BH51" t="str">
            <v>No</v>
          </cell>
          <cell r="BI51" t="str">
            <v>No</v>
          </cell>
          <cell r="BJ51" t="str">
            <v>No</v>
          </cell>
          <cell r="BK51" t="str">
            <v>No</v>
          </cell>
          <cell r="BL51" t="str">
            <v>No</v>
          </cell>
          <cell r="BM51" t="str">
            <v>No</v>
          </cell>
          <cell r="BN51" t="str">
            <v>No</v>
          </cell>
          <cell r="BO51" t="str">
            <v>No</v>
          </cell>
          <cell r="BP51" t="str">
            <v>No</v>
          </cell>
        </row>
        <row r="52">
          <cell r="B52" t="str">
            <v>0051 CZ16 PrimarySchool BaseLt</v>
          </cell>
          <cell r="C52">
            <v>0</v>
          </cell>
          <cell r="D52" t="b">
            <v>1</v>
          </cell>
          <cell r="E52" t="str">
            <v>CZ16RV2.epw</v>
          </cell>
          <cell r="F52">
            <v>16</v>
          </cell>
          <cell r="G52">
            <v>0</v>
          </cell>
          <cell r="H52">
            <v>1.024128E-3</v>
          </cell>
          <cell r="I52">
            <v>3.1343415039954678E-2</v>
          </cell>
          <cell r="J52">
            <v>0</v>
          </cell>
          <cell r="K52">
            <v>3.9450483387994533</v>
          </cell>
          <cell r="L52">
            <v>2.504407653539467</v>
          </cell>
          <cell r="M52">
            <v>0.73</v>
          </cell>
          <cell r="N52">
            <v>0.75</v>
          </cell>
          <cell r="O52">
            <v>0.8</v>
          </cell>
          <cell r="P52">
            <v>3.8121652137271975</v>
          </cell>
          <cell r="Q52">
            <v>0.75073429864594332</v>
          </cell>
          <cell r="R52">
            <v>2.6687840419430833</v>
          </cell>
          <cell r="S52">
            <v>0.47</v>
          </cell>
          <cell r="T52">
            <v>0.43</v>
          </cell>
          <cell r="U52">
            <v>0.53109999999999991</v>
          </cell>
          <cell r="V52">
            <v>0.48589999999999994</v>
          </cell>
          <cell r="W52">
            <v>0.79099999999999993</v>
          </cell>
          <cell r="X52">
            <v>9.9999999999999995E-7</v>
          </cell>
          <cell r="Y52">
            <v>0</v>
          </cell>
          <cell r="Z52">
            <v>0</v>
          </cell>
          <cell r="AA52">
            <v>9.6875193750387503</v>
          </cell>
          <cell r="AB52">
            <v>10.763910416709722</v>
          </cell>
          <cell r="AC52">
            <v>31468.723000000002</v>
          </cell>
          <cell r="AD52">
            <v>100000</v>
          </cell>
          <cell r="AE52">
            <v>100000</v>
          </cell>
          <cell r="AF52">
            <v>450</v>
          </cell>
          <cell r="AG52">
            <v>2</v>
          </cell>
          <cell r="AH52">
            <v>0.3</v>
          </cell>
          <cell r="AI52">
            <v>0.2</v>
          </cell>
          <cell r="AJ52">
            <v>3</v>
          </cell>
          <cell r="AK52">
            <v>3</v>
          </cell>
          <cell r="AL52">
            <v>0</v>
          </cell>
          <cell r="AM52" t="str">
            <v>CZ16PrimSchBaseLt.idf</v>
          </cell>
          <cell r="AN52" t="str">
            <v>CTZ16SiteDesign.idf</v>
          </cell>
          <cell r="AO52">
            <v>0</v>
          </cell>
          <cell r="AP52">
            <v>51</v>
          </cell>
          <cell r="AQ52" t="str">
            <v>PrimarySchool</v>
          </cell>
          <cell r="AR52" t="str">
            <v>Base</v>
          </cell>
          <cell r="AS52" t="str">
            <v>Lt</v>
          </cell>
          <cell r="AT52" t="str">
            <v>No</v>
          </cell>
          <cell r="AU52" t="str">
            <v>No</v>
          </cell>
          <cell r="AV52" t="str">
            <v>No</v>
          </cell>
          <cell r="AW52" t="str">
            <v>No</v>
          </cell>
          <cell r="AX52" t="str">
            <v>No</v>
          </cell>
          <cell r="AY52" t="str">
            <v>No</v>
          </cell>
          <cell r="AZ52" t="str">
            <v>No</v>
          </cell>
          <cell r="BA52" t="str">
            <v>No</v>
          </cell>
          <cell r="BB52" t="str">
            <v>No</v>
          </cell>
          <cell r="BC52" t="str">
            <v>No</v>
          </cell>
          <cell r="BD52" t="str">
            <v>No</v>
          </cell>
          <cell r="BE52" t="str">
            <v>No</v>
          </cell>
          <cell r="BF52" t="str">
            <v>No</v>
          </cell>
          <cell r="BG52" t="str">
            <v>No</v>
          </cell>
          <cell r="BH52" t="str">
            <v>No</v>
          </cell>
          <cell r="BI52" t="str">
            <v>No</v>
          </cell>
          <cell r="BJ52" t="str">
            <v>No</v>
          </cell>
          <cell r="BK52" t="str">
            <v>No</v>
          </cell>
          <cell r="BL52" t="str">
            <v>No</v>
          </cell>
          <cell r="BM52" t="str">
            <v>No</v>
          </cell>
          <cell r="BN52" t="str">
            <v>No</v>
          </cell>
          <cell r="BO52" t="str">
            <v>No</v>
          </cell>
          <cell r="BP52" t="str">
            <v>No</v>
          </cell>
        </row>
        <row r="53">
          <cell r="B53" t="str">
            <v>0052 CZ16 PrimarySchool Hvy</v>
          </cell>
          <cell r="C53" t="str">
            <v>0051 CZ16 PrimarySchool BaseLt</v>
          </cell>
          <cell r="D53" t="b">
            <v>1</v>
          </cell>
          <cell r="E53" t="str">
            <v>CZ16RV2.epw</v>
          </cell>
          <cell r="F53">
            <v>16</v>
          </cell>
          <cell r="G53">
            <v>0</v>
          </cell>
          <cell r="H53">
            <v>1.024128E-3</v>
          </cell>
          <cell r="I53">
            <v>3.1343415039954678E-2</v>
          </cell>
          <cell r="J53">
            <v>0</v>
          </cell>
          <cell r="K53">
            <v>3.9450483387994533</v>
          </cell>
          <cell r="L53">
            <v>2.504407653539467</v>
          </cell>
          <cell r="M53">
            <v>0.73</v>
          </cell>
          <cell r="N53">
            <v>0.75</v>
          </cell>
          <cell r="O53">
            <v>0.8</v>
          </cell>
          <cell r="P53">
            <v>3.1905028842539989</v>
          </cell>
          <cell r="Q53">
            <v>2.4256197747515884</v>
          </cell>
          <cell r="R53">
            <v>2.6687840419430833</v>
          </cell>
          <cell r="S53">
            <v>0.47</v>
          </cell>
          <cell r="T53">
            <v>0.43</v>
          </cell>
          <cell r="U53">
            <v>0.53109999999999991</v>
          </cell>
          <cell r="V53">
            <v>0.48589999999999994</v>
          </cell>
          <cell r="W53">
            <v>0.79099999999999993</v>
          </cell>
          <cell r="X53">
            <v>9.9999999999999995E-7</v>
          </cell>
          <cell r="Y53">
            <v>0</v>
          </cell>
          <cell r="Z53">
            <v>0</v>
          </cell>
          <cell r="AA53">
            <v>9.6875193750387503</v>
          </cell>
          <cell r="AB53">
            <v>10.763910416709722</v>
          </cell>
          <cell r="AC53">
            <v>31468.723000000002</v>
          </cell>
          <cell r="AD53">
            <v>100000</v>
          </cell>
          <cell r="AE53">
            <v>100000</v>
          </cell>
          <cell r="AF53">
            <v>450</v>
          </cell>
          <cell r="AG53">
            <v>2</v>
          </cell>
          <cell r="AH53">
            <v>0.3</v>
          </cell>
          <cell r="AI53">
            <v>0.2</v>
          </cell>
          <cell r="AJ53">
            <v>3</v>
          </cell>
          <cell r="AK53">
            <v>3</v>
          </cell>
          <cell r="AL53">
            <v>0</v>
          </cell>
          <cell r="AM53" t="str">
            <v>CZ16PrimSchHvy.idf</v>
          </cell>
          <cell r="AN53" t="str">
            <v>CTZ16SiteDesign.idf</v>
          </cell>
          <cell r="AO53">
            <v>0</v>
          </cell>
          <cell r="AP53">
            <v>52</v>
          </cell>
          <cell r="AQ53" t="str">
            <v>PrimarySchool</v>
          </cell>
          <cell r="AR53">
            <v>0</v>
          </cell>
          <cell r="AS53" t="str">
            <v>Hvy</v>
          </cell>
          <cell r="AT53" t="str">
            <v>No</v>
          </cell>
          <cell r="AU53" t="str">
            <v>No</v>
          </cell>
          <cell r="AV53" t="str">
            <v>No</v>
          </cell>
          <cell r="AW53" t="str">
            <v>No</v>
          </cell>
          <cell r="AX53" t="str">
            <v>Yes</v>
          </cell>
          <cell r="AY53" t="str">
            <v>No</v>
          </cell>
          <cell r="AZ53" t="str">
            <v>No</v>
          </cell>
          <cell r="BA53" t="str">
            <v>No</v>
          </cell>
          <cell r="BB53" t="str">
            <v>No</v>
          </cell>
          <cell r="BC53" t="str">
            <v>No</v>
          </cell>
          <cell r="BD53" t="str">
            <v>No</v>
          </cell>
          <cell r="BE53" t="str">
            <v>No</v>
          </cell>
          <cell r="BF53" t="str">
            <v>No</v>
          </cell>
          <cell r="BG53" t="str">
            <v>No</v>
          </cell>
          <cell r="BH53" t="str">
            <v>No</v>
          </cell>
          <cell r="BI53" t="str">
            <v>No</v>
          </cell>
          <cell r="BJ53" t="str">
            <v>No</v>
          </cell>
          <cell r="BK53" t="str">
            <v>No</v>
          </cell>
          <cell r="BL53" t="str">
            <v>No</v>
          </cell>
          <cell r="BM53" t="str">
            <v>No</v>
          </cell>
          <cell r="BN53" t="str">
            <v>No</v>
          </cell>
          <cell r="BO53" t="str">
            <v>No</v>
          </cell>
          <cell r="BP53" t="str">
            <v>No</v>
          </cell>
        </row>
        <row r="54">
          <cell r="B54" t="str">
            <v>0053 CZ06 PrimarySchool BaseLt</v>
          </cell>
          <cell r="C54">
            <v>0</v>
          </cell>
          <cell r="D54" t="b">
            <v>1</v>
          </cell>
          <cell r="E54" t="str">
            <v>CZ06RV2.epw</v>
          </cell>
          <cell r="F54">
            <v>6</v>
          </cell>
          <cell r="G54">
            <v>0</v>
          </cell>
          <cell r="H54">
            <v>1.024128E-3</v>
          </cell>
          <cell r="I54">
            <v>3.1343415039954678E-2</v>
          </cell>
          <cell r="J54">
            <v>0</v>
          </cell>
          <cell r="K54">
            <v>1.7775386063882341</v>
          </cell>
          <cell r="L54">
            <v>1.4609636167878515</v>
          </cell>
          <cell r="M54">
            <v>0.73</v>
          </cell>
          <cell r="N54">
            <v>0.44999999999999996</v>
          </cell>
          <cell r="O54">
            <v>0.8</v>
          </cell>
          <cell r="P54">
            <v>1.6446554813159782</v>
          </cell>
          <cell r="Q54">
            <v>1.5E-3</v>
          </cell>
          <cell r="R54">
            <v>4.3722632176514349</v>
          </cell>
          <cell r="S54">
            <v>0.61</v>
          </cell>
          <cell r="T54">
            <v>0.34</v>
          </cell>
          <cell r="U54">
            <v>0.68929999999999991</v>
          </cell>
          <cell r="V54">
            <v>0.38419999999999999</v>
          </cell>
          <cell r="W54">
            <v>0.64409999999999989</v>
          </cell>
          <cell r="X54">
            <v>9.9999999999999995E-7</v>
          </cell>
          <cell r="Y54">
            <v>0</v>
          </cell>
          <cell r="Z54">
            <v>0</v>
          </cell>
          <cell r="AA54">
            <v>9.6875193750387503</v>
          </cell>
          <cell r="AB54">
            <v>10.763910416709722</v>
          </cell>
          <cell r="AC54">
            <v>31468.723000000002</v>
          </cell>
          <cell r="AD54">
            <v>100000</v>
          </cell>
          <cell r="AE54">
            <v>100000</v>
          </cell>
          <cell r="AF54">
            <v>450</v>
          </cell>
          <cell r="AG54">
            <v>2</v>
          </cell>
          <cell r="AH54">
            <v>0.3</v>
          </cell>
          <cell r="AI54">
            <v>0.2</v>
          </cell>
          <cell r="AJ54">
            <v>3</v>
          </cell>
          <cell r="AK54">
            <v>3</v>
          </cell>
          <cell r="AL54">
            <v>0</v>
          </cell>
          <cell r="AM54" t="str">
            <v>CZ06PrimSchBaseLt.idf</v>
          </cell>
          <cell r="AN54" t="str">
            <v>CTZ06SiteDesign.idf</v>
          </cell>
          <cell r="AO54">
            <v>0</v>
          </cell>
          <cell r="AP54">
            <v>53</v>
          </cell>
          <cell r="AQ54" t="str">
            <v>PrimarySchool</v>
          </cell>
          <cell r="AR54" t="str">
            <v>Base</v>
          </cell>
          <cell r="AS54" t="str">
            <v>Lt</v>
          </cell>
          <cell r="AT54" t="str">
            <v>No</v>
          </cell>
          <cell r="AU54" t="str">
            <v>No</v>
          </cell>
          <cell r="AV54" t="str">
            <v>No</v>
          </cell>
          <cell r="AW54" t="str">
            <v>No</v>
          </cell>
          <cell r="AX54" t="str">
            <v>No</v>
          </cell>
          <cell r="AY54" t="str">
            <v>No</v>
          </cell>
          <cell r="AZ54" t="str">
            <v>No</v>
          </cell>
          <cell r="BA54" t="str">
            <v>No</v>
          </cell>
          <cell r="BB54" t="str">
            <v>No</v>
          </cell>
          <cell r="BC54" t="str">
            <v>No</v>
          </cell>
          <cell r="BD54" t="str">
            <v>No</v>
          </cell>
          <cell r="BE54" t="str">
            <v>No</v>
          </cell>
          <cell r="BF54" t="str">
            <v>No</v>
          </cell>
          <cell r="BG54" t="str">
            <v>No</v>
          </cell>
          <cell r="BH54" t="str">
            <v>No</v>
          </cell>
          <cell r="BI54" t="str">
            <v>No</v>
          </cell>
          <cell r="BJ54" t="str">
            <v>No</v>
          </cell>
          <cell r="BK54" t="str">
            <v>No</v>
          </cell>
          <cell r="BL54" t="str">
            <v>No</v>
          </cell>
          <cell r="BM54" t="str">
            <v>No</v>
          </cell>
          <cell r="BN54" t="str">
            <v>No</v>
          </cell>
          <cell r="BO54" t="str">
            <v>No</v>
          </cell>
          <cell r="BP54" t="str">
            <v>No</v>
          </cell>
        </row>
        <row r="55">
          <cell r="B55" t="str">
            <v>0054 CZ06 PrimarySchool Hvy</v>
          </cell>
          <cell r="C55" t="str">
            <v>0053 CZ06 PrimarySchool BaseLt</v>
          </cell>
          <cell r="D55" t="b">
            <v>1</v>
          </cell>
          <cell r="E55" t="str">
            <v>CZ06RV2.epw</v>
          </cell>
          <cell r="F55">
            <v>6</v>
          </cell>
          <cell r="G55">
            <v>0</v>
          </cell>
          <cell r="H55">
            <v>1.024128E-3</v>
          </cell>
          <cell r="I55">
            <v>3.1343415039954678E-2</v>
          </cell>
          <cell r="J55">
            <v>0</v>
          </cell>
          <cell r="K55">
            <v>1.7775386063882341</v>
          </cell>
          <cell r="L55">
            <v>1.4609636167878515</v>
          </cell>
          <cell r="M55">
            <v>0.73</v>
          </cell>
          <cell r="N55">
            <v>0.44999999999999996</v>
          </cell>
          <cell r="O55">
            <v>0.8</v>
          </cell>
          <cell r="P55">
            <v>1.0229931518427793</v>
          </cell>
          <cell r="Q55">
            <v>1.3821757379999728</v>
          </cell>
          <cell r="R55">
            <v>4.3722632176514349</v>
          </cell>
          <cell r="S55">
            <v>0.61</v>
          </cell>
          <cell r="T55">
            <v>0.34</v>
          </cell>
          <cell r="U55">
            <v>0.68929999999999991</v>
          </cell>
          <cell r="V55">
            <v>0.38419999999999999</v>
          </cell>
          <cell r="W55">
            <v>0.64409999999999989</v>
          </cell>
          <cell r="X55">
            <v>9.9999999999999995E-7</v>
          </cell>
          <cell r="Y55">
            <v>0</v>
          </cell>
          <cell r="Z55">
            <v>0</v>
          </cell>
          <cell r="AA55">
            <v>9.6875193750387503</v>
          </cell>
          <cell r="AB55">
            <v>10.763910416709722</v>
          </cell>
          <cell r="AC55">
            <v>31468.723000000002</v>
          </cell>
          <cell r="AD55">
            <v>100000</v>
          </cell>
          <cell r="AE55">
            <v>100000</v>
          </cell>
          <cell r="AF55">
            <v>450</v>
          </cell>
          <cell r="AG55">
            <v>2</v>
          </cell>
          <cell r="AH55">
            <v>0.3</v>
          </cell>
          <cell r="AI55">
            <v>0.2</v>
          </cell>
          <cell r="AJ55">
            <v>3</v>
          </cell>
          <cell r="AK55">
            <v>3</v>
          </cell>
          <cell r="AL55">
            <v>0</v>
          </cell>
          <cell r="AM55" t="str">
            <v>CZ06PrimSchHvy.idf</v>
          </cell>
          <cell r="AN55" t="str">
            <v>CTZ06SiteDesign.idf</v>
          </cell>
          <cell r="AO55">
            <v>0</v>
          </cell>
          <cell r="AP55">
            <v>54</v>
          </cell>
          <cell r="AQ55" t="str">
            <v>PrimarySchool</v>
          </cell>
          <cell r="AR55">
            <v>0</v>
          </cell>
          <cell r="AS55" t="str">
            <v>Hvy</v>
          </cell>
          <cell r="AT55" t="str">
            <v>No</v>
          </cell>
          <cell r="AU55" t="str">
            <v>No</v>
          </cell>
          <cell r="AV55" t="str">
            <v>No</v>
          </cell>
          <cell r="AW55" t="str">
            <v>No</v>
          </cell>
          <cell r="AX55" t="str">
            <v>Yes</v>
          </cell>
          <cell r="AY55" t="str">
            <v>No</v>
          </cell>
          <cell r="AZ55" t="str">
            <v>No</v>
          </cell>
          <cell r="BA55" t="str">
            <v>No</v>
          </cell>
          <cell r="BB55" t="str">
            <v>No</v>
          </cell>
          <cell r="BC55" t="str">
            <v>No</v>
          </cell>
          <cell r="BD55" t="str">
            <v>No</v>
          </cell>
          <cell r="BE55" t="str">
            <v>No</v>
          </cell>
          <cell r="BF55" t="str">
            <v>No</v>
          </cell>
          <cell r="BG55" t="str">
            <v>No</v>
          </cell>
          <cell r="BH55" t="str">
            <v>No</v>
          </cell>
          <cell r="BI55" t="str">
            <v>No</v>
          </cell>
          <cell r="BJ55" t="str">
            <v>No</v>
          </cell>
          <cell r="BK55" t="str">
            <v>No</v>
          </cell>
          <cell r="BL55" t="str">
            <v>No</v>
          </cell>
          <cell r="BM55" t="str">
            <v>No</v>
          </cell>
          <cell r="BN55" t="str">
            <v>No</v>
          </cell>
          <cell r="BO55" t="str">
            <v>No</v>
          </cell>
          <cell r="BP55" t="str">
            <v>No</v>
          </cell>
        </row>
        <row r="56">
          <cell r="B56" t="str">
            <v>0055 CZ07 LargeOffice Base</v>
          </cell>
          <cell r="C56">
            <v>0</v>
          </cell>
          <cell r="D56" t="b">
            <v>1</v>
          </cell>
          <cell r="E56" t="str">
            <v>CZ07RV2.epw</v>
          </cell>
          <cell r="F56">
            <v>7</v>
          </cell>
          <cell r="G56">
            <v>0</v>
          </cell>
          <cell r="H56">
            <v>1.024128E-3</v>
          </cell>
          <cell r="I56">
            <v>0.14961845738037893</v>
          </cell>
          <cell r="J56">
            <v>0</v>
          </cell>
          <cell r="K56">
            <v>2.0579129996354562</v>
          </cell>
          <cell r="L56">
            <v>1.4609636167878515</v>
          </cell>
          <cell r="M56">
            <v>0.73</v>
          </cell>
          <cell r="N56">
            <v>0.44999999999999996</v>
          </cell>
          <cell r="O56">
            <v>0.8</v>
          </cell>
          <cell r="P56">
            <v>1.9250298745632004</v>
          </cell>
          <cell r="Q56">
            <v>1.5E-3</v>
          </cell>
          <cell r="R56">
            <v>4.3722632176514349</v>
          </cell>
          <cell r="S56">
            <v>0.61</v>
          </cell>
          <cell r="T56">
            <v>0.34</v>
          </cell>
          <cell r="U56">
            <v>0.68929999999999991</v>
          </cell>
          <cell r="V56">
            <v>0.38419999999999999</v>
          </cell>
          <cell r="W56">
            <v>0.64409999999999989</v>
          </cell>
          <cell r="X56">
            <v>9.9999999999999995E-7</v>
          </cell>
          <cell r="Y56">
            <v>0</v>
          </cell>
          <cell r="Z56">
            <v>0</v>
          </cell>
          <cell r="AA56">
            <v>9.6875193750387503</v>
          </cell>
          <cell r="AB56">
            <v>10.763910416709722</v>
          </cell>
          <cell r="AC56">
            <v>31468.723000000002</v>
          </cell>
          <cell r="AD56">
            <v>100000</v>
          </cell>
          <cell r="AE56">
            <v>100000</v>
          </cell>
          <cell r="AF56">
            <v>450</v>
          </cell>
          <cell r="AG56">
            <v>2</v>
          </cell>
          <cell r="AH56">
            <v>0.3</v>
          </cell>
          <cell r="AI56">
            <v>0.2</v>
          </cell>
          <cell r="AJ56">
            <v>3</v>
          </cell>
          <cell r="AK56">
            <v>3</v>
          </cell>
          <cell r="AL56">
            <v>0</v>
          </cell>
          <cell r="AM56" t="str">
            <v>CZ07LargeOffice.idf</v>
          </cell>
          <cell r="AN56" t="str">
            <v>CTZ07SiteDesign.idf</v>
          </cell>
          <cell r="AO56">
            <v>0</v>
          </cell>
          <cell r="AP56">
            <v>55</v>
          </cell>
          <cell r="AQ56" t="str">
            <v>LargeOffice</v>
          </cell>
          <cell r="AR56" t="str">
            <v>Base</v>
          </cell>
          <cell r="AS56">
            <v>0</v>
          </cell>
          <cell r="AT56" t="str">
            <v>No</v>
          </cell>
          <cell r="AU56" t="str">
            <v>No</v>
          </cell>
          <cell r="AV56" t="str">
            <v>No</v>
          </cell>
          <cell r="AW56" t="str">
            <v>No</v>
          </cell>
          <cell r="AX56" t="str">
            <v>No</v>
          </cell>
          <cell r="AY56" t="str">
            <v>No</v>
          </cell>
          <cell r="AZ56" t="str">
            <v>No</v>
          </cell>
          <cell r="BA56" t="str">
            <v>No</v>
          </cell>
          <cell r="BB56" t="str">
            <v>No</v>
          </cell>
          <cell r="BC56" t="str">
            <v>No</v>
          </cell>
          <cell r="BD56" t="str">
            <v>No</v>
          </cell>
          <cell r="BE56" t="str">
            <v>No</v>
          </cell>
          <cell r="BF56" t="str">
            <v>No</v>
          </cell>
          <cell r="BG56" t="str">
            <v>No</v>
          </cell>
          <cell r="BH56" t="str">
            <v>No</v>
          </cell>
          <cell r="BI56" t="str">
            <v>No</v>
          </cell>
          <cell r="BJ56" t="str">
            <v>No</v>
          </cell>
          <cell r="BK56" t="str">
            <v>No</v>
          </cell>
          <cell r="BL56" t="str">
            <v>No</v>
          </cell>
          <cell r="BM56" t="str">
            <v>No</v>
          </cell>
          <cell r="BN56" t="str">
            <v>No</v>
          </cell>
          <cell r="BO56" t="str">
            <v>No</v>
          </cell>
          <cell r="BP56" t="str">
            <v>No</v>
          </cell>
        </row>
        <row r="57">
          <cell r="B57" t="str">
            <v>0056 CZ07 LargeOffice WWR20</v>
          </cell>
          <cell r="C57" t="str">
            <v>0055 CZ07 LargeOffice Base</v>
          </cell>
          <cell r="D57" t="b">
            <v>1</v>
          </cell>
          <cell r="E57" t="str">
            <v>CZ07RV2.epw</v>
          </cell>
          <cell r="F57">
            <v>7</v>
          </cell>
          <cell r="G57">
            <v>0</v>
          </cell>
          <cell r="H57">
            <v>1.024128E-3</v>
          </cell>
          <cell r="I57">
            <v>0.14961845738037893</v>
          </cell>
          <cell r="J57">
            <v>0</v>
          </cell>
          <cell r="K57">
            <v>2.0579129996354562</v>
          </cell>
          <cell r="L57">
            <v>1.4609636167878515</v>
          </cell>
          <cell r="M57">
            <v>0.73</v>
          </cell>
          <cell r="N57">
            <v>0.44999999999999996</v>
          </cell>
          <cell r="O57">
            <v>0.8</v>
          </cell>
          <cell r="P57">
            <v>1.9250298745632004</v>
          </cell>
          <cell r="Q57">
            <v>1.5E-3</v>
          </cell>
          <cell r="R57">
            <v>4.3722632176514349</v>
          </cell>
          <cell r="S57">
            <v>0.61</v>
          </cell>
          <cell r="T57">
            <v>0.34</v>
          </cell>
          <cell r="U57">
            <v>0.68929999999999991</v>
          </cell>
          <cell r="V57">
            <v>0.38419999999999999</v>
          </cell>
          <cell r="W57">
            <v>0.64409999999999989</v>
          </cell>
          <cell r="X57">
            <v>9.9999999999999995E-7</v>
          </cell>
          <cell r="Y57">
            <v>0</v>
          </cell>
          <cell r="Z57">
            <v>0</v>
          </cell>
          <cell r="AA57">
            <v>9.6875193750387503</v>
          </cell>
          <cell r="AB57">
            <v>10.763910416709722</v>
          </cell>
          <cell r="AC57">
            <v>31468.723000000002</v>
          </cell>
          <cell r="AD57">
            <v>100000</v>
          </cell>
          <cell r="AE57">
            <v>100000</v>
          </cell>
          <cell r="AF57">
            <v>450</v>
          </cell>
          <cell r="AG57">
            <v>2</v>
          </cell>
          <cell r="AH57">
            <v>0.3</v>
          </cell>
          <cell r="AI57">
            <v>0.2</v>
          </cell>
          <cell r="AJ57">
            <v>3</v>
          </cell>
          <cell r="AK57">
            <v>3</v>
          </cell>
          <cell r="AL57">
            <v>0</v>
          </cell>
          <cell r="AM57" t="str">
            <v>CZ07LargeOfficeWWR20.idf</v>
          </cell>
          <cell r="AN57" t="str">
            <v>CTZ07SiteDesign.idf</v>
          </cell>
          <cell r="AO57">
            <v>0</v>
          </cell>
          <cell r="AP57">
            <v>56</v>
          </cell>
          <cell r="AQ57" t="str">
            <v>LargeOffice</v>
          </cell>
          <cell r="AR57" t="str">
            <v>WWR</v>
          </cell>
          <cell r="AS57">
            <v>20</v>
          </cell>
          <cell r="AT57" t="str">
            <v>No</v>
          </cell>
          <cell r="AU57" t="str">
            <v>No</v>
          </cell>
          <cell r="AV57" t="str">
            <v>No</v>
          </cell>
          <cell r="AW57" t="str">
            <v>No</v>
          </cell>
          <cell r="AX57" t="str">
            <v>No</v>
          </cell>
          <cell r="AY57" t="str">
            <v>No</v>
          </cell>
          <cell r="AZ57" t="str">
            <v>No</v>
          </cell>
          <cell r="BA57" t="str">
            <v>No</v>
          </cell>
          <cell r="BB57" t="str">
            <v>No</v>
          </cell>
          <cell r="BC57" t="str">
            <v>No</v>
          </cell>
          <cell r="BD57" t="str">
            <v>No</v>
          </cell>
          <cell r="BE57" t="str">
            <v>No</v>
          </cell>
          <cell r="BF57" t="str">
            <v>No</v>
          </cell>
          <cell r="BG57" t="str">
            <v>No</v>
          </cell>
          <cell r="BH57" t="str">
            <v>No</v>
          </cell>
          <cell r="BI57" t="str">
            <v>No</v>
          </cell>
          <cell r="BJ57" t="str">
            <v>No</v>
          </cell>
          <cell r="BK57" t="str">
            <v>No</v>
          </cell>
          <cell r="BL57" t="str">
            <v>No</v>
          </cell>
          <cell r="BM57" t="str">
            <v>No</v>
          </cell>
          <cell r="BN57" t="str">
            <v>No</v>
          </cell>
          <cell r="BO57" t="str">
            <v>No</v>
          </cell>
          <cell r="BP57" t="str">
            <v>No</v>
          </cell>
        </row>
        <row r="58">
          <cell r="B58" t="str">
            <v>0057 CZ07 LargeOffice WWR60</v>
          </cell>
          <cell r="C58" t="str">
            <v>0055 CZ07 LargeOffice Base</v>
          </cell>
          <cell r="D58" t="b">
            <v>1</v>
          </cell>
          <cell r="E58" t="str">
            <v>CZ07RV2.epw</v>
          </cell>
          <cell r="F58">
            <v>7</v>
          </cell>
          <cell r="G58">
            <v>0</v>
          </cell>
          <cell r="H58">
            <v>1.024128E-3</v>
          </cell>
          <cell r="I58">
            <v>0.14961845738037893</v>
          </cell>
          <cell r="J58">
            <v>0</v>
          </cell>
          <cell r="K58">
            <v>2.0579129996354562</v>
          </cell>
          <cell r="L58">
            <v>1.4609636167878515</v>
          </cell>
          <cell r="M58">
            <v>0.73</v>
          </cell>
          <cell r="N58">
            <v>0.44999999999999996</v>
          </cell>
          <cell r="O58">
            <v>0.8</v>
          </cell>
          <cell r="P58">
            <v>1.9250298745632004</v>
          </cell>
          <cell r="Q58">
            <v>1.5E-3</v>
          </cell>
          <cell r="R58">
            <v>4.3722632176514349</v>
          </cell>
          <cell r="S58">
            <v>0.61</v>
          </cell>
          <cell r="T58">
            <v>0.34</v>
          </cell>
          <cell r="U58">
            <v>0.68929999999999991</v>
          </cell>
          <cell r="V58">
            <v>0.38419999999999999</v>
          </cell>
          <cell r="W58">
            <v>0.64409999999999989</v>
          </cell>
          <cell r="X58">
            <v>9.9999999999999995E-7</v>
          </cell>
          <cell r="Y58">
            <v>0</v>
          </cell>
          <cell r="Z58">
            <v>0</v>
          </cell>
          <cell r="AA58">
            <v>9.6875193750387503</v>
          </cell>
          <cell r="AB58">
            <v>10.763910416709722</v>
          </cell>
          <cell r="AC58">
            <v>31468.723000000002</v>
          </cell>
          <cell r="AD58">
            <v>100000</v>
          </cell>
          <cell r="AE58">
            <v>100000</v>
          </cell>
          <cell r="AF58">
            <v>450</v>
          </cell>
          <cell r="AG58">
            <v>2</v>
          </cell>
          <cell r="AH58">
            <v>0.3</v>
          </cell>
          <cell r="AI58">
            <v>0.2</v>
          </cell>
          <cell r="AJ58">
            <v>3</v>
          </cell>
          <cell r="AK58">
            <v>3</v>
          </cell>
          <cell r="AL58">
            <v>0</v>
          </cell>
          <cell r="AM58" t="str">
            <v>CZ07LargeOfficeWWR60.idf</v>
          </cell>
          <cell r="AN58" t="str">
            <v>CTZ07SiteDesign.idf</v>
          </cell>
          <cell r="AO58">
            <v>0</v>
          </cell>
          <cell r="AP58">
            <v>57</v>
          </cell>
          <cell r="AQ58" t="str">
            <v>LargeOffice</v>
          </cell>
          <cell r="AR58" t="str">
            <v>WWR</v>
          </cell>
          <cell r="AS58">
            <v>60</v>
          </cell>
          <cell r="AT58" t="str">
            <v>No</v>
          </cell>
          <cell r="AU58" t="str">
            <v>No</v>
          </cell>
          <cell r="AV58" t="str">
            <v>No</v>
          </cell>
          <cell r="AW58" t="str">
            <v>No</v>
          </cell>
          <cell r="AX58" t="str">
            <v>No</v>
          </cell>
          <cell r="AY58" t="str">
            <v>No</v>
          </cell>
          <cell r="AZ58" t="str">
            <v>No</v>
          </cell>
          <cell r="BA58" t="str">
            <v>No</v>
          </cell>
          <cell r="BB58" t="str">
            <v>No</v>
          </cell>
          <cell r="BC58" t="str">
            <v>No</v>
          </cell>
          <cell r="BD58" t="str">
            <v>No</v>
          </cell>
          <cell r="BE58" t="str">
            <v>No</v>
          </cell>
          <cell r="BF58" t="str">
            <v>No</v>
          </cell>
          <cell r="BG58" t="str">
            <v>No</v>
          </cell>
          <cell r="BH58" t="str">
            <v>No</v>
          </cell>
          <cell r="BI58" t="str">
            <v>No</v>
          </cell>
          <cell r="BJ58" t="str">
            <v>No</v>
          </cell>
          <cell r="BK58" t="str">
            <v>No</v>
          </cell>
          <cell r="BL58" t="str">
            <v>No</v>
          </cell>
          <cell r="BM58" t="str">
            <v>No</v>
          </cell>
          <cell r="BN58" t="str">
            <v>No</v>
          </cell>
          <cell r="BO58" t="str">
            <v>No</v>
          </cell>
          <cell r="BP58" t="str">
            <v>No</v>
          </cell>
        </row>
        <row r="59">
          <cell r="B59" t="str">
            <v>0058 CZ07 LargeOffice WWR60wSOverhg</v>
          </cell>
          <cell r="C59" t="str">
            <v>0055 CZ07 LargeOffice Base</v>
          </cell>
          <cell r="D59" t="b">
            <v>1</v>
          </cell>
          <cell r="E59" t="str">
            <v>CZ07RV2.epw</v>
          </cell>
          <cell r="F59">
            <v>7</v>
          </cell>
          <cell r="G59">
            <v>0</v>
          </cell>
          <cell r="H59">
            <v>1.024128E-3</v>
          </cell>
          <cell r="I59">
            <v>0.14961845738037893</v>
          </cell>
          <cell r="J59">
            <v>0</v>
          </cell>
          <cell r="K59">
            <v>2.0579129996354562</v>
          </cell>
          <cell r="L59">
            <v>1.4609636167878515</v>
          </cell>
          <cell r="M59">
            <v>0.73</v>
          </cell>
          <cell r="N59">
            <v>0.44999999999999996</v>
          </cell>
          <cell r="O59">
            <v>0.8</v>
          </cell>
          <cell r="P59">
            <v>1.9250298745632004</v>
          </cell>
          <cell r="Q59">
            <v>1.5E-3</v>
          </cell>
          <cell r="R59">
            <v>4.3722632176514349</v>
          </cell>
          <cell r="S59">
            <v>0.61</v>
          </cell>
          <cell r="T59">
            <v>0.34</v>
          </cell>
          <cell r="U59">
            <v>0.68929999999999991</v>
          </cell>
          <cell r="V59">
            <v>0.38419999999999999</v>
          </cell>
          <cell r="W59">
            <v>0.64409999999999989</v>
          </cell>
          <cell r="X59">
            <v>0.60960000000000003</v>
          </cell>
          <cell r="Y59">
            <v>0</v>
          </cell>
          <cell r="Z59">
            <v>0</v>
          </cell>
          <cell r="AA59">
            <v>9.6875193750387503</v>
          </cell>
          <cell r="AB59">
            <v>10.763910416709722</v>
          </cell>
          <cell r="AC59">
            <v>31468.723000000002</v>
          </cell>
          <cell r="AD59">
            <v>100000</v>
          </cell>
          <cell r="AE59">
            <v>100000</v>
          </cell>
          <cell r="AF59">
            <v>450</v>
          </cell>
          <cell r="AG59">
            <v>2</v>
          </cell>
          <cell r="AH59">
            <v>0.3</v>
          </cell>
          <cell r="AI59">
            <v>0.2</v>
          </cell>
          <cell r="AJ59">
            <v>3</v>
          </cell>
          <cell r="AK59">
            <v>3</v>
          </cell>
          <cell r="AL59">
            <v>0</v>
          </cell>
          <cell r="AM59" t="str">
            <v>CZ07LargeOfficeWWR60.idf</v>
          </cell>
          <cell r="AN59" t="str">
            <v>CTZ07SiteDesign.idf</v>
          </cell>
          <cell r="AO59">
            <v>0</v>
          </cell>
          <cell r="AP59">
            <v>58</v>
          </cell>
          <cell r="AQ59" t="str">
            <v>LargeOffice</v>
          </cell>
          <cell r="AR59" t="str">
            <v>WWR60</v>
          </cell>
          <cell r="AS59" t="str">
            <v>wSOverhg</v>
          </cell>
          <cell r="AT59" t="str">
            <v>No</v>
          </cell>
          <cell r="AU59" t="str">
            <v>No</v>
          </cell>
          <cell r="AV59" t="str">
            <v>No</v>
          </cell>
          <cell r="AW59" t="str">
            <v>No</v>
          </cell>
          <cell r="AX59" t="str">
            <v>No</v>
          </cell>
          <cell r="AY59" t="str">
            <v>No</v>
          </cell>
          <cell r="AZ59" t="str">
            <v>No</v>
          </cell>
          <cell r="BA59" t="str">
            <v>No</v>
          </cell>
          <cell r="BB59" t="str">
            <v>No</v>
          </cell>
          <cell r="BC59" t="str">
            <v>No</v>
          </cell>
          <cell r="BD59" t="str">
            <v>No</v>
          </cell>
          <cell r="BE59" t="str">
            <v>No</v>
          </cell>
          <cell r="BF59" t="str">
            <v>No</v>
          </cell>
          <cell r="BG59" t="str">
            <v>No</v>
          </cell>
          <cell r="BH59" t="str">
            <v>No</v>
          </cell>
          <cell r="BI59" t="str">
            <v>No</v>
          </cell>
          <cell r="BJ59" t="str">
            <v>No</v>
          </cell>
          <cell r="BK59" t="str">
            <v>No</v>
          </cell>
          <cell r="BL59" t="str">
            <v>No</v>
          </cell>
          <cell r="BM59" t="str">
            <v>No</v>
          </cell>
          <cell r="BN59" t="str">
            <v>No</v>
          </cell>
          <cell r="BO59" t="str">
            <v>No</v>
          </cell>
          <cell r="BP59" t="str">
            <v>No</v>
          </cell>
        </row>
        <row r="60">
          <cell r="B60" t="str">
            <v>0059 CZ07 LargeOffice BaseContDim</v>
          </cell>
          <cell r="C60" t="str">
            <v>0055 CZ07 LargeOffice Base</v>
          </cell>
          <cell r="D60" t="b">
            <v>1</v>
          </cell>
          <cell r="E60" t="str">
            <v>CZ07RV2.epw</v>
          </cell>
          <cell r="F60">
            <v>7</v>
          </cell>
          <cell r="G60">
            <v>0</v>
          </cell>
          <cell r="H60">
            <v>1.024128E-3</v>
          </cell>
          <cell r="I60">
            <v>0.14961845738037893</v>
          </cell>
          <cell r="J60">
            <v>0</v>
          </cell>
          <cell r="K60">
            <v>2.0579129996354562</v>
          </cell>
          <cell r="L60">
            <v>1.4609636167878515</v>
          </cell>
          <cell r="M60">
            <v>0.73</v>
          </cell>
          <cell r="N60">
            <v>0.44999999999999996</v>
          </cell>
          <cell r="O60">
            <v>0.8</v>
          </cell>
          <cell r="P60">
            <v>1.9250298745632004</v>
          </cell>
          <cell r="Q60">
            <v>1.5E-3</v>
          </cell>
          <cell r="R60">
            <v>4.3722632176514349</v>
          </cell>
          <cell r="S60">
            <v>0.61</v>
          </cell>
          <cell r="T60">
            <v>0.34</v>
          </cell>
          <cell r="U60">
            <v>0.68929999999999991</v>
          </cell>
          <cell r="V60">
            <v>0.38419999999999999</v>
          </cell>
          <cell r="W60">
            <v>0.64409999999999989</v>
          </cell>
          <cell r="X60">
            <v>9.9999999999999995E-7</v>
          </cell>
          <cell r="Y60">
            <v>0</v>
          </cell>
          <cell r="Z60">
            <v>0</v>
          </cell>
          <cell r="AA60">
            <v>9.6875193750387503</v>
          </cell>
          <cell r="AB60">
            <v>10.763910416709722</v>
          </cell>
          <cell r="AC60">
            <v>31468.723000000002</v>
          </cell>
          <cell r="AD60">
            <v>450</v>
          </cell>
          <cell r="AE60">
            <v>450</v>
          </cell>
          <cell r="AF60">
            <v>450</v>
          </cell>
          <cell r="AG60">
            <v>1</v>
          </cell>
          <cell r="AH60">
            <v>0.3</v>
          </cell>
          <cell r="AI60">
            <v>0.2</v>
          </cell>
          <cell r="AJ60">
            <v>3</v>
          </cell>
          <cell r="AK60">
            <v>3</v>
          </cell>
          <cell r="AL60">
            <v>0</v>
          </cell>
          <cell r="AM60" t="str">
            <v>CZ07LargeOffice.idf</v>
          </cell>
          <cell r="AN60" t="str">
            <v>CTZ07SiteDesign.idf</v>
          </cell>
          <cell r="AO60">
            <v>0</v>
          </cell>
          <cell r="AP60">
            <v>59</v>
          </cell>
          <cell r="AQ60" t="str">
            <v>LargeOffice</v>
          </cell>
          <cell r="AR60" t="str">
            <v>Base</v>
          </cell>
          <cell r="AS60" t="str">
            <v>ContDim</v>
          </cell>
          <cell r="AT60" t="str">
            <v>No</v>
          </cell>
          <cell r="AU60" t="str">
            <v>No</v>
          </cell>
          <cell r="AV60" t="str">
            <v>No</v>
          </cell>
          <cell r="AW60" t="str">
            <v>No</v>
          </cell>
          <cell r="AX60" t="str">
            <v>No</v>
          </cell>
          <cell r="AY60" t="str">
            <v>No</v>
          </cell>
          <cell r="AZ60" t="str">
            <v>No</v>
          </cell>
          <cell r="BA60" t="str">
            <v>No</v>
          </cell>
          <cell r="BB60" t="str">
            <v>No</v>
          </cell>
          <cell r="BC60" t="str">
            <v>No</v>
          </cell>
          <cell r="BD60" t="str">
            <v>Yes</v>
          </cell>
          <cell r="BE60" t="str">
            <v>No</v>
          </cell>
          <cell r="BF60" t="str">
            <v>No</v>
          </cell>
          <cell r="BG60" t="str">
            <v>No</v>
          </cell>
          <cell r="BH60" t="str">
            <v>No</v>
          </cell>
          <cell r="BI60" t="str">
            <v>No</v>
          </cell>
          <cell r="BJ60" t="str">
            <v>No</v>
          </cell>
          <cell r="BK60" t="str">
            <v>No</v>
          </cell>
          <cell r="BL60" t="str">
            <v>No</v>
          </cell>
          <cell r="BM60" t="str">
            <v>No</v>
          </cell>
          <cell r="BN60" t="str">
            <v>No</v>
          </cell>
          <cell r="BO60" t="str">
            <v>No</v>
          </cell>
          <cell r="BP60" t="str">
            <v>No</v>
          </cell>
        </row>
        <row r="61">
          <cell r="B61" t="str">
            <v>0060 CZ07 LargeOffice BaseContDimVT+20</v>
          </cell>
          <cell r="C61" t="str">
            <v>0055 CZ07 LargeOffice Base</v>
          </cell>
          <cell r="D61" t="b">
            <v>1</v>
          </cell>
          <cell r="E61" t="str">
            <v>CZ07RV2.epw</v>
          </cell>
          <cell r="F61">
            <v>7</v>
          </cell>
          <cell r="G61">
            <v>0</v>
          </cell>
          <cell r="H61">
            <v>1.024128E-3</v>
          </cell>
          <cell r="I61">
            <v>0.14961845738037893</v>
          </cell>
          <cell r="J61">
            <v>0</v>
          </cell>
          <cell r="K61">
            <v>2.0579129996354562</v>
          </cell>
          <cell r="L61">
            <v>1.4609636167878515</v>
          </cell>
          <cell r="M61">
            <v>0.73</v>
          </cell>
          <cell r="N61">
            <v>0.44999999999999996</v>
          </cell>
          <cell r="O61">
            <v>0.8</v>
          </cell>
          <cell r="P61">
            <v>1.9250298745632004</v>
          </cell>
          <cell r="Q61">
            <v>1.5E-3</v>
          </cell>
          <cell r="R61">
            <v>4.3722632176514349</v>
          </cell>
          <cell r="S61">
            <v>0.61</v>
          </cell>
          <cell r="T61">
            <v>0.34</v>
          </cell>
          <cell r="U61">
            <v>0.8271599999999999</v>
          </cell>
          <cell r="V61">
            <v>0.46103999999999995</v>
          </cell>
          <cell r="W61">
            <v>0.64409999999999989</v>
          </cell>
          <cell r="X61">
            <v>9.9999999999999995E-7</v>
          </cell>
          <cell r="Y61">
            <v>0</v>
          </cell>
          <cell r="Z61">
            <v>0</v>
          </cell>
          <cell r="AA61">
            <v>9.6875193750387503</v>
          </cell>
          <cell r="AB61">
            <v>10.763910416709722</v>
          </cell>
          <cell r="AC61">
            <v>31468.723000000002</v>
          </cell>
          <cell r="AD61">
            <v>450</v>
          </cell>
          <cell r="AE61">
            <v>450</v>
          </cell>
          <cell r="AF61">
            <v>450</v>
          </cell>
          <cell r="AG61">
            <v>1</v>
          </cell>
          <cell r="AH61">
            <v>0.3</v>
          </cell>
          <cell r="AI61">
            <v>0.2</v>
          </cell>
          <cell r="AJ61">
            <v>3</v>
          </cell>
          <cell r="AK61">
            <v>3</v>
          </cell>
          <cell r="AL61">
            <v>0</v>
          </cell>
          <cell r="AM61" t="str">
            <v>CZ07LargeOffice.idf</v>
          </cell>
          <cell r="AN61" t="str">
            <v>CTZ07SiteDesign.idf</v>
          </cell>
          <cell r="AO61">
            <v>0</v>
          </cell>
          <cell r="AP61">
            <v>60</v>
          </cell>
          <cell r="AQ61" t="str">
            <v>LargeOffice</v>
          </cell>
          <cell r="AR61" t="str">
            <v>Base</v>
          </cell>
          <cell r="AS61" t="str">
            <v>ContDimVT+20</v>
          </cell>
          <cell r="AT61" t="str">
            <v>No</v>
          </cell>
          <cell r="AU61" t="str">
            <v>No</v>
          </cell>
          <cell r="AV61" t="str">
            <v>No</v>
          </cell>
          <cell r="AW61" t="str">
            <v>No</v>
          </cell>
          <cell r="AX61" t="str">
            <v>No</v>
          </cell>
          <cell r="AY61" t="str">
            <v>No</v>
          </cell>
          <cell r="AZ61" t="str">
            <v>No</v>
          </cell>
          <cell r="BA61" t="str">
            <v>No</v>
          </cell>
          <cell r="BB61" t="str">
            <v>Yes</v>
          </cell>
          <cell r="BC61" t="str">
            <v>No</v>
          </cell>
          <cell r="BD61" t="str">
            <v>Yes</v>
          </cell>
          <cell r="BE61" t="str">
            <v>No</v>
          </cell>
          <cell r="BF61" t="str">
            <v>No</v>
          </cell>
          <cell r="BG61" t="str">
            <v>No</v>
          </cell>
          <cell r="BH61" t="str">
            <v>No</v>
          </cell>
          <cell r="BI61" t="str">
            <v>No</v>
          </cell>
          <cell r="BJ61" t="str">
            <v>No</v>
          </cell>
          <cell r="BK61" t="str">
            <v>No</v>
          </cell>
          <cell r="BL61" t="str">
            <v>No</v>
          </cell>
          <cell r="BM61" t="str">
            <v>No</v>
          </cell>
          <cell r="BN61" t="str">
            <v>No</v>
          </cell>
          <cell r="BO61" t="str">
            <v>No</v>
          </cell>
          <cell r="BP61" t="str">
            <v>No</v>
          </cell>
        </row>
        <row r="62">
          <cell r="B62" t="str">
            <v>0061 CZ07 LargeOffice BaseStDim</v>
          </cell>
          <cell r="C62" t="str">
            <v>0055 CZ07 LargeOffice Base</v>
          </cell>
          <cell r="D62" t="b">
            <v>1</v>
          </cell>
          <cell r="E62" t="str">
            <v>CZ07RV2.epw</v>
          </cell>
          <cell r="F62">
            <v>7</v>
          </cell>
          <cell r="G62">
            <v>0</v>
          </cell>
          <cell r="H62">
            <v>1.024128E-3</v>
          </cell>
          <cell r="I62">
            <v>0.14961845738037893</v>
          </cell>
          <cell r="J62">
            <v>0</v>
          </cell>
          <cell r="K62">
            <v>2.0579129996354562</v>
          </cell>
          <cell r="L62">
            <v>1.4609636167878515</v>
          </cell>
          <cell r="M62">
            <v>0.73</v>
          </cell>
          <cell r="N62">
            <v>0.44999999999999996</v>
          </cell>
          <cell r="O62">
            <v>0.8</v>
          </cell>
          <cell r="P62">
            <v>1.9250298745632004</v>
          </cell>
          <cell r="Q62">
            <v>1.5E-3</v>
          </cell>
          <cell r="R62">
            <v>4.3722632176514349</v>
          </cell>
          <cell r="S62">
            <v>0.61</v>
          </cell>
          <cell r="T62">
            <v>0.34</v>
          </cell>
          <cell r="U62">
            <v>0.68929999999999991</v>
          </cell>
          <cell r="V62">
            <v>0.38419999999999999</v>
          </cell>
          <cell r="W62">
            <v>0.64409999999999989</v>
          </cell>
          <cell r="X62">
            <v>9.9999999999999995E-7</v>
          </cell>
          <cell r="Y62">
            <v>0</v>
          </cell>
          <cell r="Z62">
            <v>0</v>
          </cell>
          <cell r="AA62">
            <v>9.6875193750387503</v>
          </cell>
          <cell r="AB62">
            <v>10.763910416709722</v>
          </cell>
          <cell r="AC62">
            <v>31468.723000000002</v>
          </cell>
          <cell r="AD62">
            <v>450</v>
          </cell>
          <cell r="AE62">
            <v>450</v>
          </cell>
          <cell r="AF62">
            <v>450</v>
          </cell>
          <cell r="AG62">
            <v>2</v>
          </cell>
          <cell r="AH62">
            <v>0.3</v>
          </cell>
          <cell r="AI62">
            <v>0.2</v>
          </cell>
          <cell r="AJ62">
            <v>3</v>
          </cell>
          <cell r="AK62">
            <v>3</v>
          </cell>
          <cell r="AL62">
            <v>0</v>
          </cell>
          <cell r="AM62" t="str">
            <v>CZ07LargeOffice.idf</v>
          </cell>
          <cell r="AN62" t="str">
            <v>CTZ07SiteDesign.idf</v>
          </cell>
          <cell r="AO62">
            <v>0</v>
          </cell>
          <cell r="AP62">
            <v>61</v>
          </cell>
          <cell r="AQ62" t="str">
            <v>LargeOffice</v>
          </cell>
          <cell r="AR62" t="str">
            <v>Base</v>
          </cell>
          <cell r="AS62" t="str">
            <v>StDim</v>
          </cell>
          <cell r="AT62" t="str">
            <v>No</v>
          </cell>
          <cell r="AU62" t="str">
            <v>No</v>
          </cell>
          <cell r="AV62" t="str">
            <v>No</v>
          </cell>
          <cell r="AW62" t="str">
            <v>No</v>
          </cell>
          <cell r="AX62" t="str">
            <v>No</v>
          </cell>
          <cell r="AY62" t="str">
            <v>No</v>
          </cell>
          <cell r="AZ62" t="str">
            <v>No</v>
          </cell>
          <cell r="BA62" t="str">
            <v>No</v>
          </cell>
          <cell r="BB62" t="str">
            <v>No</v>
          </cell>
          <cell r="BC62" t="str">
            <v>No</v>
          </cell>
          <cell r="BD62" t="str">
            <v>Yes</v>
          </cell>
          <cell r="BE62" t="str">
            <v>No</v>
          </cell>
          <cell r="BF62" t="str">
            <v>No</v>
          </cell>
          <cell r="BG62" t="str">
            <v>No</v>
          </cell>
          <cell r="BH62" t="str">
            <v>No</v>
          </cell>
          <cell r="BI62" t="str">
            <v>No</v>
          </cell>
          <cell r="BJ62" t="str">
            <v>No</v>
          </cell>
          <cell r="BK62" t="str">
            <v>No</v>
          </cell>
          <cell r="BL62" t="str">
            <v>No</v>
          </cell>
          <cell r="BM62" t="str">
            <v>No</v>
          </cell>
          <cell r="BN62" t="str">
            <v>No</v>
          </cell>
          <cell r="BO62" t="str">
            <v>No</v>
          </cell>
          <cell r="BP62" t="str">
            <v>No</v>
          </cell>
        </row>
        <row r="63">
          <cell r="B63" t="str">
            <v>0062 CZ07 LargeOffice BaseStDimVT+20</v>
          </cell>
          <cell r="C63" t="str">
            <v>0055 CZ07 LargeOffice Base</v>
          </cell>
          <cell r="D63" t="b">
            <v>1</v>
          </cell>
          <cell r="E63" t="str">
            <v>CZ07RV2.epw</v>
          </cell>
          <cell r="F63">
            <v>7</v>
          </cell>
          <cell r="G63">
            <v>0</v>
          </cell>
          <cell r="H63">
            <v>1.024128E-3</v>
          </cell>
          <cell r="I63">
            <v>0.14961845738037893</v>
          </cell>
          <cell r="J63">
            <v>0</v>
          </cell>
          <cell r="K63">
            <v>2.0579129996354562</v>
          </cell>
          <cell r="L63">
            <v>1.4609636167878515</v>
          </cell>
          <cell r="M63">
            <v>0.73</v>
          </cell>
          <cell r="N63">
            <v>0.44999999999999996</v>
          </cell>
          <cell r="O63">
            <v>0.8</v>
          </cell>
          <cell r="P63">
            <v>1.9250298745632004</v>
          </cell>
          <cell r="Q63">
            <v>1.5E-3</v>
          </cell>
          <cell r="R63">
            <v>4.3722632176514349</v>
          </cell>
          <cell r="S63">
            <v>0.61</v>
          </cell>
          <cell r="T63">
            <v>0.34</v>
          </cell>
          <cell r="U63">
            <v>0.8271599999999999</v>
          </cell>
          <cell r="V63">
            <v>0.46103999999999995</v>
          </cell>
          <cell r="W63">
            <v>0.64409999999999989</v>
          </cell>
          <cell r="X63">
            <v>9.9999999999999995E-7</v>
          </cell>
          <cell r="Y63">
            <v>0</v>
          </cell>
          <cell r="Z63">
            <v>0</v>
          </cell>
          <cell r="AA63">
            <v>9.6875193750387503</v>
          </cell>
          <cell r="AB63">
            <v>10.763910416709722</v>
          </cell>
          <cell r="AC63">
            <v>31468.723000000002</v>
          </cell>
          <cell r="AD63">
            <v>450</v>
          </cell>
          <cell r="AE63">
            <v>450</v>
          </cell>
          <cell r="AF63">
            <v>450</v>
          </cell>
          <cell r="AG63">
            <v>2</v>
          </cell>
          <cell r="AH63">
            <v>0.3</v>
          </cell>
          <cell r="AI63">
            <v>0.2</v>
          </cell>
          <cell r="AJ63">
            <v>3</v>
          </cell>
          <cell r="AK63">
            <v>3</v>
          </cell>
          <cell r="AL63">
            <v>0</v>
          </cell>
          <cell r="AM63" t="str">
            <v>CZ07LargeOffice.idf</v>
          </cell>
          <cell r="AN63" t="str">
            <v>CTZ07SiteDesign.idf</v>
          </cell>
          <cell r="AO63">
            <v>0</v>
          </cell>
          <cell r="AP63">
            <v>62</v>
          </cell>
          <cell r="AQ63" t="str">
            <v>LargeOffice</v>
          </cell>
          <cell r="AR63" t="str">
            <v>Base</v>
          </cell>
          <cell r="AS63" t="str">
            <v>StDimVT+20</v>
          </cell>
          <cell r="AT63" t="str">
            <v>No</v>
          </cell>
          <cell r="AU63" t="str">
            <v>No</v>
          </cell>
          <cell r="AV63" t="str">
            <v>No</v>
          </cell>
          <cell r="AW63" t="str">
            <v>No</v>
          </cell>
          <cell r="AX63" t="str">
            <v>No</v>
          </cell>
          <cell r="AY63" t="str">
            <v>No</v>
          </cell>
          <cell r="AZ63" t="str">
            <v>No</v>
          </cell>
          <cell r="BA63" t="str">
            <v>No</v>
          </cell>
          <cell r="BB63" t="str">
            <v>Yes</v>
          </cell>
          <cell r="BC63" t="str">
            <v>No</v>
          </cell>
          <cell r="BD63" t="str">
            <v>Yes</v>
          </cell>
          <cell r="BE63" t="str">
            <v>No</v>
          </cell>
          <cell r="BF63" t="str">
            <v>No</v>
          </cell>
          <cell r="BG63" t="str">
            <v>No</v>
          </cell>
          <cell r="BH63" t="str">
            <v>No</v>
          </cell>
          <cell r="BI63" t="str">
            <v>No</v>
          </cell>
          <cell r="BJ63" t="str">
            <v>No</v>
          </cell>
          <cell r="BK63" t="str">
            <v>No</v>
          </cell>
          <cell r="BL63" t="str">
            <v>No</v>
          </cell>
          <cell r="BM63" t="str">
            <v>No</v>
          </cell>
          <cell r="BN63" t="str">
            <v>No</v>
          </cell>
          <cell r="BO63" t="str">
            <v>No</v>
          </cell>
          <cell r="BP63" t="str">
            <v>No</v>
          </cell>
        </row>
        <row r="64">
          <cell r="B64" t="str">
            <v>0063 CZ07 LargeOffice WWR20ContDim</v>
          </cell>
          <cell r="C64" t="str">
            <v>0055 CZ07 LargeOffice Base</v>
          </cell>
          <cell r="D64" t="b">
            <v>1</v>
          </cell>
          <cell r="E64" t="str">
            <v>CZ07RV2.epw</v>
          </cell>
          <cell r="F64">
            <v>7</v>
          </cell>
          <cell r="G64">
            <v>0</v>
          </cell>
          <cell r="H64">
            <v>1.024128E-3</v>
          </cell>
          <cell r="I64">
            <v>0.14961845738037893</v>
          </cell>
          <cell r="J64">
            <v>0</v>
          </cell>
          <cell r="K64">
            <v>2.0579129996354562</v>
          </cell>
          <cell r="L64">
            <v>1.4609636167878515</v>
          </cell>
          <cell r="M64">
            <v>0.73</v>
          </cell>
          <cell r="N64">
            <v>0.44999999999999996</v>
          </cell>
          <cell r="O64">
            <v>0.8</v>
          </cell>
          <cell r="P64">
            <v>1.9250298745632004</v>
          </cell>
          <cell r="Q64">
            <v>1.5E-3</v>
          </cell>
          <cell r="R64">
            <v>4.3722632176514349</v>
          </cell>
          <cell r="S64">
            <v>0.61</v>
          </cell>
          <cell r="T64">
            <v>0.34</v>
          </cell>
          <cell r="U64">
            <v>0.68929999999999991</v>
          </cell>
          <cell r="V64">
            <v>0.38419999999999999</v>
          </cell>
          <cell r="W64">
            <v>0.64409999999999989</v>
          </cell>
          <cell r="X64">
            <v>9.9999999999999995E-7</v>
          </cell>
          <cell r="Y64">
            <v>0</v>
          </cell>
          <cell r="Z64">
            <v>0</v>
          </cell>
          <cell r="AA64">
            <v>9.6875193750387503</v>
          </cell>
          <cell r="AB64">
            <v>10.763910416709722</v>
          </cell>
          <cell r="AC64">
            <v>31468.723000000002</v>
          </cell>
          <cell r="AD64">
            <v>450</v>
          </cell>
          <cell r="AE64">
            <v>450</v>
          </cell>
          <cell r="AF64">
            <v>450</v>
          </cell>
          <cell r="AG64">
            <v>1</v>
          </cell>
          <cell r="AH64">
            <v>0.3</v>
          </cell>
          <cell r="AI64">
            <v>0.2</v>
          </cell>
          <cell r="AJ64">
            <v>3</v>
          </cell>
          <cell r="AK64">
            <v>3</v>
          </cell>
          <cell r="AL64">
            <v>0</v>
          </cell>
          <cell r="AM64" t="str">
            <v>CZ07LargeOfficeWWR20.idf</v>
          </cell>
          <cell r="AN64" t="str">
            <v>CTZ07SiteDesign.idf</v>
          </cell>
          <cell r="AO64">
            <v>0</v>
          </cell>
          <cell r="AP64">
            <v>63</v>
          </cell>
          <cell r="AQ64" t="str">
            <v>LargeOffice</v>
          </cell>
          <cell r="AR64" t="str">
            <v>WWR20</v>
          </cell>
          <cell r="AS64" t="str">
            <v>ContDim</v>
          </cell>
          <cell r="AT64" t="str">
            <v>No</v>
          </cell>
          <cell r="AU64" t="str">
            <v>No</v>
          </cell>
          <cell r="AV64" t="str">
            <v>No</v>
          </cell>
          <cell r="AW64" t="str">
            <v>No</v>
          </cell>
          <cell r="AX64" t="str">
            <v>No</v>
          </cell>
          <cell r="AY64" t="str">
            <v>No</v>
          </cell>
          <cell r="AZ64" t="str">
            <v>No</v>
          </cell>
          <cell r="BA64" t="str">
            <v>No</v>
          </cell>
          <cell r="BB64" t="str">
            <v>No</v>
          </cell>
          <cell r="BC64" t="str">
            <v>No</v>
          </cell>
          <cell r="BD64" t="str">
            <v>Yes</v>
          </cell>
          <cell r="BE64" t="str">
            <v>No</v>
          </cell>
          <cell r="BF64" t="str">
            <v>No</v>
          </cell>
          <cell r="BG64" t="str">
            <v>No</v>
          </cell>
          <cell r="BH64" t="str">
            <v>No</v>
          </cell>
          <cell r="BI64" t="str">
            <v>No</v>
          </cell>
          <cell r="BJ64" t="str">
            <v>No</v>
          </cell>
          <cell r="BK64" t="str">
            <v>No</v>
          </cell>
          <cell r="BL64" t="str">
            <v>No</v>
          </cell>
          <cell r="BM64" t="str">
            <v>No</v>
          </cell>
          <cell r="BN64" t="str">
            <v>No</v>
          </cell>
          <cell r="BO64" t="str">
            <v>No</v>
          </cell>
          <cell r="BP64" t="str">
            <v>No</v>
          </cell>
        </row>
        <row r="65">
          <cell r="B65" t="str">
            <v>0064 CZ07 LargeOffice WWR20ContDimVT+20</v>
          </cell>
          <cell r="C65" t="str">
            <v>0055 CZ07 LargeOffice Base</v>
          </cell>
          <cell r="D65" t="b">
            <v>1</v>
          </cell>
          <cell r="E65" t="str">
            <v>CZ07RV2.epw</v>
          </cell>
          <cell r="F65">
            <v>7</v>
          </cell>
          <cell r="G65">
            <v>0</v>
          </cell>
          <cell r="H65">
            <v>1.024128E-3</v>
          </cell>
          <cell r="I65">
            <v>0.14961845738037893</v>
          </cell>
          <cell r="J65">
            <v>0</v>
          </cell>
          <cell r="K65">
            <v>2.0579129996354562</v>
          </cell>
          <cell r="L65">
            <v>1.4609636167878515</v>
          </cell>
          <cell r="M65">
            <v>0.73</v>
          </cell>
          <cell r="N65">
            <v>0.44999999999999996</v>
          </cell>
          <cell r="O65">
            <v>0.8</v>
          </cell>
          <cell r="P65">
            <v>1.9250298745632004</v>
          </cell>
          <cell r="Q65">
            <v>1.5E-3</v>
          </cell>
          <cell r="R65">
            <v>4.3722632176514349</v>
          </cell>
          <cell r="S65">
            <v>0.61</v>
          </cell>
          <cell r="T65">
            <v>0.34</v>
          </cell>
          <cell r="U65">
            <v>0.8271599999999999</v>
          </cell>
          <cell r="V65">
            <v>0.46103999999999995</v>
          </cell>
          <cell r="W65">
            <v>0.64409999999999989</v>
          </cell>
          <cell r="X65">
            <v>9.9999999999999995E-7</v>
          </cell>
          <cell r="Y65">
            <v>0</v>
          </cell>
          <cell r="Z65">
            <v>0</v>
          </cell>
          <cell r="AA65">
            <v>9.6875193750387503</v>
          </cell>
          <cell r="AB65">
            <v>10.763910416709722</v>
          </cell>
          <cell r="AC65">
            <v>31468.723000000002</v>
          </cell>
          <cell r="AD65">
            <v>450</v>
          </cell>
          <cell r="AE65">
            <v>450</v>
          </cell>
          <cell r="AF65">
            <v>450</v>
          </cell>
          <cell r="AG65">
            <v>1</v>
          </cell>
          <cell r="AH65">
            <v>0.3</v>
          </cell>
          <cell r="AI65">
            <v>0.2</v>
          </cell>
          <cell r="AJ65">
            <v>3</v>
          </cell>
          <cell r="AK65">
            <v>3</v>
          </cell>
          <cell r="AL65">
            <v>0</v>
          </cell>
          <cell r="AM65" t="str">
            <v>CZ07LargeOfficeWWR20.idf</v>
          </cell>
          <cell r="AN65" t="str">
            <v>CTZ07SiteDesign.idf</v>
          </cell>
          <cell r="AO65">
            <v>0</v>
          </cell>
          <cell r="AP65">
            <v>64</v>
          </cell>
          <cell r="AQ65" t="str">
            <v>LargeOffice</v>
          </cell>
          <cell r="AR65" t="str">
            <v>WWR20</v>
          </cell>
          <cell r="AS65" t="str">
            <v>ContDimVT+20</v>
          </cell>
          <cell r="AT65" t="str">
            <v>No</v>
          </cell>
          <cell r="AU65" t="str">
            <v>No</v>
          </cell>
          <cell r="AV65" t="str">
            <v>No</v>
          </cell>
          <cell r="AW65" t="str">
            <v>No</v>
          </cell>
          <cell r="AX65" t="str">
            <v>No</v>
          </cell>
          <cell r="AY65" t="str">
            <v>No</v>
          </cell>
          <cell r="AZ65" t="str">
            <v>No</v>
          </cell>
          <cell r="BA65" t="str">
            <v>No</v>
          </cell>
          <cell r="BB65" t="str">
            <v>Yes</v>
          </cell>
          <cell r="BC65" t="str">
            <v>No</v>
          </cell>
          <cell r="BD65" t="str">
            <v>Yes</v>
          </cell>
          <cell r="BE65" t="str">
            <v>No</v>
          </cell>
          <cell r="BF65" t="str">
            <v>No</v>
          </cell>
          <cell r="BG65" t="str">
            <v>No</v>
          </cell>
          <cell r="BH65" t="str">
            <v>No</v>
          </cell>
          <cell r="BI65" t="str">
            <v>No</v>
          </cell>
          <cell r="BJ65" t="str">
            <v>No</v>
          </cell>
          <cell r="BK65" t="str">
            <v>No</v>
          </cell>
          <cell r="BL65" t="str">
            <v>No</v>
          </cell>
          <cell r="BM65" t="str">
            <v>No</v>
          </cell>
          <cell r="BN65" t="str">
            <v>No</v>
          </cell>
          <cell r="BO65" t="str">
            <v>No</v>
          </cell>
          <cell r="BP65" t="str">
            <v>No</v>
          </cell>
        </row>
        <row r="66">
          <cell r="B66" t="str">
            <v>0065 CZ07 LargeOffice WWR20StDim</v>
          </cell>
          <cell r="C66" t="str">
            <v>0055 CZ07 LargeOffice Base</v>
          </cell>
          <cell r="D66" t="b">
            <v>1</v>
          </cell>
          <cell r="E66" t="str">
            <v>CZ07RV2.epw</v>
          </cell>
          <cell r="F66">
            <v>7</v>
          </cell>
          <cell r="G66">
            <v>0</v>
          </cell>
          <cell r="H66">
            <v>1.024128E-3</v>
          </cell>
          <cell r="I66">
            <v>0.14961845738037893</v>
          </cell>
          <cell r="J66">
            <v>0</v>
          </cell>
          <cell r="K66">
            <v>2.0579129996354562</v>
          </cell>
          <cell r="L66">
            <v>1.4609636167878515</v>
          </cell>
          <cell r="M66">
            <v>0.73</v>
          </cell>
          <cell r="N66">
            <v>0.44999999999999996</v>
          </cell>
          <cell r="O66">
            <v>0.8</v>
          </cell>
          <cell r="P66">
            <v>1.9250298745632004</v>
          </cell>
          <cell r="Q66">
            <v>1.5E-3</v>
          </cell>
          <cell r="R66">
            <v>4.3722632176514349</v>
          </cell>
          <cell r="S66">
            <v>0.61</v>
          </cell>
          <cell r="T66">
            <v>0.34</v>
          </cell>
          <cell r="U66">
            <v>0.68929999999999991</v>
          </cell>
          <cell r="V66">
            <v>0.38419999999999999</v>
          </cell>
          <cell r="W66">
            <v>0.64409999999999989</v>
          </cell>
          <cell r="X66">
            <v>9.9999999999999995E-7</v>
          </cell>
          <cell r="Y66">
            <v>0</v>
          </cell>
          <cell r="Z66">
            <v>0</v>
          </cell>
          <cell r="AA66">
            <v>9.6875193750387503</v>
          </cell>
          <cell r="AB66">
            <v>10.763910416709722</v>
          </cell>
          <cell r="AC66">
            <v>31468.723000000002</v>
          </cell>
          <cell r="AD66">
            <v>450</v>
          </cell>
          <cell r="AE66">
            <v>450</v>
          </cell>
          <cell r="AF66">
            <v>450</v>
          </cell>
          <cell r="AG66">
            <v>2</v>
          </cell>
          <cell r="AH66">
            <v>0.3</v>
          </cell>
          <cell r="AI66">
            <v>0.2</v>
          </cell>
          <cell r="AJ66">
            <v>3</v>
          </cell>
          <cell r="AK66">
            <v>3</v>
          </cell>
          <cell r="AL66">
            <v>0</v>
          </cell>
          <cell r="AM66" t="str">
            <v>CZ07LargeOfficeWWR20.idf</v>
          </cell>
          <cell r="AN66" t="str">
            <v>CTZ07SiteDesign.idf</v>
          </cell>
          <cell r="AO66">
            <v>0</v>
          </cell>
          <cell r="AP66">
            <v>65</v>
          </cell>
          <cell r="AQ66" t="str">
            <v>LargeOffice</v>
          </cell>
          <cell r="AR66" t="str">
            <v>WWR20</v>
          </cell>
          <cell r="AS66" t="str">
            <v>StDim</v>
          </cell>
          <cell r="AT66" t="str">
            <v>No</v>
          </cell>
          <cell r="AU66" t="str">
            <v>No</v>
          </cell>
          <cell r="AV66" t="str">
            <v>No</v>
          </cell>
          <cell r="AW66" t="str">
            <v>No</v>
          </cell>
          <cell r="AX66" t="str">
            <v>No</v>
          </cell>
          <cell r="AY66" t="str">
            <v>No</v>
          </cell>
          <cell r="AZ66" t="str">
            <v>No</v>
          </cell>
          <cell r="BA66" t="str">
            <v>No</v>
          </cell>
          <cell r="BB66" t="str">
            <v>No</v>
          </cell>
          <cell r="BC66" t="str">
            <v>No</v>
          </cell>
          <cell r="BD66" t="str">
            <v>Yes</v>
          </cell>
          <cell r="BE66" t="str">
            <v>No</v>
          </cell>
          <cell r="BF66" t="str">
            <v>No</v>
          </cell>
          <cell r="BG66" t="str">
            <v>No</v>
          </cell>
          <cell r="BH66" t="str">
            <v>No</v>
          </cell>
          <cell r="BI66" t="str">
            <v>No</v>
          </cell>
          <cell r="BJ66" t="str">
            <v>No</v>
          </cell>
          <cell r="BK66" t="str">
            <v>No</v>
          </cell>
          <cell r="BL66" t="str">
            <v>No</v>
          </cell>
          <cell r="BM66" t="str">
            <v>No</v>
          </cell>
          <cell r="BN66" t="str">
            <v>No</v>
          </cell>
          <cell r="BO66" t="str">
            <v>No</v>
          </cell>
          <cell r="BP66" t="str">
            <v>No</v>
          </cell>
        </row>
        <row r="67">
          <cell r="B67" t="str">
            <v>0066 CZ07 LargeOffice WWR20StDimVT+20</v>
          </cell>
          <cell r="C67" t="str">
            <v>0055 CZ07 LargeOffice Base</v>
          </cell>
          <cell r="D67" t="b">
            <v>1</v>
          </cell>
          <cell r="E67" t="str">
            <v>CZ07RV2.epw</v>
          </cell>
          <cell r="F67">
            <v>7</v>
          </cell>
          <cell r="G67">
            <v>0</v>
          </cell>
          <cell r="H67">
            <v>1.024128E-3</v>
          </cell>
          <cell r="I67">
            <v>0.14961845738037893</v>
          </cell>
          <cell r="J67">
            <v>0</v>
          </cell>
          <cell r="K67">
            <v>2.0579129996354562</v>
          </cell>
          <cell r="L67">
            <v>1.4609636167878515</v>
          </cell>
          <cell r="M67">
            <v>0.73</v>
          </cell>
          <cell r="N67">
            <v>0.44999999999999996</v>
          </cell>
          <cell r="O67">
            <v>0.8</v>
          </cell>
          <cell r="P67">
            <v>1.9250298745632004</v>
          </cell>
          <cell r="Q67">
            <v>1.5E-3</v>
          </cell>
          <cell r="R67">
            <v>4.3722632176514349</v>
          </cell>
          <cell r="S67">
            <v>0.61</v>
          </cell>
          <cell r="T67">
            <v>0.34</v>
          </cell>
          <cell r="U67">
            <v>0.8271599999999999</v>
          </cell>
          <cell r="V67">
            <v>0.46103999999999995</v>
          </cell>
          <cell r="W67">
            <v>0.64409999999999989</v>
          </cell>
          <cell r="X67">
            <v>9.9999999999999995E-7</v>
          </cell>
          <cell r="Y67">
            <v>0</v>
          </cell>
          <cell r="Z67">
            <v>0</v>
          </cell>
          <cell r="AA67">
            <v>9.6875193750387503</v>
          </cell>
          <cell r="AB67">
            <v>10.763910416709722</v>
          </cell>
          <cell r="AC67">
            <v>31468.723000000002</v>
          </cell>
          <cell r="AD67">
            <v>450</v>
          </cell>
          <cell r="AE67">
            <v>450</v>
          </cell>
          <cell r="AF67">
            <v>450</v>
          </cell>
          <cell r="AG67">
            <v>2</v>
          </cell>
          <cell r="AH67">
            <v>0.3</v>
          </cell>
          <cell r="AI67">
            <v>0.2</v>
          </cell>
          <cell r="AJ67">
            <v>3</v>
          </cell>
          <cell r="AK67">
            <v>3</v>
          </cell>
          <cell r="AL67">
            <v>0</v>
          </cell>
          <cell r="AM67" t="str">
            <v>CZ07LargeOfficeWWR20.idf</v>
          </cell>
          <cell r="AN67" t="str">
            <v>CTZ07SiteDesign.idf</v>
          </cell>
          <cell r="AO67">
            <v>0</v>
          </cell>
          <cell r="AP67">
            <v>66</v>
          </cell>
          <cell r="AQ67" t="str">
            <v>LargeOffice</v>
          </cell>
          <cell r="AR67" t="str">
            <v>WWR20</v>
          </cell>
          <cell r="AS67" t="str">
            <v>StDimVT+20</v>
          </cell>
          <cell r="AT67" t="str">
            <v>No</v>
          </cell>
          <cell r="AU67" t="str">
            <v>No</v>
          </cell>
          <cell r="AV67" t="str">
            <v>No</v>
          </cell>
          <cell r="AW67" t="str">
            <v>No</v>
          </cell>
          <cell r="AX67" t="str">
            <v>No</v>
          </cell>
          <cell r="AY67" t="str">
            <v>No</v>
          </cell>
          <cell r="AZ67" t="str">
            <v>No</v>
          </cell>
          <cell r="BA67" t="str">
            <v>No</v>
          </cell>
          <cell r="BB67" t="str">
            <v>Yes</v>
          </cell>
          <cell r="BC67" t="str">
            <v>No</v>
          </cell>
          <cell r="BD67" t="str">
            <v>Yes</v>
          </cell>
          <cell r="BE67" t="str">
            <v>No</v>
          </cell>
          <cell r="BF67" t="str">
            <v>No</v>
          </cell>
          <cell r="BG67" t="str">
            <v>No</v>
          </cell>
          <cell r="BH67" t="str">
            <v>No</v>
          </cell>
          <cell r="BI67" t="str">
            <v>No</v>
          </cell>
          <cell r="BJ67" t="str">
            <v>No</v>
          </cell>
          <cell r="BK67" t="str">
            <v>No</v>
          </cell>
          <cell r="BL67" t="str">
            <v>No</v>
          </cell>
          <cell r="BM67" t="str">
            <v>No</v>
          </cell>
          <cell r="BN67" t="str">
            <v>No</v>
          </cell>
          <cell r="BO67" t="str">
            <v>No</v>
          </cell>
          <cell r="BP67" t="str">
            <v>No</v>
          </cell>
        </row>
        <row r="68">
          <cell r="B68" t="str">
            <v>0067 CZ07 LargeOffice WWR60ContDim</v>
          </cell>
          <cell r="C68" t="str">
            <v>0055 CZ07 LargeOffice Base</v>
          </cell>
          <cell r="D68" t="b">
            <v>1</v>
          </cell>
          <cell r="E68" t="str">
            <v>CZ07RV2.epw</v>
          </cell>
          <cell r="F68">
            <v>7</v>
          </cell>
          <cell r="G68">
            <v>0</v>
          </cell>
          <cell r="H68">
            <v>1.024128E-3</v>
          </cell>
          <cell r="I68">
            <v>0.14961845738037893</v>
          </cell>
          <cell r="J68">
            <v>0</v>
          </cell>
          <cell r="K68">
            <v>2.0579129996354562</v>
          </cell>
          <cell r="L68">
            <v>1.4609636167878515</v>
          </cell>
          <cell r="M68">
            <v>0.73</v>
          </cell>
          <cell r="N68">
            <v>0.44999999999999996</v>
          </cell>
          <cell r="O68">
            <v>0.8</v>
          </cell>
          <cell r="P68">
            <v>1.9250298745632004</v>
          </cell>
          <cell r="Q68">
            <v>1.5E-3</v>
          </cell>
          <cell r="R68">
            <v>4.3722632176514349</v>
          </cell>
          <cell r="S68">
            <v>0.61</v>
          </cell>
          <cell r="T68">
            <v>0.34</v>
          </cell>
          <cell r="U68">
            <v>0.68929999999999991</v>
          </cell>
          <cell r="V68">
            <v>0.38419999999999999</v>
          </cell>
          <cell r="W68">
            <v>0.64409999999999989</v>
          </cell>
          <cell r="X68">
            <v>9.9999999999999995E-7</v>
          </cell>
          <cell r="Y68">
            <v>0</v>
          </cell>
          <cell r="Z68">
            <v>0</v>
          </cell>
          <cell r="AA68">
            <v>9.6875193750387503</v>
          </cell>
          <cell r="AB68">
            <v>10.763910416709722</v>
          </cell>
          <cell r="AC68">
            <v>31468.723000000002</v>
          </cell>
          <cell r="AD68">
            <v>450</v>
          </cell>
          <cell r="AE68">
            <v>450</v>
          </cell>
          <cell r="AF68">
            <v>450</v>
          </cell>
          <cell r="AG68">
            <v>1</v>
          </cell>
          <cell r="AH68">
            <v>0.3</v>
          </cell>
          <cell r="AI68">
            <v>0.2</v>
          </cell>
          <cell r="AJ68">
            <v>3</v>
          </cell>
          <cell r="AK68">
            <v>3</v>
          </cell>
          <cell r="AL68">
            <v>0</v>
          </cell>
          <cell r="AM68" t="str">
            <v>CZ07LargeOfficeWWR60.idf</v>
          </cell>
          <cell r="AN68" t="str">
            <v>CTZ07SiteDesign.idf</v>
          </cell>
          <cell r="AO68">
            <v>0</v>
          </cell>
          <cell r="AP68">
            <v>67</v>
          </cell>
          <cell r="AQ68" t="str">
            <v>LargeOffice</v>
          </cell>
          <cell r="AR68" t="str">
            <v>WWR60</v>
          </cell>
          <cell r="AS68" t="str">
            <v>ContDim</v>
          </cell>
          <cell r="AT68" t="str">
            <v>No</v>
          </cell>
          <cell r="AU68" t="str">
            <v>No</v>
          </cell>
          <cell r="AV68" t="str">
            <v>No</v>
          </cell>
          <cell r="AW68" t="str">
            <v>No</v>
          </cell>
          <cell r="AX68" t="str">
            <v>No</v>
          </cell>
          <cell r="AY68" t="str">
            <v>No</v>
          </cell>
          <cell r="AZ68" t="str">
            <v>No</v>
          </cell>
          <cell r="BA68" t="str">
            <v>No</v>
          </cell>
          <cell r="BB68" t="str">
            <v>No</v>
          </cell>
          <cell r="BC68" t="str">
            <v>No</v>
          </cell>
          <cell r="BD68" t="str">
            <v>Yes</v>
          </cell>
          <cell r="BE68" t="str">
            <v>No</v>
          </cell>
          <cell r="BF68" t="str">
            <v>No</v>
          </cell>
          <cell r="BG68" t="str">
            <v>No</v>
          </cell>
          <cell r="BH68" t="str">
            <v>No</v>
          </cell>
          <cell r="BI68" t="str">
            <v>No</v>
          </cell>
          <cell r="BJ68" t="str">
            <v>No</v>
          </cell>
          <cell r="BK68" t="str">
            <v>No</v>
          </cell>
          <cell r="BL68" t="str">
            <v>No</v>
          </cell>
          <cell r="BM68" t="str">
            <v>No</v>
          </cell>
          <cell r="BN68" t="str">
            <v>No</v>
          </cell>
          <cell r="BO68" t="str">
            <v>No</v>
          </cell>
          <cell r="BP68" t="str">
            <v>No</v>
          </cell>
        </row>
        <row r="69">
          <cell r="B69" t="str">
            <v>0068 CZ07 LargeOffice WWR60ContDimVT+20</v>
          </cell>
          <cell r="C69" t="str">
            <v>0055 CZ07 LargeOffice Base</v>
          </cell>
          <cell r="D69" t="b">
            <v>1</v>
          </cell>
          <cell r="E69" t="str">
            <v>CZ07RV2.epw</v>
          </cell>
          <cell r="F69">
            <v>7</v>
          </cell>
          <cell r="G69">
            <v>0</v>
          </cell>
          <cell r="H69">
            <v>1.024128E-3</v>
          </cell>
          <cell r="I69">
            <v>0.14961845738037893</v>
          </cell>
          <cell r="J69">
            <v>0</v>
          </cell>
          <cell r="K69">
            <v>2.0579129996354562</v>
          </cell>
          <cell r="L69">
            <v>1.4609636167878515</v>
          </cell>
          <cell r="M69">
            <v>0.73</v>
          </cell>
          <cell r="N69">
            <v>0.44999999999999996</v>
          </cell>
          <cell r="O69">
            <v>0.8</v>
          </cell>
          <cell r="P69">
            <v>1.9250298745632004</v>
          </cell>
          <cell r="Q69">
            <v>1.5E-3</v>
          </cell>
          <cell r="R69">
            <v>4.3722632176514349</v>
          </cell>
          <cell r="S69">
            <v>0.61</v>
          </cell>
          <cell r="T69">
            <v>0.34</v>
          </cell>
          <cell r="U69">
            <v>0.8271599999999999</v>
          </cell>
          <cell r="V69">
            <v>0.46103999999999995</v>
          </cell>
          <cell r="W69">
            <v>0.64409999999999989</v>
          </cell>
          <cell r="X69">
            <v>9.9999999999999995E-7</v>
          </cell>
          <cell r="Y69">
            <v>0</v>
          </cell>
          <cell r="Z69">
            <v>0</v>
          </cell>
          <cell r="AA69">
            <v>9.6875193750387503</v>
          </cell>
          <cell r="AB69">
            <v>10.763910416709722</v>
          </cell>
          <cell r="AC69">
            <v>31468.723000000002</v>
          </cell>
          <cell r="AD69">
            <v>450</v>
          </cell>
          <cell r="AE69">
            <v>450</v>
          </cell>
          <cell r="AF69">
            <v>450</v>
          </cell>
          <cell r="AG69">
            <v>1</v>
          </cell>
          <cell r="AH69">
            <v>0.3</v>
          </cell>
          <cell r="AI69">
            <v>0.2</v>
          </cell>
          <cell r="AJ69">
            <v>3</v>
          </cell>
          <cell r="AK69">
            <v>3</v>
          </cell>
          <cell r="AL69">
            <v>0</v>
          </cell>
          <cell r="AM69" t="str">
            <v>CZ07LargeOfficeWWR60.idf</v>
          </cell>
          <cell r="AN69" t="str">
            <v>CTZ07SiteDesign.idf</v>
          </cell>
          <cell r="AO69">
            <v>0</v>
          </cell>
          <cell r="AP69">
            <v>68</v>
          </cell>
          <cell r="AQ69" t="str">
            <v>LargeOffice</v>
          </cell>
          <cell r="AR69" t="str">
            <v>WWR60</v>
          </cell>
          <cell r="AS69" t="str">
            <v>ContDimVT+20</v>
          </cell>
          <cell r="AT69" t="str">
            <v>No</v>
          </cell>
          <cell r="AU69" t="str">
            <v>No</v>
          </cell>
          <cell r="AV69" t="str">
            <v>No</v>
          </cell>
          <cell r="AW69" t="str">
            <v>No</v>
          </cell>
          <cell r="AX69" t="str">
            <v>No</v>
          </cell>
          <cell r="AY69" t="str">
            <v>No</v>
          </cell>
          <cell r="AZ69" t="str">
            <v>No</v>
          </cell>
          <cell r="BA69" t="str">
            <v>No</v>
          </cell>
          <cell r="BB69" t="str">
            <v>Yes</v>
          </cell>
          <cell r="BC69" t="str">
            <v>No</v>
          </cell>
          <cell r="BD69" t="str">
            <v>Yes</v>
          </cell>
          <cell r="BE69" t="str">
            <v>No</v>
          </cell>
          <cell r="BF69" t="str">
            <v>No</v>
          </cell>
          <cell r="BG69" t="str">
            <v>No</v>
          </cell>
          <cell r="BH69" t="str">
            <v>No</v>
          </cell>
          <cell r="BI69" t="str">
            <v>No</v>
          </cell>
          <cell r="BJ69" t="str">
            <v>No</v>
          </cell>
          <cell r="BK69" t="str">
            <v>No</v>
          </cell>
          <cell r="BL69" t="str">
            <v>No</v>
          </cell>
          <cell r="BM69" t="str">
            <v>No</v>
          </cell>
          <cell r="BN69" t="str">
            <v>No</v>
          </cell>
          <cell r="BO69" t="str">
            <v>No</v>
          </cell>
          <cell r="BP69" t="str">
            <v>No</v>
          </cell>
        </row>
        <row r="70">
          <cell r="B70" t="str">
            <v>0069 CZ07 LargeOffice WWR60StDim</v>
          </cell>
          <cell r="C70" t="str">
            <v>0055 CZ07 LargeOffice Base</v>
          </cell>
          <cell r="D70" t="b">
            <v>1</v>
          </cell>
          <cell r="E70" t="str">
            <v>CZ07RV2.epw</v>
          </cell>
          <cell r="F70">
            <v>7</v>
          </cell>
          <cell r="G70">
            <v>0</v>
          </cell>
          <cell r="H70">
            <v>1.024128E-3</v>
          </cell>
          <cell r="I70">
            <v>0.14961845738037893</v>
          </cell>
          <cell r="J70">
            <v>0</v>
          </cell>
          <cell r="K70">
            <v>2.0579129996354562</v>
          </cell>
          <cell r="L70">
            <v>1.4609636167878515</v>
          </cell>
          <cell r="M70">
            <v>0.73</v>
          </cell>
          <cell r="N70">
            <v>0.44999999999999996</v>
          </cell>
          <cell r="O70">
            <v>0.8</v>
          </cell>
          <cell r="P70">
            <v>1.9250298745632004</v>
          </cell>
          <cell r="Q70">
            <v>1.5E-3</v>
          </cell>
          <cell r="R70">
            <v>4.3722632176514349</v>
          </cell>
          <cell r="S70">
            <v>0.61</v>
          </cell>
          <cell r="T70">
            <v>0.34</v>
          </cell>
          <cell r="U70">
            <v>0.68929999999999991</v>
          </cell>
          <cell r="V70">
            <v>0.38419999999999999</v>
          </cell>
          <cell r="W70">
            <v>0.64409999999999989</v>
          </cell>
          <cell r="X70">
            <v>9.9999999999999995E-7</v>
          </cell>
          <cell r="Y70">
            <v>0</v>
          </cell>
          <cell r="Z70">
            <v>0</v>
          </cell>
          <cell r="AA70">
            <v>9.6875193750387503</v>
          </cell>
          <cell r="AB70">
            <v>10.763910416709722</v>
          </cell>
          <cell r="AC70">
            <v>31468.723000000002</v>
          </cell>
          <cell r="AD70">
            <v>450</v>
          </cell>
          <cell r="AE70">
            <v>450</v>
          </cell>
          <cell r="AF70">
            <v>450</v>
          </cell>
          <cell r="AG70">
            <v>2</v>
          </cell>
          <cell r="AH70">
            <v>0.3</v>
          </cell>
          <cell r="AI70">
            <v>0.2</v>
          </cell>
          <cell r="AJ70">
            <v>3</v>
          </cell>
          <cell r="AK70">
            <v>3</v>
          </cell>
          <cell r="AL70">
            <v>0</v>
          </cell>
          <cell r="AM70" t="str">
            <v>CZ07LargeOfficeWWR60.idf</v>
          </cell>
          <cell r="AN70" t="str">
            <v>CTZ07SiteDesign.idf</v>
          </cell>
          <cell r="AO70">
            <v>0</v>
          </cell>
          <cell r="AP70">
            <v>69</v>
          </cell>
          <cell r="AQ70" t="str">
            <v>LargeOffice</v>
          </cell>
          <cell r="AR70" t="str">
            <v>WWR60</v>
          </cell>
          <cell r="AS70" t="str">
            <v>StDim</v>
          </cell>
          <cell r="AT70" t="str">
            <v>No</v>
          </cell>
          <cell r="AU70" t="str">
            <v>No</v>
          </cell>
          <cell r="AV70" t="str">
            <v>No</v>
          </cell>
          <cell r="AW70" t="str">
            <v>No</v>
          </cell>
          <cell r="AX70" t="str">
            <v>No</v>
          </cell>
          <cell r="AY70" t="str">
            <v>No</v>
          </cell>
          <cell r="AZ70" t="str">
            <v>No</v>
          </cell>
          <cell r="BA70" t="str">
            <v>No</v>
          </cell>
          <cell r="BB70" t="str">
            <v>No</v>
          </cell>
          <cell r="BC70" t="str">
            <v>No</v>
          </cell>
          <cell r="BD70" t="str">
            <v>Yes</v>
          </cell>
          <cell r="BE70" t="str">
            <v>No</v>
          </cell>
          <cell r="BF70" t="str">
            <v>No</v>
          </cell>
          <cell r="BG70" t="str">
            <v>No</v>
          </cell>
          <cell r="BH70" t="str">
            <v>No</v>
          </cell>
          <cell r="BI70" t="str">
            <v>No</v>
          </cell>
          <cell r="BJ70" t="str">
            <v>No</v>
          </cell>
          <cell r="BK70" t="str">
            <v>No</v>
          </cell>
          <cell r="BL70" t="str">
            <v>No</v>
          </cell>
          <cell r="BM70" t="str">
            <v>No</v>
          </cell>
          <cell r="BN70" t="str">
            <v>No</v>
          </cell>
          <cell r="BO70" t="str">
            <v>No</v>
          </cell>
          <cell r="BP70" t="str">
            <v>No</v>
          </cell>
        </row>
        <row r="71">
          <cell r="B71" t="str">
            <v>0070 CZ07 LargeOffice WWR60StDimVT+20</v>
          </cell>
          <cell r="C71" t="str">
            <v>0055 CZ07 LargeOffice Base</v>
          </cell>
          <cell r="D71" t="b">
            <v>1</v>
          </cell>
          <cell r="E71" t="str">
            <v>CZ07RV2.epw</v>
          </cell>
          <cell r="F71">
            <v>7</v>
          </cell>
          <cell r="G71">
            <v>0</v>
          </cell>
          <cell r="H71">
            <v>1.024128E-3</v>
          </cell>
          <cell r="I71">
            <v>0.14961845738037893</v>
          </cell>
          <cell r="J71">
            <v>0</v>
          </cell>
          <cell r="K71">
            <v>2.0579129996354562</v>
          </cell>
          <cell r="L71">
            <v>1.4609636167878515</v>
          </cell>
          <cell r="M71">
            <v>0.73</v>
          </cell>
          <cell r="N71">
            <v>0.44999999999999996</v>
          </cell>
          <cell r="O71">
            <v>0.8</v>
          </cell>
          <cell r="P71">
            <v>1.9250298745632004</v>
          </cell>
          <cell r="Q71">
            <v>1.5E-3</v>
          </cell>
          <cell r="R71">
            <v>4.3722632176514349</v>
          </cell>
          <cell r="S71">
            <v>0.61</v>
          </cell>
          <cell r="T71">
            <v>0.34</v>
          </cell>
          <cell r="U71">
            <v>0.8271599999999999</v>
          </cell>
          <cell r="V71">
            <v>0.46103999999999995</v>
          </cell>
          <cell r="W71">
            <v>0.64409999999999989</v>
          </cell>
          <cell r="X71">
            <v>9.9999999999999995E-7</v>
          </cell>
          <cell r="Y71">
            <v>0</v>
          </cell>
          <cell r="Z71">
            <v>0</v>
          </cell>
          <cell r="AA71">
            <v>9.6875193750387503</v>
          </cell>
          <cell r="AB71">
            <v>10.763910416709722</v>
          </cell>
          <cell r="AC71">
            <v>31468.723000000002</v>
          </cell>
          <cell r="AD71">
            <v>450</v>
          </cell>
          <cell r="AE71">
            <v>450</v>
          </cell>
          <cell r="AF71">
            <v>450</v>
          </cell>
          <cell r="AG71">
            <v>2</v>
          </cell>
          <cell r="AH71">
            <v>0.3</v>
          </cell>
          <cell r="AI71">
            <v>0.2</v>
          </cell>
          <cell r="AJ71">
            <v>3</v>
          </cell>
          <cell r="AK71">
            <v>3</v>
          </cell>
          <cell r="AL71">
            <v>0</v>
          </cell>
          <cell r="AM71" t="str">
            <v>CZ07LargeOfficeWWR60.idf</v>
          </cell>
          <cell r="AN71" t="str">
            <v>CTZ07SiteDesign.idf</v>
          </cell>
          <cell r="AO71">
            <v>0</v>
          </cell>
          <cell r="AP71">
            <v>70</v>
          </cell>
          <cell r="AQ71" t="str">
            <v>LargeOffice</v>
          </cell>
          <cell r="AR71" t="str">
            <v>WWR60</v>
          </cell>
          <cell r="AS71" t="str">
            <v>StDimVT+20</v>
          </cell>
          <cell r="AT71" t="str">
            <v>No</v>
          </cell>
          <cell r="AU71" t="str">
            <v>No</v>
          </cell>
          <cell r="AV71" t="str">
            <v>No</v>
          </cell>
          <cell r="AW71" t="str">
            <v>No</v>
          </cell>
          <cell r="AX71" t="str">
            <v>No</v>
          </cell>
          <cell r="AY71" t="str">
            <v>No</v>
          </cell>
          <cell r="AZ71" t="str">
            <v>No</v>
          </cell>
          <cell r="BA71" t="str">
            <v>No</v>
          </cell>
          <cell r="BB71" t="str">
            <v>Yes</v>
          </cell>
          <cell r="BC71" t="str">
            <v>No</v>
          </cell>
          <cell r="BD71" t="str">
            <v>Yes</v>
          </cell>
          <cell r="BE71" t="str">
            <v>No</v>
          </cell>
          <cell r="BF71" t="str">
            <v>No</v>
          </cell>
          <cell r="BG71" t="str">
            <v>No</v>
          </cell>
          <cell r="BH71" t="str">
            <v>No</v>
          </cell>
          <cell r="BI71" t="str">
            <v>No</v>
          </cell>
          <cell r="BJ71" t="str">
            <v>No</v>
          </cell>
          <cell r="BK71" t="str">
            <v>No</v>
          </cell>
          <cell r="BL71" t="str">
            <v>No</v>
          </cell>
          <cell r="BM71" t="str">
            <v>No</v>
          </cell>
          <cell r="BN71" t="str">
            <v>No</v>
          </cell>
          <cell r="BO71" t="str">
            <v>No</v>
          </cell>
          <cell r="BP71" t="str">
            <v>No</v>
          </cell>
        </row>
        <row r="72">
          <cell r="B72" t="str">
            <v>0071 CZ01 LargeOffice Base</v>
          </cell>
          <cell r="C72">
            <v>0</v>
          </cell>
          <cell r="D72" t="b">
            <v>1</v>
          </cell>
          <cell r="E72" t="str">
            <v>CZ01RV2.epw</v>
          </cell>
          <cell r="F72">
            <v>1</v>
          </cell>
          <cell r="G72">
            <v>0</v>
          </cell>
          <cell r="H72">
            <v>1.024128E-3</v>
          </cell>
          <cell r="I72">
            <v>0.14961845738037893</v>
          </cell>
          <cell r="J72">
            <v>0</v>
          </cell>
          <cell r="K72">
            <v>3.0234880784205331</v>
          </cell>
          <cell r="L72">
            <v>1.4609636167878515</v>
          </cell>
          <cell r="M72">
            <v>0.73</v>
          </cell>
          <cell r="N72">
            <v>0.75</v>
          </cell>
          <cell r="O72">
            <v>0.75</v>
          </cell>
          <cell r="P72">
            <v>2.8906049533482774</v>
          </cell>
          <cell r="Q72">
            <v>0.34613337434919739</v>
          </cell>
          <cell r="R72">
            <v>2.6687840419430833</v>
          </cell>
          <cell r="S72">
            <v>0.47</v>
          </cell>
          <cell r="T72">
            <v>0.43</v>
          </cell>
          <cell r="U72">
            <v>0.53109999999999991</v>
          </cell>
          <cell r="V72">
            <v>0.48589999999999994</v>
          </cell>
          <cell r="W72">
            <v>0.79099999999999993</v>
          </cell>
          <cell r="X72">
            <v>9.9999999999999995E-7</v>
          </cell>
          <cell r="Y72">
            <v>0</v>
          </cell>
          <cell r="Z72">
            <v>0</v>
          </cell>
          <cell r="AA72">
            <v>9.6875193750387503</v>
          </cell>
          <cell r="AB72">
            <v>10.763910416709722</v>
          </cell>
          <cell r="AC72">
            <v>31468.723000000002</v>
          </cell>
          <cell r="AD72">
            <v>100000</v>
          </cell>
          <cell r="AE72">
            <v>100000</v>
          </cell>
          <cell r="AF72">
            <v>450</v>
          </cell>
          <cell r="AG72">
            <v>2</v>
          </cell>
          <cell r="AH72">
            <v>0.3</v>
          </cell>
          <cell r="AI72">
            <v>0.2</v>
          </cell>
          <cell r="AJ72">
            <v>3</v>
          </cell>
          <cell r="AK72">
            <v>3</v>
          </cell>
          <cell r="AL72">
            <v>0</v>
          </cell>
          <cell r="AM72" t="str">
            <v>CZ01LargeOffice.idf</v>
          </cell>
          <cell r="AN72" t="str">
            <v>CTZ01SiteDesign.idf</v>
          </cell>
          <cell r="AO72">
            <v>0</v>
          </cell>
          <cell r="AP72">
            <v>71</v>
          </cell>
          <cell r="AQ72" t="str">
            <v>LargeOffice</v>
          </cell>
          <cell r="AR72" t="str">
            <v>Base</v>
          </cell>
          <cell r="AS72">
            <v>0</v>
          </cell>
          <cell r="AT72" t="str">
            <v>No</v>
          </cell>
          <cell r="AU72" t="str">
            <v>No</v>
          </cell>
          <cell r="AV72" t="str">
            <v>No</v>
          </cell>
          <cell r="AW72" t="str">
            <v>No</v>
          </cell>
          <cell r="AX72" t="str">
            <v>No</v>
          </cell>
          <cell r="AY72" t="str">
            <v>No</v>
          </cell>
          <cell r="AZ72" t="str">
            <v>No</v>
          </cell>
          <cell r="BA72" t="str">
            <v>No</v>
          </cell>
          <cell r="BB72" t="str">
            <v>No</v>
          </cell>
          <cell r="BC72" t="str">
            <v>No</v>
          </cell>
          <cell r="BD72" t="str">
            <v>No</v>
          </cell>
          <cell r="BE72" t="str">
            <v>No</v>
          </cell>
          <cell r="BF72" t="str">
            <v>No</v>
          </cell>
          <cell r="BG72" t="str">
            <v>No</v>
          </cell>
          <cell r="BH72" t="str">
            <v>No</v>
          </cell>
          <cell r="BI72" t="str">
            <v>No</v>
          </cell>
          <cell r="BJ72" t="str">
            <v>No</v>
          </cell>
          <cell r="BK72" t="str">
            <v>No</v>
          </cell>
          <cell r="BL72" t="str">
            <v>No</v>
          </cell>
          <cell r="BM72" t="str">
            <v>No</v>
          </cell>
          <cell r="BN72" t="str">
            <v>No</v>
          </cell>
          <cell r="BO72" t="str">
            <v>No</v>
          </cell>
          <cell r="BP72" t="str">
            <v>No</v>
          </cell>
        </row>
        <row r="73">
          <cell r="B73" t="str">
            <v>0072 CZ01 LargeOffice WWR20</v>
          </cell>
          <cell r="C73" t="str">
            <v>0071 CZ01 LargeOffice Base</v>
          </cell>
          <cell r="D73" t="b">
            <v>1</v>
          </cell>
          <cell r="E73" t="str">
            <v>CZ01RV2.epw</v>
          </cell>
          <cell r="F73">
            <v>1</v>
          </cell>
          <cell r="G73">
            <v>0</v>
          </cell>
          <cell r="H73">
            <v>1.024128E-3</v>
          </cell>
          <cell r="I73">
            <v>0.14961845738037893</v>
          </cell>
          <cell r="J73">
            <v>0</v>
          </cell>
          <cell r="K73">
            <v>3.0234880784205331</v>
          </cell>
          <cell r="L73">
            <v>1.4609636167878515</v>
          </cell>
          <cell r="M73">
            <v>0.73</v>
          </cell>
          <cell r="N73">
            <v>0.75</v>
          </cell>
          <cell r="O73">
            <v>0.75</v>
          </cell>
          <cell r="P73">
            <v>2.8906049533482774</v>
          </cell>
          <cell r="Q73">
            <v>0.34613337434919739</v>
          </cell>
          <cell r="R73">
            <v>2.6687840419430833</v>
          </cell>
          <cell r="S73">
            <v>0.47</v>
          </cell>
          <cell r="T73">
            <v>0.43</v>
          </cell>
          <cell r="U73">
            <v>0.53109999999999991</v>
          </cell>
          <cell r="V73">
            <v>0.48589999999999994</v>
          </cell>
          <cell r="W73">
            <v>0.79099999999999993</v>
          </cell>
          <cell r="X73">
            <v>9.9999999999999995E-7</v>
          </cell>
          <cell r="Y73">
            <v>0</v>
          </cell>
          <cell r="Z73">
            <v>0</v>
          </cell>
          <cell r="AA73">
            <v>9.6875193750387503</v>
          </cell>
          <cell r="AB73">
            <v>10.763910416709722</v>
          </cell>
          <cell r="AC73">
            <v>31468.723000000002</v>
          </cell>
          <cell r="AD73">
            <v>100000</v>
          </cell>
          <cell r="AE73">
            <v>100000</v>
          </cell>
          <cell r="AF73">
            <v>450</v>
          </cell>
          <cell r="AG73">
            <v>2</v>
          </cell>
          <cell r="AH73">
            <v>0.3</v>
          </cell>
          <cell r="AI73">
            <v>0.2</v>
          </cell>
          <cell r="AJ73">
            <v>3</v>
          </cell>
          <cell r="AK73">
            <v>3</v>
          </cell>
          <cell r="AL73">
            <v>0</v>
          </cell>
          <cell r="AM73" t="str">
            <v>CZ01LargeOfficeWWR20.idf</v>
          </cell>
          <cell r="AN73" t="str">
            <v>CTZ01SiteDesign.idf</v>
          </cell>
          <cell r="AO73">
            <v>0</v>
          </cell>
          <cell r="AP73">
            <v>72</v>
          </cell>
          <cell r="AQ73" t="str">
            <v>LargeOffice</v>
          </cell>
          <cell r="AR73" t="str">
            <v>WWR</v>
          </cell>
          <cell r="AS73">
            <v>20</v>
          </cell>
          <cell r="AT73" t="str">
            <v>No</v>
          </cell>
          <cell r="AU73" t="str">
            <v>No</v>
          </cell>
          <cell r="AV73" t="str">
            <v>No</v>
          </cell>
          <cell r="AW73" t="str">
            <v>No</v>
          </cell>
          <cell r="AX73" t="str">
            <v>No</v>
          </cell>
          <cell r="AY73" t="str">
            <v>No</v>
          </cell>
          <cell r="AZ73" t="str">
            <v>No</v>
          </cell>
          <cell r="BA73" t="str">
            <v>No</v>
          </cell>
          <cell r="BB73" t="str">
            <v>No</v>
          </cell>
          <cell r="BC73" t="str">
            <v>No</v>
          </cell>
          <cell r="BD73" t="str">
            <v>No</v>
          </cell>
          <cell r="BE73" t="str">
            <v>No</v>
          </cell>
          <cell r="BF73" t="str">
            <v>No</v>
          </cell>
          <cell r="BG73" t="str">
            <v>No</v>
          </cell>
          <cell r="BH73" t="str">
            <v>No</v>
          </cell>
          <cell r="BI73" t="str">
            <v>No</v>
          </cell>
          <cell r="BJ73" t="str">
            <v>No</v>
          </cell>
          <cell r="BK73" t="str">
            <v>No</v>
          </cell>
          <cell r="BL73" t="str">
            <v>No</v>
          </cell>
          <cell r="BM73" t="str">
            <v>No</v>
          </cell>
          <cell r="BN73" t="str">
            <v>No</v>
          </cell>
          <cell r="BO73" t="str">
            <v>No</v>
          </cell>
          <cell r="BP73" t="str">
            <v>No</v>
          </cell>
        </row>
        <row r="74">
          <cell r="B74" t="str">
            <v>0073 CZ01 LargeOffice WWR60</v>
          </cell>
          <cell r="C74" t="str">
            <v>0071 CZ01 LargeOffice Base</v>
          </cell>
          <cell r="D74" t="b">
            <v>1</v>
          </cell>
          <cell r="E74" t="str">
            <v>CZ01RV2.epw</v>
          </cell>
          <cell r="F74">
            <v>1</v>
          </cell>
          <cell r="G74">
            <v>0</v>
          </cell>
          <cell r="H74">
            <v>1.024128E-3</v>
          </cell>
          <cell r="I74">
            <v>0.14961845738037893</v>
          </cell>
          <cell r="J74">
            <v>0</v>
          </cell>
          <cell r="K74">
            <v>3.0234880784205331</v>
          </cell>
          <cell r="L74">
            <v>1.4609636167878515</v>
          </cell>
          <cell r="M74">
            <v>0.73</v>
          </cell>
          <cell r="N74">
            <v>0.75</v>
          </cell>
          <cell r="O74">
            <v>0.75</v>
          </cell>
          <cell r="P74">
            <v>2.8906049533482774</v>
          </cell>
          <cell r="Q74">
            <v>0.34613337434919739</v>
          </cell>
          <cell r="R74">
            <v>2.6687840419430833</v>
          </cell>
          <cell r="S74">
            <v>0.47</v>
          </cell>
          <cell r="T74">
            <v>0.43</v>
          </cell>
          <cell r="U74">
            <v>0.53109999999999991</v>
          </cell>
          <cell r="V74">
            <v>0.48589999999999994</v>
          </cell>
          <cell r="W74">
            <v>0.79099999999999993</v>
          </cell>
          <cell r="X74">
            <v>9.9999999999999995E-7</v>
          </cell>
          <cell r="Y74">
            <v>0</v>
          </cell>
          <cell r="Z74">
            <v>0</v>
          </cell>
          <cell r="AA74">
            <v>9.6875193750387503</v>
          </cell>
          <cell r="AB74">
            <v>10.763910416709722</v>
          </cell>
          <cell r="AC74">
            <v>31468.723000000002</v>
          </cell>
          <cell r="AD74">
            <v>100000</v>
          </cell>
          <cell r="AE74">
            <v>100000</v>
          </cell>
          <cell r="AF74">
            <v>450</v>
          </cell>
          <cell r="AG74">
            <v>2</v>
          </cell>
          <cell r="AH74">
            <v>0.3</v>
          </cell>
          <cell r="AI74">
            <v>0.2</v>
          </cell>
          <cell r="AJ74">
            <v>3</v>
          </cell>
          <cell r="AK74">
            <v>3</v>
          </cell>
          <cell r="AL74">
            <v>0</v>
          </cell>
          <cell r="AM74" t="str">
            <v>CZ01LargeOfficeWWR60.idf</v>
          </cell>
          <cell r="AN74" t="str">
            <v>CTZ01SiteDesign.idf</v>
          </cell>
          <cell r="AO74">
            <v>0</v>
          </cell>
          <cell r="AP74">
            <v>73</v>
          </cell>
          <cell r="AQ74" t="str">
            <v>LargeOffice</v>
          </cell>
          <cell r="AR74" t="str">
            <v>WWR</v>
          </cell>
          <cell r="AS74">
            <v>60</v>
          </cell>
          <cell r="AT74" t="str">
            <v>No</v>
          </cell>
          <cell r="AU74" t="str">
            <v>No</v>
          </cell>
          <cell r="AV74" t="str">
            <v>No</v>
          </cell>
          <cell r="AW74" t="str">
            <v>No</v>
          </cell>
          <cell r="AX74" t="str">
            <v>No</v>
          </cell>
          <cell r="AY74" t="str">
            <v>No</v>
          </cell>
          <cell r="AZ74" t="str">
            <v>No</v>
          </cell>
          <cell r="BA74" t="str">
            <v>No</v>
          </cell>
          <cell r="BB74" t="str">
            <v>No</v>
          </cell>
          <cell r="BC74" t="str">
            <v>No</v>
          </cell>
          <cell r="BD74" t="str">
            <v>No</v>
          </cell>
          <cell r="BE74" t="str">
            <v>No</v>
          </cell>
          <cell r="BF74" t="str">
            <v>No</v>
          </cell>
          <cell r="BG74" t="str">
            <v>No</v>
          </cell>
          <cell r="BH74" t="str">
            <v>No</v>
          </cell>
          <cell r="BI74" t="str">
            <v>No</v>
          </cell>
          <cell r="BJ74" t="str">
            <v>No</v>
          </cell>
          <cell r="BK74" t="str">
            <v>No</v>
          </cell>
          <cell r="BL74" t="str">
            <v>No</v>
          </cell>
          <cell r="BM74" t="str">
            <v>No</v>
          </cell>
          <cell r="BN74" t="str">
            <v>No</v>
          </cell>
          <cell r="BO74" t="str">
            <v>No</v>
          </cell>
          <cell r="BP74" t="str">
            <v>No</v>
          </cell>
        </row>
        <row r="75">
          <cell r="B75" t="str">
            <v>0074 CZ01 LargeOffice BaseContDim</v>
          </cell>
          <cell r="C75" t="str">
            <v>0071 CZ01 LargeOffice Base</v>
          </cell>
          <cell r="D75" t="b">
            <v>1</v>
          </cell>
          <cell r="E75" t="str">
            <v>CZ01RV2.epw</v>
          </cell>
          <cell r="F75">
            <v>1</v>
          </cell>
          <cell r="G75">
            <v>0</v>
          </cell>
          <cell r="H75">
            <v>1.024128E-3</v>
          </cell>
          <cell r="I75">
            <v>0.14961845738037893</v>
          </cell>
          <cell r="J75">
            <v>0</v>
          </cell>
          <cell r="K75">
            <v>3.0234880784205331</v>
          </cell>
          <cell r="L75">
            <v>1.4609636167878515</v>
          </cell>
          <cell r="M75">
            <v>0.73</v>
          </cell>
          <cell r="N75">
            <v>0.75</v>
          </cell>
          <cell r="O75">
            <v>0.75</v>
          </cell>
          <cell r="P75">
            <v>2.8906049533482774</v>
          </cell>
          <cell r="Q75">
            <v>0.34613337434919739</v>
          </cell>
          <cell r="R75">
            <v>2.6687840419430833</v>
          </cell>
          <cell r="S75">
            <v>0.47</v>
          </cell>
          <cell r="T75">
            <v>0.43</v>
          </cell>
          <cell r="U75">
            <v>0.53109999999999991</v>
          </cell>
          <cell r="V75">
            <v>0.48589999999999994</v>
          </cell>
          <cell r="W75">
            <v>0.79099999999999993</v>
          </cell>
          <cell r="X75">
            <v>9.9999999999999995E-7</v>
          </cell>
          <cell r="Y75">
            <v>0</v>
          </cell>
          <cell r="Z75">
            <v>0</v>
          </cell>
          <cell r="AA75">
            <v>9.6875193750387503</v>
          </cell>
          <cell r="AB75">
            <v>10.763910416709722</v>
          </cell>
          <cell r="AC75">
            <v>31468.723000000002</v>
          </cell>
          <cell r="AD75">
            <v>450</v>
          </cell>
          <cell r="AE75">
            <v>450</v>
          </cell>
          <cell r="AF75">
            <v>450</v>
          </cell>
          <cell r="AG75">
            <v>1</v>
          </cell>
          <cell r="AH75">
            <v>0.3</v>
          </cell>
          <cell r="AI75">
            <v>0.2</v>
          </cell>
          <cell r="AJ75">
            <v>3</v>
          </cell>
          <cell r="AK75">
            <v>3</v>
          </cell>
          <cell r="AL75">
            <v>0</v>
          </cell>
          <cell r="AM75" t="str">
            <v>CZ01LargeOffice.idf</v>
          </cell>
          <cell r="AN75" t="str">
            <v>CTZ01SiteDesign.idf</v>
          </cell>
          <cell r="AO75">
            <v>0</v>
          </cell>
          <cell r="AP75">
            <v>74</v>
          </cell>
          <cell r="AQ75" t="str">
            <v>LargeOffice</v>
          </cell>
          <cell r="AR75" t="str">
            <v>Base</v>
          </cell>
          <cell r="AS75" t="str">
            <v>ContDim</v>
          </cell>
          <cell r="AT75" t="str">
            <v>No</v>
          </cell>
          <cell r="AU75" t="str">
            <v>No</v>
          </cell>
          <cell r="AV75" t="str">
            <v>No</v>
          </cell>
          <cell r="AW75" t="str">
            <v>No</v>
          </cell>
          <cell r="AX75" t="str">
            <v>No</v>
          </cell>
          <cell r="AY75" t="str">
            <v>No</v>
          </cell>
          <cell r="AZ75" t="str">
            <v>No</v>
          </cell>
          <cell r="BA75" t="str">
            <v>No</v>
          </cell>
          <cell r="BB75" t="str">
            <v>No</v>
          </cell>
          <cell r="BC75" t="str">
            <v>No</v>
          </cell>
          <cell r="BD75" t="str">
            <v>Yes</v>
          </cell>
          <cell r="BE75" t="str">
            <v>No</v>
          </cell>
          <cell r="BF75" t="str">
            <v>No</v>
          </cell>
          <cell r="BG75" t="str">
            <v>No</v>
          </cell>
          <cell r="BH75" t="str">
            <v>No</v>
          </cell>
          <cell r="BI75" t="str">
            <v>No</v>
          </cell>
          <cell r="BJ75" t="str">
            <v>No</v>
          </cell>
          <cell r="BK75" t="str">
            <v>No</v>
          </cell>
          <cell r="BL75" t="str">
            <v>No</v>
          </cell>
          <cell r="BM75" t="str">
            <v>No</v>
          </cell>
          <cell r="BN75" t="str">
            <v>No</v>
          </cell>
          <cell r="BO75" t="str">
            <v>No</v>
          </cell>
          <cell r="BP75" t="str">
            <v>No</v>
          </cell>
        </row>
        <row r="76">
          <cell r="B76" t="str">
            <v>0075 CZ01 LargeOffice BaseContDimVT+20</v>
          </cell>
          <cell r="C76" t="str">
            <v>0071 CZ01 LargeOffice Base</v>
          </cell>
          <cell r="D76" t="b">
            <v>1</v>
          </cell>
          <cell r="E76" t="str">
            <v>CZ01RV2.epw</v>
          </cell>
          <cell r="F76">
            <v>1</v>
          </cell>
          <cell r="G76">
            <v>0</v>
          </cell>
          <cell r="H76">
            <v>1.024128E-3</v>
          </cell>
          <cell r="I76">
            <v>0.14961845738037893</v>
          </cell>
          <cell r="J76">
            <v>0</v>
          </cell>
          <cell r="K76">
            <v>3.0234880784205331</v>
          </cell>
          <cell r="L76">
            <v>1.4609636167878515</v>
          </cell>
          <cell r="M76">
            <v>0.73</v>
          </cell>
          <cell r="N76">
            <v>0.75</v>
          </cell>
          <cell r="O76">
            <v>0.75</v>
          </cell>
          <cell r="P76">
            <v>2.8906049533482774</v>
          </cell>
          <cell r="Q76">
            <v>0.34613337434919739</v>
          </cell>
          <cell r="R76">
            <v>2.6687840419430833</v>
          </cell>
          <cell r="S76">
            <v>0.47</v>
          </cell>
          <cell r="T76">
            <v>0.43</v>
          </cell>
          <cell r="U76">
            <v>0.63731999999999989</v>
          </cell>
          <cell r="V76">
            <v>0.58307999999999993</v>
          </cell>
          <cell r="W76">
            <v>0.79099999999999993</v>
          </cell>
          <cell r="X76">
            <v>9.9999999999999995E-7</v>
          </cell>
          <cell r="Y76">
            <v>0</v>
          </cell>
          <cell r="Z76">
            <v>0</v>
          </cell>
          <cell r="AA76">
            <v>9.6875193750387503</v>
          </cell>
          <cell r="AB76">
            <v>10.763910416709722</v>
          </cell>
          <cell r="AC76">
            <v>31468.723000000002</v>
          </cell>
          <cell r="AD76">
            <v>450</v>
          </cell>
          <cell r="AE76">
            <v>450</v>
          </cell>
          <cell r="AF76">
            <v>450</v>
          </cell>
          <cell r="AG76">
            <v>1</v>
          </cell>
          <cell r="AH76">
            <v>0.3</v>
          </cell>
          <cell r="AI76">
            <v>0.2</v>
          </cell>
          <cell r="AJ76">
            <v>3</v>
          </cell>
          <cell r="AK76">
            <v>3</v>
          </cell>
          <cell r="AL76">
            <v>0</v>
          </cell>
          <cell r="AM76" t="str">
            <v>CZ01LargeOffice.idf</v>
          </cell>
          <cell r="AN76" t="str">
            <v>CTZ01SiteDesign.idf</v>
          </cell>
          <cell r="AO76">
            <v>0</v>
          </cell>
          <cell r="AP76">
            <v>75</v>
          </cell>
          <cell r="AQ76" t="str">
            <v>LargeOffice</v>
          </cell>
          <cell r="AR76" t="str">
            <v>Base</v>
          </cell>
          <cell r="AS76" t="str">
            <v>ContDimVT+20</v>
          </cell>
          <cell r="AT76" t="str">
            <v>No</v>
          </cell>
          <cell r="AU76" t="str">
            <v>No</v>
          </cell>
          <cell r="AV76" t="str">
            <v>No</v>
          </cell>
          <cell r="AW76" t="str">
            <v>No</v>
          </cell>
          <cell r="AX76" t="str">
            <v>No</v>
          </cell>
          <cell r="AY76" t="str">
            <v>No</v>
          </cell>
          <cell r="AZ76" t="str">
            <v>No</v>
          </cell>
          <cell r="BA76" t="str">
            <v>No</v>
          </cell>
          <cell r="BB76" t="str">
            <v>Yes</v>
          </cell>
          <cell r="BC76" t="str">
            <v>No</v>
          </cell>
          <cell r="BD76" t="str">
            <v>Yes</v>
          </cell>
          <cell r="BE76" t="str">
            <v>No</v>
          </cell>
          <cell r="BF76" t="str">
            <v>No</v>
          </cell>
          <cell r="BG76" t="str">
            <v>No</v>
          </cell>
          <cell r="BH76" t="str">
            <v>No</v>
          </cell>
          <cell r="BI76" t="str">
            <v>No</v>
          </cell>
          <cell r="BJ76" t="str">
            <v>No</v>
          </cell>
          <cell r="BK76" t="str">
            <v>No</v>
          </cell>
          <cell r="BL76" t="str">
            <v>No</v>
          </cell>
          <cell r="BM76" t="str">
            <v>No</v>
          </cell>
          <cell r="BN76" t="str">
            <v>No</v>
          </cell>
          <cell r="BO76" t="str">
            <v>No</v>
          </cell>
          <cell r="BP76" t="str">
            <v>No</v>
          </cell>
        </row>
        <row r="77">
          <cell r="B77" t="str">
            <v>0076 CZ01 LargeOffice BaseStDim</v>
          </cell>
          <cell r="C77" t="str">
            <v>0071 CZ01 LargeOffice Base</v>
          </cell>
          <cell r="D77" t="b">
            <v>1</v>
          </cell>
          <cell r="E77" t="str">
            <v>CZ01RV2.epw</v>
          </cell>
          <cell r="F77">
            <v>1</v>
          </cell>
          <cell r="G77">
            <v>0</v>
          </cell>
          <cell r="H77">
            <v>1.024128E-3</v>
          </cell>
          <cell r="I77">
            <v>0.14961845738037893</v>
          </cell>
          <cell r="J77">
            <v>0</v>
          </cell>
          <cell r="K77">
            <v>3.0234880784205331</v>
          </cell>
          <cell r="L77">
            <v>1.4609636167878515</v>
          </cell>
          <cell r="M77">
            <v>0.73</v>
          </cell>
          <cell r="N77">
            <v>0.75</v>
          </cell>
          <cell r="O77">
            <v>0.75</v>
          </cell>
          <cell r="P77">
            <v>2.8906049533482774</v>
          </cell>
          <cell r="Q77">
            <v>0.34613337434919739</v>
          </cell>
          <cell r="R77">
            <v>2.6687840419430833</v>
          </cell>
          <cell r="S77">
            <v>0.47</v>
          </cell>
          <cell r="T77">
            <v>0.43</v>
          </cell>
          <cell r="U77">
            <v>0.53109999999999991</v>
          </cell>
          <cell r="V77">
            <v>0.48589999999999994</v>
          </cell>
          <cell r="W77">
            <v>0.79099999999999993</v>
          </cell>
          <cell r="X77">
            <v>9.9999999999999995E-7</v>
          </cell>
          <cell r="Y77">
            <v>0</v>
          </cell>
          <cell r="Z77">
            <v>0</v>
          </cell>
          <cell r="AA77">
            <v>9.6875193750387503</v>
          </cell>
          <cell r="AB77">
            <v>10.763910416709722</v>
          </cell>
          <cell r="AC77">
            <v>31468.723000000002</v>
          </cell>
          <cell r="AD77">
            <v>450</v>
          </cell>
          <cell r="AE77">
            <v>450</v>
          </cell>
          <cell r="AF77">
            <v>450</v>
          </cell>
          <cell r="AG77">
            <v>2</v>
          </cell>
          <cell r="AH77">
            <v>0.3</v>
          </cell>
          <cell r="AI77">
            <v>0.2</v>
          </cell>
          <cell r="AJ77">
            <v>3</v>
          </cell>
          <cell r="AK77">
            <v>3</v>
          </cell>
          <cell r="AL77">
            <v>0</v>
          </cell>
          <cell r="AM77" t="str">
            <v>CZ01LargeOffice.idf</v>
          </cell>
          <cell r="AN77" t="str">
            <v>CTZ01SiteDesign.idf</v>
          </cell>
          <cell r="AO77">
            <v>0</v>
          </cell>
          <cell r="AP77">
            <v>76</v>
          </cell>
          <cell r="AQ77" t="str">
            <v>LargeOffice</v>
          </cell>
          <cell r="AR77" t="str">
            <v>Base</v>
          </cell>
          <cell r="AS77" t="str">
            <v>StDim</v>
          </cell>
          <cell r="AT77" t="str">
            <v>No</v>
          </cell>
          <cell r="AU77" t="str">
            <v>No</v>
          </cell>
          <cell r="AV77" t="str">
            <v>No</v>
          </cell>
          <cell r="AW77" t="str">
            <v>No</v>
          </cell>
          <cell r="AX77" t="str">
            <v>No</v>
          </cell>
          <cell r="AY77" t="str">
            <v>No</v>
          </cell>
          <cell r="AZ77" t="str">
            <v>No</v>
          </cell>
          <cell r="BA77" t="str">
            <v>No</v>
          </cell>
          <cell r="BB77" t="str">
            <v>No</v>
          </cell>
          <cell r="BC77" t="str">
            <v>No</v>
          </cell>
          <cell r="BD77" t="str">
            <v>Yes</v>
          </cell>
          <cell r="BE77" t="str">
            <v>No</v>
          </cell>
          <cell r="BF77" t="str">
            <v>No</v>
          </cell>
          <cell r="BG77" t="str">
            <v>No</v>
          </cell>
          <cell r="BH77" t="str">
            <v>No</v>
          </cell>
          <cell r="BI77" t="str">
            <v>No</v>
          </cell>
          <cell r="BJ77" t="str">
            <v>No</v>
          </cell>
          <cell r="BK77" t="str">
            <v>No</v>
          </cell>
          <cell r="BL77" t="str">
            <v>No</v>
          </cell>
          <cell r="BM77" t="str">
            <v>No</v>
          </cell>
          <cell r="BN77" t="str">
            <v>No</v>
          </cell>
          <cell r="BO77" t="str">
            <v>No</v>
          </cell>
          <cell r="BP77" t="str">
            <v>No</v>
          </cell>
        </row>
        <row r="78">
          <cell r="B78" t="str">
            <v>0077 CZ01 LargeOffice BaseStDimVT+20</v>
          </cell>
          <cell r="C78" t="str">
            <v>0071 CZ01 LargeOffice Base</v>
          </cell>
          <cell r="D78" t="b">
            <v>1</v>
          </cell>
          <cell r="E78" t="str">
            <v>CZ01RV2.epw</v>
          </cell>
          <cell r="F78">
            <v>1</v>
          </cell>
          <cell r="G78">
            <v>0</v>
          </cell>
          <cell r="H78">
            <v>1.024128E-3</v>
          </cell>
          <cell r="I78">
            <v>0.14961845738037893</v>
          </cell>
          <cell r="J78">
            <v>0</v>
          </cell>
          <cell r="K78">
            <v>3.0234880784205331</v>
          </cell>
          <cell r="L78">
            <v>1.4609636167878515</v>
          </cell>
          <cell r="M78">
            <v>0.73</v>
          </cell>
          <cell r="N78">
            <v>0.75</v>
          </cell>
          <cell r="O78">
            <v>0.75</v>
          </cell>
          <cell r="P78">
            <v>2.8906049533482774</v>
          </cell>
          <cell r="Q78">
            <v>0.34613337434919739</v>
          </cell>
          <cell r="R78">
            <v>2.6687840419430833</v>
          </cell>
          <cell r="S78">
            <v>0.47</v>
          </cell>
          <cell r="T78">
            <v>0.43</v>
          </cell>
          <cell r="U78">
            <v>0.63731999999999989</v>
          </cell>
          <cell r="V78">
            <v>0.58307999999999993</v>
          </cell>
          <cell r="W78">
            <v>0.79099999999999993</v>
          </cell>
          <cell r="X78">
            <v>9.9999999999999995E-7</v>
          </cell>
          <cell r="Y78">
            <v>0</v>
          </cell>
          <cell r="Z78">
            <v>0</v>
          </cell>
          <cell r="AA78">
            <v>9.6875193750387503</v>
          </cell>
          <cell r="AB78">
            <v>10.763910416709722</v>
          </cell>
          <cell r="AC78">
            <v>31468.723000000002</v>
          </cell>
          <cell r="AD78">
            <v>450</v>
          </cell>
          <cell r="AE78">
            <v>450</v>
          </cell>
          <cell r="AF78">
            <v>450</v>
          </cell>
          <cell r="AG78">
            <v>2</v>
          </cell>
          <cell r="AH78">
            <v>0.3</v>
          </cell>
          <cell r="AI78">
            <v>0.2</v>
          </cell>
          <cell r="AJ78">
            <v>3</v>
          </cell>
          <cell r="AK78">
            <v>3</v>
          </cell>
          <cell r="AL78">
            <v>0</v>
          </cell>
          <cell r="AM78" t="str">
            <v>CZ01LargeOffice.idf</v>
          </cell>
          <cell r="AN78" t="str">
            <v>CTZ01SiteDesign.idf</v>
          </cell>
          <cell r="AO78">
            <v>0</v>
          </cell>
          <cell r="AP78">
            <v>77</v>
          </cell>
          <cell r="AQ78" t="str">
            <v>LargeOffice</v>
          </cell>
          <cell r="AR78" t="str">
            <v>Base</v>
          </cell>
          <cell r="AS78" t="str">
            <v>StDimVT+20</v>
          </cell>
          <cell r="AT78" t="str">
            <v>No</v>
          </cell>
          <cell r="AU78" t="str">
            <v>No</v>
          </cell>
          <cell r="AV78" t="str">
            <v>No</v>
          </cell>
          <cell r="AW78" t="str">
            <v>No</v>
          </cell>
          <cell r="AX78" t="str">
            <v>No</v>
          </cell>
          <cell r="AY78" t="str">
            <v>No</v>
          </cell>
          <cell r="AZ78" t="str">
            <v>No</v>
          </cell>
          <cell r="BA78" t="str">
            <v>No</v>
          </cell>
          <cell r="BB78" t="str">
            <v>Yes</v>
          </cell>
          <cell r="BC78" t="str">
            <v>No</v>
          </cell>
          <cell r="BD78" t="str">
            <v>Yes</v>
          </cell>
          <cell r="BE78" t="str">
            <v>No</v>
          </cell>
          <cell r="BF78" t="str">
            <v>No</v>
          </cell>
          <cell r="BG78" t="str">
            <v>No</v>
          </cell>
          <cell r="BH78" t="str">
            <v>No</v>
          </cell>
          <cell r="BI78" t="str">
            <v>No</v>
          </cell>
          <cell r="BJ78" t="str">
            <v>No</v>
          </cell>
          <cell r="BK78" t="str">
            <v>No</v>
          </cell>
          <cell r="BL78" t="str">
            <v>No</v>
          </cell>
          <cell r="BM78" t="str">
            <v>No</v>
          </cell>
          <cell r="BN78" t="str">
            <v>No</v>
          </cell>
          <cell r="BO78" t="str">
            <v>No</v>
          </cell>
          <cell r="BP78" t="str">
            <v>No</v>
          </cell>
        </row>
        <row r="79">
          <cell r="B79" t="str">
            <v>0078 CZ01 LargeOffice WWR20ContDim</v>
          </cell>
          <cell r="C79" t="str">
            <v>0071 CZ01 LargeOffice Base</v>
          </cell>
          <cell r="D79" t="b">
            <v>1</v>
          </cell>
          <cell r="E79" t="str">
            <v>CZ01RV2.epw</v>
          </cell>
          <cell r="F79">
            <v>1</v>
          </cell>
          <cell r="G79">
            <v>0</v>
          </cell>
          <cell r="H79">
            <v>1.024128E-3</v>
          </cell>
          <cell r="I79">
            <v>0.14961845738037893</v>
          </cell>
          <cell r="J79">
            <v>0</v>
          </cell>
          <cell r="K79">
            <v>3.0234880784205331</v>
          </cell>
          <cell r="L79">
            <v>1.4609636167878515</v>
          </cell>
          <cell r="M79">
            <v>0.73</v>
          </cell>
          <cell r="N79">
            <v>0.75</v>
          </cell>
          <cell r="O79">
            <v>0.75</v>
          </cell>
          <cell r="P79">
            <v>2.8906049533482774</v>
          </cell>
          <cell r="Q79">
            <v>0.34613337434919739</v>
          </cell>
          <cell r="R79">
            <v>2.6687840419430833</v>
          </cell>
          <cell r="S79">
            <v>0.47</v>
          </cell>
          <cell r="T79">
            <v>0.43</v>
          </cell>
          <cell r="U79">
            <v>0.53109999999999991</v>
          </cell>
          <cell r="V79">
            <v>0.48589999999999994</v>
          </cell>
          <cell r="W79">
            <v>0.79099999999999993</v>
          </cell>
          <cell r="X79">
            <v>9.9999999999999995E-7</v>
          </cell>
          <cell r="Y79">
            <v>0</v>
          </cell>
          <cell r="Z79">
            <v>0</v>
          </cell>
          <cell r="AA79">
            <v>9.6875193750387503</v>
          </cell>
          <cell r="AB79">
            <v>10.763910416709722</v>
          </cell>
          <cell r="AC79">
            <v>31468.723000000002</v>
          </cell>
          <cell r="AD79">
            <v>450</v>
          </cell>
          <cell r="AE79">
            <v>450</v>
          </cell>
          <cell r="AF79">
            <v>450</v>
          </cell>
          <cell r="AG79">
            <v>1</v>
          </cell>
          <cell r="AH79">
            <v>0.3</v>
          </cell>
          <cell r="AI79">
            <v>0.2</v>
          </cell>
          <cell r="AJ79">
            <v>3</v>
          </cell>
          <cell r="AK79">
            <v>3</v>
          </cell>
          <cell r="AL79">
            <v>0</v>
          </cell>
          <cell r="AM79" t="str">
            <v>CZ01LargeOfficeWWR20.idf</v>
          </cell>
          <cell r="AN79" t="str">
            <v>CTZ01SiteDesign.idf</v>
          </cell>
          <cell r="AO79">
            <v>0</v>
          </cell>
          <cell r="AP79">
            <v>78</v>
          </cell>
          <cell r="AQ79" t="str">
            <v>LargeOffice</v>
          </cell>
          <cell r="AR79" t="str">
            <v>WWR20</v>
          </cell>
          <cell r="AS79" t="str">
            <v>ContDim</v>
          </cell>
          <cell r="AT79" t="str">
            <v>No</v>
          </cell>
          <cell r="AU79" t="str">
            <v>No</v>
          </cell>
          <cell r="AV79" t="str">
            <v>No</v>
          </cell>
          <cell r="AW79" t="str">
            <v>No</v>
          </cell>
          <cell r="AX79" t="str">
            <v>No</v>
          </cell>
          <cell r="AY79" t="str">
            <v>No</v>
          </cell>
          <cell r="AZ79" t="str">
            <v>No</v>
          </cell>
          <cell r="BA79" t="str">
            <v>No</v>
          </cell>
          <cell r="BB79" t="str">
            <v>No</v>
          </cell>
          <cell r="BC79" t="str">
            <v>No</v>
          </cell>
          <cell r="BD79" t="str">
            <v>Yes</v>
          </cell>
          <cell r="BE79" t="str">
            <v>No</v>
          </cell>
          <cell r="BF79" t="str">
            <v>No</v>
          </cell>
          <cell r="BG79" t="str">
            <v>No</v>
          </cell>
          <cell r="BH79" t="str">
            <v>No</v>
          </cell>
          <cell r="BI79" t="str">
            <v>No</v>
          </cell>
          <cell r="BJ79" t="str">
            <v>No</v>
          </cell>
          <cell r="BK79" t="str">
            <v>No</v>
          </cell>
          <cell r="BL79" t="str">
            <v>No</v>
          </cell>
          <cell r="BM79" t="str">
            <v>No</v>
          </cell>
          <cell r="BN79" t="str">
            <v>No</v>
          </cell>
          <cell r="BO79" t="str">
            <v>No</v>
          </cell>
          <cell r="BP79" t="str">
            <v>No</v>
          </cell>
        </row>
        <row r="80">
          <cell r="B80" t="str">
            <v>0079 CZ01 LargeOffice WWR20ContDimVT+20</v>
          </cell>
          <cell r="C80" t="str">
            <v>0071 CZ01 LargeOffice Base</v>
          </cell>
          <cell r="D80" t="b">
            <v>1</v>
          </cell>
          <cell r="E80" t="str">
            <v>CZ01RV2.epw</v>
          </cell>
          <cell r="F80">
            <v>1</v>
          </cell>
          <cell r="G80">
            <v>0</v>
          </cell>
          <cell r="H80">
            <v>1.024128E-3</v>
          </cell>
          <cell r="I80">
            <v>0.14961845738037893</v>
          </cell>
          <cell r="J80">
            <v>0</v>
          </cell>
          <cell r="K80">
            <v>3.0234880784205331</v>
          </cell>
          <cell r="L80">
            <v>1.4609636167878515</v>
          </cell>
          <cell r="M80">
            <v>0.73</v>
          </cell>
          <cell r="N80">
            <v>0.75</v>
          </cell>
          <cell r="O80">
            <v>0.75</v>
          </cell>
          <cell r="P80">
            <v>2.8906049533482774</v>
          </cell>
          <cell r="Q80">
            <v>0.34613337434919739</v>
          </cell>
          <cell r="R80">
            <v>2.6687840419430833</v>
          </cell>
          <cell r="S80">
            <v>0.47</v>
          </cell>
          <cell r="T80">
            <v>0.43</v>
          </cell>
          <cell r="U80">
            <v>0.63731999999999989</v>
          </cell>
          <cell r="V80">
            <v>0.58307999999999993</v>
          </cell>
          <cell r="W80">
            <v>0.79099999999999993</v>
          </cell>
          <cell r="X80">
            <v>9.9999999999999995E-7</v>
          </cell>
          <cell r="Y80">
            <v>0</v>
          </cell>
          <cell r="Z80">
            <v>0</v>
          </cell>
          <cell r="AA80">
            <v>9.6875193750387503</v>
          </cell>
          <cell r="AB80">
            <v>10.763910416709722</v>
          </cell>
          <cell r="AC80">
            <v>31468.723000000002</v>
          </cell>
          <cell r="AD80">
            <v>450</v>
          </cell>
          <cell r="AE80">
            <v>450</v>
          </cell>
          <cell r="AF80">
            <v>450</v>
          </cell>
          <cell r="AG80">
            <v>1</v>
          </cell>
          <cell r="AH80">
            <v>0.3</v>
          </cell>
          <cell r="AI80">
            <v>0.2</v>
          </cell>
          <cell r="AJ80">
            <v>3</v>
          </cell>
          <cell r="AK80">
            <v>3</v>
          </cell>
          <cell r="AL80">
            <v>0</v>
          </cell>
          <cell r="AM80" t="str">
            <v>CZ01LargeOfficeWWR20.idf</v>
          </cell>
          <cell r="AN80" t="str">
            <v>CTZ01SiteDesign.idf</v>
          </cell>
          <cell r="AO80">
            <v>0</v>
          </cell>
          <cell r="AP80">
            <v>79</v>
          </cell>
          <cell r="AQ80" t="str">
            <v>LargeOffice</v>
          </cell>
          <cell r="AR80" t="str">
            <v>WWR20</v>
          </cell>
          <cell r="AS80" t="str">
            <v>ContDimVT+20</v>
          </cell>
          <cell r="AT80" t="str">
            <v>No</v>
          </cell>
          <cell r="AU80" t="str">
            <v>No</v>
          </cell>
          <cell r="AV80" t="str">
            <v>No</v>
          </cell>
          <cell r="AW80" t="str">
            <v>No</v>
          </cell>
          <cell r="AX80" t="str">
            <v>No</v>
          </cell>
          <cell r="AY80" t="str">
            <v>No</v>
          </cell>
          <cell r="AZ80" t="str">
            <v>No</v>
          </cell>
          <cell r="BA80" t="str">
            <v>No</v>
          </cell>
          <cell r="BB80" t="str">
            <v>Yes</v>
          </cell>
          <cell r="BC80" t="str">
            <v>No</v>
          </cell>
          <cell r="BD80" t="str">
            <v>Yes</v>
          </cell>
          <cell r="BE80" t="str">
            <v>No</v>
          </cell>
          <cell r="BF80" t="str">
            <v>No</v>
          </cell>
          <cell r="BG80" t="str">
            <v>No</v>
          </cell>
          <cell r="BH80" t="str">
            <v>No</v>
          </cell>
          <cell r="BI80" t="str">
            <v>No</v>
          </cell>
          <cell r="BJ80" t="str">
            <v>No</v>
          </cell>
          <cell r="BK80" t="str">
            <v>No</v>
          </cell>
          <cell r="BL80" t="str">
            <v>No</v>
          </cell>
          <cell r="BM80" t="str">
            <v>No</v>
          </cell>
          <cell r="BN80" t="str">
            <v>No</v>
          </cell>
          <cell r="BO80" t="str">
            <v>No</v>
          </cell>
          <cell r="BP80" t="str">
            <v>No</v>
          </cell>
        </row>
        <row r="81">
          <cell r="B81" t="str">
            <v>0080 CZ01 LargeOffice WWR20StDim</v>
          </cell>
          <cell r="C81" t="str">
            <v>0071 CZ01 LargeOffice Base</v>
          </cell>
          <cell r="D81" t="b">
            <v>1</v>
          </cell>
          <cell r="E81" t="str">
            <v>CZ01RV2.epw</v>
          </cell>
          <cell r="F81">
            <v>1</v>
          </cell>
          <cell r="G81">
            <v>0</v>
          </cell>
          <cell r="H81">
            <v>1.024128E-3</v>
          </cell>
          <cell r="I81">
            <v>0.14961845738037893</v>
          </cell>
          <cell r="J81">
            <v>0</v>
          </cell>
          <cell r="K81">
            <v>3.0234880784205331</v>
          </cell>
          <cell r="L81">
            <v>1.4609636167878515</v>
          </cell>
          <cell r="M81">
            <v>0.73</v>
          </cell>
          <cell r="N81">
            <v>0.75</v>
          </cell>
          <cell r="O81">
            <v>0.75</v>
          </cell>
          <cell r="P81">
            <v>2.8906049533482774</v>
          </cell>
          <cell r="Q81">
            <v>0.34613337434919739</v>
          </cell>
          <cell r="R81">
            <v>2.6687840419430833</v>
          </cell>
          <cell r="S81">
            <v>0.47</v>
          </cell>
          <cell r="T81">
            <v>0.43</v>
          </cell>
          <cell r="U81">
            <v>0.53109999999999991</v>
          </cell>
          <cell r="V81">
            <v>0.48589999999999994</v>
          </cell>
          <cell r="W81">
            <v>0.79099999999999993</v>
          </cell>
          <cell r="X81">
            <v>9.9999999999999995E-7</v>
          </cell>
          <cell r="Y81">
            <v>0</v>
          </cell>
          <cell r="Z81">
            <v>0</v>
          </cell>
          <cell r="AA81">
            <v>9.6875193750387503</v>
          </cell>
          <cell r="AB81">
            <v>10.763910416709722</v>
          </cell>
          <cell r="AC81">
            <v>31468.723000000002</v>
          </cell>
          <cell r="AD81">
            <v>450</v>
          </cell>
          <cell r="AE81">
            <v>450</v>
          </cell>
          <cell r="AF81">
            <v>450</v>
          </cell>
          <cell r="AG81">
            <v>2</v>
          </cell>
          <cell r="AH81">
            <v>0.3</v>
          </cell>
          <cell r="AI81">
            <v>0.2</v>
          </cell>
          <cell r="AJ81">
            <v>3</v>
          </cell>
          <cell r="AK81">
            <v>3</v>
          </cell>
          <cell r="AL81">
            <v>0</v>
          </cell>
          <cell r="AM81" t="str">
            <v>CZ01LargeOfficeWWR20.idf</v>
          </cell>
          <cell r="AN81" t="str">
            <v>CTZ01SiteDesign.idf</v>
          </cell>
          <cell r="AO81">
            <v>0</v>
          </cell>
          <cell r="AP81">
            <v>80</v>
          </cell>
          <cell r="AQ81" t="str">
            <v>LargeOffice</v>
          </cell>
          <cell r="AR81" t="str">
            <v>WWR20</v>
          </cell>
          <cell r="AS81" t="str">
            <v>StDim</v>
          </cell>
          <cell r="AT81" t="str">
            <v>No</v>
          </cell>
          <cell r="AU81" t="str">
            <v>No</v>
          </cell>
          <cell r="AV81" t="str">
            <v>No</v>
          </cell>
          <cell r="AW81" t="str">
            <v>No</v>
          </cell>
          <cell r="AX81" t="str">
            <v>No</v>
          </cell>
          <cell r="AY81" t="str">
            <v>No</v>
          </cell>
          <cell r="AZ81" t="str">
            <v>No</v>
          </cell>
          <cell r="BA81" t="str">
            <v>No</v>
          </cell>
          <cell r="BB81" t="str">
            <v>No</v>
          </cell>
          <cell r="BC81" t="str">
            <v>No</v>
          </cell>
          <cell r="BD81" t="str">
            <v>Yes</v>
          </cell>
          <cell r="BE81" t="str">
            <v>No</v>
          </cell>
          <cell r="BF81" t="str">
            <v>No</v>
          </cell>
          <cell r="BG81" t="str">
            <v>No</v>
          </cell>
          <cell r="BH81" t="str">
            <v>No</v>
          </cell>
          <cell r="BI81" t="str">
            <v>No</v>
          </cell>
          <cell r="BJ81" t="str">
            <v>No</v>
          </cell>
          <cell r="BK81" t="str">
            <v>No</v>
          </cell>
          <cell r="BL81" t="str">
            <v>No</v>
          </cell>
          <cell r="BM81" t="str">
            <v>No</v>
          </cell>
          <cell r="BN81" t="str">
            <v>No</v>
          </cell>
          <cell r="BO81" t="str">
            <v>No</v>
          </cell>
          <cell r="BP81" t="str">
            <v>No</v>
          </cell>
        </row>
        <row r="82">
          <cell r="B82" t="str">
            <v>0081 CZ01 LargeOffice WWR20StDimVT+20</v>
          </cell>
          <cell r="C82" t="str">
            <v>0071 CZ01 LargeOffice Base</v>
          </cell>
          <cell r="D82" t="b">
            <v>1</v>
          </cell>
          <cell r="E82" t="str">
            <v>CZ01RV2.epw</v>
          </cell>
          <cell r="F82">
            <v>1</v>
          </cell>
          <cell r="G82">
            <v>0</v>
          </cell>
          <cell r="H82">
            <v>1.024128E-3</v>
          </cell>
          <cell r="I82">
            <v>0.14961845738037893</v>
          </cell>
          <cell r="J82">
            <v>0</v>
          </cell>
          <cell r="K82">
            <v>3.0234880784205331</v>
          </cell>
          <cell r="L82">
            <v>1.4609636167878515</v>
          </cell>
          <cell r="M82">
            <v>0.73</v>
          </cell>
          <cell r="N82">
            <v>0.75</v>
          </cell>
          <cell r="O82">
            <v>0.75</v>
          </cell>
          <cell r="P82">
            <v>2.8906049533482774</v>
          </cell>
          <cell r="Q82">
            <v>0.34613337434919739</v>
          </cell>
          <cell r="R82">
            <v>2.6687840419430833</v>
          </cell>
          <cell r="S82">
            <v>0.47</v>
          </cell>
          <cell r="T82">
            <v>0.43</v>
          </cell>
          <cell r="U82">
            <v>0.63731999999999989</v>
          </cell>
          <cell r="V82">
            <v>0.58307999999999993</v>
          </cell>
          <cell r="W82">
            <v>0.79099999999999993</v>
          </cell>
          <cell r="X82">
            <v>9.9999999999999995E-7</v>
          </cell>
          <cell r="Y82">
            <v>0</v>
          </cell>
          <cell r="Z82">
            <v>0</v>
          </cell>
          <cell r="AA82">
            <v>9.6875193750387503</v>
          </cell>
          <cell r="AB82">
            <v>10.763910416709722</v>
          </cell>
          <cell r="AC82">
            <v>31468.723000000002</v>
          </cell>
          <cell r="AD82">
            <v>450</v>
          </cell>
          <cell r="AE82">
            <v>450</v>
          </cell>
          <cell r="AF82">
            <v>450</v>
          </cell>
          <cell r="AG82">
            <v>2</v>
          </cell>
          <cell r="AH82">
            <v>0.3</v>
          </cell>
          <cell r="AI82">
            <v>0.2</v>
          </cell>
          <cell r="AJ82">
            <v>3</v>
          </cell>
          <cell r="AK82">
            <v>3</v>
          </cell>
          <cell r="AL82">
            <v>0</v>
          </cell>
          <cell r="AM82" t="str">
            <v>CZ01LargeOfficeWWR20.idf</v>
          </cell>
          <cell r="AN82" t="str">
            <v>CTZ01SiteDesign.idf</v>
          </cell>
          <cell r="AO82">
            <v>0</v>
          </cell>
          <cell r="AP82">
            <v>81</v>
          </cell>
          <cell r="AQ82" t="str">
            <v>LargeOffice</v>
          </cell>
          <cell r="AR82" t="str">
            <v>WWR20</v>
          </cell>
          <cell r="AS82" t="str">
            <v>StDimVT+20</v>
          </cell>
          <cell r="AT82" t="str">
            <v>No</v>
          </cell>
          <cell r="AU82" t="str">
            <v>No</v>
          </cell>
          <cell r="AV82" t="str">
            <v>No</v>
          </cell>
          <cell r="AW82" t="str">
            <v>No</v>
          </cell>
          <cell r="AX82" t="str">
            <v>No</v>
          </cell>
          <cell r="AY82" t="str">
            <v>No</v>
          </cell>
          <cell r="AZ82" t="str">
            <v>No</v>
          </cell>
          <cell r="BA82" t="str">
            <v>No</v>
          </cell>
          <cell r="BB82" t="str">
            <v>Yes</v>
          </cell>
          <cell r="BC82" t="str">
            <v>No</v>
          </cell>
          <cell r="BD82" t="str">
            <v>Yes</v>
          </cell>
          <cell r="BE82" t="str">
            <v>No</v>
          </cell>
          <cell r="BF82" t="str">
            <v>No</v>
          </cell>
          <cell r="BG82" t="str">
            <v>No</v>
          </cell>
          <cell r="BH82" t="str">
            <v>No</v>
          </cell>
          <cell r="BI82" t="str">
            <v>No</v>
          </cell>
          <cell r="BJ82" t="str">
            <v>No</v>
          </cell>
          <cell r="BK82" t="str">
            <v>No</v>
          </cell>
          <cell r="BL82" t="str">
            <v>No</v>
          </cell>
          <cell r="BM82" t="str">
            <v>No</v>
          </cell>
          <cell r="BN82" t="str">
            <v>No</v>
          </cell>
          <cell r="BO82" t="str">
            <v>No</v>
          </cell>
          <cell r="BP82" t="str">
            <v>No</v>
          </cell>
        </row>
        <row r="83">
          <cell r="B83" t="str">
            <v>0082 CZ01 LargeOffice WWR60ContDim</v>
          </cell>
          <cell r="C83" t="str">
            <v>0071 CZ01 LargeOffice Base</v>
          </cell>
          <cell r="D83" t="b">
            <v>1</v>
          </cell>
          <cell r="E83" t="str">
            <v>CZ01RV2.epw</v>
          </cell>
          <cell r="F83">
            <v>1</v>
          </cell>
          <cell r="G83">
            <v>0</v>
          </cell>
          <cell r="H83">
            <v>1.024128E-3</v>
          </cell>
          <cell r="I83">
            <v>0.14961845738037893</v>
          </cell>
          <cell r="J83">
            <v>0</v>
          </cell>
          <cell r="K83">
            <v>3.0234880784205331</v>
          </cell>
          <cell r="L83">
            <v>1.4609636167878515</v>
          </cell>
          <cell r="M83">
            <v>0.73</v>
          </cell>
          <cell r="N83">
            <v>0.75</v>
          </cell>
          <cell r="O83">
            <v>0.75</v>
          </cell>
          <cell r="P83">
            <v>2.8906049533482774</v>
          </cell>
          <cell r="Q83">
            <v>0.34613337434919739</v>
          </cell>
          <cell r="R83">
            <v>2.6687840419430833</v>
          </cell>
          <cell r="S83">
            <v>0.47</v>
          </cell>
          <cell r="T83">
            <v>0.43</v>
          </cell>
          <cell r="U83">
            <v>0.53109999999999991</v>
          </cell>
          <cell r="V83">
            <v>0.48589999999999994</v>
          </cell>
          <cell r="W83">
            <v>0.79099999999999993</v>
          </cell>
          <cell r="X83">
            <v>9.9999999999999995E-7</v>
          </cell>
          <cell r="Y83">
            <v>0</v>
          </cell>
          <cell r="Z83">
            <v>0</v>
          </cell>
          <cell r="AA83">
            <v>9.6875193750387503</v>
          </cell>
          <cell r="AB83">
            <v>10.763910416709722</v>
          </cell>
          <cell r="AC83">
            <v>31468.723000000002</v>
          </cell>
          <cell r="AD83">
            <v>450</v>
          </cell>
          <cell r="AE83">
            <v>450</v>
          </cell>
          <cell r="AF83">
            <v>450</v>
          </cell>
          <cell r="AG83">
            <v>1</v>
          </cell>
          <cell r="AH83">
            <v>0.3</v>
          </cell>
          <cell r="AI83">
            <v>0.2</v>
          </cell>
          <cell r="AJ83">
            <v>3</v>
          </cell>
          <cell r="AK83">
            <v>3</v>
          </cell>
          <cell r="AL83">
            <v>0</v>
          </cell>
          <cell r="AM83" t="str">
            <v>CZ01LargeOfficeWWR60.idf</v>
          </cell>
          <cell r="AN83" t="str">
            <v>CTZ01SiteDesign.idf</v>
          </cell>
          <cell r="AO83">
            <v>0</v>
          </cell>
          <cell r="AP83">
            <v>82</v>
          </cell>
          <cell r="AQ83" t="str">
            <v>LargeOffice</v>
          </cell>
          <cell r="AR83" t="str">
            <v>WWR60</v>
          </cell>
          <cell r="AS83" t="str">
            <v>ContDim</v>
          </cell>
          <cell r="AT83" t="str">
            <v>No</v>
          </cell>
          <cell r="AU83" t="str">
            <v>No</v>
          </cell>
          <cell r="AV83" t="str">
            <v>No</v>
          </cell>
          <cell r="AW83" t="str">
            <v>No</v>
          </cell>
          <cell r="AX83" t="str">
            <v>No</v>
          </cell>
          <cell r="AY83" t="str">
            <v>No</v>
          </cell>
          <cell r="AZ83" t="str">
            <v>No</v>
          </cell>
          <cell r="BA83" t="str">
            <v>No</v>
          </cell>
          <cell r="BB83" t="str">
            <v>No</v>
          </cell>
          <cell r="BC83" t="str">
            <v>No</v>
          </cell>
          <cell r="BD83" t="str">
            <v>Yes</v>
          </cell>
          <cell r="BE83" t="str">
            <v>No</v>
          </cell>
          <cell r="BF83" t="str">
            <v>No</v>
          </cell>
          <cell r="BG83" t="str">
            <v>No</v>
          </cell>
          <cell r="BH83" t="str">
            <v>No</v>
          </cell>
          <cell r="BI83" t="str">
            <v>No</v>
          </cell>
          <cell r="BJ83" t="str">
            <v>No</v>
          </cell>
          <cell r="BK83" t="str">
            <v>No</v>
          </cell>
          <cell r="BL83" t="str">
            <v>No</v>
          </cell>
          <cell r="BM83" t="str">
            <v>No</v>
          </cell>
          <cell r="BN83" t="str">
            <v>No</v>
          </cell>
          <cell r="BO83" t="str">
            <v>No</v>
          </cell>
          <cell r="BP83" t="str">
            <v>No</v>
          </cell>
        </row>
        <row r="84">
          <cell r="B84" t="str">
            <v>0083 CZ01 LargeOffice WWR60ContDimVT+20</v>
          </cell>
          <cell r="C84" t="str">
            <v>0071 CZ01 LargeOffice Base</v>
          </cell>
          <cell r="D84" t="b">
            <v>1</v>
          </cell>
          <cell r="E84" t="str">
            <v>CZ01RV2.epw</v>
          </cell>
          <cell r="F84">
            <v>1</v>
          </cell>
          <cell r="G84">
            <v>0</v>
          </cell>
          <cell r="H84">
            <v>1.024128E-3</v>
          </cell>
          <cell r="I84">
            <v>0.14961845738037893</v>
          </cell>
          <cell r="J84">
            <v>0</v>
          </cell>
          <cell r="K84">
            <v>3.0234880784205331</v>
          </cell>
          <cell r="L84">
            <v>1.4609636167878515</v>
          </cell>
          <cell r="M84">
            <v>0.73</v>
          </cell>
          <cell r="N84">
            <v>0.75</v>
          </cell>
          <cell r="O84">
            <v>0.75</v>
          </cell>
          <cell r="P84">
            <v>2.8906049533482774</v>
          </cell>
          <cell r="Q84">
            <v>0.34613337434919739</v>
          </cell>
          <cell r="R84">
            <v>2.6687840419430833</v>
          </cell>
          <cell r="S84">
            <v>0.47</v>
          </cell>
          <cell r="T84">
            <v>0.43</v>
          </cell>
          <cell r="U84">
            <v>0.63731999999999989</v>
          </cell>
          <cell r="V84">
            <v>0.58307999999999993</v>
          </cell>
          <cell r="W84">
            <v>0.79099999999999993</v>
          </cell>
          <cell r="X84">
            <v>9.9999999999999995E-7</v>
          </cell>
          <cell r="Y84">
            <v>0</v>
          </cell>
          <cell r="Z84">
            <v>0</v>
          </cell>
          <cell r="AA84">
            <v>9.6875193750387503</v>
          </cell>
          <cell r="AB84">
            <v>10.763910416709722</v>
          </cell>
          <cell r="AC84">
            <v>31468.723000000002</v>
          </cell>
          <cell r="AD84">
            <v>450</v>
          </cell>
          <cell r="AE84">
            <v>450</v>
          </cell>
          <cell r="AF84">
            <v>450</v>
          </cell>
          <cell r="AG84">
            <v>1</v>
          </cell>
          <cell r="AH84">
            <v>0.3</v>
          </cell>
          <cell r="AI84">
            <v>0.2</v>
          </cell>
          <cell r="AJ84">
            <v>3</v>
          </cell>
          <cell r="AK84">
            <v>3</v>
          </cell>
          <cell r="AL84">
            <v>0</v>
          </cell>
          <cell r="AM84" t="str">
            <v>CZ01LargeOfficeWWR60.idf</v>
          </cell>
          <cell r="AN84" t="str">
            <v>CTZ01SiteDesign.idf</v>
          </cell>
          <cell r="AO84">
            <v>0</v>
          </cell>
          <cell r="AP84">
            <v>83</v>
          </cell>
          <cell r="AQ84" t="str">
            <v>LargeOffice</v>
          </cell>
          <cell r="AR84" t="str">
            <v>WWR60</v>
          </cell>
          <cell r="AS84" t="str">
            <v>ContDimVT+20</v>
          </cell>
          <cell r="AT84" t="str">
            <v>No</v>
          </cell>
          <cell r="AU84" t="str">
            <v>No</v>
          </cell>
          <cell r="AV84" t="str">
            <v>No</v>
          </cell>
          <cell r="AW84" t="str">
            <v>No</v>
          </cell>
          <cell r="AX84" t="str">
            <v>No</v>
          </cell>
          <cell r="AY84" t="str">
            <v>No</v>
          </cell>
          <cell r="AZ84" t="str">
            <v>No</v>
          </cell>
          <cell r="BA84" t="str">
            <v>No</v>
          </cell>
          <cell r="BB84" t="str">
            <v>Yes</v>
          </cell>
          <cell r="BC84" t="str">
            <v>No</v>
          </cell>
          <cell r="BD84" t="str">
            <v>Yes</v>
          </cell>
          <cell r="BE84" t="str">
            <v>No</v>
          </cell>
          <cell r="BF84" t="str">
            <v>No</v>
          </cell>
          <cell r="BG84" t="str">
            <v>No</v>
          </cell>
          <cell r="BH84" t="str">
            <v>No</v>
          </cell>
          <cell r="BI84" t="str">
            <v>No</v>
          </cell>
          <cell r="BJ84" t="str">
            <v>No</v>
          </cell>
          <cell r="BK84" t="str">
            <v>No</v>
          </cell>
          <cell r="BL84" t="str">
            <v>No</v>
          </cell>
          <cell r="BM84" t="str">
            <v>No</v>
          </cell>
          <cell r="BN84" t="str">
            <v>No</v>
          </cell>
          <cell r="BO84" t="str">
            <v>No</v>
          </cell>
          <cell r="BP84" t="str">
            <v>No</v>
          </cell>
        </row>
        <row r="85">
          <cell r="B85" t="str">
            <v>0084 CZ01 LargeOffice WWR60StDim</v>
          </cell>
          <cell r="C85" t="str">
            <v>0071 CZ01 LargeOffice Base</v>
          </cell>
          <cell r="D85" t="b">
            <v>1</v>
          </cell>
          <cell r="E85" t="str">
            <v>CZ01RV2.epw</v>
          </cell>
          <cell r="F85">
            <v>1</v>
          </cell>
          <cell r="G85">
            <v>0</v>
          </cell>
          <cell r="H85">
            <v>1.024128E-3</v>
          </cell>
          <cell r="I85">
            <v>0.14961845738037893</v>
          </cell>
          <cell r="J85">
            <v>0</v>
          </cell>
          <cell r="K85">
            <v>3.0234880784205331</v>
          </cell>
          <cell r="L85">
            <v>1.4609636167878515</v>
          </cell>
          <cell r="M85">
            <v>0.73</v>
          </cell>
          <cell r="N85">
            <v>0.75</v>
          </cell>
          <cell r="O85">
            <v>0.75</v>
          </cell>
          <cell r="P85">
            <v>2.8906049533482774</v>
          </cell>
          <cell r="Q85">
            <v>0.34613337434919739</v>
          </cell>
          <cell r="R85">
            <v>2.6687840419430833</v>
          </cell>
          <cell r="S85">
            <v>0.47</v>
          </cell>
          <cell r="T85">
            <v>0.43</v>
          </cell>
          <cell r="U85">
            <v>0.53109999999999991</v>
          </cell>
          <cell r="V85">
            <v>0.48589999999999994</v>
          </cell>
          <cell r="W85">
            <v>0.79099999999999993</v>
          </cell>
          <cell r="X85">
            <v>9.9999999999999995E-7</v>
          </cell>
          <cell r="Y85">
            <v>0</v>
          </cell>
          <cell r="Z85">
            <v>0</v>
          </cell>
          <cell r="AA85">
            <v>9.6875193750387503</v>
          </cell>
          <cell r="AB85">
            <v>10.763910416709722</v>
          </cell>
          <cell r="AC85">
            <v>31468.723000000002</v>
          </cell>
          <cell r="AD85">
            <v>450</v>
          </cell>
          <cell r="AE85">
            <v>450</v>
          </cell>
          <cell r="AF85">
            <v>450</v>
          </cell>
          <cell r="AG85">
            <v>2</v>
          </cell>
          <cell r="AH85">
            <v>0.3</v>
          </cell>
          <cell r="AI85">
            <v>0.2</v>
          </cell>
          <cell r="AJ85">
            <v>3</v>
          </cell>
          <cell r="AK85">
            <v>3</v>
          </cell>
          <cell r="AL85">
            <v>0</v>
          </cell>
          <cell r="AM85" t="str">
            <v>CZ01LargeOfficeWWR60.idf</v>
          </cell>
          <cell r="AN85" t="str">
            <v>CTZ01SiteDesign.idf</v>
          </cell>
          <cell r="AO85">
            <v>0</v>
          </cell>
          <cell r="AP85">
            <v>84</v>
          </cell>
          <cell r="AQ85" t="str">
            <v>LargeOffice</v>
          </cell>
          <cell r="AR85" t="str">
            <v>WWR60</v>
          </cell>
          <cell r="AS85" t="str">
            <v>StDim</v>
          </cell>
          <cell r="AT85" t="str">
            <v>No</v>
          </cell>
          <cell r="AU85" t="str">
            <v>No</v>
          </cell>
          <cell r="AV85" t="str">
            <v>No</v>
          </cell>
          <cell r="AW85" t="str">
            <v>No</v>
          </cell>
          <cell r="AX85" t="str">
            <v>No</v>
          </cell>
          <cell r="AY85" t="str">
            <v>No</v>
          </cell>
          <cell r="AZ85" t="str">
            <v>No</v>
          </cell>
          <cell r="BA85" t="str">
            <v>No</v>
          </cell>
          <cell r="BB85" t="str">
            <v>No</v>
          </cell>
          <cell r="BC85" t="str">
            <v>No</v>
          </cell>
          <cell r="BD85" t="str">
            <v>Yes</v>
          </cell>
          <cell r="BE85" t="str">
            <v>No</v>
          </cell>
          <cell r="BF85" t="str">
            <v>No</v>
          </cell>
          <cell r="BG85" t="str">
            <v>No</v>
          </cell>
          <cell r="BH85" t="str">
            <v>No</v>
          </cell>
          <cell r="BI85" t="str">
            <v>No</v>
          </cell>
          <cell r="BJ85" t="str">
            <v>No</v>
          </cell>
          <cell r="BK85" t="str">
            <v>No</v>
          </cell>
          <cell r="BL85" t="str">
            <v>No</v>
          </cell>
          <cell r="BM85" t="str">
            <v>No</v>
          </cell>
          <cell r="BN85" t="str">
            <v>No</v>
          </cell>
          <cell r="BO85" t="str">
            <v>No</v>
          </cell>
          <cell r="BP85" t="str">
            <v>No</v>
          </cell>
        </row>
        <row r="86">
          <cell r="B86" t="str">
            <v>0085 CZ01 LargeOffice WWR60StDimVT+20</v>
          </cell>
          <cell r="C86" t="str">
            <v>0071 CZ01 LargeOffice Base</v>
          </cell>
          <cell r="D86" t="b">
            <v>1</v>
          </cell>
          <cell r="E86" t="str">
            <v>CZ01RV2.epw</v>
          </cell>
          <cell r="F86">
            <v>1</v>
          </cell>
          <cell r="G86">
            <v>0</v>
          </cell>
          <cell r="H86">
            <v>1.024128E-3</v>
          </cell>
          <cell r="I86">
            <v>0.14961845738037893</v>
          </cell>
          <cell r="J86">
            <v>0</v>
          </cell>
          <cell r="K86">
            <v>3.0234880784205331</v>
          </cell>
          <cell r="L86">
            <v>1.4609636167878515</v>
          </cell>
          <cell r="M86">
            <v>0.73</v>
          </cell>
          <cell r="N86">
            <v>0.75</v>
          </cell>
          <cell r="O86">
            <v>0.75</v>
          </cell>
          <cell r="P86">
            <v>2.8906049533482774</v>
          </cell>
          <cell r="Q86">
            <v>0.34613337434919739</v>
          </cell>
          <cell r="R86">
            <v>2.6687840419430833</v>
          </cell>
          <cell r="S86">
            <v>0.47</v>
          </cell>
          <cell r="T86">
            <v>0.43</v>
          </cell>
          <cell r="U86">
            <v>0.63731999999999989</v>
          </cell>
          <cell r="V86">
            <v>0.58307999999999993</v>
          </cell>
          <cell r="W86">
            <v>0.79099999999999993</v>
          </cell>
          <cell r="X86">
            <v>9.9999999999999995E-7</v>
          </cell>
          <cell r="Y86">
            <v>0</v>
          </cell>
          <cell r="Z86">
            <v>0</v>
          </cell>
          <cell r="AA86">
            <v>9.6875193750387503</v>
          </cell>
          <cell r="AB86">
            <v>10.763910416709722</v>
          </cell>
          <cell r="AC86">
            <v>31468.723000000002</v>
          </cell>
          <cell r="AD86">
            <v>450</v>
          </cell>
          <cell r="AE86">
            <v>450</v>
          </cell>
          <cell r="AF86">
            <v>450</v>
          </cell>
          <cell r="AG86">
            <v>2</v>
          </cell>
          <cell r="AH86">
            <v>0.3</v>
          </cell>
          <cell r="AI86">
            <v>0.2</v>
          </cell>
          <cell r="AJ86">
            <v>3</v>
          </cell>
          <cell r="AK86">
            <v>3</v>
          </cell>
          <cell r="AL86">
            <v>0</v>
          </cell>
          <cell r="AM86" t="str">
            <v>CZ01LargeOfficeWWR60.idf</v>
          </cell>
          <cell r="AN86" t="str">
            <v>CTZ01SiteDesign.idf</v>
          </cell>
          <cell r="AO86">
            <v>0</v>
          </cell>
          <cell r="AP86">
            <v>85</v>
          </cell>
          <cell r="AQ86" t="str">
            <v>LargeOffice</v>
          </cell>
          <cell r="AR86" t="str">
            <v>WWR60</v>
          </cell>
          <cell r="AS86" t="str">
            <v>StDimVT+20</v>
          </cell>
          <cell r="AT86" t="str">
            <v>No</v>
          </cell>
          <cell r="AU86" t="str">
            <v>No</v>
          </cell>
          <cell r="AV86" t="str">
            <v>No</v>
          </cell>
          <cell r="AW86" t="str">
            <v>No</v>
          </cell>
          <cell r="AX86" t="str">
            <v>No</v>
          </cell>
          <cell r="AY86" t="str">
            <v>No</v>
          </cell>
          <cell r="AZ86" t="str">
            <v>No</v>
          </cell>
          <cell r="BA86" t="str">
            <v>No</v>
          </cell>
          <cell r="BB86" t="str">
            <v>Yes</v>
          </cell>
          <cell r="BC86" t="str">
            <v>No</v>
          </cell>
          <cell r="BD86" t="str">
            <v>Yes</v>
          </cell>
          <cell r="BE86" t="str">
            <v>No</v>
          </cell>
          <cell r="BF86" t="str">
            <v>No</v>
          </cell>
          <cell r="BG86" t="str">
            <v>No</v>
          </cell>
          <cell r="BH86" t="str">
            <v>No</v>
          </cell>
          <cell r="BI86" t="str">
            <v>No</v>
          </cell>
          <cell r="BJ86" t="str">
            <v>No</v>
          </cell>
          <cell r="BK86" t="str">
            <v>No</v>
          </cell>
          <cell r="BL86" t="str">
            <v>No</v>
          </cell>
          <cell r="BM86" t="str">
            <v>No</v>
          </cell>
          <cell r="BN86" t="str">
            <v>No</v>
          </cell>
          <cell r="BO86" t="str">
            <v>No</v>
          </cell>
          <cell r="BP86" t="str">
            <v>No</v>
          </cell>
        </row>
        <row r="87">
          <cell r="B87" t="str">
            <v>0086 CZ07 SAloneRetail BaseStDim</v>
          </cell>
          <cell r="C87">
            <v>0</v>
          </cell>
          <cell r="D87" t="b">
            <v>1</v>
          </cell>
          <cell r="E87" t="str">
            <v>CZ07RV2.epw</v>
          </cell>
          <cell r="F87">
            <v>7</v>
          </cell>
          <cell r="G87">
            <v>0</v>
          </cell>
          <cell r="H87">
            <v>1.024128E-3</v>
          </cell>
          <cell r="I87">
            <v>4.9558290587117117E-2</v>
          </cell>
          <cell r="J87">
            <v>0</v>
          </cell>
          <cell r="K87">
            <v>2.0579129996354562</v>
          </cell>
          <cell r="L87">
            <v>1.4609636167878515</v>
          </cell>
          <cell r="M87">
            <v>0.73</v>
          </cell>
          <cell r="N87">
            <v>0.44999999999999996</v>
          </cell>
          <cell r="O87">
            <v>0.8</v>
          </cell>
          <cell r="P87">
            <v>1.9250298745632004</v>
          </cell>
          <cell r="Q87">
            <v>1.5E-3</v>
          </cell>
          <cell r="R87">
            <v>4.3722632176514349</v>
          </cell>
          <cell r="S87">
            <v>0.61</v>
          </cell>
          <cell r="T87">
            <v>0.34</v>
          </cell>
          <cell r="U87">
            <v>0.68929999999999991</v>
          </cell>
          <cell r="V87">
            <v>0.38419999999999999</v>
          </cell>
          <cell r="W87">
            <v>0.64409999999999989</v>
          </cell>
          <cell r="X87">
            <v>9.9999999999999995E-7</v>
          </cell>
          <cell r="Y87">
            <v>0</v>
          </cell>
          <cell r="Z87">
            <v>0</v>
          </cell>
          <cell r="AA87">
            <v>9.6875193750387503</v>
          </cell>
          <cell r="AB87">
            <v>10.763910416709722</v>
          </cell>
          <cell r="AC87">
            <v>31468.723000000002</v>
          </cell>
          <cell r="AD87">
            <v>100000</v>
          </cell>
          <cell r="AE87">
            <v>100000</v>
          </cell>
          <cell r="AF87">
            <v>450</v>
          </cell>
          <cell r="AG87">
            <v>2</v>
          </cell>
          <cell r="AH87">
            <v>0.3</v>
          </cell>
          <cell r="AI87">
            <v>0.2</v>
          </cell>
          <cell r="AJ87">
            <v>4</v>
          </cell>
          <cell r="AK87">
            <v>3</v>
          </cell>
          <cell r="AL87">
            <v>0</v>
          </cell>
          <cell r="AM87" t="str">
            <v>CZ07SAloneRetail.idf</v>
          </cell>
          <cell r="AN87" t="str">
            <v>CTZ07SiteDesign.idf</v>
          </cell>
          <cell r="AO87">
            <v>0</v>
          </cell>
          <cell r="AP87">
            <v>86</v>
          </cell>
          <cell r="AQ87" t="str">
            <v>SAloneRetail</v>
          </cell>
          <cell r="AR87" t="str">
            <v>Base</v>
          </cell>
          <cell r="AS87" t="str">
            <v>StDim</v>
          </cell>
          <cell r="AT87" t="str">
            <v>No</v>
          </cell>
          <cell r="AU87" t="str">
            <v>No</v>
          </cell>
          <cell r="AV87" t="str">
            <v>No</v>
          </cell>
          <cell r="AW87" t="str">
            <v>No</v>
          </cell>
          <cell r="AX87" t="str">
            <v>No</v>
          </cell>
          <cell r="AY87" t="str">
            <v>No</v>
          </cell>
          <cell r="AZ87" t="str">
            <v>No</v>
          </cell>
          <cell r="BA87" t="str">
            <v>No</v>
          </cell>
          <cell r="BB87" t="str">
            <v>No</v>
          </cell>
          <cell r="BC87" t="str">
            <v>No</v>
          </cell>
          <cell r="BD87" t="str">
            <v>No</v>
          </cell>
          <cell r="BE87" t="str">
            <v>No</v>
          </cell>
          <cell r="BF87" t="str">
            <v>No</v>
          </cell>
          <cell r="BG87" t="str">
            <v>No</v>
          </cell>
          <cell r="BH87" t="str">
            <v>No</v>
          </cell>
          <cell r="BI87" t="str">
            <v>No</v>
          </cell>
          <cell r="BJ87" t="str">
            <v>No</v>
          </cell>
          <cell r="BK87" t="str">
            <v>No</v>
          </cell>
          <cell r="BL87" t="str">
            <v>No</v>
          </cell>
          <cell r="BM87" t="str">
            <v>No</v>
          </cell>
          <cell r="BN87" t="str">
            <v>No</v>
          </cell>
          <cell r="BO87" t="str">
            <v>No</v>
          </cell>
          <cell r="BP87" t="str">
            <v>No</v>
          </cell>
        </row>
        <row r="88">
          <cell r="B88" t="str">
            <v>0087 CZ07 SAloneRetail BaseStDimSVT+20</v>
          </cell>
          <cell r="C88" t="str">
            <v>0086 CZ07 SAloneRetail BaseStDim</v>
          </cell>
          <cell r="D88" t="b">
            <v>1</v>
          </cell>
          <cell r="E88" t="str">
            <v>CZ07RV2.epw</v>
          </cell>
          <cell r="F88">
            <v>7</v>
          </cell>
          <cell r="G88">
            <v>0</v>
          </cell>
          <cell r="H88">
            <v>1.024128E-3</v>
          </cell>
          <cell r="I88">
            <v>4.9558290587117117E-2</v>
          </cell>
          <cell r="J88">
            <v>0</v>
          </cell>
          <cell r="K88">
            <v>2.0579129996354562</v>
          </cell>
          <cell r="L88">
            <v>1.4609636167878515</v>
          </cell>
          <cell r="M88">
            <v>0.73</v>
          </cell>
          <cell r="N88">
            <v>0.44999999999999996</v>
          </cell>
          <cell r="O88">
            <v>0.8</v>
          </cell>
          <cell r="P88">
            <v>1.9250298745632004</v>
          </cell>
          <cell r="Q88">
            <v>1.5E-3</v>
          </cell>
          <cell r="R88">
            <v>4.3722632176514349</v>
          </cell>
          <cell r="S88">
            <v>0.61</v>
          </cell>
          <cell r="T88">
            <v>0.34</v>
          </cell>
          <cell r="U88">
            <v>0.68929999999999991</v>
          </cell>
          <cell r="V88">
            <v>0.38419999999999999</v>
          </cell>
          <cell r="W88">
            <v>0.77291999999999983</v>
          </cell>
          <cell r="X88">
            <v>9.9999999999999995E-7</v>
          </cell>
          <cell r="Y88">
            <v>0</v>
          </cell>
          <cell r="Z88">
            <v>0</v>
          </cell>
          <cell r="AA88">
            <v>9.6875193750387503</v>
          </cell>
          <cell r="AB88">
            <v>10.763910416709722</v>
          </cell>
          <cell r="AC88">
            <v>31468.723000000002</v>
          </cell>
          <cell r="AD88">
            <v>100000</v>
          </cell>
          <cell r="AE88">
            <v>100000</v>
          </cell>
          <cell r="AF88">
            <v>450</v>
          </cell>
          <cell r="AG88">
            <v>2</v>
          </cell>
          <cell r="AH88">
            <v>0.3</v>
          </cell>
          <cell r="AI88">
            <v>0.2</v>
          </cell>
          <cell r="AJ88">
            <v>4</v>
          </cell>
          <cell r="AK88">
            <v>3</v>
          </cell>
          <cell r="AL88">
            <v>0</v>
          </cell>
          <cell r="AM88" t="str">
            <v>CZ07SAloneRetail.idf</v>
          </cell>
          <cell r="AN88" t="str">
            <v>CTZ07SiteDesign.idf</v>
          </cell>
          <cell r="AO88">
            <v>0</v>
          </cell>
          <cell r="AP88">
            <v>87</v>
          </cell>
          <cell r="AQ88" t="str">
            <v>SAloneRetail</v>
          </cell>
          <cell r="AR88" t="str">
            <v>Base</v>
          </cell>
          <cell r="AS88" t="str">
            <v>StDimSVT+20</v>
          </cell>
          <cell r="AT88" t="str">
            <v>No</v>
          </cell>
          <cell r="AU88" t="str">
            <v>No</v>
          </cell>
          <cell r="AV88" t="str">
            <v>No</v>
          </cell>
          <cell r="AW88" t="str">
            <v>No</v>
          </cell>
          <cell r="AX88" t="str">
            <v>No</v>
          </cell>
          <cell r="AY88" t="str">
            <v>No</v>
          </cell>
          <cell r="AZ88" t="str">
            <v>No</v>
          </cell>
          <cell r="BA88" t="str">
            <v>No</v>
          </cell>
          <cell r="BB88" t="str">
            <v>No</v>
          </cell>
          <cell r="BC88" t="str">
            <v>Yes</v>
          </cell>
          <cell r="BD88" t="str">
            <v>No</v>
          </cell>
          <cell r="BE88" t="str">
            <v>No</v>
          </cell>
          <cell r="BF88" t="str">
            <v>No</v>
          </cell>
          <cell r="BG88" t="str">
            <v>No</v>
          </cell>
          <cell r="BH88" t="str">
            <v>No</v>
          </cell>
          <cell r="BI88" t="str">
            <v>No</v>
          </cell>
          <cell r="BJ88" t="str">
            <v>No</v>
          </cell>
          <cell r="BK88" t="str">
            <v>No</v>
          </cell>
          <cell r="BL88" t="str">
            <v>No</v>
          </cell>
          <cell r="BM88" t="str">
            <v>No</v>
          </cell>
          <cell r="BN88" t="str">
            <v>No</v>
          </cell>
          <cell r="BO88" t="str">
            <v>No</v>
          </cell>
          <cell r="BP88" t="str">
            <v>No</v>
          </cell>
        </row>
        <row r="89">
          <cell r="B89" t="str">
            <v>0088 CZ07 SAloneRetail SkyLt5StDim</v>
          </cell>
          <cell r="C89" t="str">
            <v>0086 CZ07 SAloneRetail BaseStDim</v>
          </cell>
          <cell r="D89" t="b">
            <v>1</v>
          </cell>
          <cell r="E89" t="str">
            <v>CZ07RV2.epw</v>
          </cell>
          <cell r="F89">
            <v>7</v>
          </cell>
          <cell r="G89">
            <v>0</v>
          </cell>
          <cell r="H89">
            <v>1.024128E-3</v>
          </cell>
          <cell r="I89">
            <v>4.9558290587117117E-2</v>
          </cell>
          <cell r="J89">
            <v>0</v>
          </cell>
          <cell r="K89">
            <v>2.0579129996354562</v>
          </cell>
          <cell r="L89">
            <v>1.4609636167878515</v>
          </cell>
          <cell r="M89">
            <v>0.73</v>
          </cell>
          <cell r="N89">
            <v>0.44999999999999996</v>
          </cell>
          <cell r="O89">
            <v>0.8</v>
          </cell>
          <cell r="P89">
            <v>1.9250298745632004</v>
          </cell>
          <cell r="Q89">
            <v>1.5E-3</v>
          </cell>
          <cell r="R89">
            <v>4.3722632176514349</v>
          </cell>
          <cell r="S89">
            <v>0.61</v>
          </cell>
          <cell r="T89">
            <v>0.34</v>
          </cell>
          <cell r="U89">
            <v>0.68929999999999991</v>
          </cell>
          <cell r="V89">
            <v>0.38419999999999999</v>
          </cell>
          <cell r="W89">
            <v>0.64409999999999989</v>
          </cell>
          <cell r="X89">
            <v>9.9999999999999995E-7</v>
          </cell>
          <cell r="Y89">
            <v>0</v>
          </cell>
          <cell r="Z89">
            <v>0</v>
          </cell>
          <cell r="AA89">
            <v>9.6875193750387503</v>
          </cell>
          <cell r="AB89">
            <v>10.763910416709722</v>
          </cell>
          <cell r="AC89">
            <v>31468.723000000002</v>
          </cell>
          <cell r="AD89">
            <v>100000</v>
          </cell>
          <cell r="AE89">
            <v>100000</v>
          </cell>
          <cell r="AF89">
            <v>450</v>
          </cell>
          <cell r="AG89">
            <v>2</v>
          </cell>
          <cell r="AH89">
            <v>0.3</v>
          </cell>
          <cell r="AI89">
            <v>0.2</v>
          </cell>
          <cell r="AJ89">
            <v>4</v>
          </cell>
          <cell r="AK89">
            <v>3</v>
          </cell>
          <cell r="AL89">
            <v>0</v>
          </cell>
          <cell r="AM89" t="str">
            <v>CZ07SAloneRetail5SkyLt.idf</v>
          </cell>
          <cell r="AN89" t="str">
            <v>CTZ07SiteDesign.idf</v>
          </cell>
          <cell r="AO89">
            <v>0</v>
          </cell>
          <cell r="AP89">
            <v>88</v>
          </cell>
          <cell r="AQ89" t="str">
            <v>SAloneRetail</v>
          </cell>
          <cell r="AR89" t="str">
            <v>SkyLt5</v>
          </cell>
          <cell r="AS89" t="str">
            <v>StDim</v>
          </cell>
          <cell r="AT89" t="str">
            <v>No</v>
          </cell>
          <cell r="AU89" t="str">
            <v>No</v>
          </cell>
          <cell r="AV89" t="str">
            <v>No</v>
          </cell>
          <cell r="AW89" t="str">
            <v>No</v>
          </cell>
          <cell r="AX89" t="str">
            <v>No</v>
          </cell>
          <cell r="AY89" t="str">
            <v>No</v>
          </cell>
          <cell r="AZ89" t="str">
            <v>No</v>
          </cell>
          <cell r="BA89" t="str">
            <v>No</v>
          </cell>
          <cell r="BB89" t="str">
            <v>No</v>
          </cell>
          <cell r="BC89" t="str">
            <v>No</v>
          </cell>
          <cell r="BD89" t="str">
            <v>No</v>
          </cell>
          <cell r="BE89" t="str">
            <v>No</v>
          </cell>
          <cell r="BF89" t="str">
            <v>No</v>
          </cell>
          <cell r="BG89" t="str">
            <v>No</v>
          </cell>
          <cell r="BH89" t="str">
            <v>No</v>
          </cell>
          <cell r="BI89" t="str">
            <v>No</v>
          </cell>
          <cell r="BJ89" t="str">
            <v>No</v>
          </cell>
          <cell r="BK89" t="str">
            <v>No</v>
          </cell>
          <cell r="BL89" t="str">
            <v>No</v>
          </cell>
          <cell r="BM89" t="str">
            <v>No</v>
          </cell>
          <cell r="BN89" t="str">
            <v>No</v>
          </cell>
          <cell r="BO89" t="str">
            <v>No</v>
          </cell>
          <cell r="BP89" t="str">
            <v>No</v>
          </cell>
        </row>
        <row r="90">
          <cell r="B90" t="str">
            <v>0089 CZ07 SAloneRetail SkyLt5StDimSVT+20</v>
          </cell>
          <cell r="C90" t="str">
            <v>0086 CZ07 SAloneRetail BaseStDim</v>
          </cell>
          <cell r="D90" t="b">
            <v>1</v>
          </cell>
          <cell r="E90" t="str">
            <v>CZ07RV2.epw</v>
          </cell>
          <cell r="F90">
            <v>7</v>
          </cell>
          <cell r="G90">
            <v>0</v>
          </cell>
          <cell r="H90">
            <v>1.024128E-3</v>
          </cell>
          <cell r="I90">
            <v>4.9558290587117117E-2</v>
          </cell>
          <cell r="J90">
            <v>0</v>
          </cell>
          <cell r="K90">
            <v>2.0579129996354562</v>
          </cell>
          <cell r="L90">
            <v>1.4609636167878515</v>
          </cell>
          <cell r="M90">
            <v>0.73</v>
          </cell>
          <cell r="N90">
            <v>0.44999999999999996</v>
          </cell>
          <cell r="O90">
            <v>0.8</v>
          </cell>
          <cell r="P90">
            <v>1.9250298745632004</v>
          </cell>
          <cell r="Q90">
            <v>1.5E-3</v>
          </cell>
          <cell r="R90">
            <v>4.3722632176514349</v>
          </cell>
          <cell r="S90">
            <v>0.61</v>
          </cell>
          <cell r="T90">
            <v>0.34</v>
          </cell>
          <cell r="U90">
            <v>0.68929999999999991</v>
          </cell>
          <cell r="V90">
            <v>0.38419999999999999</v>
          </cell>
          <cell r="W90">
            <v>0.77291999999999983</v>
          </cell>
          <cell r="X90">
            <v>9.9999999999999995E-7</v>
          </cell>
          <cell r="Y90">
            <v>0</v>
          </cell>
          <cell r="Z90">
            <v>0</v>
          </cell>
          <cell r="AA90">
            <v>9.6875193750387503</v>
          </cell>
          <cell r="AB90">
            <v>10.763910416709722</v>
          </cell>
          <cell r="AC90">
            <v>31468.723000000002</v>
          </cell>
          <cell r="AD90">
            <v>100000</v>
          </cell>
          <cell r="AE90">
            <v>100000</v>
          </cell>
          <cell r="AF90">
            <v>450</v>
          </cell>
          <cell r="AG90">
            <v>2</v>
          </cell>
          <cell r="AH90">
            <v>0.3</v>
          </cell>
          <cell r="AI90">
            <v>0.2</v>
          </cell>
          <cell r="AJ90">
            <v>4</v>
          </cell>
          <cell r="AK90">
            <v>3</v>
          </cell>
          <cell r="AL90">
            <v>0</v>
          </cell>
          <cell r="AM90" t="str">
            <v>CZ07SAloneRetail5SkyLt.idf</v>
          </cell>
          <cell r="AN90" t="str">
            <v>CTZ07SiteDesign.idf</v>
          </cell>
          <cell r="AO90">
            <v>0</v>
          </cell>
          <cell r="AP90">
            <v>89</v>
          </cell>
          <cell r="AQ90" t="str">
            <v>SAloneRetail</v>
          </cell>
          <cell r="AR90" t="str">
            <v>SkyLt5</v>
          </cell>
          <cell r="AS90" t="str">
            <v>StDimSVT+20</v>
          </cell>
          <cell r="AT90" t="str">
            <v>No</v>
          </cell>
          <cell r="AU90" t="str">
            <v>No</v>
          </cell>
          <cell r="AV90" t="str">
            <v>No</v>
          </cell>
          <cell r="AW90" t="str">
            <v>No</v>
          </cell>
          <cell r="AX90" t="str">
            <v>No</v>
          </cell>
          <cell r="AY90" t="str">
            <v>No</v>
          </cell>
          <cell r="AZ90" t="str">
            <v>No</v>
          </cell>
          <cell r="BA90" t="str">
            <v>No</v>
          </cell>
          <cell r="BB90" t="str">
            <v>No</v>
          </cell>
          <cell r="BC90" t="str">
            <v>Yes</v>
          </cell>
          <cell r="BD90" t="str">
            <v>No</v>
          </cell>
          <cell r="BE90" t="str">
            <v>No</v>
          </cell>
          <cell r="BF90" t="str">
            <v>No</v>
          </cell>
          <cell r="BG90" t="str">
            <v>No</v>
          </cell>
          <cell r="BH90" t="str">
            <v>No</v>
          </cell>
          <cell r="BI90" t="str">
            <v>No</v>
          </cell>
          <cell r="BJ90" t="str">
            <v>No</v>
          </cell>
          <cell r="BK90" t="str">
            <v>No</v>
          </cell>
          <cell r="BL90" t="str">
            <v>No</v>
          </cell>
          <cell r="BM90" t="str">
            <v>No</v>
          </cell>
          <cell r="BN90" t="str">
            <v>No</v>
          </cell>
          <cell r="BO90" t="str">
            <v>No</v>
          </cell>
          <cell r="BP90" t="str">
            <v>No</v>
          </cell>
        </row>
        <row r="91">
          <cell r="B91" t="str">
            <v>0090 CZ01 SAloneRetail BaseStDim</v>
          </cell>
          <cell r="C91">
            <v>0</v>
          </cell>
          <cell r="D91" t="b">
            <v>1</v>
          </cell>
          <cell r="E91" t="str">
            <v>CZ01RV2.epw</v>
          </cell>
          <cell r="F91">
            <v>1</v>
          </cell>
          <cell r="G91">
            <v>0</v>
          </cell>
          <cell r="H91">
            <v>1.024128E-3</v>
          </cell>
          <cell r="I91">
            <v>4.9558290587117117E-2</v>
          </cell>
          <cell r="J91">
            <v>0</v>
          </cell>
          <cell r="K91">
            <v>3.0234880784205331</v>
          </cell>
          <cell r="L91">
            <v>1.4609636167878515</v>
          </cell>
          <cell r="M91">
            <v>0.73</v>
          </cell>
          <cell r="N91">
            <v>0.75</v>
          </cell>
          <cell r="O91">
            <v>0.75</v>
          </cell>
          <cell r="P91">
            <v>2.8906049533482774</v>
          </cell>
          <cell r="Q91">
            <v>0.34613337434919739</v>
          </cell>
          <cell r="R91">
            <v>2.6687840419430833</v>
          </cell>
          <cell r="S91">
            <v>0.47</v>
          </cell>
          <cell r="T91">
            <v>0.43</v>
          </cell>
          <cell r="U91">
            <v>0.53109999999999991</v>
          </cell>
          <cell r="V91">
            <v>0.48589999999999994</v>
          </cell>
          <cell r="W91">
            <v>0.79099999999999993</v>
          </cell>
          <cell r="X91">
            <v>9.9999999999999995E-7</v>
          </cell>
          <cell r="Y91">
            <v>0</v>
          </cell>
          <cell r="Z91">
            <v>0</v>
          </cell>
          <cell r="AA91">
            <v>9.6875193750387503</v>
          </cell>
          <cell r="AB91">
            <v>10.763910416709722</v>
          </cell>
          <cell r="AC91">
            <v>31468.723000000002</v>
          </cell>
          <cell r="AD91">
            <v>100000</v>
          </cell>
          <cell r="AE91">
            <v>100000</v>
          </cell>
          <cell r="AF91">
            <v>450</v>
          </cell>
          <cell r="AG91">
            <v>2</v>
          </cell>
          <cell r="AH91">
            <v>0.3</v>
          </cell>
          <cell r="AI91">
            <v>0.2</v>
          </cell>
          <cell r="AJ91">
            <v>4</v>
          </cell>
          <cell r="AK91">
            <v>3</v>
          </cell>
          <cell r="AL91">
            <v>0</v>
          </cell>
          <cell r="AM91" t="str">
            <v>CZ01SAloneRetail.idf</v>
          </cell>
          <cell r="AN91" t="str">
            <v>CTZ01SiteDesign.idf</v>
          </cell>
          <cell r="AO91">
            <v>0</v>
          </cell>
          <cell r="AP91">
            <v>90</v>
          </cell>
          <cell r="AQ91" t="str">
            <v>SAloneRetail</v>
          </cell>
          <cell r="AR91" t="str">
            <v>Base</v>
          </cell>
          <cell r="AS91" t="str">
            <v>StDim</v>
          </cell>
          <cell r="AT91" t="str">
            <v>No</v>
          </cell>
          <cell r="AU91" t="str">
            <v>No</v>
          </cell>
          <cell r="AV91" t="str">
            <v>No</v>
          </cell>
          <cell r="AW91" t="str">
            <v>No</v>
          </cell>
          <cell r="AX91" t="str">
            <v>No</v>
          </cell>
          <cell r="AY91" t="str">
            <v>No</v>
          </cell>
          <cell r="AZ91" t="str">
            <v>No</v>
          </cell>
          <cell r="BA91" t="str">
            <v>No</v>
          </cell>
          <cell r="BB91" t="str">
            <v>No</v>
          </cell>
          <cell r="BC91" t="str">
            <v>No</v>
          </cell>
          <cell r="BD91" t="str">
            <v>No</v>
          </cell>
          <cell r="BE91" t="str">
            <v>No</v>
          </cell>
          <cell r="BF91" t="str">
            <v>No</v>
          </cell>
          <cell r="BG91" t="str">
            <v>No</v>
          </cell>
          <cell r="BH91" t="str">
            <v>No</v>
          </cell>
          <cell r="BI91" t="str">
            <v>No</v>
          </cell>
          <cell r="BJ91" t="str">
            <v>No</v>
          </cell>
          <cell r="BK91" t="str">
            <v>No</v>
          </cell>
          <cell r="BL91" t="str">
            <v>No</v>
          </cell>
          <cell r="BM91" t="str">
            <v>No</v>
          </cell>
          <cell r="BN91" t="str">
            <v>No</v>
          </cell>
          <cell r="BO91" t="str">
            <v>No</v>
          </cell>
          <cell r="BP91" t="str">
            <v>No</v>
          </cell>
        </row>
        <row r="92">
          <cell r="B92" t="str">
            <v>0091 CZ01 SAloneRetail BaseStDimSVT+20</v>
          </cell>
          <cell r="C92" t="str">
            <v>0090 CZ01 SAloneRetail BaseStDim</v>
          </cell>
          <cell r="D92" t="b">
            <v>1</v>
          </cell>
          <cell r="E92" t="str">
            <v>CZ01RV2.epw</v>
          </cell>
          <cell r="F92">
            <v>1</v>
          </cell>
          <cell r="G92">
            <v>0</v>
          </cell>
          <cell r="H92">
            <v>1.024128E-3</v>
          </cell>
          <cell r="I92">
            <v>4.9558290587117117E-2</v>
          </cell>
          <cell r="J92">
            <v>0</v>
          </cell>
          <cell r="K92">
            <v>3.0234880784205331</v>
          </cell>
          <cell r="L92">
            <v>1.4609636167878515</v>
          </cell>
          <cell r="M92">
            <v>0.73</v>
          </cell>
          <cell r="N92">
            <v>0.75</v>
          </cell>
          <cell r="O92">
            <v>0.75</v>
          </cell>
          <cell r="P92">
            <v>2.8906049533482774</v>
          </cell>
          <cell r="Q92">
            <v>0.34613337434919739</v>
          </cell>
          <cell r="R92">
            <v>2.6687840419430833</v>
          </cell>
          <cell r="S92">
            <v>0.47</v>
          </cell>
          <cell r="T92">
            <v>0.43</v>
          </cell>
          <cell r="U92">
            <v>0.53109999999999991</v>
          </cell>
          <cell r="V92">
            <v>0.48589999999999994</v>
          </cell>
          <cell r="W92">
            <v>0.94919999999999982</v>
          </cell>
          <cell r="X92">
            <v>9.9999999999999995E-7</v>
          </cell>
          <cell r="Y92">
            <v>0</v>
          </cell>
          <cell r="Z92">
            <v>0</v>
          </cell>
          <cell r="AA92">
            <v>9.6875193750387503</v>
          </cell>
          <cell r="AB92">
            <v>10.763910416709722</v>
          </cell>
          <cell r="AC92">
            <v>31468.723000000002</v>
          </cell>
          <cell r="AD92">
            <v>100000</v>
          </cell>
          <cell r="AE92">
            <v>100000</v>
          </cell>
          <cell r="AF92">
            <v>450</v>
          </cell>
          <cell r="AG92">
            <v>2</v>
          </cell>
          <cell r="AH92">
            <v>0.3</v>
          </cell>
          <cell r="AI92">
            <v>0.2</v>
          </cell>
          <cell r="AJ92">
            <v>4</v>
          </cell>
          <cell r="AK92">
            <v>3</v>
          </cell>
          <cell r="AL92">
            <v>0</v>
          </cell>
          <cell r="AM92" t="str">
            <v>CZ01SAloneRetail.idf</v>
          </cell>
          <cell r="AN92" t="str">
            <v>CTZ01SiteDesign.idf</v>
          </cell>
          <cell r="AO92">
            <v>0</v>
          </cell>
          <cell r="AP92">
            <v>91</v>
          </cell>
          <cell r="AQ92" t="str">
            <v>SAloneRetail</v>
          </cell>
          <cell r="AR92" t="str">
            <v>Base</v>
          </cell>
          <cell r="AS92" t="str">
            <v>StDimSVT+20</v>
          </cell>
          <cell r="AT92" t="str">
            <v>No</v>
          </cell>
          <cell r="AU92" t="str">
            <v>No</v>
          </cell>
          <cell r="AV92" t="str">
            <v>No</v>
          </cell>
          <cell r="AW92" t="str">
            <v>No</v>
          </cell>
          <cell r="AX92" t="str">
            <v>No</v>
          </cell>
          <cell r="AY92" t="str">
            <v>No</v>
          </cell>
          <cell r="AZ92" t="str">
            <v>No</v>
          </cell>
          <cell r="BA92" t="str">
            <v>No</v>
          </cell>
          <cell r="BB92" t="str">
            <v>No</v>
          </cell>
          <cell r="BC92" t="str">
            <v>Yes</v>
          </cell>
          <cell r="BD92" t="str">
            <v>No</v>
          </cell>
          <cell r="BE92" t="str">
            <v>No</v>
          </cell>
          <cell r="BF92" t="str">
            <v>No</v>
          </cell>
          <cell r="BG92" t="str">
            <v>No</v>
          </cell>
          <cell r="BH92" t="str">
            <v>No</v>
          </cell>
          <cell r="BI92" t="str">
            <v>No</v>
          </cell>
          <cell r="BJ92" t="str">
            <v>No</v>
          </cell>
          <cell r="BK92" t="str">
            <v>No</v>
          </cell>
          <cell r="BL92" t="str">
            <v>No</v>
          </cell>
          <cell r="BM92" t="str">
            <v>No</v>
          </cell>
          <cell r="BN92" t="str">
            <v>No</v>
          </cell>
          <cell r="BO92" t="str">
            <v>No</v>
          </cell>
          <cell r="BP92" t="str">
            <v>No</v>
          </cell>
        </row>
        <row r="93">
          <cell r="B93" t="str">
            <v>0092 CZ01 SAloneRetail SkyLt5StDim</v>
          </cell>
          <cell r="C93" t="str">
            <v>0090 CZ01 SAloneRetail BaseStDim</v>
          </cell>
          <cell r="D93" t="b">
            <v>1</v>
          </cell>
          <cell r="E93" t="str">
            <v>CZ01RV2.epw</v>
          </cell>
          <cell r="F93">
            <v>1</v>
          </cell>
          <cell r="G93">
            <v>0</v>
          </cell>
          <cell r="H93">
            <v>1.024128E-3</v>
          </cell>
          <cell r="I93">
            <v>4.9558290587117117E-2</v>
          </cell>
          <cell r="J93">
            <v>0</v>
          </cell>
          <cell r="K93">
            <v>3.0234880784205331</v>
          </cell>
          <cell r="L93">
            <v>1.4609636167878515</v>
          </cell>
          <cell r="M93">
            <v>0.73</v>
          </cell>
          <cell r="N93">
            <v>0.75</v>
          </cell>
          <cell r="O93">
            <v>0.75</v>
          </cell>
          <cell r="P93">
            <v>2.8906049533482774</v>
          </cell>
          <cell r="Q93">
            <v>0.34613337434919739</v>
          </cell>
          <cell r="R93">
            <v>2.6687840419430833</v>
          </cell>
          <cell r="S93">
            <v>0.47</v>
          </cell>
          <cell r="T93">
            <v>0.43</v>
          </cell>
          <cell r="U93">
            <v>0.53109999999999991</v>
          </cell>
          <cell r="V93">
            <v>0.48589999999999994</v>
          </cell>
          <cell r="W93">
            <v>0.79099999999999993</v>
          </cell>
          <cell r="X93">
            <v>9.9999999999999995E-7</v>
          </cell>
          <cell r="Y93">
            <v>0</v>
          </cell>
          <cell r="Z93">
            <v>0</v>
          </cell>
          <cell r="AA93">
            <v>9.6875193750387503</v>
          </cell>
          <cell r="AB93">
            <v>10.763910416709722</v>
          </cell>
          <cell r="AC93">
            <v>31468.723000000002</v>
          </cell>
          <cell r="AD93">
            <v>100000</v>
          </cell>
          <cell r="AE93">
            <v>100000</v>
          </cell>
          <cell r="AF93">
            <v>450</v>
          </cell>
          <cell r="AG93">
            <v>2</v>
          </cell>
          <cell r="AH93">
            <v>0.3</v>
          </cell>
          <cell r="AI93">
            <v>0.2</v>
          </cell>
          <cell r="AJ93">
            <v>4</v>
          </cell>
          <cell r="AK93">
            <v>3</v>
          </cell>
          <cell r="AL93">
            <v>0</v>
          </cell>
          <cell r="AM93" t="str">
            <v>CZ01SAloneRetail5SkyLt.idf</v>
          </cell>
          <cell r="AN93" t="str">
            <v>CTZ01SiteDesign.idf</v>
          </cell>
          <cell r="AO93">
            <v>0</v>
          </cell>
          <cell r="AP93">
            <v>92</v>
          </cell>
          <cell r="AQ93" t="str">
            <v>SAloneRetail</v>
          </cell>
          <cell r="AR93" t="str">
            <v>SkyLt5</v>
          </cell>
          <cell r="AS93" t="str">
            <v>StDim</v>
          </cell>
          <cell r="AT93" t="str">
            <v>No</v>
          </cell>
          <cell r="AU93" t="str">
            <v>No</v>
          </cell>
          <cell r="AV93" t="str">
            <v>No</v>
          </cell>
          <cell r="AW93" t="str">
            <v>No</v>
          </cell>
          <cell r="AX93" t="str">
            <v>No</v>
          </cell>
          <cell r="AY93" t="str">
            <v>No</v>
          </cell>
          <cell r="AZ93" t="str">
            <v>No</v>
          </cell>
          <cell r="BA93" t="str">
            <v>No</v>
          </cell>
          <cell r="BB93" t="str">
            <v>No</v>
          </cell>
          <cell r="BC93" t="str">
            <v>No</v>
          </cell>
          <cell r="BD93" t="str">
            <v>No</v>
          </cell>
          <cell r="BE93" t="str">
            <v>No</v>
          </cell>
          <cell r="BF93" t="str">
            <v>No</v>
          </cell>
          <cell r="BG93" t="str">
            <v>No</v>
          </cell>
          <cell r="BH93" t="str">
            <v>No</v>
          </cell>
          <cell r="BI93" t="str">
            <v>No</v>
          </cell>
          <cell r="BJ93" t="str">
            <v>No</v>
          </cell>
          <cell r="BK93" t="str">
            <v>No</v>
          </cell>
          <cell r="BL93" t="str">
            <v>No</v>
          </cell>
          <cell r="BM93" t="str">
            <v>No</v>
          </cell>
          <cell r="BN93" t="str">
            <v>No</v>
          </cell>
          <cell r="BO93" t="str">
            <v>No</v>
          </cell>
          <cell r="BP93" t="str">
            <v>No</v>
          </cell>
        </row>
        <row r="94">
          <cell r="B94" t="str">
            <v>0093 CZ01 SAloneRetail SkyLt5StDimSVT+20</v>
          </cell>
          <cell r="C94" t="str">
            <v>0090 CZ01 SAloneRetail BaseStDim</v>
          </cell>
          <cell r="D94" t="b">
            <v>1</v>
          </cell>
          <cell r="E94" t="str">
            <v>CZ01RV2.epw</v>
          </cell>
          <cell r="F94">
            <v>1</v>
          </cell>
          <cell r="G94">
            <v>0</v>
          </cell>
          <cell r="H94">
            <v>1.024128E-3</v>
          </cell>
          <cell r="I94">
            <v>4.9558290587117117E-2</v>
          </cell>
          <cell r="J94">
            <v>0</v>
          </cell>
          <cell r="K94">
            <v>3.0234880784205331</v>
          </cell>
          <cell r="L94">
            <v>1.4609636167878515</v>
          </cell>
          <cell r="M94">
            <v>0.73</v>
          </cell>
          <cell r="N94">
            <v>0.75</v>
          </cell>
          <cell r="O94">
            <v>0.75</v>
          </cell>
          <cell r="P94">
            <v>2.8906049533482774</v>
          </cell>
          <cell r="Q94">
            <v>0.34613337434919739</v>
          </cell>
          <cell r="R94">
            <v>2.6687840419430833</v>
          </cell>
          <cell r="S94">
            <v>0.47</v>
          </cell>
          <cell r="T94">
            <v>0.43</v>
          </cell>
          <cell r="U94">
            <v>0.53109999999999991</v>
          </cell>
          <cell r="V94">
            <v>0.48589999999999994</v>
          </cell>
          <cell r="W94">
            <v>0.94919999999999982</v>
          </cell>
          <cell r="X94">
            <v>9.9999999999999995E-7</v>
          </cell>
          <cell r="Y94">
            <v>0</v>
          </cell>
          <cell r="Z94">
            <v>0</v>
          </cell>
          <cell r="AA94">
            <v>9.6875193750387503</v>
          </cell>
          <cell r="AB94">
            <v>10.763910416709722</v>
          </cell>
          <cell r="AC94">
            <v>31468.723000000002</v>
          </cell>
          <cell r="AD94">
            <v>100000</v>
          </cell>
          <cell r="AE94">
            <v>100000</v>
          </cell>
          <cell r="AF94">
            <v>450</v>
          </cell>
          <cell r="AG94">
            <v>2</v>
          </cell>
          <cell r="AH94">
            <v>0.3</v>
          </cell>
          <cell r="AI94">
            <v>0.2</v>
          </cell>
          <cell r="AJ94">
            <v>4</v>
          </cell>
          <cell r="AK94">
            <v>3</v>
          </cell>
          <cell r="AL94">
            <v>0</v>
          </cell>
          <cell r="AM94" t="str">
            <v>CZ01SAloneRetail5SkyLt.idf</v>
          </cell>
          <cell r="AN94" t="str">
            <v>CTZ01SiteDesign.idf</v>
          </cell>
          <cell r="AO94">
            <v>0</v>
          </cell>
          <cell r="AP94">
            <v>93</v>
          </cell>
          <cell r="AQ94" t="str">
            <v>SAloneRetail</v>
          </cell>
          <cell r="AR94" t="str">
            <v>SkyLt5</v>
          </cell>
          <cell r="AS94" t="str">
            <v>StDimSVT+20</v>
          </cell>
          <cell r="AT94" t="str">
            <v>No</v>
          </cell>
          <cell r="AU94" t="str">
            <v>No</v>
          </cell>
          <cell r="AV94" t="str">
            <v>No</v>
          </cell>
          <cell r="AW94" t="str">
            <v>No</v>
          </cell>
          <cell r="AX94" t="str">
            <v>No</v>
          </cell>
          <cell r="AY94" t="str">
            <v>No</v>
          </cell>
          <cell r="AZ94" t="str">
            <v>No</v>
          </cell>
          <cell r="BA94" t="str">
            <v>No</v>
          </cell>
          <cell r="BB94" t="str">
            <v>No</v>
          </cell>
          <cell r="BC94" t="str">
            <v>Yes</v>
          </cell>
          <cell r="BD94" t="str">
            <v>No</v>
          </cell>
          <cell r="BE94" t="str">
            <v>No</v>
          </cell>
          <cell r="BF94" t="str">
            <v>No</v>
          </cell>
          <cell r="BG94" t="str">
            <v>No</v>
          </cell>
          <cell r="BH94" t="str">
            <v>No</v>
          </cell>
          <cell r="BI94" t="str">
            <v>No</v>
          </cell>
          <cell r="BJ94" t="str">
            <v>No</v>
          </cell>
          <cell r="BK94" t="str">
            <v>No</v>
          </cell>
          <cell r="BL94" t="str">
            <v>No</v>
          </cell>
          <cell r="BM94" t="str">
            <v>No</v>
          </cell>
          <cell r="BN94" t="str">
            <v>No</v>
          </cell>
          <cell r="BO94" t="str">
            <v>No</v>
          </cell>
          <cell r="BP94" t="str">
            <v>No</v>
          </cell>
        </row>
        <row r="95">
          <cell r="B95" t="str">
            <v>0094 CZ06 QSRest Base</v>
          </cell>
          <cell r="C95">
            <v>0</v>
          </cell>
          <cell r="D95" t="b">
            <v>0</v>
          </cell>
          <cell r="E95" t="str">
            <v>CZ06RV2.epw</v>
          </cell>
          <cell r="F95">
            <v>6</v>
          </cell>
          <cell r="G95">
            <v>0</v>
          </cell>
          <cell r="H95">
            <v>1.024128E-3</v>
          </cell>
          <cell r="I95">
            <v>4.9558290587117117E-2</v>
          </cell>
          <cell r="J95">
            <v>0</v>
          </cell>
          <cell r="K95">
            <v>1.7775386063882341</v>
          </cell>
          <cell r="L95">
            <v>1.4609636167878515</v>
          </cell>
          <cell r="M95">
            <v>0.73</v>
          </cell>
          <cell r="N95">
            <v>0.44999999999999996</v>
          </cell>
          <cell r="O95">
            <v>0.8</v>
          </cell>
          <cell r="P95">
            <v>1.6446554813159782</v>
          </cell>
          <cell r="Q95">
            <v>1.5E-3</v>
          </cell>
          <cell r="R95">
            <v>4.3722632176514349</v>
          </cell>
          <cell r="S95">
            <v>0.61</v>
          </cell>
          <cell r="T95">
            <v>0.34</v>
          </cell>
          <cell r="U95">
            <v>0.68929999999999991</v>
          </cell>
          <cell r="V95">
            <v>0.38419999999999999</v>
          </cell>
          <cell r="W95">
            <v>0.64409999999999989</v>
          </cell>
          <cell r="X95">
            <v>9.9999999999999995E-7</v>
          </cell>
          <cell r="Y95">
            <v>0</v>
          </cell>
          <cell r="Z95">
            <v>0</v>
          </cell>
          <cell r="AA95">
            <v>9.6875193750387503</v>
          </cell>
          <cell r="AB95">
            <v>10.763910416709722</v>
          </cell>
          <cell r="AC95">
            <v>31468.723000000002</v>
          </cell>
          <cell r="AD95">
            <v>100000</v>
          </cell>
          <cell r="AE95">
            <v>100000</v>
          </cell>
          <cell r="AF95">
            <v>450</v>
          </cell>
          <cell r="AG95">
            <v>2</v>
          </cell>
          <cell r="AH95">
            <v>0.3</v>
          </cell>
          <cell r="AI95">
            <v>0.2</v>
          </cell>
          <cell r="AJ95">
            <v>3</v>
          </cell>
          <cell r="AK95">
            <v>3</v>
          </cell>
          <cell r="AL95">
            <v>0</v>
          </cell>
          <cell r="AM95" t="str">
            <v>CZ06QSRest.idf</v>
          </cell>
          <cell r="AN95" t="str">
            <v>CTZ06SiteDesign.idf</v>
          </cell>
          <cell r="AO95">
            <v>0</v>
          </cell>
          <cell r="AP95">
            <v>94</v>
          </cell>
          <cell r="AQ95" t="str">
            <v>QSRest</v>
          </cell>
          <cell r="AR95" t="str">
            <v>Base</v>
          </cell>
          <cell r="AS95">
            <v>0</v>
          </cell>
          <cell r="AT95" t="str">
            <v>No</v>
          </cell>
          <cell r="AU95" t="str">
            <v>No</v>
          </cell>
          <cell r="AV95" t="str">
            <v>No</v>
          </cell>
          <cell r="AW95" t="str">
            <v>No</v>
          </cell>
          <cell r="AX95" t="str">
            <v>No</v>
          </cell>
          <cell r="AY95" t="str">
            <v>No</v>
          </cell>
          <cell r="AZ95" t="str">
            <v>No</v>
          </cell>
          <cell r="BA95" t="str">
            <v>No</v>
          </cell>
          <cell r="BB95" t="str">
            <v>No</v>
          </cell>
          <cell r="BC95" t="str">
            <v>No</v>
          </cell>
          <cell r="BD95" t="str">
            <v>No</v>
          </cell>
          <cell r="BE95" t="str">
            <v>No</v>
          </cell>
          <cell r="BF95" t="str">
            <v>No</v>
          </cell>
          <cell r="BG95" t="str">
            <v>No</v>
          </cell>
          <cell r="BH95" t="str">
            <v>No</v>
          </cell>
          <cell r="BI95" t="str">
            <v>No</v>
          </cell>
          <cell r="BJ95" t="str">
            <v>No</v>
          </cell>
          <cell r="BK95" t="str">
            <v>No</v>
          </cell>
          <cell r="BL95" t="str">
            <v>No</v>
          </cell>
          <cell r="BM95" t="str">
            <v>No</v>
          </cell>
          <cell r="BN95" t="str">
            <v>No</v>
          </cell>
          <cell r="BO95" t="str">
            <v>No</v>
          </cell>
          <cell r="BP95" t="str">
            <v>No</v>
          </cell>
        </row>
        <row r="96">
          <cell r="B96" t="str">
            <v>0095 CZ06 QSRest ProsLoad5h</v>
          </cell>
          <cell r="C96" t="str">
            <v>0094 CZ06 QSRest Base</v>
          </cell>
          <cell r="D96" t="b">
            <v>0</v>
          </cell>
          <cell r="E96" t="str">
            <v>CZ06RV2.epw</v>
          </cell>
          <cell r="F96">
            <v>6</v>
          </cell>
          <cell r="G96">
            <v>0</v>
          </cell>
          <cell r="H96">
            <v>1.024128E-3</v>
          </cell>
          <cell r="I96">
            <v>4.9558290587117117E-2</v>
          </cell>
          <cell r="J96">
            <v>0</v>
          </cell>
          <cell r="K96">
            <v>1.7775386063882341</v>
          </cell>
          <cell r="L96">
            <v>1.4609636167878515</v>
          </cell>
          <cell r="M96">
            <v>0.73</v>
          </cell>
          <cell r="N96">
            <v>0.44999999999999996</v>
          </cell>
          <cell r="O96">
            <v>0.8</v>
          </cell>
          <cell r="P96">
            <v>1.6446554813159782</v>
          </cell>
          <cell r="Q96">
            <v>1.5E-3</v>
          </cell>
          <cell r="R96">
            <v>4.3722632176514349</v>
          </cell>
          <cell r="S96">
            <v>0.61</v>
          </cell>
          <cell r="T96">
            <v>0.34</v>
          </cell>
          <cell r="U96">
            <v>0.68929999999999991</v>
          </cell>
          <cell r="V96">
            <v>0.38419999999999999</v>
          </cell>
          <cell r="W96">
            <v>0.64409999999999989</v>
          </cell>
          <cell r="X96">
            <v>9.9999999999999995E-7</v>
          </cell>
          <cell r="Y96">
            <v>0</v>
          </cell>
          <cell r="Z96">
            <v>0</v>
          </cell>
          <cell r="AA96">
            <v>9.6875193750387503</v>
          </cell>
          <cell r="AB96">
            <v>10.763910416709722</v>
          </cell>
          <cell r="AC96">
            <v>33042.159150000007</v>
          </cell>
          <cell r="AD96">
            <v>100000</v>
          </cell>
          <cell r="AE96">
            <v>100000</v>
          </cell>
          <cell r="AF96">
            <v>450</v>
          </cell>
          <cell r="AG96">
            <v>2</v>
          </cell>
          <cell r="AH96">
            <v>0.3</v>
          </cell>
          <cell r="AI96">
            <v>0.2</v>
          </cell>
          <cell r="AJ96">
            <v>3</v>
          </cell>
          <cell r="AK96">
            <v>3</v>
          </cell>
          <cell r="AL96">
            <v>0</v>
          </cell>
          <cell r="AM96" t="str">
            <v>CZ06QSRest.idf</v>
          </cell>
          <cell r="AN96" t="str">
            <v>CTZ06SiteDesign.idf</v>
          </cell>
          <cell r="AO96">
            <v>0</v>
          </cell>
          <cell r="AP96">
            <v>95</v>
          </cell>
          <cell r="AQ96" t="str">
            <v>QSRest</v>
          </cell>
          <cell r="AR96" t="str">
            <v>ProsLoad</v>
          </cell>
          <cell r="AS96" t="str">
            <v>5h</v>
          </cell>
          <cell r="AT96" t="str">
            <v>No</v>
          </cell>
          <cell r="AU96" t="str">
            <v>No</v>
          </cell>
          <cell r="AV96" t="str">
            <v>No</v>
          </cell>
          <cell r="AW96" t="str">
            <v>No</v>
          </cell>
          <cell r="AX96" t="str">
            <v>No</v>
          </cell>
          <cell r="AY96" t="str">
            <v>No</v>
          </cell>
          <cell r="AZ96" t="str">
            <v>No</v>
          </cell>
          <cell r="BA96" t="str">
            <v>No</v>
          </cell>
          <cell r="BB96" t="str">
            <v>No</v>
          </cell>
          <cell r="BC96" t="str">
            <v>No</v>
          </cell>
          <cell r="BD96" t="str">
            <v>No</v>
          </cell>
          <cell r="BE96" t="str">
            <v>No</v>
          </cell>
          <cell r="BF96" t="str">
            <v>No</v>
          </cell>
          <cell r="BG96" t="str">
            <v>No</v>
          </cell>
          <cell r="BH96" t="str">
            <v>No</v>
          </cell>
          <cell r="BI96" t="str">
            <v>No</v>
          </cell>
          <cell r="BJ96" t="str">
            <v>No</v>
          </cell>
          <cell r="BK96" t="str">
            <v>No</v>
          </cell>
          <cell r="BL96" t="str">
            <v>No</v>
          </cell>
          <cell r="BM96" t="str">
            <v>No</v>
          </cell>
          <cell r="BN96" t="str">
            <v>No</v>
          </cell>
          <cell r="BO96" t="str">
            <v>No</v>
          </cell>
          <cell r="BP96" t="str">
            <v>No</v>
          </cell>
        </row>
        <row r="97">
          <cell r="B97">
            <v>0</v>
          </cell>
          <cell r="D97" t="str">
            <v>end</v>
          </cell>
          <cell r="E97" t="str">
            <v># of Runs</v>
          </cell>
          <cell r="F97">
            <v>87</v>
          </cell>
          <cell r="I97">
            <v>1</v>
          </cell>
          <cell r="AL97">
            <v>0</v>
          </cell>
        </row>
        <row r="98"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3</v>
          </cell>
          <cell r="L98">
            <v>12</v>
          </cell>
          <cell r="M98">
            <v>16</v>
          </cell>
          <cell r="N98">
            <v>5</v>
          </cell>
          <cell r="O98">
            <v>7</v>
          </cell>
          <cell r="P98">
            <v>4</v>
          </cell>
          <cell r="Q98">
            <v>14</v>
          </cell>
          <cell r="R98">
            <v>18</v>
          </cell>
          <cell r="S98">
            <v>22</v>
          </cell>
          <cell r="T98">
            <v>26</v>
          </cell>
          <cell r="U98">
            <v>39</v>
          </cell>
          <cell r="V98">
            <v>43</v>
          </cell>
          <cell r="W98">
            <v>44</v>
          </cell>
          <cell r="X98">
            <v>0</v>
          </cell>
          <cell r="Y98">
            <v>0</v>
          </cell>
          <cell r="Z98">
            <v>0</v>
          </cell>
          <cell r="AA98" t="str">
            <v>W/ft²</v>
          </cell>
          <cell r="AB98" t="str">
            <v>W/ft²</v>
          </cell>
          <cell r="AC98" t="str">
            <v>W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</row>
        <row r="99"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2</v>
          </cell>
          <cell r="L99">
            <v>3</v>
          </cell>
          <cell r="M99">
            <v>0</v>
          </cell>
          <cell r="N99">
            <v>0</v>
          </cell>
          <cell r="O99">
            <v>0</v>
          </cell>
          <cell r="P99">
            <v>4</v>
          </cell>
          <cell r="Q99">
            <v>5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0.9</v>
          </cell>
          <cell r="AB99">
            <v>1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</row>
        <row r="100">
          <cell r="J100">
            <v>0</v>
          </cell>
          <cell r="Z100">
            <v>0</v>
          </cell>
          <cell r="AK100">
            <v>0</v>
          </cell>
        </row>
        <row r="101"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</row>
        <row r="102"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P102">
            <v>0</v>
          </cell>
          <cell r="Q102">
            <v>0</v>
          </cell>
          <cell r="Z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</row>
        <row r="103"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</row>
        <row r="104">
          <cell r="L104">
            <v>0</v>
          </cell>
          <cell r="M104">
            <v>0</v>
          </cell>
        </row>
        <row r="105">
          <cell r="M105">
            <v>0</v>
          </cell>
        </row>
        <row r="106">
          <cell r="M106">
            <v>0</v>
          </cell>
        </row>
        <row r="107">
          <cell r="M107">
            <v>0</v>
          </cell>
        </row>
        <row r="108">
          <cell r="N108">
            <v>0</v>
          </cell>
          <cell r="O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</row>
        <row r="109">
          <cell r="N109">
            <v>0</v>
          </cell>
          <cell r="O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</row>
        <row r="110">
          <cell r="N110">
            <v>0</v>
          </cell>
          <cell r="O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</row>
      </sheetData>
      <sheetData sheetId="8">
        <row r="2">
          <cell r="A2" t="str">
            <v>! Run description</v>
          </cell>
          <cell r="B2" t="str">
            <v>Baseline, Scheme A, IASys</v>
          </cell>
          <cell r="C2" t="str">
            <v>Ext Wall R12</v>
          </cell>
          <cell r="D2">
            <v>0</v>
          </cell>
        </row>
        <row r="3">
          <cell r="A3" t="str">
            <v>! Parent Run</v>
          </cell>
          <cell r="B3">
            <v>0</v>
          </cell>
          <cell r="C3" t="str">
            <v>Baseline, Scheme A, IASys</v>
          </cell>
          <cell r="D3">
            <v>0</v>
          </cell>
        </row>
        <row r="4">
          <cell r="A4" t="str">
            <v>! Run Flag</v>
          </cell>
          <cell r="B4" t="b">
            <v>0</v>
          </cell>
          <cell r="C4" t="b">
            <v>0</v>
          </cell>
          <cell r="D4" t="str">
            <v>end</v>
          </cell>
        </row>
        <row r="5">
          <cell r="A5" t="str">
            <v>! Weather file</v>
          </cell>
          <cell r="B5">
            <v>0</v>
          </cell>
          <cell r="C5">
            <v>0</v>
          </cell>
          <cell r="D5">
            <v>0</v>
          </cell>
        </row>
        <row r="6">
          <cell r="A6" t="str">
            <v>! Simulation</v>
          </cell>
          <cell r="B6">
            <v>0</v>
          </cell>
          <cell r="C6">
            <v>0</v>
          </cell>
          <cell r="D6">
            <v>0</v>
          </cell>
        </row>
        <row r="7">
          <cell r="A7" t="str">
            <v>! Envelope</v>
          </cell>
          <cell r="B7">
            <v>0</v>
          </cell>
          <cell r="C7">
            <v>0</v>
          </cell>
          <cell r="D7">
            <v>0</v>
          </cell>
        </row>
        <row r="8">
          <cell r="A8" t="str">
            <v>! Internal Gains</v>
          </cell>
          <cell r="B8">
            <v>0</v>
          </cell>
          <cell r="C8">
            <v>0</v>
          </cell>
          <cell r="D8">
            <v>0</v>
          </cell>
        </row>
        <row r="9">
          <cell r="A9" t="str">
            <v>!Systems &amp; Zones</v>
          </cell>
          <cell r="B9">
            <v>0</v>
          </cell>
          <cell r="C9">
            <v>0</v>
          </cell>
          <cell r="D9">
            <v>0</v>
          </cell>
        </row>
        <row r="10">
          <cell r="A10" t="str">
            <v>##include</v>
          </cell>
          <cell r="B10">
            <v>0</v>
          </cell>
          <cell r="C10">
            <v>0</v>
          </cell>
          <cell r="D10">
            <v>0</v>
          </cell>
        </row>
        <row r="11">
          <cell r="A11" t="str">
            <v>end</v>
          </cell>
          <cell r="B11">
            <v>0</v>
          </cell>
          <cell r="C11">
            <v>0</v>
          </cell>
          <cell r="D11">
            <v>0</v>
          </cell>
        </row>
      </sheetData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s"/>
      <sheetName val="Prototype Model"/>
      <sheetName val="Schedules"/>
      <sheetName val="Results"/>
      <sheetName val="HVAC Results"/>
      <sheetName val="Summary(Reference)"/>
      <sheetName val="Zone Area"/>
    </sheetNames>
    <sheetDataSet>
      <sheetData sheetId="0"/>
      <sheetData sheetId="1"/>
      <sheetData sheetId="2"/>
      <sheetData sheetId="3"/>
      <sheetData sheetId="4"/>
      <sheetData sheetId="5">
        <row r="3">
          <cell r="R3">
            <v>1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8"/>
  <sheetViews>
    <sheetView showGridLines="0" tabSelected="1" zoomScale="70" zoomScaleNormal="70" workbookViewId="0">
      <pane xSplit="3" ySplit="4" topLeftCell="D5" activePane="bottomRight" state="frozen"/>
      <selection activeCell="B1" sqref="B1"/>
      <selection pane="topRight" activeCell="D1" sqref="D1"/>
      <selection pane="bottomLeft" activeCell="B5" sqref="B5"/>
      <selection pane="bottomRight" activeCell="D26" sqref="D26"/>
    </sheetView>
  </sheetViews>
  <sheetFormatPr defaultRowHeight="15" outlineLevelCol="1" x14ac:dyDescent="0.25"/>
  <cols>
    <col min="1" max="1" width="6.140625" style="82" hidden="1" customWidth="1"/>
    <col min="2" max="2" width="26" style="12" bestFit="1" customWidth="1"/>
    <col min="3" max="3" width="53.85546875" customWidth="1"/>
    <col min="4" max="4" width="14.7109375" style="1" customWidth="1"/>
    <col min="5" max="5" width="22.5703125" style="1" customWidth="1"/>
    <col min="6" max="6" width="14.7109375" style="1" customWidth="1"/>
    <col min="7" max="7" width="21" style="1" customWidth="1"/>
    <col min="8" max="8" width="14.7109375" style="1" customWidth="1"/>
    <col min="9" max="9" width="20.85546875" style="1" customWidth="1"/>
    <col min="10" max="10" width="15.28515625" style="1" customWidth="1" outlineLevel="1"/>
    <col min="11" max="11" width="21.7109375" style="1" customWidth="1" outlineLevel="1"/>
    <col min="12" max="29" width="14.7109375" style="1" customWidth="1" outlineLevel="1"/>
    <col min="30" max="30" width="14.7109375" style="5" customWidth="1" outlineLevel="1"/>
    <col min="31" max="31" width="14.7109375" style="1" customWidth="1" outlineLevel="1"/>
    <col min="32" max="32" width="14.7109375" style="5" customWidth="1" outlineLevel="1"/>
    <col min="33" max="33" width="14.7109375" style="1" customWidth="1" outlineLevel="1"/>
    <col min="34" max="36" width="14.7109375" style="1" customWidth="1"/>
    <col min="37" max="37" width="13.42578125" style="1" customWidth="1"/>
    <col min="38" max="39" width="7.7109375" style="5" hidden="1" customWidth="1"/>
    <col min="40" max="40" width="14.7109375" style="11" customWidth="1"/>
    <col min="41" max="41" width="29.28515625" style="79" customWidth="1"/>
    <col min="42" max="42" width="15.42578125" style="34" customWidth="1"/>
    <col min="43" max="44" width="17.42578125" style="20" customWidth="1"/>
    <col min="45" max="45" width="9.140625" style="20"/>
  </cols>
  <sheetData>
    <row r="1" spans="1:45" ht="15" hidden="1" customHeight="1" x14ac:dyDescent="0.25">
      <c r="B1" s="12" t="s">
        <v>0</v>
      </c>
      <c r="D1" s="1">
        <v>1</v>
      </c>
      <c r="F1" s="1">
        <v>2</v>
      </c>
      <c r="H1" s="1">
        <v>3</v>
      </c>
      <c r="J1" s="1">
        <v>4</v>
      </c>
      <c r="L1" s="1">
        <v>5</v>
      </c>
      <c r="N1" s="1">
        <v>6</v>
      </c>
      <c r="P1" s="1">
        <v>7</v>
      </c>
      <c r="R1" s="1">
        <v>8</v>
      </c>
      <c r="V1" s="1">
        <v>9</v>
      </c>
      <c r="X1" s="1">
        <v>10</v>
      </c>
      <c r="Z1" s="1">
        <v>10</v>
      </c>
      <c r="AB1" s="1">
        <v>11</v>
      </c>
      <c r="AH1" s="1">
        <v>12</v>
      </c>
      <c r="AJ1" s="1">
        <v>13</v>
      </c>
      <c r="AN1" s="10">
        <v>14</v>
      </c>
      <c r="AQ1" s="20">
        <v>16</v>
      </c>
    </row>
    <row r="2" spans="1:45" ht="27.75" customHeight="1" x14ac:dyDescent="0.25">
      <c r="B2" s="50" t="s">
        <v>87</v>
      </c>
      <c r="C2" s="102" t="s">
        <v>1</v>
      </c>
      <c r="D2" s="104" t="s">
        <v>21</v>
      </c>
      <c r="E2" s="105"/>
      <c r="F2" s="104" t="s">
        <v>27</v>
      </c>
      <c r="G2" s="105"/>
      <c r="H2" s="104" t="s">
        <v>26</v>
      </c>
      <c r="I2" s="105"/>
      <c r="J2" s="104" t="s">
        <v>20</v>
      </c>
      <c r="K2" s="105"/>
      <c r="L2" s="92" t="s">
        <v>2</v>
      </c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4"/>
      <c r="AD2" s="98" t="s">
        <v>23</v>
      </c>
      <c r="AE2" s="100"/>
      <c r="AF2" s="100"/>
      <c r="AG2" s="101"/>
      <c r="AH2" s="92" t="s">
        <v>3</v>
      </c>
      <c r="AI2" s="93"/>
      <c r="AJ2" s="93"/>
      <c r="AK2" s="94"/>
      <c r="AL2" s="64"/>
      <c r="AM2" s="65"/>
      <c r="AN2" s="87" t="s">
        <v>22</v>
      </c>
      <c r="AP2" s="35"/>
    </row>
    <row r="3" spans="1:45" s="3" customFormat="1" ht="34.5" customHeight="1" x14ac:dyDescent="0.2">
      <c r="A3" s="82"/>
      <c r="B3" s="63" t="s">
        <v>104</v>
      </c>
      <c r="C3" s="102"/>
      <c r="D3" s="95" t="s">
        <v>4</v>
      </c>
      <c r="E3" s="96"/>
      <c r="F3" s="95" t="s">
        <v>5</v>
      </c>
      <c r="G3" s="96"/>
      <c r="H3" s="95" t="s">
        <v>6</v>
      </c>
      <c r="I3" s="96"/>
      <c r="J3" s="95" t="s">
        <v>4</v>
      </c>
      <c r="K3" s="96"/>
      <c r="L3" s="90" t="s">
        <v>7</v>
      </c>
      <c r="M3" s="91"/>
      <c r="N3" s="90" t="s">
        <v>8</v>
      </c>
      <c r="O3" s="91"/>
      <c r="P3" s="95" t="s">
        <v>9</v>
      </c>
      <c r="Q3" s="96"/>
      <c r="R3" s="95" t="s">
        <v>18</v>
      </c>
      <c r="S3" s="96"/>
      <c r="T3" s="95" t="s">
        <v>19</v>
      </c>
      <c r="U3" s="96"/>
      <c r="V3" s="95" t="s">
        <v>10</v>
      </c>
      <c r="W3" s="96"/>
      <c r="X3" s="95" t="s">
        <v>11</v>
      </c>
      <c r="Y3" s="96"/>
      <c r="Z3" s="97" t="s">
        <v>17</v>
      </c>
      <c r="AA3" s="97"/>
      <c r="AB3" s="95" t="s">
        <v>12</v>
      </c>
      <c r="AC3" s="96"/>
      <c r="AD3" s="98" t="s">
        <v>24</v>
      </c>
      <c r="AE3" s="99"/>
      <c r="AF3" s="98" t="s">
        <v>25</v>
      </c>
      <c r="AG3" s="99"/>
      <c r="AH3" s="92" t="s">
        <v>13</v>
      </c>
      <c r="AI3" s="94"/>
      <c r="AJ3" s="95" t="s">
        <v>14</v>
      </c>
      <c r="AK3" s="96"/>
      <c r="AL3" s="66"/>
      <c r="AM3" s="67"/>
      <c r="AN3" s="88"/>
      <c r="AO3" s="76"/>
      <c r="AP3" s="36" t="s">
        <v>76</v>
      </c>
      <c r="AQ3" s="14"/>
      <c r="AR3" s="14"/>
      <c r="AS3" s="14"/>
    </row>
    <row r="4" spans="1:45" s="3" customFormat="1" ht="33" customHeight="1" thickBot="1" x14ac:dyDescent="0.25">
      <c r="A4" s="83">
        <f>COUNTIF(A5:A38,"x")</f>
        <v>13</v>
      </c>
      <c r="B4" s="68"/>
      <c r="C4" s="103"/>
      <c r="D4" s="58" t="s">
        <v>15</v>
      </c>
      <c r="E4" s="57" t="s">
        <v>16</v>
      </c>
      <c r="F4" s="56" t="s">
        <v>15</v>
      </c>
      <c r="G4" s="55" t="s">
        <v>16</v>
      </c>
      <c r="H4" s="56" t="s">
        <v>15</v>
      </c>
      <c r="I4" s="55" t="s">
        <v>16</v>
      </c>
      <c r="J4" s="56" t="s">
        <v>15</v>
      </c>
      <c r="K4" s="55" t="s">
        <v>16</v>
      </c>
      <c r="L4" s="56" t="s">
        <v>15</v>
      </c>
      <c r="M4" s="55" t="s">
        <v>16</v>
      </c>
      <c r="N4" s="56" t="s">
        <v>15</v>
      </c>
      <c r="O4" s="55" t="s">
        <v>16</v>
      </c>
      <c r="P4" s="56" t="s">
        <v>15</v>
      </c>
      <c r="Q4" s="55" t="s">
        <v>16</v>
      </c>
      <c r="R4" s="56" t="s">
        <v>15</v>
      </c>
      <c r="S4" s="55" t="s">
        <v>16</v>
      </c>
      <c r="T4" s="56" t="s">
        <v>15</v>
      </c>
      <c r="U4" s="55" t="s">
        <v>16</v>
      </c>
      <c r="V4" s="56" t="s">
        <v>15</v>
      </c>
      <c r="W4" s="55" t="s">
        <v>16</v>
      </c>
      <c r="X4" s="56" t="s">
        <v>15</v>
      </c>
      <c r="Y4" s="55" t="s">
        <v>16</v>
      </c>
      <c r="Z4" s="54" t="s">
        <v>15</v>
      </c>
      <c r="AA4" s="59" t="s">
        <v>16</v>
      </c>
      <c r="AB4" s="56" t="s">
        <v>15</v>
      </c>
      <c r="AC4" s="55" t="s">
        <v>16</v>
      </c>
      <c r="AD4" s="58" t="s">
        <v>15</v>
      </c>
      <c r="AE4" s="57" t="s">
        <v>16</v>
      </c>
      <c r="AF4" s="58" t="s">
        <v>15</v>
      </c>
      <c r="AG4" s="57" t="s">
        <v>16</v>
      </c>
      <c r="AH4" s="58" t="s">
        <v>15</v>
      </c>
      <c r="AI4" s="75" t="s">
        <v>16</v>
      </c>
      <c r="AJ4" s="58" t="s">
        <v>15</v>
      </c>
      <c r="AK4" s="75" t="s">
        <v>16</v>
      </c>
      <c r="AL4" s="69"/>
      <c r="AM4" s="70"/>
      <c r="AN4" s="89"/>
      <c r="AO4" s="76"/>
      <c r="AP4" s="36"/>
      <c r="AQ4" s="14"/>
      <c r="AR4" s="14"/>
      <c r="AS4" s="14"/>
    </row>
    <row r="5" spans="1:45" s="3" customFormat="1" ht="26.25" customHeight="1" x14ac:dyDescent="0.2">
      <c r="A5" s="85"/>
      <c r="B5" s="44" t="str">
        <f>B3</f>
        <v>CBECC-Com 2016.3.0</v>
      </c>
      <c r="C5" s="60" t="s">
        <v>122</v>
      </c>
      <c r="D5" s="51">
        <f>INDEX(Sheet1!$C$5:$BW$192,MATCH($C5,Sheet1!$C$5:$C$192,0),59)</f>
        <v>107.64100000000001</v>
      </c>
      <c r="E5" s="71">
        <f t="shared" ref="E5:E34" si="0">D5</f>
        <v>107.64100000000001</v>
      </c>
      <c r="F5" s="51">
        <f>(INDEX(Sheet1!$C$5:$BW$192,MATCH($C5,Sheet1!$C$5:$C$192,0),20))/$AP5</f>
        <v>3.4131551173085599</v>
      </c>
      <c r="G5" s="71">
        <f t="shared" ref="G5" si="1">F5</f>
        <v>3.4131551173085599</v>
      </c>
      <c r="H5" s="51">
        <f>(INDEX(Sheet1!$C$5:$BW$192,MATCH($C5,Sheet1!$C$5:$C$192,0),33))/$AP5</f>
        <v>3.5503787214840064E-2</v>
      </c>
      <c r="I5" s="71">
        <f t="shared" ref="I5" si="2">H5</f>
        <v>3.5503787214840064E-2</v>
      </c>
      <c r="J5" s="51">
        <f t="shared" ref="J5:J38" si="3">SUM(L5,N5,P5,V5,X5,Z5,AB5)</f>
        <v>15.195722681494852</v>
      </c>
      <c r="K5" s="71">
        <f t="shared" ref="K5" si="4">J5</f>
        <v>15.195722681494852</v>
      </c>
      <c r="L5" s="51">
        <f>(((INDEX(Sheet1!$C$5:$BW$192,MATCH($C5,Sheet1!$C$5:$C$192,0),13))*3.4121416)+((INDEX(Sheet1!$C$5:$BW$192,MATCH($C5,Sheet1!$C$5:$C$192,0),26))*99.976))/$AP5</f>
        <v>2.4146556500041698</v>
      </c>
      <c r="M5" s="71">
        <f t="shared" ref="M5" si="5">L5</f>
        <v>2.4146556500041698</v>
      </c>
      <c r="N5" s="51">
        <f>(((INDEX(Sheet1!$C$5:$BW$192,MATCH($C5,Sheet1!$C$5:$C$192,0),14))*3.4121416)+((INDEX(Sheet1!$C$5:$BW$192,MATCH($C5,Sheet1!$C$5:$C$192,0),27))*99.976))/$AP5</f>
        <v>5.1087575232055018</v>
      </c>
      <c r="O5" s="71">
        <f t="shared" ref="O5" si="6">N5</f>
        <v>5.1087575232055018</v>
      </c>
      <c r="P5" s="51">
        <f>(((INDEX(Sheet1!$C$5:$BW$192,MATCH($C5,Sheet1!$C$5:$C$192,0),19))*3.4121416)+((INDEX(Sheet1!$C$5:$BW$192,MATCH($C5,Sheet1!$C$5:$C$192,0),32))*99.976))/$AP5</f>
        <v>4.990908782971518</v>
      </c>
      <c r="Q5" s="71">
        <f t="shared" ref="Q5" si="7">P5</f>
        <v>4.990908782971518</v>
      </c>
      <c r="R5" s="51">
        <f>(((INDEX(Sheet1!$C$5:$BW$192,MATCH($C5,Sheet1!$C$5:$C$192,0),34))+(INDEX(Sheet1!$C$5:$BW$192,MATCH($C5,Sheet1!$C$5:$C$192,0),35)))*99.976)/$AP5</f>
        <v>0</v>
      </c>
      <c r="S5" s="71">
        <f t="shared" ref="S5" si="8">R5</f>
        <v>0</v>
      </c>
      <c r="T5" s="51">
        <f>(((INDEX(Sheet1!$C$5:$BW$192,MATCH($C5,Sheet1!$C$5:$C$192,0),21))+(INDEX(Sheet1!$C$5:$BW$192,MATCH($C5,Sheet1!$C$5:$C$192,0),22))+(INDEX(Sheet1!$C$5:$BW$192,MATCH($C5,Sheet1!$C$5:$C$192,0),23))+(INDEX(Sheet1!$C$5:$BW$192,MATCH($C5,Sheet1!$C$5:$C$192,0),24)))*3.4121416)/$AP5</f>
        <v>14.615038052308689</v>
      </c>
      <c r="U5" s="71">
        <f t="shared" ref="U5" si="9">T5</f>
        <v>14.615038052308689</v>
      </c>
      <c r="V5" s="51">
        <f>(((INDEX(Sheet1!$C$5:$BW$192,MATCH($C5,Sheet1!$C$5:$C$192,0),15))*3.4121416)+((INDEX(Sheet1!$C$5:$BW$192,MATCH($C5,Sheet1!$C$5:$C$192,0),28))*99.976))/$AP5</f>
        <v>1.4357860313389696</v>
      </c>
      <c r="W5" s="71">
        <f t="shared" ref="W5" si="10">V5</f>
        <v>1.4357860313389696</v>
      </c>
      <c r="X5" s="51">
        <f>(((INDEX(Sheet1!$C$5:$BW$192,MATCH($C5,Sheet1!$C$5:C$192,0),17))*3.4121416)+((INDEX(Sheet1!$C$5:$BW$192,MATCH($C5,Sheet1!$C$5:C$192,0),30))*99.976))/$AP5</f>
        <v>0.1101983069515438</v>
      </c>
      <c r="Y5" s="71">
        <f t="shared" ref="Y5" si="11">X5</f>
        <v>0.1101983069515438</v>
      </c>
      <c r="Z5" s="51">
        <f>(((INDEX(Sheet1!$C$5:$BW$192,MATCH($C5,Sheet1!$C$5:C$192,0),16))*3.4121416)+((INDEX(Sheet1!$C$5:$BW$192,MATCH($C5,Sheet1!$C$5:C$192,0),29))*99.976))/$AP5</f>
        <v>0</v>
      </c>
      <c r="AA5" s="71">
        <f t="shared" ref="AA5" si="12">Z5</f>
        <v>0</v>
      </c>
      <c r="AB5" s="51">
        <f>(((INDEX(Sheet1!$C$5:$BW$192,MATCH($C5,Sheet1!$C$5:C$192,0),18))*3.4121416)+((INDEX(Sheet1!$C$5:$BW$192,MATCH($C5,Sheet1!$C$5:C$192,0),31))*99.976))/$AP5</f>
        <v>1.1354163870231484</v>
      </c>
      <c r="AC5" s="71">
        <f t="shared" ref="AC5" si="13">AB5</f>
        <v>1.1354163870231484</v>
      </c>
      <c r="AD5" s="52">
        <f>INDEX(Sheet1!$C$5:$BW$192,MATCH($C5,Sheet1!$C$5:$C$192,0),70)+INDEX(Sheet1!$C$5:$BW$192,MATCH($C5,Sheet1!$C$5:$C$192,0),73)</f>
        <v>0</v>
      </c>
      <c r="AE5" s="71">
        <f t="shared" ref="AE5" si="14">AD5</f>
        <v>0</v>
      </c>
      <c r="AF5" s="52">
        <f>INDEX(Sheet1!$C$5:$BW$192,MATCH($C5,Sheet1!$C$5:$C$192,0),68)+INDEX(Sheet1!$C$5:$BW$192,MATCH($C5,Sheet1!$C$5:$C$192,0),71)</f>
        <v>0</v>
      </c>
      <c r="AG5" s="71">
        <f t="shared" ref="AG5" si="15">AF5</f>
        <v>0</v>
      </c>
      <c r="AH5" s="53"/>
      <c r="AI5" s="51"/>
      <c r="AJ5" s="53"/>
      <c r="AK5" s="51"/>
      <c r="AL5" s="51"/>
      <c r="AM5" s="51"/>
      <c r="AN5" s="74"/>
      <c r="AO5" s="78"/>
      <c r="AP5" s="46">
        <f>IF(ISNUMBER(SEARCH("RetlMed",C5)),Sheet3!D$2,IF(ISNUMBER(SEARCH("OffSml",C5)),Sheet3!A$2,IF(ISNUMBER(SEARCH("OffMed",C5)),Sheet3!B$2,IF(ISNUMBER(SEARCH("OffLrg",C5)),Sheet3!C$2,IF(ISNUMBER(SEARCH("RetlStrp",C5)),Sheet3!E$2)))))</f>
        <v>53627.8</v>
      </c>
      <c r="AQ5" s="14"/>
      <c r="AR5" s="14"/>
      <c r="AS5" s="14"/>
    </row>
    <row r="6" spans="1:45" s="3" customFormat="1" ht="26.25" customHeight="1" x14ac:dyDescent="0.2">
      <c r="A6" s="85"/>
      <c r="B6" s="44" t="str">
        <f t="shared" ref="B6:B38" si="16">B5</f>
        <v>CBECC-Com 2016.3.0</v>
      </c>
      <c r="C6" s="61" t="s">
        <v>125</v>
      </c>
      <c r="D6" s="45">
        <f>INDEX(Sheet1!$C$5:$BW$192,MATCH($C6,Sheet1!$C$5:$C$192,0),59)</f>
        <v>108.479</v>
      </c>
      <c r="E6" s="71">
        <f t="shared" si="0"/>
        <v>108.479</v>
      </c>
      <c r="F6" s="6">
        <f>(INDEX(Sheet1!$C$5:$BW$192,MATCH($C6,Sheet1!$C$5:$C$192,0),20))/$AP6</f>
        <v>3.4018550080368763</v>
      </c>
      <c r="G6" s="71">
        <f t="shared" ref="G6" si="17">F6</f>
        <v>3.4018550080368763</v>
      </c>
      <c r="H6" s="6">
        <f>(INDEX(Sheet1!$C$5:$BW$192,MATCH($C6,Sheet1!$C$5:$C$192,0),33))/$AP6</f>
        <v>4.0613077545601339E-2</v>
      </c>
      <c r="I6" s="71">
        <f t="shared" ref="I6" si="18">H6</f>
        <v>4.0613077545601339E-2</v>
      </c>
      <c r="J6" s="6">
        <f t="shared" si="3"/>
        <v>15.667948548242686</v>
      </c>
      <c r="K6" s="71">
        <f t="shared" ref="K6" si="19">J6</f>
        <v>15.667948548242686</v>
      </c>
      <c r="L6" s="6">
        <f>(((INDEX(Sheet1!$C$5:$BW$192,MATCH($C6,Sheet1!$C$5:$C$192,0),13))*3.4121416)+((INDEX(Sheet1!$C$5:$BW$192,MATCH($C6,Sheet1!$C$5:$C$192,0),26))*99.976))/$AP6</f>
        <v>2.9255568429784762</v>
      </c>
      <c r="M6" s="71">
        <f t="shared" ref="M6" si="20">L6</f>
        <v>2.9255568429784762</v>
      </c>
      <c r="N6" s="6">
        <f>(((INDEX(Sheet1!$C$5:$BW$192,MATCH($C6,Sheet1!$C$5:$C$192,0),14))*3.4121416)+((INDEX(Sheet1!$C$5:$BW$192,MATCH($C6,Sheet1!$C$5:$C$192,0),27))*99.976))/$AP6</f>
        <v>5.0628638312009819</v>
      </c>
      <c r="O6" s="71">
        <f t="shared" ref="O6" si="21">N6</f>
        <v>5.0628638312009819</v>
      </c>
      <c r="P6" s="6">
        <f>(((INDEX(Sheet1!$C$5:$BW$192,MATCH($C6,Sheet1!$C$5:$C$192,0),19))*3.4121416)+((INDEX(Sheet1!$C$5:$BW$192,MATCH($C6,Sheet1!$C$5:$C$192,0),32))*99.976))/$AP6</f>
        <v>4.990908782971518</v>
      </c>
      <c r="Q6" s="71">
        <f t="shared" ref="Q6" si="22">P6</f>
        <v>4.990908782971518</v>
      </c>
      <c r="R6" s="6">
        <f>(((INDEX(Sheet1!$C$5:$BW$192,MATCH($C6,Sheet1!$C$5:$C$192,0),34))+(INDEX(Sheet1!$C$5:$BW$192,MATCH($C6,Sheet1!$C$5:$C$192,0),35)))*99.976)/$AP6</f>
        <v>0</v>
      </c>
      <c r="S6" s="71">
        <f t="shared" ref="S6" si="23">R6</f>
        <v>0</v>
      </c>
      <c r="T6" s="45">
        <f>(((INDEX(Sheet1!$C$5:$BW$192,MATCH($C6,Sheet1!$C$5:$C$192,0),21))+(INDEX(Sheet1!$C$5:$BW$192,MATCH($C6,Sheet1!$C$5:$C$192,0),22))+(INDEX(Sheet1!$C$5:$BW$192,MATCH($C6,Sheet1!$C$5:$C$192,0),23))+(INDEX(Sheet1!$C$5:$BW$192,MATCH($C6,Sheet1!$C$5:$C$192,0),24)))*3.4121416)/$AP6</f>
        <v>14.615038052308689</v>
      </c>
      <c r="U6" s="71">
        <f t="shared" ref="U6" si="24">T6</f>
        <v>14.615038052308689</v>
      </c>
      <c r="V6" s="6">
        <f>(((INDEX(Sheet1!$C$5:$BW$192,MATCH($C6,Sheet1!$C$5:$C$192,0),15))*3.4121416)+((INDEX(Sheet1!$C$5:$BW$192,MATCH($C6,Sheet1!$C$5:$C$192,0),28))*99.976))/$AP6</f>
        <v>1.4195676726921485</v>
      </c>
      <c r="W6" s="71">
        <f t="shared" ref="W6" si="25">V6</f>
        <v>1.4195676726921485</v>
      </c>
      <c r="X6" s="6">
        <f>(((INDEX(Sheet1!$C$5:$BW$192,MATCH($C6,Sheet1!$C$5:C$192,0),17))*3.4121416)+((INDEX(Sheet1!$C$5:$BW$192,MATCH($C6,Sheet1!$C$5:C$192,0),30))*99.976))/$AP6</f>
        <v>0.13363316711944179</v>
      </c>
      <c r="Y6" s="71">
        <f t="shared" ref="Y6" si="26">X6</f>
        <v>0.13363316711944179</v>
      </c>
      <c r="Z6" s="6">
        <f>(((INDEX(Sheet1!$C$5:$BW$192,MATCH($C6,Sheet1!$C$5:C$192,0),16))*3.4121416)+((INDEX(Sheet1!$C$5:$BW$192,MATCH($C6,Sheet1!$C$5:C$192,0),29))*99.976))/$AP6</f>
        <v>0</v>
      </c>
      <c r="AA6" s="71">
        <f t="shared" ref="AA6" si="27">Z6</f>
        <v>0</v>
      </c>
      <c r="AB6" s="6">
        <f>(((INDEX(Sheet1!$C$5:$BW$192,MATCH($C6,Sheet1!$C$5:C$192,0),18))*3.4121416)+((INDEX(Sheet1!$C$5:$BW$192,MATCH($C6,Sheet1!$C$5:C$192,0),31))*99.976))/$AP6</f>
        <v>1.1354182512801196</v>
      </c>
      <c r="AC6" s="71">
        <f t="shared" ref="AC6" si="28">AB6</f>
        <v>1.1354182512801196</v>
      </c>
      <c r="AD6" s="9">
        <f>INDEX(Sheet1!$C$5:$BW$192,MATCH($C6,Sheet1!$C$5:$C$192,0),70)+INDEX(Sheet1!$C$5:$BW$192,MATCH($C6,Sheet1!$C$5:$C$192,0),73)</f>
        <v>0</v>
      </c>
      <c r="AE6" s="71">
        <f t="shared" ref="AE6" si="29">AD6</f>
        <v>0</v>
      </c>
      <c r="AF6" s="9">
        <f>INDEX(Sheet1!$C$5:$BW$192,MATCH($C6,Sheet1!$C$5:$C$192,0),68)+INDEX(Sheet1!$C$5:$BW$192,MATCH($C6,Sheet1!$C$5:$C$192,0),71)</f>
        <v>0</v>
      </c>
      <c r="AG6" s="71">
        <f t="shared" ref="AG6" si="30">AF6</f>
        <v>0</v>
      </c>
      <c r="AH6" s="47">
        <f>IF($D$5=0,"",(D6-D$5)/D$5)</f>
        <v>7.7851376334295841E-3</v>
      </c>
      <c r="AI6" s="72">
        <f>IF($E$5=0,"",(E6-E$5)/E$5)</f>
        <v>7.7851376334295841E-3</v>
      </c>
      <c r="AJ6" s="47">
        <f>IF($F$5=0,"",(F6-F$5)/F$5)</f>
        <v>-3.3107517482517048E-3</v>
      </c>
      <c r="AK6" s="77">
        <f>IF($G$5=0,"",(G6-G$5)/G$5)</f>
        <v>-3.3107517482517048E-3</v>
      </c>
      <c r="AL6" s="45" t="str">
        <f t="shared" ref="AL6:AL17" si="31">IF(AND(AH6&gt;0,AI6&gt;0), "Yes", "No")</f>
        <v>Yes</v>
      </c>
      <c r="AM6" s="45" t="str">
        <f t="shared" ref="AM6:AM17" si="32">IF(AND(AH6&lt;0,AI6&lt;0), "No", "Yes")</f>
        <v>Yes</v>
      </c>
      <c r="AN6" s="73" t="str">
        <f t="shared" ref="AN6:AN9" si="33">IF((AL6=AM6),(IF(AND(AI6&gt;(-0.5%*D$13),AI6&lt;(0.5%*D$13),AE6&lt;=AD6,AG6&lt;=AF6,(COUNTBLANK(D6:AK6)=0)),"Pass","Fail")),IF(COUNTA(D6:AK6)=0,"","Fail"))</f>
        <v>Pass</v>
      </c>
      <c r="AO6" s="78"/>
      <c r="AP6" s="46">
        <f>IF(ISNUMBER(SEARCH("RetlMed",C6)),Sheet3!D$2,IF(ISNUMBER(SEARCH("OffSml",C6)),Sheet3!A$2,IF(ISNUMBER(SEARCH("OffMed",C6)),Sheet3!B$2,IF(ISNUMBER(SEARCH("OffLrg",C6)),Sheet3!C$2,IF(ISNUMBER(SEARCH("RetlStrp",C6)),Sheet3!E$2)))))</f>
        <v>53627.8</v>
      </c>
      <c r="AQ6" s="14"/>
      <c r="AR6" s="14"/>
      <c r="AS6" s="14"/>
    </row>
    <row r="7" spans="1:45" s="3" customFormat="1" ht="26.25" customHeight="1" x14ac:dyDescent="0.2">
      <c r="A7" s="85"/>
      <c r="B7" s="44" t="str">
        <f t="shared" si="16"/>
        <v>CBECC-Com 2016.3.0</v>
      </c>
      <c r="C7" s="61" t="s">
        <v>126</v>
      </c>
      <c r="D7" s="45">
        <f>INDEX(Sheet1!$C$5:$BW$192,MATCH($C7,Sheet1!$C$5:$C$192,0),59)</f>
        <v>109.352</v>
      </c>
      <c r="E7" s="71">
        <f t="shared" si="0"/>
        <v>109.352</v>
      </c>
      <c r="F7" s="6">
        <f>(INDEX(Sheet1!$C$5:$BW$192,MATCH($C7,Sheet1!$C$5:$C$192,0),20))/$AP7</f>
        <v>3.3835995509791563</v>
      </c>
      <c r="G7" s="71">
        <f t="shared" ref="G7" si="34">F7</f>
        <v>3.3835995509791563</v>
      </c>
      <c r="H7" s="6">
        <f>(INDEX(Sheet1!$C$5:$BW$192,MATCH($C7,Sheet1!$C$5:$C$192,0),33))/$AP7</f>
        <v>4.6378743860460432E-2</v>
      </c>
      <c r="I7" s="71">
        <f t="shared" ref="I7" si="35">H7</f>
        <v>4.6378743860460432E-2</v>
      </c>
      <c r="J7" s="6">
        <f t="shared" si="3"/>
        <v>16.182045992941717</v>
      </c>
      <c r="K7" s="71">
        <f t="shared" ref="K7" si="36">J7</f>
        <v>16.182045992941717</v>
      </c>
      <c r="L7" s="6">
        <f>(((INDEX(Sheet1!$C$5:$BW$192,MATCH($C7,Sheet1!$C$5:$C$192,0),13))*3.4121416)+((INDEX(Sheet1!$C$5:$BW$192,MATCH($C7,Sheet1!$C$5:$C$192,0),26))*99.976))/$AP7</f>
        <v>3.502113101979794</v>
      </c>
      <c r="M7" s="71">
        <f t="shared" ref="M7" si="37">L7</f>
        <v>3.502113101979794</v>
      </c>
      <c r="N7" s="6">
        <f>(((INDEX(Sheet1!$C$5:$BW$192,MATCH($C7,Sheet1!$C$5:$C$192,0),14))*3.4121416)+((INDEX(Sheet1!$C$5:$BW$192,MATCH($C7,Sheet1!$C$5:$C$192,0),27))*99.976))/$AP7</f>
        <v>5.0206286547797969</v>
      </c>
      <c r="O7" s="71">
        <f t="shared" ref="O7" si="38">N7</f>
        <v>5.0206286547797969</v>
      </c>
      <c r="P7" s="6">
        <f>(((INDEX(Sheet1!$C$5:$BW$192,MATCH($C7,Sheet1!$C$5:$C$192,0),19))*3.4121416)+((INDEX(Sheet1!$C$5:$BW$192,MATCH($C7,Sheet1!$C$5:$C$192,0),32))*99.976))/$AP7</f>
        <v>4.990908782971518</v>
      </c>
      <c r="Q7" s="71">
        <f t="shared" ref="Q7" si="39">P7</f>
        <v>4.990908782971518</v>
      </c>
      <c r="R7" s="6">
        <f>(((INDEX(Sheet1!$C$5:$BW$192,MATCH($C7,Sheet1!$C$5:$C$192,0),34))+(INDEX(Sheet1!$C$5:$BW$192,MATCH($C7,Sheet1!$C$5:$C$192,0),35)))*99.976)/$AP7</f>
        <v>0</v>
      </c>
      <c r="S7" s="71">
        <f t="shared" ref="S7" si="40">R7</f>
        <v>0</v>
      </c>
      <c r="T7" s="45">
        <f>(((INDEX(Sheet1!$C$5:$BW$192,MATCH($C7,Sheet1!$C$5:$C$192,0),21))+(INDEX(Sheet1!$C$5:$BW$192,MATCH($C7,Sheet1!$C$5:$C$192,0),22))+(INDEX(Sheet1!$C$5:$BW$192,MATCH($C7,Sheet1!$C$5:$C$192,0),23))+(INDEX(Sheet1!$C$5:$BW$192,MATCH($C7,Sheet1!$C$5:$C$192,0),24)))*3.4121416)/$AP7</f>
        <v>14.615038052308689</v>
      </c>
      <c r="U7" s="71">
        <f t="shared" ref="U7" si="41">T7</f>
        <v>14.615038052308689</v>
      </c>
      <c r="V7" s="6">
        <f>(((INDEX(Sheet1!$C$5:$BW$192,MATCH($C7,Sheet1!$C$5:$C$192,0),15))*3.4121416)+((INDEX(Sheet1!$C$5:$BW$192,MATCH($C7,Sheet1!$C$5:$C$192,0),28))*99.976))/$AP7</f>
        <v>1.3957714148109748</v>
      </c>
      <c r="W7" s="71">
        <f t="shared" ref="W7" si="42">V7</f>
        <v>1.3957714148109748</v>
      </c>
      <c r="X7" s="6">
        <f>(((INDEX(Sheet1!$C$5:$BW$192,MATCH($C7,Sheet1!$C$5:C$192,0),17))*3.4121416)+((INDEX(Sheet1!$C$5:$BW$192,MATCH($C7,Sheet1!$C$5:C$192,0),30))*99.976))/$AP7</f>
        <v>0.13720578711951634</v>
      </c>
      <c r="Y7" s="71">
        <f t="shared" ref="Y7" si="43">X7</f>
        <v>0.13720578711951634</v>
      </c>
      <c r="Z7" s="6">
        <f>(((INDEX(Sheet1!$C$5:$BW$192,MATCH($C7,Sheet1!$C$5:C$192,0),16))*3.4121416)+((INDEX(Sheet1!$C$5:$BW$192,MATCH($C7,Sheet1!$C$5:C$192,0),29))*99.976))/$AP7</f>
        <v>0</v>
      </c>
      <c r="AA7" s="71">
        <f t="shared" ref="AA7" si="44">Z7</f>
        <v>0</v>
      </c>
      <c r="AB7" s="6">
        <f>(((INDEX(Sheet1!$C$5:$BW$192,MATCH($C7,Sheet1!$C$5:C$192,0),18))*3.4121416)+((INDEX(Sheet1!$C$5:$BW$192,MATCH($C7,Sheet1!$C$5:C$192,0),31))*99.976))/$AP7</f>
        <v>1.1354182512801196</v>
      </c>
      <c r="AC7" s="71">
        <f t="shared" ref="AC7" si="45">AB7</f>
        <v>1.1354182512801196</v>
      </c>
      <c r="AD7" s="9">
        <f>INDEX(Sheet1!$C$5:$BW$192,MATCH($C7,Sheet1!$C$5:$C$192,0),70)+INDEX(Sheet1!$C$5:$BW$192,MATCH($C7,Sheet1!$C$5:$C$192,0),73)</f>
        <v>0</v>
      </c>
      <c r="AE7" s="71">
        <f t="shared" ref="AE7" si="46">AD7</f>
        <v>0</v>
      </c>
      <c r="AF7" s="9">
        <f>INDEX(Sheet1!$C$5:$BW$192,MATCH($C7,Sheet1!$C$5:$C$192,0),68)+INDEX(Sheet1!$C$5:$BW$192,MATCH($C7,Sheet1!$C$5:$C$192,0),71)</f>
        <v>0</v>
      </c>
      <c r="AG7" s="71">
        <f t="shared" ref="AG7" si="47">AF7</f>
        <v>0</v>
      </c>
      <c r="AH7" s="47">
        <f>IF($D$5=0,"",(D7-D$5)/D$5)</f>
        <v>1.5895430179950005E-2</v>
      </c>
      <c r="AI7" s="72">
        <f>IF($E$5=0,"",(E7-E$5)/E$5)</f>
        <v>1.5895430179950005E-2</v>
      </c>
      <c r="AJ7" s="47">
        <f>IF($F$5=0,"",(F7-F$5)/F$5)</f>
        <v>-8.6593094405593863E-3</v>
      </c>
      <c r="AK7" s="77">
        <f>IF($G$5=0,"",(G7-G$5)/G$5)</f>
        <v>-8.6593094405593863E-3</v>
      </c>
      <c r="AL7" s="45" t="str">
        <f t="shared" si="31"/>
        <v>Yes</v>
      </c>
      <c r="AM7" s="45" t="str">
        <f t="shared" si="32"/>
        <v>Yes</v>
      </c>
      <c r="AN7" s="73" t="str">
        <f t="shared" si="33"/>
        <v>Pass</v>
      </c>
      <c r="AO7" s="78"/>
      <c r="AP7" s="46">
        <f>IF(ISNUMBER(SEARCH("RetlMed",C7)),Sheet3!D$2,IF(ISNUMBER(SEARCH("OffSml",C7)),Sheet3!A$2,IF(ISNUMBER(SEARCH("OffMed",C7)),Sheet3!B$2,IF(ISNUMBER(SEARCH("OffLrg",C7)),Sheet3!C$2,IF(ISNUMBER(SEARCH("RetlStrp",C7)),Sheet3!E$2)))))</f>
        <v>53627.8</v>
      </c>
      <c r="AQ7" s="14"/>
      <c r="AR7" s="14"/>
      <c r="AS7" s="14"/>
    </row>
    <row r="8" spans="1:45" s="3" customFormat="1" ht="26.25" customHeight="1" x14ac:dyDescent="0.2">
      <c r="A8" s="85"/>
      <c r="B8" s="44" t="str">
        <f t="shared" si="16"/>
        <v>CBECC-Com 2016.3.0</v>
      </c>
      <c r="C8" s="61" t="s">
        <v>127</v>
      </c>
      <c r="D8" s="45">
        <f>INDEX(Sheet1!$C$5:$BW$192,MATCH($C8,Sheet1!$C$5:$C$192,0),59)</f>
        <v>110.379</v>
      </c>
      <c r="E8" s="71">
        <f t="shared" si="0"/>
        <v>110.379</v>
      </c>
      <c r="F8" s="6">
        <f>(INDEX(Sheet1!$C$5:$BW$192,MATCH($C8,Sheet1!$C$5:$C$192,0),20))/$AP8</f>
        <v>3.3680292684018363</v>
      </c>
      <c r="G8" s="71">
        <f t="shared" ref="G8" si="48">F8</f>
        <v>3.3680292684018363</v>
      </c>
      <c r="H8" s="6">
        <f>(INDEX(Sheet1!$C$5:$BW$192,MATCH($C8,Sheet1!$C$5:$C$192,0),33))/$AP8</f>
        <v>5.2501314616672699E-2</v>
      </c>
      <c r="I8" s="71">
        <f t="shared" ref="I8" si="49">H8</f>
        <v>5.2501314616672699E-2</v>
      </c>
      <c r="J8" s="6">
        <f t="shared" si="3"/>
        <v>16.74104761307505</v>
      </c>
      <c r="K8" s="71">
        <f t="shared" ref="K8" si="50">J8</f>
        <v>16.74104761307505</v>
      </c>
      <c r="L8" s="6">
        <f>(((INDEX(Sheet1!$C$5:$BW$192,MATCH($C8,Sheet1!$C$5:$C$192,0),13))*3.4121416)+((INDEX(Sheet1!$C$5:$BW$192,MATCH($C8,Sheet1!$C$5:$C$192,0),26))*99.976))/$AP8</f>
        <v>4.1143591672540412</v>
      </c>
      <c r="M8" s="71">
        <f t="shared" ref="M8" si="51">L8</f>
        <v>4.1143591672540412</v>
      </c>
      <c r="N8" s="6">
        <f>(((INDEX(Sheet1!$C$5:$BW$192,MATCH($C8,Sheet1!$C$5:$C$192,0),14))*3.4121416)+((INDEX(Sheet1!$C$5:$BW$192,MATCH($C8,Sheet1!$C$5:$C$192,0),27))*99.976))/$AP8</f>
        <v>4.9848833668716592</v>
      </c>
      <c r="O8" s="71">
        <f t="shared" ref="O8" si="52">N8</f>
        <v>4.9848833668716592</v>
      </c>
      <c r="P8" s="6">
        <f>(((INDEX(Sheet1!$C$5:$BW$192,MATCH($C8,Sheet1!$C$5:$C$192,0),19))*3.4121416)+((INDEX(Sheet1!$C$5:$BW$192,MATCH($C8,Sheet1!$C$5:$C$192,0),32))*99.976))/$AP8</f>
        <v>4.990908782971518</v>
      </c>
      <c r="Q8" s="71">
        <f t="shared" ref="Q8" si="53">P8</f>
        <v>4.990908782971518</v>
      </c>
      <c r="R8" s="6">
        <f>(((INDEX(Sheet1!$C$5:$BW$192,MATCH($C8,Sheet1!$C$5:$C$192,0),34))+(INDEX(Sheet1!$C$5:$BW$192,MATCH($C8,Sheet1!$C$5:$C$192,0),35)))*99.976)/$AP8</f>
        <v>0</v>
      </c>
      <c r="S8" s="71">
        <f t="shared" ref="S8" si="54">R8</f>
        <v>0</v>
      </c>
      <c r="T8" s="45">
        <f>(((INDEX(Sheet1!$C$5:$BW$192,MATCH($C8,Sheet1!$C$5:$C$192,0),21))+(INDEX(Sheet1!$C$5:$BW$192,MATCH($C8,Sheet1!$C$5:$C$192,0),22))+(INDEX(Sheet1!$C$5:$BW$192,MATCH($C8,Sheet1!$C$5:$C$192,0),23))+(INDEX(Sheet1!$C$5:$BW$192,MATCH($C8,Sheet1!$C$5:$C$192,0),24)))*3.4121416)/$AP8</f>
        <v>14.615038052308689</v>
      </c>
      <c r="U8" s="71">
        <f t="shared" ref="U8" si="55">T8</f>
        <v>14.615038052308689</v>
      </c>
      <c r="V8" s="6">
        <f>(((INDEX(Sheet1!$C$5:$BW$192,MATCH($C8,Sheet1!$C$5:$C$192,0),15))*3.4121416)+((INDEX(Sheet1!$C$5:$BW$192,MATCH($C8,Sheet1!$C$5:$C$192,0),28))*99.976))/$AP8</f>
        <v>1.3721405854605258</v>
      </c>
      <c r="W8" s="71">
        <f t="shared" ref="W8" si="56">V8</f>
        <v>1.3721405854605258</v>
      </c>
      <c r="X8" s="6">
        <f>(((INDEX(Sheet1!$C$5:$BW$192,MATCH($C8,Sheet1!$C$5:C$192,0),17))*3.4121416)+((INDEX(Sheet1!$C$5:$BW$192,MATCH($C8,Sheet1!$C$5:C$192,0),30))*99.976))/$AP8</f>
        <v>0.14333745923718669</v>
      </c>
      <c r="Y8" s="71">
        <f t="shared" ref="Y8" si="57">X8</f>
        <v>0.14333745923718669</v>
      </c>
      <c r="Z8" s="6">
        <f>(((INDEX(Sheet1!$C$5:$BW$192,MATCH($C8,Sheet1!$C$5:C$192,0),16))*3.4121416)+((INDEX(Sheet1!$C$5:$BW$192,MATCH($C8,Sheet1!$C$5:C$192,0),29))*99.976))/$AP8</f>
        <v>0</v>
      </c>
      <c r="AA8" s="71">
        <f t="shared" ref="AA8" si="58">Z8</f>
        <v>0</v>
      </c>
      <c r="AB8" s="6">
        <f>(((INDEX(Sheet1!$C$5:$BW$192,MATCH($C8,Sheet1!$C$5:C$192,0),18))*3.4121416)+((INDEX(Sheet1!$C$5:$BW$192,MATCH($C8,Sheet1!$C$5:C$192,0),31))*99.976))/$AP8</f>
        <v>1.1354182512801196</v>
      </c>
      <c r="AC8" s="71">
        <f t="shared" ref="AC8" si="59">AB8</f>
        <v>1.1354182512801196</v>
      </c>
      <c r="AD8" s="9">
        <f>INDEX(Sheet1!$C$5:$BW$192,MATCH($C8,Sheet1!$C$5:$C$192,0),70)+INDEX(Sheet1!$C$5:$BW$192,MATCH($C8,Sheet1!$C$5:$C$192,0),73)</f>
        <v>0</v>
      </c>
      <c r="AE8" s="71">
        <f t="shared" ref="AE8" si="60">AD8</f>
        <v>0</v>
      </c>
      <c r="AF8" s="9">
        <f>INDEX(Sheet1!$C$5:$BW$192,MATCH($C8,Sheet1!$C$5:$C$192,0),68)+INDEX(Sheet1!$C$5:$BW$192,MATCH($C8,Sheet1!$C$5:$C$192,0),71)</f>
        <v>0</v>
      </c>
      <c r="AG8" s="71">
        <f t="shared" ref="AG8" si="61">AF8</f>
        <v>0</v>
      </c>
      <c r="AH8" s="47">
        <f>IF($D$5=0,"",(D8-D$5)/D$5)</f>
        <v>2.5436404344069633E-2</v>
      </c>
      <c r="AI8" s="72">
        <f>IF($E$5=0,"",(E8-E$5)/E$5)</f>
        <v>2.5436404344069633E-2</v>
      </c>
      <c r="AJ8" s="47">
        <f>IF($F$5=0,"",(F8-F$5)/F$5)</f>
        <v>-1.3221153846153822E-2</v>
      </c>
      <c r="AK8" s="77">
        <f>IF($G$5=0,"",(G8-G$5)/G$5)</f>
        <v>-1.3221153846153822E-2</v>
      </c>
      <c r="AL8" s="45" t="str">
        <f t="shared" si="31"/>
        <v>Yes</v>
      </c>
      <c r="AM8" s="45" t="str">
        <f t="shared" si="32"/>
        <v>Yes</v>
      </c>
      <c r="AN8" s="73" t="str">
        <f t="shared" si="33"/>
        <v>Pass</v>
      </c>
      <c r="AO8" s="78"/>
      <c r="AP8" s="46">
        <f>IF(ISNUMBER(SEARCH("RetlMed",C8)),Sheet3!D$2,IF(ISNUMBER(SEARCH("OffSml",C8)),Sheet3!A$2,IF(ISNUMBER(SEARCH("OffMed",C8)),Sheet3!B$2,IF(ISNUMBER(SEARCH("OffLrg",C8)),Sheet3!C$2,IF(ISNUMBER(SEARCH("RetlStrp",C8)),Sheet3!E$2)))))</f>
        <v>53627.8</v>
      </c>
      <c r="AQ8" s="14"/>
      <c r="AR8" s="14"/>
      <c r="AS8" s="14"/>
    </row>
    <row r="9" spans="1:45" s="3" customFormat="1" ht="26.25" customHeight="1" x14ac:dyDescent="0.2">
      <c r="A9" s="85" t="s">
        <v>103</v>
      </c>
      <c r="B9" s="44" t="str">
        <f t="shared" si="16"/>
        <v>CBECC-Com 2016.3.0</v>
      </c>
      <c r="C9" s="61" t="s">
        <v>128</v>
      </c>
      <c r="D9" s="45">
        <f>INDEX(Sheet1!$C$5:$BW$192,MATCH($C9,Sheet1!$C$5:$C$192,0),59)</f>
        <v>109.352</v>
      </c>
      <c r="E9" s="71">
        <f t="shared" si="0"/>
        <v>109.352</v>
      </c>
      <c r="F9" s="6">
        <f>(INDEX(Sheet1!$C$5:$BW$192,MATCH($C9,Sheet1!$C$5:$C$192,0),20))/$AP9</f>
        <v>3.3835995509791563</v>
      </c>
      <c r="G9" s="71">
        <f t="shared" ref="G9" si="62">F9</f>
        <v>3.3835995509791563</v>
      </c>
      <c r="H9" s="6">
        <f>(INDEX(Sheet1!$C$5:$BW$192,MATCH($C9,Sheet1!$C$5:$C$192,0),33))/$AP9</f>
        <v>4.6378743860460432E-2</v>
      </c>
      <c r="I9" s="71">
        <f t="shared" ref="I9" si="63">H9</f>
        <v>4.6378743860460432E-2</v>
      </c>
      <c r="J9" s="6">
        <f t="shared" si="3"/>
        <v>16.182045992941717</v>
      </c>
      <c r="K9" s="71">
        <f t="shared" ref="K9" si="64">J9</f>
        <v>16.182045992941717</v>
      </c>
      <c r="L9" s="6">
        <f>(((INDEX(Sheet1!$C$5:$BW$192,MATCH($C9,Sheet1!$C$5:$C$192,0),13))*3.4121416)+((INDEX(Sheet1!$C$5:$BW$192,MATCH($C9,Sheet1!$C$5:$C$192,0),26))*99.976))/$AP9</f>
        <v>3.502113101979794</v>
      </c>
      <c r="M9" s="71">
        <f t="shared" ref="M9" si="65">L9</f>
        <v>3.502113101979794</v>
      </c>
      <c r="N9" s="6">
        <f>(((INDEX(Sheet1!$C$5:$BW$192,MATCH($C9,Sheet1!$C$5:$C$192,0),14))*3.4121416)+((INDEX(Sheet1!$C$5:$BW$192,MATCH($C9,Sheet1!$C$5:$C$192,0),27))*99.976))/$AP9</f>
        <v>5.0206286547797969</v>
      </c>
      <c r="O9" s="71">
        <f t="shared" ref="O9" si="66">N9</f>
        <v>5.0206286547797969</v>
      </c>
      <c r="P9" s="6">
        <f>(((INDEX(Sheet1!$C$5:$BW$192,MATCH($C9,Sheet1!$C$5:$C$192,0),19))*3.4121416)+((INDEX(Sheet1!$C$5:$BW$192,MATCH($C9,Sheet1!$C$5:$C$192,0),32))*99.976))/$AP9</f>
        <v>4.990908782971518</v>
      </c>
      <c r="Q9" s="71">
        <f t="shared" ref="Q9" si="67">P9</f>
        <v>4.990908782971518</v>
      </c>
      <c r="R9" s="6">
        <f>(((INDEX(Sheet1!$C$5:$BW$192,MATCH($C9,Sheet1!$C$5:$C$192,0),34))+(INDEX(Sheet1!$C$5:$BW$192,MATCH($C9,Sheet1!$C$5:$C$192,0),35)))*99.976)/$AP9</f>
        <v>0</v>
      </c>
      <c r="S9" s="71">
        <f t="shared" ref="S9" si="68">R9</f>
        <v>0</v>
      </c>
      <c r="T9" s="45">
        <f>(((INDEX(Sheet1!$C$5:$BW$192,MATCH($C9,Sheet1!$C$5:$C$192,0),21))+(INDEX(Sheet1!$C$5:$BW$192,MATCH($C9,Sheet1!$C$5:$C$192,0),22))+(INDEX(Sheet1!$C$5:$BW$192,MATCH($C9,Sheet1!$C$5:$C$192,0),23))+(INDEX(Sheet1!$C$5:$BW$192,MATCH($C9,Sheet1!$C$5:$C$192,0),24)))*3.4121416)/$AP9</f>
        <v>14.615038052308689</v>
      </c>
      <c r="U9" s="71">
        <f t="shared" ref="U9" si="69">T9</f>
        <v>14.615038052308689</v>
      </c>
      <c r="V9" s="6">
        <f>(((INDEX(Sheet1!$C$5:$BW$192,MATCH($C9,Sheet1!$C$5:$C$192,0),15))*3.4121416)+((INDEX(Sheet1!$C$5:$BW$192,MATCH($C9,Sheet1!$C$5:$C$192,0),28))*99.976))/$AP9</f>
        <v>1.3957714148109748</v>
      </c>
      <c r="W9" s="71">
        <f t="shared" ref="W9" si="70">V9</f>
        <v>1.3957714148109748</v>
      </c>
      <c r="X9" s="6">
        <f>(((INDEX(Sheet1!$C$5:$BW$192,MATCH($C9,Sheet1!$C$5:C$192,0),17))*3.4121416)+((INDEX(Sheet1!$C$5:$BW$192,MATCH($C9,Sheet1!$C$5:C$192,0),30))*99.976))/$AP9</f>
        <v>0.13720578711951634</v>
      </c>
      <c r="Y9" s="71">
        <f t="shared" ref="Y9" si="71">X9</f>
        <v>0.13720578711951634</v>
      </c>
      <c r="Z9" s="6">
        <f>(((INDEX(Sheet1!$C$5:$BW$192,MATCH($C9,Sheet1!$C$5:C$192,0),16))*3.4121416)+((INDEX(Sheet1!$C$5:$BW$192,MATCH($C9,Sheet1!$C$5:C$192,0),29))*99.976))/$AP9</f>
        <v>0</v>
      </c>
      <c r="AA9" s="71">
        <f t="shared" ref="AA9" si="72">Z9</f>
        <v>0</v>
      </c>
      <c r="AB9" s="6">
        <f>(((INDEX(Sheet1!$C$5:$BW$192,MATCH($C9,Sheet1!$C$5:C$192,0),18))*3.4121416)+((INDEX(Sheet1!$C$5:$BW$192,MATCH($C9,Sheet1!$C$5:C$192,0),31))*99.976))/$AP9</f>
        <v>1.1354182512801196</v>
      </c>
      <c r="AC9" s="71">
        <f t="shared" ref="AC9" si="73">AB9</f>
        <v>1.1354182512801196</v>
      </c>
      <c r="AD9" s="9">
        <f>INDEX(Sheet1!$C$5:$BW$192,MATCH($C9,Sheet1!$C$5:$C$192,0),70)+INDEX(Sheet1!$C$5:$BW$192,MATCH($C9,Sheet1!$C$5:$C$192,0),73)</f>
        <v>0</v>
      </c>
      <c r="AE9" s="71">
        <f t="shared" ref="AE9" si="74">AD9</f>
        <v>0</v>
      </c>
      <c r="AF9" s="9">
        <f>INDEX(Sheet1!$C$5:$BW$192,MATCH($C9,Sheet1!$C$5:$C$192,0),68)+INDEX(Sheet1!$C$5:$BW$192,MATCH($C9,Sheet1!$C$5:$C$192,0),71)</f>
        <v>0</v>
      </c>
      <c r="AG9" s="71">
        <f t="shared" ref="AG9" si="75">AF9</f>
        <v>0</v>
      </c>
      <c r="AH9" s="47">
        <f>IF($D$5=0,"",(D9-D$5)/D$5)</f>
        <v>1.5895430179950005E-2</v>
      </c>
      <c r="AI9" s="72">
        <f>IF($E$5=0,"",(E9-E$5)/E$5)</f>
        <v>1.5895430179950005E-2</v>
      </c>
      <c r="AJ9" s="47">
        <f>IF($F$5=0,"",(F9-F$5)/F$5)</f>
        <v>-8.6593094405593863E-3</v>
      </c>
      <c r="AK9" s="77">
        <f>IF($G$5=0,"",(G9-G$5)/G$5)</f>
        <v>-8.6593094405593863E-3</v>
      </c>
      <c r="AL9" s="45" t="str">
        <f t="shared" ref="AL9" si="76">IF(AND(AH9&gt;0,AI9&gt;0), "Yes", "No")</f>
        <v>Yes</v>
      </c>
      <c r="AM9" s="45" t="str">
        <f t="shared" ref="AM9" si="77">IF(AND(AH9&lt;0,AI9&lt;0), "No", "Yes")</f>
        <v>Yes</v>
      </c>
      <c r="AN9" s="73" t="str">
        <f t="shared" si="33"/>
        <v>Pass</v>
      </c>
      <c r="AO9" s="78"/>
      <c r="AP9" s="46">
        <f>IF(ISNUMBER(SEARCH("RetlMed",C9)),Sheet3!D$2,IF(ISNUMBER(SEARCH("OffSml",C9)),Sheet3!A$2,IF(ISNUMBER(SEARCH("OffMed",C9)),Sheet3!B$2,IF(ISNUMBER(SEARCH("OffLrg",C9)),Sheet3!C$2,IF(ISNUMBER(SEARCH("RetlStrp",C9)),Sheet3!E$2)))))</f>
        <v>53627.8</v>
      </c>
      <c r="AQ9" s="14"/>
      <c r="AR9" s="14"/>
      <c r="AS9" s="14"/>
    </row>
    <row r="10" spans="1:45" s="3" customFormat="1" ht="26.25" customHeight="1" x14ac:dyDescent="0.2">
      <c r="A10" s="85"/>
      <c r="B10" s="44" t="str">
        <f t="shared" si="16"/>
        <v>CBECC-Com 2016.3.0</v>
      </c>
      <c r="C10" s="60" t="s">
        <v>123</v>
      </c>
      <c r="D10" s="51">
        <f>INDEX(Sheet1!$C$5:$BW$192,MATCH($C10,Sheet1!$C$5:$C$192,0),59)</f>
        <v>92.547200000000004</v>
      </c>
      <c r="E10" s="71">
        <f t="shared" si="0"/>
        <v>92.547200000000004</v>
      </c>
      <c r="F10" s="51">
        <f>(INDEX(Sheet1!$C$5:$BW$192,MATCH($C10,Sheet1!$C$5:$C$192,0),20))/$AP10</f>
        <v>3.1288295570098819</v>
      </c>
      <c r="G10" s="71">
        <f t="shared" ref="G10" si="78">F10</f>
        <v>3.1288295570098819</v>
      </c>
      <c r="H10" s="51">
        <f>(INDEX(Sheet1!$C$5:$BW$192,MATCH($C10,Sheet1!$C$5:$C$192,0),33))/$AP10</f>
        <v>4.4070567140470404E-2</v>
      </c>
      <c r="I10" s="71">
        <f t="shared" ref="I10" si="79">H10</f>
        <v>4.4070567140470404E-2</v>
      </c>
      <c r="J10" s="51">
        <f t="shared" si="3"/>
        <v>15.083756598260132</v>
      </c>
      <c r="K10" s="71">
        <f t="shared" ref="K10" si="80">J10</f>
        <v>15.083756598260132</v>
      </c>
      <c r="L10" s="51">
        <f>(((INDEX(Sheet1!$C$5:$BW$192,MATCH($C10,Sheet1!$C$5:$C$192,0),13))*3.4121416)+((INDEX(Sheet1!$C$5:$BW$192,MATCH($C10,Sheet1!$C$5:$C$192,0),26))*99.976))/$AP10</f>
        <v>3.2900454877853154</v>
      </c>
      <c r="M10" s="71">
        <f t="shared" ref="M10" si="81">L10</f>
        <v>3.2900454877853154</v>
      </c>
      <c r="N10" s="51">
        <f>(((INDEX(Sheet1!$C$5:$BW$192,MATCH($C10,Sheet1!$C$5:$C$192,0),14))*3.4121416)+((INDEX(Sheet1!$C$5:$BW$192,MATCH($C10,Sheet1!$C$5:$C$192,0),27))*99.976))/$AP10</f>
        <v>2.3987145554915972</v>
      </c>
      <c r="O10" s="71">
        <f t="shared" ref="O10" si="82">N10</f>
        <v>2.3987145554915972</v>
      </c>
      <c r="P10" s="51">
        <f>(((INDEX(Sheet1!$C$5:$BW$192,MATCH($C10,Sheet1!$C$5:$C$192,0),19))*3.4121416)+((INDEX(Sheet1!$C$5:$BW$192,MATCH($C10,Sheet1!$C$5:$C$192,0),32))*99.976))/$AP10</f>
        <v>4.9858401477080321</v>
      </c>
      <c r="Q10" s="71">
        <f t="shared" ref="Q10" si="83">P10</f>
        <v>4.9858401477080321</v>
      </c>
      <c r="R10" s="51">
        <f>(((INDEX(Sheet1!$C$5:$BW$192,MATCH($C10,Sheet1!$C$5:$C$192,0),34))+(INDEX(Sheet1!$C$5:$BW$192,MATCH($C10,Sheet1!$C$5:$C$192,0),35)))*99.976)/$AP10</f>
        <v>0</v>
      </c>
      <c r="S10" s="71">
        <f t="shared" ref="S10" si="84">R10</f>
        <v>0</v>
      </c>
      <c r="T10" s="51">
        <f>(((INDEX(Sheet1!$C$5:$BW$192,MATCH($C10,Sheet1!$C$5:$C$192,0),21))+(INDEX(Sheet1!$C$5:$BW$192,MATCH($C10,Sheet1!$C$5:$C$192,0),22))+(INDEX(Sheet1!$C$5:$BW$192,MATCH($C10,Sheet1!$C$5:$C$192,0),23))+(INDEX(Sheet1!$C$5:$BW$192,MATCH($C10,Sheet1!$C$5:$C$192,0),24)))*3.4121416)/$AP10</f>
        <v>14.645295070689485</v>
      </c>
      <c r="U10" s="71">
        <f t="shared" ref="U10" si="85">T10</f>
        <v>14.645295070689485</v>
      </c>
      <c r="V10" s="51">
        <f>(((INDEX(Sheet1!$C$5:$BW$192,MATCH($C10,Sheet1!$C$5:$C$192,0),15))*3.4121416)+((INDEX(Sheet1!$C$5:$BW$192,MATCH($C10,Sheet1!$C$5:$C$192,0),28))*99.976))/$AP10</f>
        <v>1.7078193387339071</v>
      </c>
      <c r="W10" s="71">
        <f t="shared" ref="W10" si="86">V10</f>
        <v>1.7078193387339071</v>
      </c>
      <c r="X10" s="51">
        <f>(((INDEX(Sheet1!$C$5:$BW$192,MATCH($C10,Sheet1!$C$5:C$192,0),17))*3.4121416)+((INDEX(Sheet1!$C$5:$BW$192,MATCH($C10,Sheet1!$C$5:C$192,0),30))*99.976))/$AP10</f>
        <v>1.5699208828112934</v>
      </c>
      <c r="Y10" s="71">
        <f t="shared" ref="Y10" si="87">X10</f>
        <v>1.5699208828112934</v>
      </c>
      <c r="Z10" s="51">
        <f>(((INDEX(Sheet1!$C$5:$BW$192,MATCH($C10,Sheet1!$C$5:C$192,0),16))*3.4121416)+((INDEX(Sheet1!$C$5:$BW$192,MATCH($C10,Sheet1!$C$5:C$192,0),29))*99.976))/$AP10</f>
        <v>1.4738231102025916E-2</v>
      </c>
      <c r="AA10" s="71">
        <f t="shared" ref="AA10" si="88">Z10</f>
        <v>1.4738231102025916E-2</v>
      </c>
      <c r="AB10" s="51">
        <f>(((INDEX(Sheet1!$C$5:$BW$192,MATCH($C10,Sheet1!$C$5:C$192,0),18))*3.4121416)+((INDEX(Sheet1!$C$5:$BW$192,MATCH($C10,Sheet1!$C$5:C$192,0),31))*99.976))/$AP10</f>
        <v>1.1166779546279602</v>
      </c>
      <c r="AC10" s="71">
        <f t="shared" ref="AC10" si="89">AB10</f>
        <v>1.1166779546279602</v>
      </c>
      <c r="AD10" s="52">
        <f>INDEX(Sheet1!$C$5:$BW$192,MATCH($C10,Sheet1!$C$5:$C$192,0),70)+INDEX(Sheet1!$C$5:$BW$192,MATCH($C10,Sheet1!$C$5:$C$192,0),73)</f>
        <v>0</v>
      </c>
      <c r="AE10" s="71">
        <f t="shared" ref="AE10" si="90">AD10</f>
        <v>0</v>
      </c>
      <c r="AF10" s="52">
        <f>INDEX(Sheet1!$C$5:$BW$192,MATCH($C10,Sheet1!$C$5:$C$192,0),68)+INDEX(Sheet1!$C$5:$BW$192,MATCH($C10,Sheet1!$C$5:$C$192,0),71)</f>
        <v>0</v>
      </c>
      <c r="AG10" s="71">
        <f t="shared" ref="AG10" si="91">AF10</f>
        <v>0</v>
      </c>
      <c r="AH10" s="53"/>
      <c r="AI10" s="51"/>
      <c r="AJ10" s="53"/>
      <c r="AK10" s="51"/>
      <c r="AL10" s="51"/>
      <c r="AM10" s="51"/>
      <c r="AN10" s="74"/>
      <c r="AO10" s="78"/>
      <c r="AP10" s="46">
        <f>IF(ISNUMBER(SEARCH("RetlMed",C10)),Sheet3!D$2,IF(ISNUMBER(SEARCH("OffSml",C10)),Sheet3!A$2,IF(ISNUMBER(SEARCH("OffMed",C10)),Sheet3!B$2,IF(ISNUMBER(SEARCH("OffLrg",C10)),Sheet3!C$2,IF(ISNUMBER(SEARCH("RetlStrp",C10)),Sheet3!E$2)))))</f>
        <v>498589</v>
      </c>
      <c r="AQ10" s="14"/>
      <c r="AR10" s="14"/>
      <c r="AS10" s="14"/>
    </row>
    <row r="11" spans="1:45" s="3" customFormat="1" ht="26.25" customHeight="1" x14ac:dyDescent="0.2">
      <c r="A11" s="85"/>
      <c r="B11" s="44" t="str">
        <f t="shared" si="16"/>
        <v>CBECC-Com 2016.3.0</v>
      </c>
      <c r="C11" s="61" t="s">
        <v>129</v>
      </c>
      <c r="D11" s="45">
        <f>INDEX(Sheet1!$C$5:$BW$192,MATCH($C11,Sheet1!$C$5:$C$192,0),59)</f>
        <v>92.995699999999999</v>
      </c>
      <c r="E11" s="71">
        <f t="shared" si="0"/>
        <v>92.995699999999999</v>
      </c>
      <c r="F11" s="6">
        <f>(INDEX(Sheet1!$C$5:$BW$192,MATCH($C11,Sheet1!$C$5:$C$192,0),20))/$AP11</f>
        <v>3.1889993561831487</v>
      </c>
      <c r="G11" s="71">
        <f t="shared" ref="G11" si="92">F11</f>
        <v>3.1889993561831487</v>
      </c>
      <c r="H11" s="6">
        <f>(INDEX(Sheet1!$C$5:$BW$192,MATCH($C11,Sheet1!$C$5:$C$192,0),33))/$AP11</f>
        <v>4.4712779463646407E-2</v>
      </c>
      <c r="I11" s="71">
        <f t="shared" ref="I11" si="93">H11</f>
        <v>4.4712779463646407E-2</v>
      </c>
      <c r="J11" s="6">
        <f t="shared" si="3"/>
        <v>15.34154011589384</v>
      </c>
      <c r="K11" s="71">
        <f t="shared" ref="K11" si="94">J11</f>
        <v>15.34154011589384</v>
      </c>
      <c r="L11" s="6">
        <f>(((INDEX(Sheet1!$C$5:$BW$192,MATCH($C11,Sheet1!$C$5:$C$192,0),13))*3.4121416)+((INDEX(Sheet1!$C$5:$BW$192,MATCH($C11,Sheet1!$C$5:$C$192,0),26))*99.976))/$AP11</f>
        <v>3.354285614003409</v>
      </c>
      <c r="M11" s="71">
        <f t="shared" ref="M11" si="95">L11</f>
        <v>3.354285614003409</v>
      </c>
      <c r="N11" s="6">
        <f>(((INDEX(Sheet1!$C$5:$BW$192,MATCH($C11,Sheet1!$C$5:$C$192,0),14))*3.4121416)+((INDEX(Sheet1!$C$5:$BW$192,MATCH($C11,Sheet1!$C$5:$C$192,0),27))*99.976))/$AP11</f>
        <v>2.4337469225321859</v>
      </c>
      <c r="O11" s="71">
        <f t="shared" ref="O11" si="96">N11</f>
        <v>2.4337469225321859</v>
      </c>
      <c r="P11" s="6">
        <f>(((INDEX(Sheet1!$C$5:$BW$192,MATCH($C11,Sheet1!$C$5:$C$192,0),19))*3.4121416)+((INDEX(Sheet1!$C$5:$BW$192,MATCH($C11,Sheet1!$C$5:$C$192,0),32))*99.976))/$AP11</f>
        <v>4.9858401477080321</v>
      </c>
      <c r="Q11" s="71">
        <f t="shared" ref="Q11" si="97">P11</f>
        <v>4.9858401477080321</v>
      </c>
      <c r="R11" s="6">
        <f>(((INDEX(Sheet1!$C$5:$BW$192,MATCH($C11,Sheet1!$C$5:$C$192,0),34))+(INDEX(Sheet1!$C$5:$BW$192,MATCH($C11,Sheet1!$C$5:$C$192,0),35)))*99.976)/$AP11</f>
        <v>0</v>
      </c>
      <c r="S11" s="71">
        <f t="shared" ref="S11" si="98">R11</f>
        <v>0</v>
      </c>
      <c r="T11" s="45">
        <f>(((INDEX(Sheet1!$C$5:$BW$192,MATCH($C11,Sheet1!$C$5:$C$192,0),21))+(INDEX(Sheet1!$C$5:$BW$192,MATCH($C11,Sheet1!$C$5:$C$192,0),22))+(INDEX(Sheet1!$C$5:$BW$192,MATCH($C11,Sheet1!$C$5:$C$192,0),23))+(INDEX(Sheet1!$C$5:$BW$192,MATCH($C11,Sheet1!$C$5:$C$192,0),24)))*3.4121416)/$AP11</f>
        <v>14.645295070689485</v>
      </c>
      <c r="U11" s="71">
        <f t="shared" ref="U11" si="99">T11</f>
        <v>14.645295070689485</v>
      </c>
      <c r="V11" s="6">
        <f>(((INDEX(Sheet1!$C$5:$BW$192,MATCH($C11,Sheet1!$C$5:$C$192,0),15))*3.4121416)+((INDEX(Sheet1!$C$5:$BW$192,MATCH($C11,Sheet1!$C$5:$C$192,0),28))*99.976))/$AP11</f>
        <v>1.6982109301922024</v>
      </c>
      <c r="W11" s="71">
        <f t="shared" ref="W11" si="100">V11</f>
        <v>1.6982109301922024</v>
      </c>
      <c r="X11" s="6">
        <f>(((INDEX(Sheet1!$C$5:$BW$192,MATCH($C11,Sheet1!$C$5:C$192,0),17))*3.4121416)+((INDEX(Sheet1!$C$5:$BW$192,MATCH($C11,Sheet1!$C$5:C$192,0),30))*99.976))/$AP11</f>
        <v>1.7392793487525797</v>
      </c>
      <c r="Y11" s="71">
        <f t="shared" ref="Y11" si="101">X11</f>
        <v>1.7392793487525797</v>
      </c>
      <c r="Z11" s="6">
        <f>(((INDEX(Sheet1!$C$5:$BW$192,MATCH($C11,Sheet1!$C$5:C$192,0),16))*3.4121416)+((INDEX(Sheet1!$C$5:$BW$192,MATCH($C11,Sheet1!$C$5:C$192,0),29))*99.976))/$AP11</f>
        <v>1.3499198077470622E-2</v>
      </c>
      <c r="AA11" s="71">
        <f t="shared" ref="AA11" si="102">Z11</f>
        <v>1.3499198077470622E-2</v>
      </c>
      <c r="AB11" s="6">
        <f>(((INDEX(Sheet1!$C$5:$BW$192,MATCH($C11,Sheet1!$C$5:C$192,0),18))*3.4121416)+((INDEX(Sheet1!$C$5:$BW$192,MATCH($C11,Sheet1!$C$5:C$192,0),31))*99.976))/$AP11</f>
        <v>1.1166779546279602</v>
      </c>
      <c r="AC11" s="71">
        <f t="shared" ref="AC11" si="103">AB11</f>
        <v>1.1166779546279602</v>
      </c>
      <c r="AD11" s="9">
        <f>INDEX(Sheet1!$C$5:$BW$192,MATCH($C11,Sheet1!$C$5:$C$192,0),70)+INDEX(Sheet1!$C$5:$BW$192,MATCH($C11,Sheet1!$C$5:$C$192,0),73)</f>
        <v>0</v>
      </c>
      <c r="AE11" s="71">
        <f t="shared" ref="AE11" si="104">AD11</f>
        <v>0</v>
      </c>
      <c r="AF11" s="9">
        <f>INDEX(Sheet1!$C$5:$BW$192,MATCH($C11,Sheet1!$C$5:$C$192,0),68)+INDEX(Sheet1!$C$5:$BW$192,MATCH($C11,Sheet1!$C$5:$C$192,0),71)</f>
        <v>0</v>
      </c>
      <c r="AG11" s="71">
        <f t="shared" ref="AG11" si="105">AF11</f>
        <v>0</v>
      </c>
      <c r="AH11" s="47">
        <f>IF($D$10=0,"",(D11-D$10)/D$10)</f>
        <v>4.8461757892188598E-3</v>
      </c>
      <c r="AI11" s="72">
        <f>IF($E$10=0,"",(E11-E$10)/E$10)</f>
        <v>4.8461757892188598E-3</v>
      </c>
      <c r="AJ11" s="47">
        <f>IF($F$10=0,"",(F11-F$10)/F$10)</f>
        <v>1.9230769230769183E-2</v>
      </c>
      <c r="AK11" s="77">
        <f>IF($G$10=0,"",(G11-G$10)/G$10)</f>
        <v>1.9230769230769183E-2</v>
      </c>
      <c r="AL11" s="45" t="str">
        <f t="shared" si="31"/>
        <v>Yes</v>
      </c>
      <c r="AM11" s="45" t="str">
        <f t="shared" si="32"/>
        <v>Yes</v>
      </c>
      <c r="AN11" s="73" t="str">
        <f>IF((AL11=AM11),(IF(AND(AI11&gt;(-0.5%*D$13),AI11&lt;(0.5%*D$13),AE11&lt;=AD11,AG11&lt;=AF11,(COUNTBLANK(D11:AK11)=0)),"Pass","Fail")),IF(COUNTA(D11:AK11)=0,"","Fail"))</f>
        <v>Pass</v>
      </c>
      <c r="AO11" s="78"/>
      <c r="AP11" s="46">
        <f>IF(ISNUMBER(SEARCH("RetlMed",C11)),Sheet3!D$2,IF(ISNUMBER(SEARCH("OffSml",C11)),Sheet3!A$2,IF(ISNUMBER(SEARCH("OffMed",C11)),Sheet3!B$2,IF(ISNUMBER(SEARCH("OffLrg",C11)),Sheet3!C$2,IF(ISNUMBER(SEARCH("RetlStrp",C11)),Sheet3!E$2)))))</f>
        <v>498589</v>
      </c>
      <c r="AQ11" s="14"/>
      <c r="AR11" s="14"/>
      <c r="AS11" s="14"/>
    </row>
    <row r="12" spans="1:45" s="3" customFormat="1" ht="26.25" customHeight="1" x14ac:dyDescent="0.2">
      <c r="A12" s="85" t="s">
        <v>103</v>
      </c>
      <c r="B12" s="44" t="str">
        <f t="shared" si="16"/>
        <v>CBECC-Com 2016.3.0</v>
      </c>
      <c r="C12" s="61" t="s">
        <v>130</v>
      </c>
      <c r="D12" s="45">
        <f>INDEX(Sheet1!$C$5:$BW$192,MATCH($C12,Sheet1!$C$5:$C$192,0),59)</f>
        <v>84.739800000000002</v>
      </c>
      <c r="E12" s="71">
        <f t="shared" si="0"/>
        <v>84.739800000000002</v>
      </c>
      <c r="F12" s="6">
        <f>(INDEX(Sheet1!$C$5:$BW$192,MATCH($C12,Sheet1!$C$5:$C$192,0),20))/$AP12</f>
        <v>3.2090559559075711</v>
      </c>
      <c r="G12" s="71">
        <f t="shared" ref="G12" si="106">F12</f>
        <v>3.2090559559075711</v>
      </c>
      <c r="H12" s="6">
        <f>(INDEX(Sheet1!$C$5:$BW$192,MATCH($C12,Sheet1!$C$5:$C$192,0),33))/$AP12</f>
        <v>4.5356796880797613E-2</v>
      </c>
      <c r="I12" s="71">
        <f t="shared" ref="I12" si="107">H12</f>
        <v>4.5356796880797613E-2</v>
      </c>
      <c r="J12" s="6">
        <f t="shared" si="3"/>
        <v>15.500630968202966</v>
      </c>
      <c r="K12" s="71">
        <f t="shared" ref="K12" si="108">J12</f>
        <v>15.500630968202966</v>
      </c>
      <c r="L12" s="6">
        <f>(((INDEX(Sheet1!$C$5:$BW$192,MATCH($C12,Sheet1!$C$5:$C$192,0),13))*3.4121416)+((INDEX(Sheet1!$C$5:$BW$192,MATCH($C12,Sheet1!$C$5:$C$192,0),26))*99.976))/$AP12</f>
        <v>3.4186661437860604</v>
      </c>
      <c r="M12" s="71">
        <f t="shared" ref="M12" si="109">L12</f>
        <v>3.4186661437860604</v>
      </c>
      <c r="N12" s="6">
        <f>(((INDEX(Sheet1!$C$5:$BW$192,MATCH($C12,Sheet1!$C$5:$C$192,0),14))*3.4121416)+((INDEX(Sheet1!$C$5:$BW$192,MATCH($C12,Sheet1!$C$5:$C$192,0),27))*99.976))/$AP12</f>
        <v>2.5758062847178738</v>
      </c>
      <c r="O12" s="71">
        <f t="shared" ref="O12" si="110">N12</f>
        <v>2.5758062847178738</v>
      </c>
      <c r="P12" s="6">
        <f>(((INDEX(Sheet1!$C$5:$BW$192,MATCH($C12,Sheet1!$C$5:$C$192,0),19))*3.4121416)+((INDEX(Sheet1!$C$5:$BW$192,MATCH($C12,Sheet1!$C$5:$C$192,0),32))*99.976))/$AP12</f>
        <v>4.9858401477080321</v>
      </c>
      <c r="Q12" s="71">
        <f t="shared" ref="Q12" si="111">P12</f>
        <v>4.9858401477080321</v>
      </c>
      <c r="R12" s="6">
        <f>(((INDEX(Sheet1!$C$5:$BW$192,MATCH($C12,Sheet1!$C$5:$C$192,0),34))+(INDEX(Sheet1!$C$5:$BW$192,MATCH($C12,Sheet1!$C$5:$C$192,0),35)))*99.976)/$AP12</f>
        <v>0</v>
      </c>
      <c r="S12" s="71">
        <f t="shared" ref="S12" si="112">R12</f>
        <v>0</v>
      </c>
      <c r="T12" s="45">
        <f>(((INDEX(Sheet1!$C$5:$BW$192,MATCH($C12,Sheet1!$C$5:$C$192,0),21))+(INDEX(Sheet1!$C$5:$BW$192,MATCH($C12,Sheet1!$C$5:$C$192,0),22))+(INDEX(Sheet1!$C$5:$BW$192,MATCH($C12,Sheet1!$C$5:$C$192,0),23))+(INDEX(Sheet1!$C$5:$BW$192,MATCH($C12,Sheet1!$C$5:$C$192,0),24)))*3.4121416)/$AP12</f>
        <v>14.645295070689485</v>
      </c>
      <c r="U12" s="71">
        <f t="shared" ref="U12" si="113">T12</f>
        <v>14.645295070689485</v>
      </c>
      <c r="V12" s="6">
        <f>(((INDEX(Sheet1!$C$5:$BW$192,MATCH($C12,Sheet1!$C$5:$C$192,0),15))*3.4121416)+((INDEX(Sheet1!$C$5:$BW$192,MATCH($C12,Sheet1!$C$5:$C$192,0),28))*99.976))/$AP12</f>
        <v>1.6891157913375547</v>
      </c>
      <c r="W12" s="71">
        <f t="shared" ref="W12" si="114">V12</f>
        <v>1.6891157913375547</v>
      </c>
      <c r="X12" s="6">
        <f>(((INDEX(Sheet1!$C$5:$BW$192,MATCH($C12,Sheet1!$C$5:C$192,0),17))*3.4121416)+((INDEX(Sheet1!$C$5:$BW$192,MATCH($C12,Sheet1!$C$5:C$192,0),30))*99.976))/$AP12</f>
        <v>1.6995385877827229</v>
      </c>
      <c r="Y12" s="71">
        <f t="shared" ref="Y12" si="115">X12</f>
        <v>1.6995385877827229</v>
      </c>
      <c r="Z12" s="6">
        <f>(((INDEX(Sheet1!$C$5:$BW$192,MATCH($C12,Sheet1!$C$5:C$192,0),16))*3.4121416)+((INDEX(Sheet1!$C$5:$BW$192,MATCH($C12,Sheet1!$C$5:C$192,0),29))*99.976))/$AP12</f>
        <v>1.4984053064147023E-2</v>
      </c>
      <c r="AA12" s="71">
        <f t="shared" ref="AA12" si="116">Z12</f>
        <v>1.4984053064147023E-2</v>
      </c>
      <c r="AB12" s="6">
        <f>(((INDEX(Sheet1!$C$5:$BW$192,MATCH($C12,Sheet1!$C$5:C$192,0),18))*3.4121416)+((INDEX(Sheet1!$C$5:$BW$192,MATCH($C12,Sheet1!$C$5:C$192,0),31))*99.976))/$AP12</f>
        <v>1.1166799598065742</v>
      </c>
      <c r="AC12" s="71">
        <f t="shared" ref="AC12" si="117">AB12</f>
        <v>1.1166799598065742</v>
      </c>
      <c r="AD12" s="9">
        <f>INDEX(Sheet1!$C$5:$BW$192,MATCH($C12,Sheet1!$C$5:$C$192,0),70)+INDEX(Sheet1!$C$5:$BW$192,MATCH($C12,Sheet1!$C$5:$C$192,0),73)</f>
        <v>0</v>
      </c>
      <c r="AE12" s="71">
        <f t="shared" ref="AE12" si="118">AD12</f>
        <v>0</v>
      </c>
      <c r="AF12" s="9">
        <f>INDEX(Sheet1!$C$5:$BW$192,MATCH($C12,Sheet1!$C$5:$C$192,0),68)+INDEX(Sheet1!$C$5:$BW$192,MATCH($C12,Sheet1!$C$5:$C$192,0),71)</f>
        <v>0</v>
      </c>
      <c r="AG12" s="71">
        <f t="shared" ref="AG12" si="119">AF12</f>
        <v>0</v>
      </c>
      <c r="AH12" s="47">
        <f>IF($D$10=0,"",(D12-D$10)/D$10)</f>
        <v>-8.4361277272570118E-2</v>
      </c>
      <c r="AI12" s="72">
        <f>IF($E$10=0,"",(E12-E$10)/E$10)</f>
        <v>-8.4361277272570118E-2</v>
      </c>
      <c r="AJ12" s="47">
        <f>IF($F$10=0,"",(F12-F$10)/F$10)</f>
        <v>2.5641025641025626E-2</v>
      </c>
      <c r="AK12" s="77">
        <f>IF($G$10=0,"",(G12-G$10)/G$10)</f>
        <v>2.5641025641025626E-2</v>
      </c>
      <c r="AL12" s="45" t="str">
        <f t="shared" ref="AL12" si="120">IF(AND(AH12&gt;0,AI12&gt;0), "Yes", "No")</f>
        <v>No</v>
      </c>
      <c r="AM12" s="45" t="str">
        <f t="shared" ref="AM12" si="121">IF(AND(AH12&lt;0,AI12&lt;0), "No", "Yes")</f>
        <v>No</v>
      </c>
      <c r="AN12" s="73" t="str">
        <f>IF((AL12=AM12),(IF(AND(AI12&gt;(-0.5%*D$13),AI12&lt;(0.5%*D$13),AE12&lt;=AD12,AG12&lt;=AF12,(COUNTBLANK(D12:AK12)=0)),"Pass","Fail")),IF(COUNTA(D12:AK12)=0,"","Fail"))</f>
        <v>Pass</v>
      </c>
      <c r="AO12" s="78"/>
      <c r="AP12" s="46">
        <f>IF(ISNUMBER(SEARCH("RetlMed",C12)),Sheet3!D$2,IF(ISNUMBER(SEARCH("OffSml",C12)),Sheet3!A$2,IF(ISNUMBER(SEARCH("OffMed",C12)),Sheet3!B$2,IF(ISNUMBER(SEARCH("OffLrg",C12)),Sheet3!C$2,IF(ISNUMBER(SEARCH("RetlStrp",C12)),Sheet3!E$2)))))</f>
        <v>498589</v>
      </c>
      <c r="AQ12" s="14"/>
      <c r="AR12" s="14"/>
      <c r="AS12" s="14"/>
    </row>
    <row r="13" spans="1:45" s="3" customFormat="1" ht="26.25" customHeight="1" x14ac:dyDescent="0.2">
      <c r="A13" s="85"/>
      <c r="B13" s="44" t="str">
        <f t="shared" si="16"/>
        <v>CBECC-Com 2016.3.0</v>
      </c>
      <c r="C13" s="60" t="s">
        <v>123</v>
      </c>
      <c r="D13" s="51">
        <f>INDEX(Sheet1!$C$5:$BW$192,MATCH($C13,Sheet1!$C$5:$C$192,0),59)</f>
        <v>92.547200000000004</v>
      </c>
      <c r="E13" s="71">
        <f t="shared" si="0"/>
        <v>92.547200000000004</v>
      </c>
      <c r="F13" s="51">
        <f>(INDEX(Sheet1!$C$5:$BW$192,MATCH($C13,Sheet1!$C$5:$C$192,0),20))/$AP13</f>
        <v>3.1288295570098819</v>
      </c>
      <c r="G13" s="71">
        <f t="shared" ref="G13" si="122">F13</f>
        <v>3.1288295570098819</v>
      </c>
      <c r="H13" s="51">
        <f>(INDEX(Sheet1!$C$5:$BW$192,MATCH($C13,Sheet1!$C$5:$C$192,0),33))/$AP13</f>
        <v>4.4070567140470404E-2</v>
      </c>
      <c r="I13" s="71">
        <f t="shared" ref="I13" si="123">H13</f>
        <v>4.4070567140470404E-2</v>
      </c>
      <c r="J13" s="51">
        <f t="shared" si="3"/>
        <v>15.083756598260132</v>
      </c>
      <c r="K13" s="71">
        <f t="shared" ref="K13" si="124">J13</f>
        <v>15.083756598260132</v>
      </c>
      <c r="L13" s="51">
        <f>(((INDEX(Sheet1!$C$5:$BW$192,MATCH($C13,Sheet1!$C$5:$C$192,0),13))*3.4121416)+((INDEX(Sheet1!$C$5:$BW$192,MATCH($C13,Sheet1!$C$5:$C$192,0),26))*99.976))/$AP13</f>
        <v>3.2900454877853154</v>
      </c>
      <c r="M13" s="71">
        <f t="shared" ref="M13" si="125">L13</f>
        <v>3.2900454877853154</v>
      </c>
      <c r="N13" s="51">
        <f>(((INDEX(Sheet1!$C$5:$BW$192,MATCH($C13,Sheet1!$C$5:$C$192,0),14))*3.4121416)+((INDEX(Sheet1!$C$5:$BW$192,MATCH($C13,Sheet1!$C$5:$C$192,0),27))*99.976))/$AP13</f>
        <v>2.3987145554915972</v>
      </c>
      <c r="O13" s="71">
        <f t="shared" ref="O13" si="126">N13</f>
        <v>2.3987145554915972</v>
      </c>
      <c r="P13" s="51">
        <f>(((INDEX(Sheet1!$C$5:$BW$192,MATCH($C13,Sheet1!$C$5:$C$192,0),19))*3.4121416)+((INDEX(Sheet1!$C$5:$BW$192,MATCH($C13,Sheet1!$C$5:$C$192,0),32))*99.976))/$AP13</f>
        <v>4.9858401477080321</v>
      </c>
      <c r="Q13" s="71">
        <f t="shared" ref="Q13" si="127">P13</f>
        <v>4.9858401477080321</v>
      </c>
      <c r="R13" s="51">
        <f>(((INDEX(Sheet1!$C$5:$BW$192,MATCH($C13,Sheet1!$C$5:$C$192,0),34))+(INDEX(Sheet1!$C$5:$BW$192,MATCH($C13,Sheet1!$C$5:$C$192,0),35)))*99.976)/$AP13</f>
        <v>0</v>
      </c>
      <c r="S13" s="71">
        <f t="shared" ref="S13" si="128">R13</f>
        <v>0</v>
      </c>
      <c r="T13" s="51">
        <f>(((INDEX(Sheet1!$C$5:$BW$192,MATCH($C13,Sheet1!$C$5:$C$192,0),21))+(INDEX(Sheet1!$C$5:$BW$192,MATCH($C13,Sheet1!$C$5:$C$192,0),22))+(INDEX(Sheet1!$C$5:$BW$192,MATCH($C13,Sheet1!$C$5:$C$192,0),23))+(INDEX(Sheet1!$C$5:$BW$192,MATCH($C13,Sheet1!$C$5:$C$192,0),24)))*3.4121416)/$AP13</f>
        <v>14.645295070689485</v>
      </c>
      <c r="U13" s="71">
        <f t="shared" ref="U13" si="129">T13</f>
        <v>14.645295070689485</v>
      </c>
      <c r="V13" s="51">
        <f>(((INDEX(Sheet1!$C$5:$BW$192,MATCH($C13,Sheet1!$C$5:$C$192,0),15))*3.4121416)+((INDEX(Sheet1!$C$5:$BW$192,MATCH($C13,Sheet1!$C$5:$C$192,0),28))*99.976))/$AP13</f>
        <v>1.7078193387339071</v>
      </c>
      <c r="W13" s="71">
        <f t="shared" ref="W13" si="130">V13</f>
        <v>1.7078193387339071</v>
      </c>
      <c r="X13" s="51">
        <f>(((INDEX(Sheet1!$C$5:$BW$192,MATCH($C13,Sheet1!$C$5:C$192,0),17))*3.4121416)+((INDEX(Sheet1!$C$5:$BW$192,MATCH($C13,Sheet1!$C$5:C$192,0),30))*99.976))/$AP13</f>
        <v>1.5699208828112934</v>
      </c>
      <c r="Y13" s="71">
        <f t="shared" ref="Y13" si="131">X13</f>
        <v>1.5699208828112934</v>
      </c>
      <c r="Z13" s="51">
        <f>(((INDEX(Sheet1!$C$5:$BW$192,MATCH($C13,Sheet1!$C$5:C$192,0),16))*3.4121416)+((INDEX(Sheet1!$C$5:$BW$192,MATCH($C13,Sheet1!$C$5:C$192,0),29))*99.976))/$AP13</f>
        <v>1.4738231102025916E-2</v>
      </c>
      <c r="AA13" s="71">
        <f t="shared" ref="AA13" si="132">Z13</f>
        <v>1.4738231102025916E-2</v>
      </c>
      <c r="AB13" s="51">
        <f>(((INDEX(Sheet1!$C$5:$BW$192,MATCH($C13,Sheet1!$C$5:C$192,0),18))*3.4121416)+((INDEX(Sheet1!$C$5:$BW$192,MATCH($C13,Sheet1!$C$5:C$192,0),31))*99.976))/$AP13</f>
        <v>1.1166779546279602</v>
      </c>
      <c r="AC13" s="71">
        <f t="shared" ref="AC13" si="133">AB13</f>
        <v>1.1166779546279602</v>
      </c>
      <c r="AD13" s="52">
        <f>INDEX(Sheet1!$C$5:$BW$192,MATCH($C13,Sheet1!$C$5:$C$192,0),70)+INDEX(Sheet1!$C$5:$BW$192,MATCH($C13,Sheet1!$C$5:$C$192,0),73)</f>
        <v>0</v>
      </c>
      <c r="AE13" s="71">
        <f t="shared" ref="AE13" si="134">AD13</f>
        <v>0</v>
      </c>
      <c r="AF13" s="52">
        <f>INDEX(Sheet1!$C$5:$BW$192,MATCH($C13,Sheet1!$C$5:$C$192,0),68)+INDEX(Sheet1!$C$5:$BW$192,MATCH($C13,Sheet1!$C$5:$C$192,0),71)</f>
        <v>0</v>
      </c>
      <c r="AG13" s="71">
        <f t="shared" ref="AG13" si="135">AF13</f>
        <v>0</v>
      </c>
      <c r="AH13" s="53"/>
      <c r="AI13" s="51"/>
      <c r="AJ13" s="53"/>
      <c r="AK13" s="51"/>
      <c r="AL13" s="51"/>
      <c r="AM13" s="51"/>
      <c r="AN13" s="74"/>
      <c r="AO13" s="78"/>
      <c r="AP13" s="46">
        <f>IF(ISNUMBER(SEARCH("RetlMed",C13)),Sheet3!D$2,IF(ISNUMBER(SEARCH("OffSml",C13)),Sheet3!A$2,IF(ISNUMBER(SEARCH("OffMed",C13)),Sheet3!B$2,IF(ISNUMBER(SEARCH("OffLrg",C13)),Sheet3!C$2,IF(ISNUMBER(SEARCH("RetlStrp",C13)),Sheet3!E$2)))))</f>
        <v>498589</v>
      </c>
      <c r="AQ13" s="14"/>
      <c r="AR13" s="14"/>
      <c r="AS13" s="14"/>
    </row>
    <row r="14" spans="1:45" s="3" customFormat="1" ht="26.25" customHeight="1" x14ac:dyDescent="0.2">
      <c r="A14" s="85" t="s">
        <v>103</v>
      </c>
      <c r="B14" s="44" t="str">
        <f t="shared" si="16"/>
        <v>CBECC-Com 2016.3.0</v>
      </c>
      <c r="C14" s="61" t="s">
        <v>131</v>
      </c>
      <c r="D14" s="45">
        <f>INDEX(Sheet1!$C$5:$BW$192,MATCH($C14,Sheet1!$C$5:$C$192,0),59)</f>
        <v>101.45099999999999</v>
      </c>
      <c r="E14" s="71">
        <f t="shared" si="0"/>
        <v>101.45099999999999</v>
      </c>
      <c r="F14" s="6">
        <f>(INDEX(Sheet1!$C$5:$BW$192,MATCH($C14,Sheet1!$C$5:$C$192,0),20))/$AP14</f>
        <v>3.5299615514983285</v>
      </c>
      <c r="G14" s="71">
        <f t="shared" ref="G14" si="136">F14</f>
        <v>3.5299615514983285</v>
      </c>
      <c r="H14" s="6">
        <f>(INDEX(Sheet1!$C$5:$BW$192,MATCH($C14,Sheet1!$C$5:$C$192,0),33))/$AP14</f>
        <v>5.9746604919081646E-2</v>
      </c>
      <c r="I14" s="71">
        <f t="shared" ref="I14" si="137">H14</f>
        <v>5.9746604919081646E-2</v>
      </c>
      <c r="J14" s="6">
        <f t="shared" si="3"/>
        <v>17.996629852779979</v>
      </c>
      <c r="K14" s="71">
        <f t="shared" ref="K14" si="138">J14</f>
        <v>17.996629852779979</v>
      </c>
      <c r="L14" s="6">
        <f>(((INDEX(Sheet1!$C$5:$BW$192,MATCH($C14,Sheet1!$C$5:$C$192,0),13))*3.4121416)+((INDEX(Sheet1!$C$5:$BW$192,MATCH($C14,Sheet1!$C$5:$C$192,0),26))*99.976))/$AP14</f>
        <v>4.857628969315142</v>
      </c>
      <c r="M14" s="71">
        <f t="shared" ref="M14" si="139">L14</f>
        <v>4.857628969315142</v>
      </c>
      <c r="N14" s="6">
        <f>(((INDEX(Sheet1!$C$5:$BW$192,MATCH($C14,Sheet1!$C$5:$C$192,0),14))*3.4121416)+((INDEX(Sheet1!$C$5:$BW$192,MATCH($C14,Sheet1!$C$5:$C$192,0),27))*99.976))/$AP14</f>
        <v>3.3908717041683634</v>
      </c>
      <c r="O14" s="71">
        <f t="shared" ref="O14" si="140">N14</f>
        <v>3.3908717041683634</v>
      </c>
      <c r="P14" s="6">
        <f>(((INDEX(Sheet1!$C$5:$BW$192,MATCH($C14,Sheet1!$C$5:$C$192,0),19))*3.4121416)+((INDEX(Sheet1!$C$5:$BW$192,MATCH($C14,Sheet1!$C$5:$C$192,0),32))*99.976))/$AP14</f>
        <v>4.9858401477080321</v>
      </c>
      <c r="Q14" s="71">
        <f t="shared" ref="Q14" si="141">P14</f>
        <v>4.9858401477080321</v>
      </c>
      <c r="R14" s="6">
        <f>(((INDEX(Sheet1!$C$5:$BW$192,MATCH($C14,Sheet1!$C$5:$C$192,0),34))+(INDEX(Sheet1!$C$5:$BW$192,MATCH($C14,Sheet1!$C$5:$C$192,0),35)))*99.976)/$AP14</f>
        <v>0</v>
      </c>
      <c r="S14" s="71">
        <f t="shared" ref="S14" si="142">R14</f>
        <v>0</v>
      </c>
      <c r="T14" s="45">
        <f>(((INDEX(Sheet1!$C$5:$BW$192,MATCH($C14,Sheet1!$C$5:$C$192,0),21))+(INDEX(Sheet1!$C$5:$BW$192,MATCH($C14,Sheet1!$C$5:$C$192,0),22))+(INDEX(Sheet1!$C$5:$BW$192,MATCH($C14,Sheet1!$C$5:$C$192,0),23))+(INDEX(Sheet1!$C$5:$BW$192,MATCH($C14,Sheet1!$C$5:$C$192,0),24)))*3.4121416)/$AP14</f>
        <v>14.645295070689485</v>
      </c>
      <c r="U14" s="71">
        <f t="shared" ref="U14" si="143">T14</f>
        <v>14.645295070689485</v>
      </c>
      <c r="V14" s="6">
        <f>(((INDEX(Sheet1!$C$5:$BW$192,MATCH($C14,Sheet1!$C$5:$C$192,0),15))*3.4121416)+((INDEX(Sheet1!$C$5:$BW$192,MATCH($C14,Sheet1!$C$5:$C$192,0),28))*99.976))/$AP14</f>
        <v>2.0698455580046895</v>
      </c>
      <c r="W14" s="71">
        <f t="shared" ref="W14" si="144">V14</f>
        <v>2.0698455580046895</v>
      </c>
      <c r="X14" s="6">
        <f>(((INDEX(Sheet1!$C$5:$BW$192,MATCH($C14,Sheet1!$C$5:C$192,0),17))*3.4121416)+((INDEX(Sheet1!$C$5:$BW$192,MATCH($C14,Sheet1!$C$5:C$192,0),30))*99.976))/$AP14</f>
        <v>1.5519701309559577</v>
      </c>
      <c r="Y14" s="71">
        <f t="shared" ref="Y14" si="145">X14</f>
        <v>1.5519701309559577</v>
      </c>
      <c r="Z14" s="6">
        <f>(((INDEX(Sheet1!$C$5:$BW$192,MATCH($C14,Sheet1!$C$5:C$192,0),16))*3.4121416)+((INDEX(Sheet1!$C$5:$BW$192,MATCH($C14,Sheet1!$C$5:C$192,0),29))*99.976))/$AP14</f>
        <v>2.3795387999831524E-2</v>
      </c>
      <c r="AA14" s="71">
        <f t="shared" ref="AA14" si="146">Z14</f>
        <v>2.3795387999831524E-2</v>
      </c>
      <c r="AB14" s="6">
        <f>(((INDEX(Sheet1!$C$5:$BW$192,MATCH($C14,Sheet1!$C$5:C$192,0),18))*3.4121416)+((INDEX(Sheet1!$C$5:$BW$192,MATCH($C14,Sheet1!$C$5:C$192,0),31))*99.976))/$AP14</f>
        <v>1.1166779546279602</v>
      </c>
      <c r="AC14" s="71">
        <f t="shared" ref="AC14" si="147">AB14</f>
        <v>1.1166779546279602</v>
      </c>
      <c r="AD14" s="9">
        <f>INDEX(Sheet1!$C$5:$BW$192,MATCH($C14,Sheet1!$C$5:$C$192,0),70)+INDEX(Sheet1!$C$5:$BW$192,MATCH($C14,Sheet1!$C$5:$C$192,0),73)</f>
        <v>1</v>
      </c>
      <c r="AE14" s="71">
        <f t="shared" ref="AE14" si="148">AD14</f>
        <v>1</v>
      </c>
      <c r="AF14" s="9">
        <f>INDEX(Sheet1!$C$5:$BW$192,MATCH($C14,Sheet1!$C$5:$C$192,0),68)+INDEX(Sheet1!$C$5:$BW$192,MATCH($C14,Sheet1!$C$5:$C$192,0),71)</f>
        <v>276.75</v>
      </c>
      <c r="AG14" s="71">
        <f t="shared" ref="AG14" si="149">AF14</f>
        <v>276.75</v>
      </c>
      <c r="AH14" s="47">
        <f>IF($D$13=0,"",(D14-D$13)/D$13)</f>
        <v>9.6208205110473247E-2</v>
      </c>
      <c r="AI14" s="72">
        <f>IF($E$13=0,"",(E14-E$13)/E$13)</f>
        <v>9.6208205110473247E-2</v>
      </c>
      <c r="AJ14" s="48">
        <f>IF($F$13=0,"",(F14-F$13)/F$13)</f>
        <v>0.12820512820512828</v>
      </c>
      <c r="AK14" s="77">
        <f>IF($G$13=0,"",(G14-G$13)/G$13)</f>
        <v>0.12820512820512828</v>
      </c>
      <c r="AL14" s="45" t="str">
        <f t="shared" si="31"/>
        <v>Yes</v>
      </c>
      <c r="AM14" s="45" t="str">
        <f t="shared" si="32"/>
        <v>Yes</v>
      </c>
      <c r="AN14" s="73" t="str">
        <f>IF((AL14=AM14),(IF(AND(AI14&gt;(-0.5%*D$13),AI14&lt;(0.5%*D$13),AE14&lt;=AD14,AG14&lt;=AF14,(COUNTBLANK(D14:AK14)=0)),"Pass","Fail")),IF(COUNTA(D14:AK14)=0,"","Fail"))</f>
        <v>Pass</v>
      </c>
      <c r="AO14" s="78"/>
      <c r="AP14" s="46">
        <f>IF(ISNUMBER(SEARCH("RetlMed",C14)),Sheet3!D$2,IF(ISNUMBER(SEARCH("OffSml",C14)),Sheet3!A$2,IF(ISNUMBER(SEARCH("OffMed",C14)),Sheet3!B$2,IF(ISNUMBER(SEARCH("OffLrg",C14)),Sheet3!C$2,IF(ISNUMBER(SEARCH("RetlStrp",C14)),Sheet3!E$2)))))</f>
        <v>498589</v>
      </c>
      <c r="AQ14" s="14"/>
      <c r="AR14" s="14"/>
      <c r="AS14" s="14"/>
    </row>
    <row r="15" spans="1:45" s="3" customFormat="1" ht="26.25" customHeight="1" x14ac:dyDescent="0.2">
      <c r="A15" s="85"/>
      <c r="B15" s="44" t="str">
        <f t="shared" si="16"/>
        <v>CBECC-Com 2016.3.0</v>
      </c>
      <c r="C15" s="61" t="s">
        <v>132</v>
      </c>
      <c r="D15" s="45">
        <f>INDEX(Sheet1!$C$5:$BW$192,MATCH($C15,Sheet1!$C$5:$C$192,0),59)</f>
        <v>103.623</v>
      </c>
      <c r="E15" s="71">
        <f t="shared" si="0"/>
        <v>103.623</v>
      </c>
      <c r="F15" s="6">
        <f>(INDEX(Sheet1!$C$5:$BW$192,MATCH($C15,Sheet1!$C$5:$C$192,0),20))/$AP15</f>
        <v>3.5901313506715953</v>
      </c>
      <c r="G15" s="71">
        <f t="shared" ref="G15" si="150">F15</f>
        <v>3.5901313506715953</v>
      </c>
      <c r="H15" s="6">
        <f>(INDEX(Sheet1!$C$5:$BW$192,MATCH($C15,Sheet1!$C$5:$C$192,0),33))/$AP15</f>
        <v>5.9577126651410281E-2</v>
      </c>
      <c r="I15" s="71">
        <f t="shared" ref="I15" si="151">H15</f>
        <v>5.9577126651410281E-2</v>
      </c>
      <c r="J15" s="6">
        <f t="shared" si="3"/>
        <v>18.193096731029957</v>
      </c>
      <c r="K15" s="71">
        <f t="shared" ref="K15" si="152">J15</f>
        <v>18.193096731029957</v>
      </c>
      <c r="L15" s="6">
        <f>(((INDEX(Sheet1!$C$5:$BW$192,MATCH($C15,Sheet1!$C$5:$C$192,0),13))*3.4121416)+((INDEX(Sheet1!$C$5:$BW$192,MATCH($C15,Sheet1!$C$5:$C$192,0),26))*99.976))/$AP15</f>
        <v>4.8406808917174624</v>
      </c>
      <c r="M15" s="71">
        <f t="shared" ref="M15" si="153">L15</f>
        <v>4.8406808917174624</v>
      </c>
      <c r="N15" s="6">
        <f>(((INDEX(Sheet1!$C$5:$BW$192,MATCH($C15,Sheet1!$C$5:$C$192,0),14))*3.4121416)+((INDEX(Sheet1!$C$5:$BW$192,MATCH($C15,Sheet1!$C$5:$C$192,0),27))*99.976))/$AP15</f>
        <v>3.3665016594269028</v>
      </c>
      <c r="O15" s="71">
        <f t="shared" ref="O15" si="154">N15</f>
        <v>3.3665016594269028</v>
      </c>
      <c r="P15" s="6">
        <f>(((INDEX(Sheet1!$C$5:$BW$192,MATCH($C15,Sheet1!$C$5:$C$192,0),19))*3.4121416)+((INDEX(Sheet1!$C$5:$BW$192,MATCH($C15,Sheet1!$C$5:$C$192,0),32))*99.976))/$AP15</f>
        <v>4.9858401477080321</v>
      </c>
      <c r="Q15" s="71">
        <f t="shared" ref="Q15" si="155">P15</f>
        <v>4.9858401477080321</v>
      </c>
      <c r="R15" s="6">
        <f>(((INDEX(Sheet1!$C$5:$BW$192,MATCH($C15,Sheet1!$C$5:$C$192,0),34))+(INDEX(Sheet1!$C$5:$BW$192,MATCH($C15,Sheet1!$C$5:$C$192,0),35)))*99.976)/$AP15</f>
        <v>0</v>
      </c>
      <c r="S15" s="71">
        <f t="shared" ref="S15" si="156">R15</f>
        <v>0</v>
      </c>
      <c r="T15" s="45">
        <f>(((INDEX(Sheet1!$C$5:$BW$192,MATCH($C15,Sheet1!$C$5:$C$192,0),21))+(INDEX(Sheet1!$C$5:$BW$192,MATCH($C15,Sheet1!$C$5:$C$192,0),22))+(INDEX(Sheet1!$C$5:$BW$192,MATCH($C15,Sheet1!$C$5:$C$192,0),23))+(INDEX(Sheet1!$C$5:$BW$192,MATCH($C15,Sheet1!$C$5:$C$192,0),24)))*3.4121416)/$AP15</f>
        <v>14.645295070689485</v>
      </c>
      <c r="U15" s="71">
        <f t="shared" ref="U15" si="157">T15</f>
        <v>14.645295070689485</v>
      </c>
      <c r="V15" s="6">
        <f>(((INDEX(Sheet1!$C$5:$BW$192,MATCH($C15,Sheet1!$C$5:$C$192,0),15))*3.4121416)+((INDEX(Sheet1!$C$5:$BW$192,MATCH($C15,Sheet1!$C$5:$C$192,0),28))*99.976))/$AP15</f>
        <v>2.070064553071167</v>
      </c>
      <c r="W15" s="71">
        <f t="shared" ref="W15" si="158">V15</f>
        <v>2.070064553071167</v>
      </c>
      <c r="X15" s="6">
        <f>(((INDEX(Sheet1!$C$5:$BW$192,MATCH($C15,Sheet1!$C$5:C$192,0),17))*3.4121416)+((INDEX(Sheet1!$C$5:$BW$192,MATCH($C15,Sheet1!$C$5:C$192,0),30))*99.976))/$AP15</f>
        <v>1.7923103728192962</v>
      </c>
      <c r="Y15" s="71">
        <f t="shared" ref="Y15" si="159">X15</f>
        <v>1.7923103728192962</v>
      </c>
      <c r="Z15" s="6">
        <f>(((INDEX(Sheet1!$C$5:$BW$192,MATCH($C15,Sheet1!$C$5:C$192,0),16))*3.4121416)+((INDEX(Sheet1!$C$5:$BW$192,MATCH($C15,Sheet1!$C$5:C$192,0),29))*99.976))/$AP15</f>
        <v>2.1019146480520026E-2</v>
      </c>
      <c r="AA15" s="71">
        <f t="shared" ref="AA15" si="160">Z15</f>
        <v>2.1019146480520026E-2</v>
      </c>
      <c r="AB15" s="6">
        <f>(((INDEX(Sheet1!$C$5:$BW$192,MATCH($C15,Sheet1!$C$5:C$192,0),18))*3.4121416)+((INDEX(Sheet1!$C$5:$BW$192,MATCH($C15,Sheet1!$C$5:C$192,0),31))*99.976))/$AP15</f>
        <v>1.1166799598065742</v>
      </c>
      <c r="AC15" s="71">
        <f t="shared" ref="AC15" si="161">AB15</f>
        <v>1.1166799598065742</v>
      </c>
      <c r="AD15" s="9">
        <f>INDEX(Sheet1!$C$5:$BW$192,MATCH($C15,Sheet1!$C$5:$C$192,0),70)+INDEX(Sheet1!$C$5:$BW$192,MATCH($C15,Sheet1!$C$5:$C$192,0),73)</f>
        <v>2</v>
      </c>
      <c r="AE15" s="71">
        <f t="shared" ref="AE15" si="162">AD15</f>
        <v>2</v>
      </c>
      <c r="AF15" s="9">
        <f>INDEX(Sheet1!$C$5:$BW$192,MATCH($C15,Sheet1!$C$5:$C$192,0),68)+INDEX(Sheet1!$C$5:$BW$192,MATCH($C15,Sheet1!$C$5:$C$192,0),71)</f>
        <v>256</v>
      </c>
      <c r="AG15" s="71">
        <f t="shared" ref="AG15" si="163">AF15</f>
        <v>256</v>
      </c>
      <c r="AH15" s="47">
        <f>IF($D$13=0,"",(D15-D$13)/D$13)</f>
        <v>0.11967731060475088</v>
      </c>
      <c r="AI15" s="72">
        <f>IF($E$13=0,"",(E15-E$13)/E$13)</f>
        <v>0.11967731060475088</v>
      </c>
      <c r="AJ15" s="48">
        <f>IF($F$13=0,"",(F15-F$13)/F$13)</f>
        <v>0.14743589743589747</v>
      </c>
      <c r="AK15" s="77">
        <f>IF($G$13=0,"",(G15-G$13)/G$13)</f>
        <v>0.14743589743589747</v>
      </c>
      <c r="AL15" s="45" t="str">
        <f t="shared" ref="AL15" si="164">IF(AND(AH15&gt;0,AI15&gt;0), "Yes", "No")</f>
        <v>Yes</v>
      </c>
      <c r="AM15" s="45" t="str">
        <f t="shared" ref="AM15" si="165">IF(AND(AH15&lt;0,AI15&lt;0), "No", "Yes")</f>
        <v>Yes</v>
      </c>
      <c r="AN15" s="73" t="str">
        <f>IF((AL15=AM15),(IF(AND(AI15&gt;(-0.5%*D$13),AI15&lt;(0.5%*D$13),AE15&lt;=AD15,AG15&lt;=AF15,(COUNTBLANK(D15:AK15)=0)),"Pass","Fail")),IF(COUNTA(D15:AK15)=0,"","Fail"))</f>
        <v>Pass</v>
      </c>
      <c r="AO15" s="78"/>
      <c r="AP15" s="46">
        <f>IF(ISNUMBER(SEARCH("RetlMed",C15)),Sheet3!D$2,IF(ISNUMBER(SEARCH("OffSml",C15)),Sheet3!A$2,IF(ISNUMBER(SEARCH("OffMed",C15)),Sheet3!B$2,IF(ISNUMBER(SEARCH("OffLrg",C15)),Sheet3!C$2,IF(ISNUMBER(SEARCH("RetlStrp",C15)),Sheet3!E$2)))))</f>
        <v>498589</v>
      </c>
      <c r="AQ15" s="14"/>
      <c r="AR15" s="14"/>
      <c r="AS15" s="14"/>
    </row>
    <row r="16" spans="1:45" s="3" customFormat="1" ht="26.25" customHeight="1" x14ac:dyDescent="0.2">
      <c r="A16" s="85"/>
      <c r="B16" s="44" t="str">
        <f t="shared" si="16"/>
        <v>CBECC-Com 2016.3.0</v>
      </c>
      <c r="C16" s="60" t="s">
        <v>130</v>
      </c>
      <c r="D16" s="51">
        <f>INDEX(Sheet1!$C$5:$BW$192,MATCH($C16,Sheet1!$C$5:$C$192,0),59)</f>
        <v>84.739800000000002</v>
      </c>
      <c r="E16" s="71">
        <f t="shared" si="0"/>
        <v>84.739800000000002</v>
      </c>
      <c r="F16" s="51">
        <f>(INDEX(Sheet1!$C$5:$BW$192,MATCH($C16,Sheet1!$C$5:$C$192,0),20))/$AP16</f>
        <v>3.2090559559075711</v>
      </c>
      <c r="G16" s="71">
        <f t="shared" ref="G16" si="166">F16</f>
        <v>3.2090559559075711</v>
      </c>
      <c r="H16" s="51">
        <f>(INDEX(Sheet1!$C$5:$BW$192,MATCH($C16,Sheet1!$C$5:$C$192,0),33))/$AP16</f>
        <v>4.5356796880797613E-2</v>
      </c>
      <c r="I16" s="71">
        <f t="shared" ref="I16" si="167">H16</f>
        <v>4.5356796880797613E-2</v>
      </c>
      <c r="J16" s="51">
        <f t="shared" si="3"/>
        <v>15.500630968202966</v>
      </c>
      <c r="K16" s="71">
        <f t="shared" ref="K16" si="168">J16</f>
        <v>15.500630968202966</v>
      </c>
      <c r="L16" s="51">
        <f>(((INDEX(Sheet1!$C$5:$BW$192,MATCH($C16,Sheet1!$C$5:$C$192,0),13))*3.4121416)+((INDEX(Sheet1!$C$5:$BW$192,MATCH($C16,Sheet1!$C$5:$C$192,0),26))*99.976))/$AP16</f>
        <v>3.4186661437860604</v>
      </c>
      <c r="M16" s="71">
        <f t="shared" ref="M16" si="169">L16</f>
        <v>3.4186661437860604</v>
      </c>
      <c r="N16" s="51">
        <f>(((INDEX(Sheet1!$C$5:$BW$192,MATCH($C16,Sheet1!$C$5:$C$192,0),14))*3.4121416)+((INDEX(Sheet1!$C$5:$BW$192,MATCH($C16,Sheet1!$C$5:$C$192,0),27))*99.976))/$AP16</f>
        <v>2.5758062847178738</v>
      </c>
      <c r="O16" s="71">
        <f t="shared" ref="O16" si="170">N16</f>
        <v>2.5758062847178738</v>
      </c>
      <c r="P16" s="51">
        <f>(((INDEX(Sheet1!$C$5:$BW$192,MATCH($C16,Sheet1!$C$5:$C$192,0),19))*3.4121416)+((INDEX(Sheet1!$C$5:$BW$192,MATCH($C16,Sheet1!$C$5:$C$192,0),32))*99.976))/$AP16</f>
        <v>4.9858401477080321</v>
      </c>
      <c r="Q16" s="71">
        <f t="shared" ref="Q16" si="171">P16</f>
        <v>4.9858401477080321</v>
      </c>
      <c r="R16" s="51">
        <f>(((INDEX(Sheet1!$C$5:$BW$192,MATCH($C16,Sheet1!$C$5:$C$192,0),34))+(INDEX(Sheet1!$C$5:$BW$192,MATCH($C16,Sheet1!$C$5:$C$192,0),35)))*99.976)/$AP16</f>
        <v>0</v>
      </c>
      <c r="S16" s="71">
        <f t="shared" ref="S16" si="172">R16</f>
        <v>0</v>
      </c>
      <c r="T16" s="51">
        <f>(((INDEX(Sheet1!$C$5:$BW$192,MATCH($C16,Sheet1!$C$5:$C$192,0),21))+(INDEX(Sheet1!$C$5:$BW$192,MATCH($C16,Sheet1!$C$5:$C$192,0),22))+(INDEX(Sheet1!$C$5:$BW$192,MATCH($C16,Sheet1!$C$5:$C$192,0),23))+(INDEX(Sheet1!$C$5:$BW$192,MATCH($C16,Sheet1!$C$5:$C$192,0),24)))*3.4121416)/$AP16</f>
        <v>14.645295070689485</v>
      </c>
      <c r="U16" s="71">
        <f t="shared" ref="U16" si="173">T16</f>
        <v>14.645295070689485</v>
      </c>
      <c r="V16" s="51">
        <f>(((INDEX(Sheet1!$C$5:$BW$192,MATCH($C16,Sheet1!$C$5:$C$192,0),15))*3.4121416)+((INDEX(Sheet1!$C$5:$BW$192,MATCH($C16,Sheet1!$C$5:$C$192,0),28))*99.976))/$AP16</f>
        <v>1.6891157913375547</v>
      </c>
      <c r="W16" s="71">
        <f t="shared" ref="W16" si="174">V16</f>
        <v>1.6891157913375547</v>
      </c>
      <c r="X16" s="51">
        <f>(((INDEX(Sheet1!$C$5:$BW$192,MATCH($C16,Sheet1!$C$5:C$192,0),17))*3.4121416)+((INDEX(Sheet1!$C$5:$BW$192,MATCH($C16,Sheet1!$C$5:C$192,0),30))*99.976))/$AP16</f>
        <v>1.6995385877827229</v>
      </c>
      <c r="Y16" s="71">
        <f t="shared" ref="Y16" si="175">X16</f>
        <v>1.6995385877827229</v>
      </c>
      <c r="Z16" s="51">
        <f>(((INDEX(Sheet1!$C$5:$BW$192,MATCH($C16,Sheet1!$C$5:C$192,0),16))*3.4121416)+((INDEX(Sheet1!$C$5:$BW$192,MATCH($C16,Sheet1!$C$5:C$192,0),29))*99.976))/$AP16</f>
        <v>1.4984053064147023E-2</v>
      </c>
      <c r="AA16" s="71">
        <f t="shared" ref="AA16" si="176">Z16</f>
        <v>1.4984053064147023E-2</v>
      </c>
      <c r="AB16" s="51">
        <f>(((INDEX(Sheet1!$C$5:$BW$192,MATCH($C16,Sheet1!$C$5:C$192,0),18))*3.4121416)+((INDEX(Sheet1!$C$5:$BW$192,MATCH($C16,Sheet1!$C$5:C$192,0),31))*99.976))/$AP16</f>
        <v>1.1166799598065742</v>
      </c>
      <c r="AC16" s="71">
        <f t="shared" ref="AC16" si="177">AB16</f>
        <v>1.1166799598065742</v>
      </c>
      <c r="AD16" s="52">
        <f>INDEX(Sheet1!$C$5:$BW$192,MATCH($C16,Sheet1!$C$5:$C$192,0),70)+INDEX(Sheet1!$C$5:$BW$192,MATCH($C16,Sheet1!$C$5:$C$192,0),73)</f>
        <v>0</v>
      </c>
      <c r="AE16" s="71">
        <f t="shared" ref="AE16" si="178">AD16</f>
        <v>0</v>
      </c>
      <c r="AF16" s="52">
        <f>INDEX(Sheet1!$C$5:$BW$192,MATCH($C16,Sheet1!$C$5:$C$192,0),68)+INDEX(Sheet1!$C$5:$BW$192,MATCH($C16,Sheet1!$C$5:$C$192,0),71)</f>
        <v>0</v>
      </c>
      <c r="AG16" s="71">
        <f t="shared" ref="AG16" si="179">AF16</f>
        <v>0</v>
      </c>
      <c r="AH16" s="53"/>
      <c r="AI16" s="51"/>
      <c r="AJ16" s="53"/>
      <c r="AK16" s="51"/>
      <c r="AL16" s="51"/>
      <c r="AM16" s="51"/>
      <c r="AN16" s="74"/>
      <c r="AO16" s="78"/>
      <c r="AP16" s="46">
        <f>IF(ISNUMBER(SEARCH("RetlMed",C16)),Sheet3!D$2,IF(ISNUMBER(SEARCH("OffSml",C16)),Sheet3!A$2,IF(ISNUMBER(SEARCH("OffMed",C16)),Sheet3!B$2,IF(ISNUMBER(SEARCH("OffLrg",C16)),Sheet3!C$2,IF(ISNUMBER(SEARCH("RetlStrp",C16)),Sheet3!E$2)))))</f>
        <v>498589</v>
      </c>
      <c r="AQ16" s="14"/>
      <c r="AR16" s="14"/>
      <c r="AS16" s="14"/>
    </row>
    <row r="17" spans="1:45" s="3" customFormat="1" ht="26.25" customHeight="1" x14ac:dyDescent="0.2">
      <c r="A17" s="85"/>
      <c r="B17" s="44" t="str">
        <f t="shared" si="16"/>
        <v>CBECC-Com 2016.3.0</v>
      </c>
      <c r="C17" s="61" t="s">
        <v>133</v>
      </c>
      <c r="D17" s="45">
        <f>INDEX(Sheet1!$C$5:$BW$192,MATCH($C17,Sheet1!$C$5:$C$192,0),59)</f>
        <v>84.7346</v>
      </c>
      <c r="E17" s="71">
        <f t="shared" si="0"/>
        <v>84.7346</v>
      </c>
      <c r="F17" s="6">
        <f>(INDEX(Sheet1!$C$5:$BW$192,MATCH($C17,Sheet1!$C$5:$C$192,0),20))/$AP17</f>
        <v>3.2090559559075711</v>
      </c>
      <c r="G17" s="71">
        <f t="shared" ref="G17" si="180">F17</f>
        <v>3.2090559559075711</v>
      </c>
      <c r="H17" s="6">
        <f>(INDEX(Sheet1!$C$5:$BW$192,MATCH($C17,Sheet1!$C$5:$C$192,0),33))/$AP17</f>
        <v>4.5321296699285384E-2</v>
      </c>
      <c r="I17" s="71">
        <f t="shared" ref="I17" si="181">H17</f>
        <v>4.5321296699285384E-2</v>
      </c>
      <c r="J17" s="6">
        <f t="shared" si="3"/>
        <v>15.49652928434697</v>
      </c>
      <c r="K17" s="71">
        <f t="shared" ref="K17" si="182">J17</f>
        <v>15.49652928434697</v>
      </c>
      <c r="L17" s="6">
        <f>(((INDEX(Sheet1!$C$5:$BW$192,MATCH($C17,Sheet1!$C$5:$C$192,0),13))*3.4121416)+((INDEX(Sheet1!$C$5:$BW$192,MATCH($C17,Sheet1!$C$5:$C$192,0),26))*99.976))/$AP17</f>
        <v>3.4151161906256742</v>
      </c>
      <c r="M17" s="71">
        <f t="shared" ref="M17" si="183">L17</f>
        <v>3.4151161906256742</v>
      </c>
      <c r="N17" s="6">
        <f>(((INDEX(Sheet1!$C$5:$BW$192,MATCH($C17,Sheet1!$C$5:$C$192,0),14))*3.4121416)+((INDEX(Sheet1!$C$5:$BW$192,MATCH($C17,Sheet1!$C$5:$C$192,0),27))*99.976))/$AP17</f>
        <v>2.5751013943476488</v>
      </c>
      <c r="O17" s="71">
        <f t="shared" ref="O17" si="184">N17</f>
        <v>2.5751013943476488</v>
      </c>
      <c r="P17" s="6">
        <f>(((INDEX(Sheet1!$C$5:$BW$192,MATCH($C17,Sheet1!$C$5:$C$192,0),19))*3.4121416)+((INDEX(Sheet1!$C$5:$BW$192,MATCH($C17,Sheet1!$C$5:$C$192,0),32))*99.976))/$AP17</f>
        <v>4.9858401477080321</v>
      </c>
      <c r="Q17" s="71">
        <f t="shared" ref="Q17" si="185">P17</f>
        <v>4.9858401477080321</v>
      </c>
      <c r="R17" s="6">
        <f>(((INDEX(Sheet1!$C$5:$BW$192,MATCH($C17,Sheet1!$C$5:$C$192,0),34))+(INDEX(Sheet1!$C$5:$BW$192,MATCH($C17,Sheet1!$C$5:$C$192,0),35)))*99.976)/$AP17</f>
        <v>0</v>
      </c>
      <c r="S17" s="71">
        <f t="shared" ref="S17" si="186">R17</f>
        <v>0</v>
      </c>
      <c r="T17" s="45">
        <f>(((INDEX(Sheet1!$C$5:$BW$192,MATCH($C17,Sheet1!$C$5:$C$192,0),21))+(INDEX(Sheet1!$C$5:$BW$192,MATCH($C17,Sheet1!$C$5:$C$192,0),22))+(INDEX(Sheet1!$C$5:$BW$192,MATCH($C17,Sheet1!$C$5:$C$192,0),23))+(INDEX(Sheet1!$C$5:$BW$192,MATCH($C17,Sheet1!$C$5:$C$192,0),24)))*3.4121416)/$AP17</f>
        <v>14.645295070689485</v>
      </c>
      <c r="U17" s="71">
        <f t="shared" ref="U17" si="187">T17</f>
        <v>14.645295070689485</v>
      </c>
      <c r="V17" s="6">
        <f>(((INDEX(Sheet1!$C$5:$BW$192,MATCH($C17,Sheet1!$C$5:$C$192,0),15))*3.4121416)+((INDEX(Sheet1!$C$5:$BW$192,MATCH($C17,Sheet1!$C$5:$C$192,0),28))*99.976))/$AP17</f>
        <v>1.6894648147247531</v>
      </c>
      <c r="W17" s="71">
        <f t="shared" ref="W17" si="188">V17</f>
        <v>1.6894648147247531</v>
      </c>
      <c r="X17" s="6">
        <f>(((INDEX(Sheet1!$C$5:$BW$192,MATCH($C17,Sheet1!$C$5:C$192,0),17))*3.4121416)+((INDEX(Sheet1!$C$5:$BW$192,MATCH($C17,Sheet1!$C$5:C$192,0),30))*99.976))/$AP17</f>
        <v>1.6993469670995549</v>
      </c>
      <c r="Y17" s="71">
        <f t="shared" ref="Y17" si="189">X17</f>
        <v>1.6993469670995549</v>
      </c>
      <c r="Z17" s="6">
        <f>(((INDEX(Sheet1!$C$5:$BW$192,MATCH($C17,Sheet1!$C$5:C$192,0),16))*3.4121416)+((INDEX(Sheet1!$C$5:$BW$192,MATCH($C17,Sheet1!$C$5:C$192,0),29))*99.976))/$AP17</f>
        <v>1.4979810034734019E-2</v>
      </c>
      <c r="AA17" s="71">
        <f t="shared" ref="AA17" si="190">Z17</f>
        <v>1.4979810034734019E-2</v>
      </c>
      <c r="AB17" s="6">
        <f>(((INDEX(Sheet1!$C$5:$BW$192,MATCH($C17,Sheet1!$C$5:C$192,0),18))*3.4121416)+((INDEX(Sheet1!$C$5:$BW$192,MATCH($C17,Sheet1!$C$5:C$192,0),31))*99.976))/$AP17</f>
        <v>1.1166799598065742</v>
      </c>
      <c r="AC17" s="71">
        <f t="shared" ref="AC17" si="191">AB17</f>
        <v>1.1166799598065742</v>
      </c>
      <c r="AD17" s="9">
        <f>INDEX(Sheet1!$C$5:$BW$192,MATCH($C17,Sheet1!$C$5:$C$192,0),70)+INDEX(Sheet1!$C$5:$BW$192,MATCH($C17,Sheet1!$C$5:$C$192,0),73)</f>
        <v>0</v>
      </c>
      <c r="AE17" s="71">
        <f t="shared" ref="AE17" si="192">AD17</f>
        <v>0</v>
      </c>
      <c r="AF17" s="9">
        <f>INDEX(Sheet1!$C$5:$BW$192,MATCH($C17,Sheet1!$C$5:$C$192,0),68)+INDEX(Sheet1!$C$5:$BW$192,MATCH($C17,Sheet1!$C$5:$C$192,0),71)</f>
        <v>0</v>
      </c>
      <c r="AG17" s="71">
        <f t="shared" ref="AG17" si="193">AF17</f>
        <v>0</v>
      </c>
      <c r="AH17" s="47">
        <f>IF($D$16=0,"",(D17-D$16)/D$16)</f>
        <v>-6.1364317593410559E-5</v>
      </c>
      <c r="AI17" s="72">
        <f>IF($E$16=0,"",(E17-E$16)/E$16)</f>
        <v>-6.1364317593410559E-5</v>
      </c>
      <c r="AJ17" s="47">
        <f>IF($F$16=0,"",(F17-F$16)/F$16)</f>
        <v>0</v>
      </c>
      <c r="AK17" s="77">
        <f>IF($G$16=0,"",(G17-G$16)/G$16)</f>
        <v>0</v>
      </c>
      <c r="AL17" s="45" t="str">
        <f t="shared" si="31"/>
        <v>No</v>
      </c>
      <c r="AM17" s="45" t="str">
        <f t="shared" si="32"/>
        <v>No</v>
      </c>
      <c r="AN17" s="73" t="str">
        <f t="shared" ref="AN17:AN20" si="194">IF((AL17=AM17),(IF(AND(AI17&gt;(-0.5%*D$13),AI17&lt;(0.5%*D$13),AE17&lt;=AD17,AG17&lt;=AF17,(COUNTBLANK(D17:AK17)=0)),"Pass","Fail")),IF(COUNTA(D17:AK17)=0,"","Fail"))</f>
        <v>Pass</v>
      </c>
      <c r="AO17" s="78"/>
      <c r="AP17" s="46">
        <f>IF(ISNUMBER(SEARCH("RetlMed",C17)),Sheet3!D$2,IF(ISNUMBER(SEARCH("OffSml",C17)),Sheet3!A$2,IF(ISNUMBER(SEARCH("OffMed",C17)),Sheet3!B$2,IF(ISNUMBER(SEARCH("OffLrg",C17)),Sheet3!C$2,IF(ISNUMBER(SEARCH("RetlStrp",C17)),Sheet3!E$2)))))</f>
        <v>498589</v>
      </c>
      <c r="AQ17" s="14"/>
      <c r="AR17" s="14"/>
      <c r="AS17" s="14"/>
    </row>
    <row r="18" spans="1:45" s="4" customFormat="1" ht="25.5" customHeight="1" x14ac:dyDescent="0.2">
      <c r="A18" s="85"/>
      <c r="B18" s="44" t="str">
        <f t="shared" si="16"/>
        <v>CBECC-Com 2016.3.0</v>
      </c>
      <c r="C18" s="62" t="s">
        <v>134</v>
      </c>
      <c r="D18" s="45">
        <f>INDEX(Sheet1!$C$5:$BW$192,MATCH($C18,Sheet1!$C$5:$C$192,0),59)</f>
        <v>84.825800000000001</v>
      </c>
      <c r="E18" s="71">
        <f t="shared" si="0"/>
        <v>84.825800000000001</v>
      </c>
      <c r="F18" s="6">
        <f>(INDEX(Sheet1!$C$5:$BW$192,MATCH($C18,Sheet1!$C$5:$C$192,0),20))/$AP18</f>
        <v>3.2291125556319935</v>
      </c>
      <c r="G18" s="71">
        <f t="shared" ref="G18" si="195">F18</f>
        <v>3.2291125556319935</v>
      </c>
      <c r="H18" s="6">
        <f>(INDEX(Sheet1!$C$5:$BW$192,MATCH($C18,Sheet1!$C$5:$C$192,0),33))/$AP18</f>
        <v>4.4069764876481433E-2</v>
      </c>
      <c r="I18" s="71">
        <f t="shared" ref="I18" si="196">H18</f>
        <v>4.4069764876481433E-2</v>
      </c>
      <c r="J18" s="6">
        <f t="shared" si="3"/>
        <v>15.400808601278021</v>
      </c>
      <c r="K18" s="71">
        <f t="shared" ref="K18" si="197">J18</f>
        <v>15.400808601278021</v>
      </c>
      <c r="L18" s="6">
        <f>(((INDEX(Sheet1!$C$5:$BW$192,MATCH($C18,Sheet1!$C$5:$C$192,0),13))*3.4121416)+((INDEX(Sheet1!$C$5:$BW$192,MATCH($C18,Sheet1!$C$5:$C$192,0),26))*99.976))/$AP18</f>
        <v>3.2899853118961064</v>
      </c>
      <c r="M18" s="71">
        <f t="shared" ref="M18" si="198">L18</f>
        <v>3.2899853118961064</v>
      </c>
      <c r="N18" s="6">
        <f>(((INDEX(Sheet1!$C$5:$BW$192,MATCH($C18,Sheet1!$C$5:$C$192,0),14))*3.4121416)+((INDEX(Sheet1!$C$5:$BW$192,MATCH($C18,Sheet1!$C$5:$C$192,0),27))*99.976))/$AP18</f>
        <v>2.5891102350063884</v>
      </c>
      <c r="O18" s="71">
        <f t="shared" ref="O18" si="199">N18</f>
        <v>2.5891102350063884</v>
      </c>
      <c r="P18" s="6">
        <f>(((INDEX(Sheet1!$C$5:$BW$192,MATCH($C18,Sheet1!$C$5:$C$192,0),19))*3.4121416)+((INDEX(Sheet1!$C$5:$BW$192,MATCH($C18,Sheet1!$C$5:$C$192,0),32))*99.976))/$AP18</f>
        <v>4.9858401477080321</v>
      </c>
      <c r="Q18" s="71">
        <f t="shared" ref="Q18" si="200">P18</f>
        <v>4.9858401477080321</v>
      </c>
      <c r="R18" s="6">
        <f>(((INDEX(Sheet1!$C$5:$BW$192,MATCH($C18,Sheet1!$C$5:$C$192,0),34))+(INDEX(Sheet1!$C$5:$BW$192,MATCH($C18,Sheet1!$C$5:$C$192,0),35)))*99.976)/$AP18</f>
        <v>0</v>
      </c>
      <c r="S18" s="71">
        <f t="shared" ref="S18" si="201">R18</f>
        <v>0</v>
      </c>
      <c r="T18" s="45">
        <f>(((INDEX(Sheet1!$C$5:$BW$192,MATCH($C18,Sheet1!$C$5:$C$192,0),21))+(INDEX(Sheet1!$C$5:$BW$192,MATCH($C18,Sheet1!$C$5:$C$192,0),22))+(INDEX(Sheet1!$C$5:$BW$192,MATCH($C18,Sheet1!$C$5:$C$192,0),23))+(INDEX(Sheet1!$C$5:$BW$192,MATCH($C18,Sheet1!$C$5:$C$192,0),24)))*3.4121416)/$AP18</f>
        <v>14.645295070689485</v>
      </c>
      <c r="U18" s="71">
        <f t="shared" ref="U18" si="202">T18</f>
        <v>14.645295070689485</v>
      </c>
      <c r="V18" s="6">
        <f>(((INDEX(Sheet1!$C$5:$BW$192,MATCH($C18,Sheet1!$C$5:$C$192,0),15))*3.4121416)+((INDEX(Sheet1!$C$5:$BW$192,MATCH($C18,Sheet1!$C$5:$C$192,0),28))*99.976))/$AP18</f>
        <v>1.7089211576621224</v>
      </c>
      <c r="W18" s="71">
        <f t="shared" ref="W18" si="203">V18</f>
        <v>1.7089211576621224</v>
      </c>
      <c r="X18" s="6">
        <f>(((INDEX(Sheet1!$C$5:$BW$192,MATCH($C18,Sheet1!$C$5:C$192,0),17))*3.4121416)+((INDEX(Sheet1!$C$5:$BW$192,MATCH($C18,Sheet1!$C$5:C$192,0),30))*99.976))/$AP18</f>
        <v>1.6950902504948966</v>
      </c>
      <c r="Y18" s="71">
        <f t="shared" ref="Y18" si="204">X18</f>
        <v>1.6950902504948966</v>
      </c>
      <c r="Z18" s="6">
        <f>(((INDEX(Sheet1!$C$5:$BW$192,MATCH($C18,Sheet1!$C$5:C$192,0),16))*3.4121416)+((INDEX(Sheet1!$C$5:$BW$192,MATCH($C18,Sheet1!$C$5:C$192,0),29))*99.976))/$AP18</f>
        <v>1.5183543882516462E-2</v>
      </c>
      <c r="AA18" s="71">
        <f t="shared" ref="AA18" si="205">Z18</f>
        <v>1.5183543882516462E-2</v>
      </c>
      <c r="AB18" s="6">
        <f>(((INDEX(Sheet1!$C$5:$BW$192,MATCH($C18,Sheet1!$C$5:C$192,0),18))*3.4121416)+((INDEX(Sheet1!$C$5:$BW$192,MATCH($C18,Sheet1!$C$5:C$192,0),31))*99.976))/$AP18</f>
        <v>1.1166779546279602</v>
      </c>
      <c r="AC18" s="71">
        <f t="shared" ref="AC18" si="206">AB18</f>
        <v>1.1166779546279602</v>
      </c>
      <c r="AD18" s="9">
        <f>INDEX(Sheet1!$C$5:$BW$192,MATCH($C18,Sheet1!$C$5:$C$192,0),70)+INDEX(Sheet1!$C$5:$BW$192,MATCH($C18,Sheet1!$C$5:$C$192,0),73)</f>
        <v>0</v>
      </c>
      <c r="AE18" s="71">
        <f t="shared" ref="AE18" si="207">AD18</f>
        <v>0</v>
      </c>
      <c r="AF18" s="9">
        <f>INDEX(Sheet1!$C$5:$BW$192,MATCH($C18,Sheet1!$C$5:$C$192,0),68)+INDEX(Sheet1!$C$5:$BW$192,MATCH($C18,Sheet1!$C$5:$C$192,0),71)</f>
        <v>0</v>
      </c>
      <c r="AG18" s="71">
        <f t="shared" ref="AG18" si="208">AF18</f>
        <v>0</v>
      </c>
      <c r="AH18" s="47">
        <f t="shared" ref="AH18:AH20" si="209">IF($D$16=0,"",(D18-D$16)/D$16)</f>
        <v>1.0148714063521335E-3</v>
      </c>
      <c r="AI18" s="72">
        <f t="shared" ref="AI18:AI20" si="210">IF($E$16=0,"",(E18-E$16)/E$16)</f>
        <v>1.0148714063521335E-3</v>
      </c>
      <c r="AJ18" s="47">
        <f t="shared" ref="AJ18:AJ20" si="211">IF($F$16=0,"",(F18-F$16)/F$16)</f>
        <v>6.2500000000000307E-3</v>
      </c>
      <c r="AK18" s="77">
        <f t="shared" ref="AK18:AK20" si="212">IF($G$16=0,"",(G18-G$16)/G$16)</f>
        <v>6.2500000000000307E-3</v>
      </c>
      <c r="AL18" s="45" t="str">
        <f t="shared" ref="AL18:AL20" si="213">IF(AND(AH18&gt;0,AI18&gt;0), "Yes", "No")</f>
        <v>Yes</v>
      </c>
      <c r="AM18" s="45" t="str">
        <f t="shared" ref="AM18:AM20" si="214">IF(AND(AH18&lt;0,AI18&lt;0), "No", "Yes")</f>
        <v>Yes</v>
      </c>
      <c r="AN18" s="73" t="str">
        <f t="shared" si="194"/>
        <v>Pass</v>
      </c>
      <c r="AO18" s="80"/>
      <c r="AP18" s="37">
        <f>IF(ISNUMBER(SEARCH("RetlMed",C18)),Sheet3!D$2,IF(ISNUMBER(SEARCH("OffSml",C18)),Sheet3!A$2,IF(ISNUMBER(SEARCH("OffMed",C18)),Sheet3!B$2,IF(ISNUMBER(SEARCH("OffLrg",C18)),Sheet3!C$2,IF(ISNUMBER(SEARCH("RetlStrp",C18)),Sheet3!E$2)))))</f>
        <v>498589</v>
      </c>
      <c r="AQ18" s="17"/>
      <c r="AR18" s="17"/>
      <c r="AS18" s="13"/>
    </row>
    <row r="19" spans="1:45" s="7" customFormat="1" ht="25.5" customHeight="1" x14ac:dyDescent="0.2">
      <c r="A19" s="85" t="s">
        <v>103</v>
      </c>
      <c r="B19" s="44" t="str">
        <f t="shared" si="16"/>
        <v>CBECC-Com 2016.3.0</v>
      </c>
      <c r="C19" s="62" t="s">
        <v>135</v>
      </c>
      <c r="D19" s="45">
        <f>INDEX(Sheet1!$C$5:$BW$192,MATCH($C19,Sheet1!$C$5:$C$192,0),59)</f>
        <v>84.976100000000002</v>
      </c>
      <c r="E19" s="71">
        <f t="shared" si="0"/>
        <v>84.976100000000002</v>
      </c>
      <c r="F19" s="6">
        <f>(INDEX(Sheet1!$C$5:$BW$192,MATCH($C19,Sheet1!$C$5:$C$192,0),20))/$AP19</f>
        <v>3.2291125556319935</v>
      </c>
      <c r="G19" s="71">
        <f t="shared" ref="G19" si="215">F19</f>
        <v>3.2291125556319935</v>
      </c>
      <c r="H19" s="6">
        <f>(INDEX(Sheet1!$C$5:$BW$192,MATCH($C19,Sheet1!$C$5:$C$192,0),33))/$AP19</f>
        <v>4.6627181907342517E-2</v>
      </c>
      <c r="I19" s="71">
        <f t="shared" ref="I19" si="216">H19</f>
        <v>4.6627181907342517E-2</v>
      </c>
      <c r="J19" s="6">
        <f t="shared" si="3"/>
        <v>15.64971912498148</v>
      </c>
      <c r="K19" s="71">
        <f t="shared" ref="K19" si="217">J19</f>
        <v>15.64971912498148</v>
      </c>
      <c r="L19" s="6">
        <f>(((INDEX(Sheet1!$C$5:$BW$192,MATCH($C19,Sheet1!$C$5:$C$192,0),13))*3.4121416)+((INDEX(Sheet1!$C$5:$BW$192,MATCH($C19,Sheet1!$C$5:$C$192,0),26))*99.976))/$AP19</f>
        <v>3.5457023665019149</v>
      </c>
      <c r="M19" s="71">
        <f t="shared" ref="M19" si="218">L19</f>
        <v>3.5457023665019149</v>
      </c>
      <c r="N19" s="6">
        <f>(((INDEX(Sheet1!$C$5:$BW$192,MATCH($C19,Sheet1!$C$5:$C$192,0),14))*3.4121416)+((INDEX(Sheet1!$C$5:$BW$192,MATCH($C19,Sheet1!$C$5:$C$192,0),27))*99.976))/$AP19</f>
        <v>2.5956390254257515</v>
      </c>
      <c r="O19" s="71">
        <f t="shared" ref="O19" si="219">N19</f>
        <v>2.5956390254257515</v>
      </c>
      <c r="P19" s="6">
        <f>(((INDEX(Sheet1!$C$5:$BW$192,MATCH($C19,Sheet1!$C$5:$C$192,0),19))*3.4121416)+((INDEX(Sheet1!$C$5:$BW$192,MATCH($C19,Sheet1!$C$5:$C$192,0),32))*99.976))/$AP19</f>
        <v>4.9858401477080321</v>
      </c>
      <c r="Q19" s="71">
        <f t="shared" ref="Q19" si="220">P19</f>
        <v>4.9858401477080321</v>
      </c>
      <c r="R19" s="6">
        <f>(((INDEX(Sheet1!$C$5:$BW$192,MATCH($C19,Sheet1!$C$5:$C$192,0),34))+(INDEX(Sheet1!$C$5:$BW$192,MATCH($C19,Sheet1!$C$5:$C$192,0),35)))*99.976)/$AP19</f>
        <v>0</v>
      </c>
      <c r="S19" s="71">
        <f t="shared" ref="S19" si="221">R19</f>
        <v>0</v>
      </c>
      <c r="T19" s="45">
        <f>(((INDEX(Sheet1!$C$5:$BW$192,MATCH($C19,Sheet1!$C$5:$C$192,0),21))+(INDEX(Sheet1!$C$5:$BW$192,MATCH($C19,Sheet1!$C$5:$C$192,0),22))+(INDEX(Sheet1!$C$5:$BW$192,MATCH($C19,Sheet1!$C$5:$C$192,0),23))+(INDEX(Sheet1!$C$5:$BW$192,MATCH($C19,Sheet1!$C$5:$C$192,0),24)))*3.4121416)/$AP19</f>
        <v>14.645295070689485</v>
      </c>
      <c r="U19" s="71">
        <f t="shared" ref="U19" si="222">T19</f>
        <v>14.645295070689485</v>
      </c>
      <c r="V19" s="6">
        <f>(((INDEX(Sheet1!$C$5:$BW$192,MATCH($C19,Sheet1!$C$5:$C$192,0),15))*3.4121416)+((INDEX(Sheet1!$C$5:$BW$192,MATCH($C19,Sheet1!$C$5:$C$192,0),28))*99.976))/$AP19</f>
        <v>1.6821284799977536</v>
      </c>
      <c r="W19" s="71">
        <f t="shared" ref="W19" si="223">V19</f>
        <v>1.6821284799977536</v>
      </c>
      <c r="X19" s="6">
        <f>(((INDEX(Sheet1!$C$5:$BW$192,MATCH($C19,Sheet1!$C$5:C$192,0),17))*3.4121416)+((INDEX(Sheet1!$C$5:$BW$192,MATCH($C19,Sheet1!$C$5:C$192,0),30))*99.976))/$AP19</f>
        <v>1.7086063522540611</v>
      </c>
      <c r="Y19" s="71">
        <f t="shared" ref="Y19" si="224">X19</f>
        <v>1.7086063522540611</v>
      </c>
      <c r="Z19" s="6">
        <f>(((INDEX(Sheet1!$C$5:$BW$192,MATCH($C19,Sheet1!$C$5:C$192,0),16))*3.4121416)+((INDEX(Sheet1!$C$5:$BW$192,MATCH($C19,Sheet1!$C$5:C$192,0),29))*99.976))/$AP19</f>
        <v>1.5120788108778975E-2</v>
      </c>
      <c r="AA19" s="71">
        <f t="shared" ref="AA19" si="225">Z19</f>
        <v>1.5120788108778975E-2</v>
      </c>
      <c r="AB19" s="6">
        <f>(((INDEX(Sheet1!$C$5:$BW$192,MATCH($C19,Sheet1!$C$5:C$192,0),18))*3.4121416)+((INDEX(Sheet1!$C$5:$BW$192,MATCH($C19,Sheet1!$C$5:C$192,0),31))*99.976))/$AP19</f>
        <v>1.1166819649851882</v>
      </c>
      <c r="AC19" s="71">
        <f t="shared" ref="AC19" si="226">AB19</f>
        <v>1.1166819649851882</v>
      </c>
      <c r="AD19" s="9">
        <f>INDEX(Sheet1!$C$5:$BW$192,MATCH($C19,Sheet1!$C$5:$C$192,0),70)+INDEX(Sheet1!$C$5:$BW$192,MATCH($C19,Sheet1!$C$5:$C$192,0),73)</f>
        <v>0</v>
      </c>
      <c r="AE19" s="71">
        <f t="shared" ref="AE19" si="227">AD19</f>
        <v>0</v>
      </c>
      <c r="AF19" s="9">
        <f>INDEX(Sheet1!$C$5:$BW$192,MATCH($C19,Sheet1!$C$5:$C$192,0),68)+INDEX(Sheet1!$C$5:$BW$192,MATCH($C19,Sheet1!$C$5:$C$192,0),71)</f>
        <v>1</v>
      </c>
      <c r="AG19" s="71">
        <f t="shared" ref="AG19" si="228">AF19</f>
        <v>1</v>
      </c>
      <c r="AH19" s="47">
        <f t="shared" si="209"/>
        <v>2.7885362014071304E-3</v>
      </c>
      <c r="AI19" s="72">
        <f t="shared" si="210"/>
        <v>2.7885362014071304E-3</v>
      </c>
      <c r="AJ19" s="47">
        <f t="shared" si="211"/>
        <v>6.2500000000000307E-3</v>
      </c>
      <c r="AK19" s="77">
        <f t="shared" si="212"/>
        <v>6.2500000000000307E-3</v>
      </c>
      <c r="AL19" s="45" t="str">
        <f t="shared" si="213"/>
        <v>Yes</v>
      </c>
      <c r="AM19" s="45" t="str">
        <f t="shared" si="214"/>
        <v>Yes</v>
      </c>
      <c r="AN19" s="73" t="str">
        <f t="shared" si="194"/>
        <v>Pass</v>
      </c>
      <c r="AO19" s="81"/>
      <c r="AP19" s="37">
        <f>IF(ISNUMBER(SEARCH("RetlMed",C19)),Sheet3!D$2,IF(ISNUMBER(SEARCH("OffSml",C19)),Sheet3!A$2,IF(ISNUMBER(SEARCH("OffMed",C19)),Sheet3!B$2,IF(ISNUMBER(SEARCH("OffLrg",C19)),Sheet3!C$2,IF(ISNUMBER(SEARCH("RetlStrp",C19)),Sheet3!E$2)))))</f>
        <v>498589</v>
      </c>
      <c r="AQ19" s="15"/>
      <c r="AR19" s="15"/>
      <c r="AS19" s="18"/>
    </row>
    <row r="20" spans="1:45" s="7" customFormat="1" ht="25.5" customHeight="1" x14ac:dyDescent="0.2">
      <c r="A20" s="85" t="s">
        <v>103</v>
      </c>
      <c r="B20" s="44" t="str">
        <f t="shared" si="16"/>
        <v>CBECC-Com 2016.3.0</v>
      </c>
      <c r="C20" s="62" t="s">
        <v>136</v>
      </c>
      <c r="D20" s="45">
        <f>INDEX(Sheet1!$C$5:$BW$192,MATCH($C20,Sheet1!$C$5:$C$192,0),59)</f>
        <v>84.724400000000003</v>
      </c>
      <c r="E20" s="71">
        <f t="shared" si="0"/>
        <v>84.724400000000003</v>
      </c>
      <c r="F20" s="6">
        <f>(INDEX(Sheet1!$C$5:$BW$192,MATCH($C20,Sheet1!$C$5:$C$192,0),20))/$AP20</f>
        <v>3.2090559559075711</v>
      </c>
      <c r="G20" s="71">
        <f t="shared" ref="G20" si="229">F20</f>
        <v>3.2090559559075711</v>
      </c>
      <c r="H20" s="6">
        <f>(INDEX(Sheet1!$C$5:$BW$192,MATCH($C20,Sheet1!$C$5:$C$192,0),33))/$AP20</f>
        <v>4.5078812408617115E-2</v>
      </c>
      <c r="I20" s="71">
        <f t="shared" ref="I20" si="230">H20</f>
        <v>4.5078812408617115E-2</v>
      </c>
      <c r="J20" s="6">
        <f t="shared" si="3"/>
        <v>15.472946897123379</v>
      </c>
      <c r="K20" s="71">
        <f t="shared" ref="K20" si="231">J20</f>
        <v>15.472946897123379</v>
      </c>
      <c r="L20" s="6">
        <f>(((INDEX(Sheet1!$C$5:$BW$192,MATCH($C20,Sheet1!$C$5:$C$192,0),13))*3.4121416)+((INDEX(Sheet1!$C$5:$BW$192,MATCH($C20,Sheet1!$C$5:$C$192,0),26))*99.976))/$AP20</f>
        <v>3.3908681952719064</v>
      </c>
      <c r="M20" s="71">
        <f t="shared" ref="M20" si="232">L20</f>
        <v>3.3908681952719064</v>
      </c>
      <c r="N20" s="6">
        <f>(((INDEX(Sheet1!$C$5:$BW$192,MATCH($C20,Sheet1!$C$5:$C$192,0),14))*3.4121416)+((INDEX(Sheet1!$C$5:$BW$192,MATCH($C20,Sheet1!$C$5:$C$192,0),27))*99.976))/$AP20</f>
        <v>2.5754298869473655</v>
      </c>
      <c r="O20" s="71">
        <f t="shared" ref="O20" si="233">N20</f>
        <v>2.5754298869473655</v>
      </c>
      <c r="P20" s="6">
        <f>(((INDEX(Sheet1!$C$5:$BW$192,MATCH($C20,Sheet1!$C$5:$C$192,0),19))*3.4121416)+((INDEX(Sheet1!$C$5:$BW$192,MATCH($C20,Sheet1!$C$5:$C$192,0),32))*99.976))/$AP20</f>
        <v>4.9858401477080321</v>
      </c>
      <c r="Q20" s="71">
        <f t="shared" ref="Q20" si="234">P20</f>
        <v>4.9858401477080321</v>
      </c>
      <c r="R20" s="6">
        <f>(((INDEX(Sheet1!$C$5:$BW$192,MATCH($C20,Sheet1!$C$5:$C$192,0),34))+(INDEX(Sheet1!$C$5:$BW$192,MATCH($C20,Sheet1!$C$5:$C$192,0),35)))*99.976)/$AP20</f>
        <v>0</v>
      </c>
      <c r="S20" s="71">
        <f t="shared" ref="S20" si="235">R20</f>
        <v>0</v>
      </c>
      <c r="T20" s="45">
        <f>(((INDEX(Sheet1!$C$5:$BW$192,MATCH($C20,Sheet1!$C$5:$C$192,0),21))+(INDEX(Sheet1!$C$5:$BW$192,MATCH($C20,Sheet1!$C$5:$C$192,0),22))+(INDEX(Sheet1!$C$5:$BW$192,MATCH($C20,Sheet1!$C$5:$C$192,0),23))+(INDEX(Sheet1!$C$5:$BW$192,MATCH($C20,Sheet1!$C$5:$C$192,0),24)))*3.4121416)/$AP20</f>
        <v>14.645295070689485</v>
      </c>
      <c r="U20" s="71">
        <f t="shared" ref="U20" si="236">T20</f>
        <v>14.645295070689485</v>
      </c>
      <c r="V20" s="6">
        <f>(((INDEX(Sheet1!$C$5:$BW$192,MATCH($C20,Sheet1!$C$5:$C$192,0),15))*3.4121416)+((INDEX(Sheet1!$C$5:$BW$192,MATCH($C20,Sheet1!$C$5:$C$192,0),28))*99.976))/$AP20</f>
        <v>1.6921817222682409</v>
      </c>
      <c r="W20" s="71">
        <f t="shared" ref="W20" si="237">V20</f>
        <v>1.6921817222682409</v>
      </c>
      <c r="X20" s="6">
        <f>(((INDEX(Sheet1!$C$5:$BW$192,MATCH($C20,Sheet1!$C$5:C$192,0),17))*3.4121416)+((INDEX(Sheet1!$C$5:$BW$192,MATCH($C20,Sheet1!$C$5:C$192,0),30))*99.976))/$AP20</f>
        <v>1.69683536743089</v>
      </c>
      <c r="Y20" s="71">
        <f t="shared" ref="Y20" si="238">X20</f>
        <v>1.69683536743089</v>
      </c>
      <c r="Z20" s="6">
        <f>(((INDEX(Sheet1!$C$5:$BW$192,MATCH($C20,Sheet1!$C$5:C$192,0),16))*3.4121416)+((INDEX(Sheet1!$C$5:$BW$192,MATCH($C20,Sheet1!$C$5:C$192,0),29))*99.976))/$AP20</f>
        <v>1.5111617690370224E-2</v>
      </c>
      <c r="AA20" s="71">
        <f t="shared" ref="AA20" si="239">Z20</f>
        <v>1.5111617690370224E-2</v>
      </c>
      <c r="AB20" s="6">
        <f>(((INDEX(Sheet1!$C$5:$BW$192,MATCH($C20,Sheet1!$C$5:C$192,0),18))*3.4121416)+((INDEX(Sheet1!$C$5:$BW$192,MATCH($C20,Sheet1!$C$5:C$192,0),31))*99.976))/$AP20</f>
        <v>1.1166799598065742</v>
      </c>
      <c r="AC20" s="71">
        <f t="shared" ref="AC20" si="240">AB20</f>
        <v>1.1166799598065742</v>
      </c>
      <c r="AD20" s="9">
        <f>INDEX(Sheet1!$C$5:$BW$192,MATCH($C20,Sheet1!$C$5:$C$192,0),70)+INDEX(Sheet1!$C$5:$BW$192,MATCH($C20,Sheet1!$C$5:$C$192,0),73)</f>
        <v>0</v>
      </c>
      <c r="AE20" s="71">
        <f t="shared" ref="AE20" si="241">AD20</f>
        <v>0</v>
      </c>
      <c r="AF20" s="9">
        <f>INDEX(Sheet1!$C$5:$BW$192,MATCH($C20,Sheet1!$C$5:$C$192,0),68)+INDEX(Sheet1!$C$5:$BW$192,MATCH($C20,Sheet1!$C$5:$C$192,0),71)</f>
        <v>0</v>
      </c>
      <c r="AG20" s="71">
        <f t="shared" ref="AG20" si="242">AF20</f>
        <v>0</v>
      </c>
      <c r="AH20" s="47">
        <f t="shared" si="209"/>
        <v>-1.8173278671886924E-4</v>
      </c>
      <c r="AI20" s="72">
        <f t="shared" si="210"/>
        <v>-1.8173278671886924E-4</v>
      </c>
      <c r="AJ20" s="47">
        <f t="shared" si="211"/>
        <v>0</v>
      </c>
      <c r="AK20" s="77">
        <f t="shared" si="212"/>
        <v>0</v>
      </c>
      <c r="AL20" s="45" t="str">
        <f t="shared" si="213"/>
        <v>No</v>
      </c>
      <c r="AM20" s="45" t="str">
        <f t="shared" si="214"/>
        <v>No</v>
      </c>
      <c r="AN20" s="73" t="str">
        <f t="shared" si="194"/>
        <v>Pass</v>
      </c>
      <c r="AO20" s="81"/>
      <c r="AP20" s="37">
        <f>IF(ISNUMBER(SEARCH("RetlMed",C20)),Sheet3!D$2,IF(ISNUMBER(SEARCH("OffSml",C20)),Sheet3!A$2,IF(ISNUMBER(SEARCH("OffMed",C20)),Sheet3!B$2,IF(ISNUMBER(SEARCH("OffLrg",C20)),Sheet3!C$2,IF(ISNUMBER(SEARCH("RetlStrp",C20)),Sheet3!E$2)))))</f>
        <v>498589</v>
      </c>
      <c r="AQ20" s="15"/>
      <c r="AR20" s="15"/>
      <c r="AS20" s="18"/>
    </row>
    <row r="21" spans="1:45" s="3" customFormat="1" ht="26.25" customHeight="1" x14ac:dyDescent="0.2">
      <c r="A21" s="85"/>
      <c r="B21" s="44" t="str">
        <f t="shared" si="16"/>
        <v>CBECC-Com 2016.3.0</v>
      </c>
      <c r="C21" s="60" t="s">
        <v>124</v>
      </c>
      <c r="D21" s="51">
        <f>INDEX(Sheet1!$C$5:$BW$192,MATCH($C21,Sheet1!$C$5:$C$192,0),59)</f>
        <v>252.85599999999999</v>
      </c>
      <c r="E21" s="71">
        <f t="shared" si="0"/>
        <v>252.85599999999999</v>
      </c>
      <c r="F21" s="51">
        <f>(INDEX(Sheet1!$C$5:$BW$192,MATCH($C21,Sheet1!$C$5:$C$192,0),20))/$AP21</f>
        <v>9.0338353058042351</v>
      </c>
      <c r="G21" s="71">
        <f t="shared" ref="G21" si="243">F21</f>
        <v>9.0338353058042351</v>
      </c>
      <c r="H21" s="51">
        <f>(INDEX(Sheet1!$C$5:$BW$192,MATCH($C21,Sheet1!$C$5:$C$192,0),33))/$AP21</f>
        <v>2.4711864544784658E-2</v>
      </c>
      <c r="I21" s="71">
        <f t="shared" ref="I21" si="244">H21</f>
        <v>2.4711864544784658E-2</v>
      </c>
      <c r="J21" s="51">
        <f t="shared" si="3"/>
        <v>33.295263058887521</v>
      </c>
      <c r="K21" s="71">
        <f t="shared" ref="K21" si="245">J21</f>
        <v>33.295263058887521</v>
      </c>
      <c r="L21" s="51">
        <f>(((INDEX(Sheet1!$C$5:$BW$192,MATCH($C21,Sheet1!$C$5:$C$192,0),13))*3.4121416)+((INDEX(Sheet1!$C$5:$BW$192,MATCH($C21,Sheet1!$C$5:$C$192,0),26))*99.976))/$AP21</f>
        <v>0.41886936551168225</v>
      </c>
      <c r="M21" s="71">
        <f t="shared" ref="M21" si="246">L21</f>
        <v>0.41886936551168225</v>
      </c>
      <c r="N21" s="51">
        <f>(((INDEX(Sheet1!$C$5:$BW$192,MATCH($C21,Sheet1!$C$5:$C$192,0),14))*3.4121416)+((INDEX(Sheet1!$C$5:$BW$192,MATCH($C21,Sheet1!$C$5:$C$192,0),27))*99.976))/$AP21</f>
        <v>12.466177953235544</v>
      </c>
      <c r="O21" s="71">
        <f t="shared" ref="O21" si="247">N21</f>
        <v>12.466177953235544</v>
      </c>
      <c r="P21" s="51">
        <f>(((INDEX(Sheet1!$C$5:$BW$192,MATCH($C21,Sheet1!$C$5:$C$192,0),19))*3.4121416)+((INDEX(Sheet1!$C$5:$BW$192,MATCH($C21,Sheet1!$C$5:$C$192,0),32))*99.976))/$AP21</f>
        <v>8.1664358481136343</v>
      </c>
      <c r="Q21" s="71">
        <f t="shared" ref="Q21" si="248">P21</f>
        <v>8.1664358481136343</v>
      </c>
      <c r="R21" s="51">
        <f>(((INDEX(Sheet1!$C$5:$BW$192,MATCH($C21,Sheet1!$C$5:$C$192,0),34))+(INDEX(Sheet1!$C$5:$BW$192,MATCH($C21,Sheet1!$C$5:$C$192,0),35)))*99.976)/$AP21</f>
        <v>0</v>
      </c>
      <c r="S21" s="71">
        <f t="shared" ref="S21" si="249">R21</f>
        <v>0</v>
      </c>
      <c r="T21" s="51">
        <f>(((INDEX(Sheet1!$C$5:$BW$192,MATCH($C21,Sheet1!$C$5:$C$192,0),21))+(INDEX(Sheet1!$C$5:$BW$192,MATCH($C21,Sheet1!$C$5:$C$192,0),22))+(INDEX(Sheet1!$C$5:$BW$192,MATCH($C21,Sheet1!$C$5:$C$192,0),23))+(INDEX(Sheet1!$C$5:$BW$192,MATCH($C21,Sheet1!$C$5:$C$192,0),24)))*3.4121416)/$AP21</f>
        <v>10.81600614823712</v>
      </c>
      <c r="U21" s="71">
        <f t="shared" ref="U21" si="250">T21</f>
        <v>10.81600614823712</v>
      </c>
      <c r="V21" s="51">
        <f>(((INDEX(Sheet1!$C$5:$BW$192,MATCH($C21,Sheet1!$C$5:$C$192,0),15))*3.4121416)+((INDEX(Sheet1!$C$5:$BW$192,MATCH($C21,Sheet1!$C$5:$C$192,0),28))*99.976))/$AP21</f>
        <v>10.192055887808948</v>
      </c>
      <c r="W21" s="71">
        <f t="shared" ref="W21" si="251">V21</f>
        <v>10.192055887808948</v>
      </c>
      <c r="X21" s="51">
        <f>(((INDEX(Sheet1!$C$5:$BW$192,MATCH($C21,Sheet1!$C$5:C$192,0),17))*3.4121416)+((INDEX(Sheet1!$C$5:$BW$192,MATCH($C21,Sheet1!$C$5:C$192,0),30))*99.976))/$AP21</f>
        <v>0</v>
      </c>
      <c r="Y21" s="71">
        <f t="shared" ref="Y21" si="252">X21</f>
        <v>0</v>
      </c>
      <c r="Z21" s="51">
        <f>(((INDEX(Sheet1!$C$5:$BW$192,MATCH($C21,Sheet1!$C$5:C$192,0),16))*3.4121416)+((INDEX(Sheet1!$C$5:$BW$192,MATCH($C21,Sheet1!$C$5:C$192,0),29))*99.976))/$AP21</f>
        <v>0</v>
      </c>
      <c r="AA21" s="71">
        <f t="shared" ref="AA21" si="253">Z21</f>
        <v>0</v>
      </c>
      <c r="AB21" s="51">
        <f>(((INDEX(Sheet1!$C$5:$BW$192,MATCH($C21,Sheet1!$C$5:C$192,0),18))*3.4121416)+((INDEX(Sheet1!$C$5:$BW$192,MATCH($C21,Sheet1!$C$5:C$192,0),31))*99.976))/$AP21</f>
        <v>2.051724004217709</v>
      </c>
      <c r="AC21" s="71">
        <f t="shared" ref="AC21" si="254">AB21</f>
        <v>2.051724004217709</v>
      </c>
      <c r="AD21" s="52">
        <f>INDEX(Sheet1!$C$5:$BW$192,MATCH($C21,Sheet1!$C$5:$C$192,0),70)+INDEX(Sheet1!$C$5:$BW$192,MATCH($C21,Sheet1!$C$5:$C$192,0),73)</f>
        <v>0</v>
      </c>
      <c r="AE21" s="71">
        <f t="shared" ref="AE21" si="255">AD21</f>
        <v>0</v>
      </c>
      <c r="AF21" s="52">
        <f>INDEX(Sheet1!$C$5:$BW$192,MATCH($C21,Sheet1!$C$5:$C$192,0),68)+INDEX(Sheet1!$C$5:$BW$192,MATCH($C21,Sheet1!$C$5:$C$192,0),71)</f>
        <v>0</v>
      </c>
      <c r="AG21" s="71">
        <f t="shared" ref="AG21" si="256">AF21</f>
        <v>0</v>
      </c>
      <c r="AH21" s="53"/>
      <c r="AI21" s="51"/>
      <c r="AJ21" s="53"/>
      <c r="AK21" s="51"/>
      <c r="AL21" s="51"/>
      <c r="AM21" s="51"/>
      <c r="AN21" s="74"/>
      <c r="AO21" s="78"/>
      <c r="AP21" s="46">
        <f>IF(ISNUMBER(SEARCH("RetlMed",C21)),Sheet3!D$2,IF(ISNUMBER(SEARCH("OffSml",C21)),Sheet3!A$2,IF(ISNUMBER(SEARCH("OffMed",C21)),Sheet3!B$2,IF(ISNUMBER(SEARCH("OffLrg",C21)),Sheet3!C$2,IF(ISNUMBER(SEARCH("RetlStrp",C21)),Sheet3!E$2)))))</f>
        <v>24563.1</v>
      </c>
      <c r="AQ21" s="14"/>
      <c r="AR21" s="14"/>
      <c r="AS21" s="14"/>
    </row>
    <row r="22" spans="1:45" s="43" customFormat="1" ht="25.5" customHeight="1" x14ac:dyDescent="0.2">
      <c r="A22" s="85" t="s">
        <v>103</v>
      </c>
      <c r="B22" s="44" t="str">
        <f t="shared" si="16"/>
        <v>CBECC-Com 2016.3.0</v>
      </c>
      <c r="C22" s="62" t="s">
        <v>137</v>
      </c>
      <c r="D22" s="45">
        <f>INDEX(Sheet1!$C$5:$BW$192,MATCH($C22,Sheet1!$C$5:$C$192,0),59)</f>
        <v>255.45400000000001</v>
      </c>
      <c r="E22" s="71">
        <f t="shared" si="0"/>
        <v>255.45400000000001</v>
      </c>
      <c r="F22" s="6">
        <f>(INDEX(Sheet1!$C$5:$BW$192,MATCH($C22,Sheet1!$C$5:$C$192,0),20))/$AP22</f>
        <v>9.2987855767390926</v>
      </c>
      <c r="G22" s="71">
        <f t="shared" ref="G22" si="257">F22</f>
        <v>9.2987855767390926</v>
      </c>
      <c r="H22" s="6">
        <f>(INDEX(Sheet1!$C$5:$BW$192,MATCH($C22,Sheet1!$C$5:$C$192,0),33))/$AP22</f>
        <v>4.1896991829207227E-3</v>
      </c>
      <c r="I22" s="71">
        <f t="shared" ref="I22" si="258">H22</f>
        <v>4.1896991829207227E-3</v>
      </c>
      <c r="J22" s="6">
        <f t="shared" si="3"/>
        <v>32.147581339525388</v>
      </c>
      <c r="K22" s="71">
        <f t="shared" ref="K22" si="259">J22</f>
        <v>32.147581339525388</v>
      </c>
      <c r="L22" s="6">
        <f>(((INDEX(Sheet1!$C$5:$BW$192,MATCH($C22,Sheet1!$C$5:$C$192,0),13))*3.4121416)+((INDEX(Sheet1!$C$5:$BW$192,MATCH($C22,Sheet1!$C$5:$C$192,0),26))*99.976))/$AP22</f>
        <v>0.41886936551168225</v>
      </c>
      <c r="M22" s="71">
        <f t="shared" ref="M22" si="260">L22</f>
        <v>0.41886936551168225</v>
      </c>
      <c r="N22" s="6">
        <f>(((INDEX(Sheet1!$C$5:$BW$192,MATCH($C22,Sheet1!$C$5:$C$192,0),14))*3.4121416)+((INDEX(Sheet1!$C$5:$BW$192,MATCH($C22,Sheet1!$C$5:$C$192,0),27))*99.976))/$AP22</f>
        <v>12.466177953235544</v>
      </c>
      <c r="O22" s="71">
        <f t="shared" ref="O22" si="261">N22</f>
        <v>12.466177953235544</v>
      </c>
      <c r="P22" s="6">
        <f>(((INDEX(Sheet1!$C$5:$BW$192,MATCH($C22,Sheet1!$C$5:$C$192,0),19))*3.4121416)+((INDEX(Sheet1!$C$5:$BW$192,MATCH($C22,Sheet1!$C$5:$C$192,0),32))*99.976))/$AP22</f>
        <v>8.1664358481136343</v>
      </c>
      <c r="Q22" s="71">
        <f t="shared" ref="Q22" si="262">P22</f>
        <v>8.1664358481136343</v>
      </c>
      <c r="R22" s="6">
        <f>(((INDEX(Sheet1!$C$5:$BW$192,MATCH($C22,Sheet1!$C$5:$C$192,0),34))+(INDEX(Sheet1!$C$5:$BW$192,MATCH($C22,Sheet1!$C$5:$C$192,0),35)))*99.976)/$AP22</f>
        <v>0</v>
      </c>
      <c r="S22" s="71">
        <f t="shared" ref="S22" si="263">R22</f>
        <v>0</v>
      </c>
      <c r="T22" s="45">
        <f>(((INDEX(Sheet1!$C$5:$BW$192,MATCH($C22,Sheet1!$C$5:$C$192,0),21))+(INDEX(Sheet1!$C$5:$BW$192,MATCH($C22,Sheet1!$C$5:$C$192,0),22))+(INDEX(Sheet1!$C$5:$BW$192,MATCH($C22,Sheet1!$C$5:$C$192,0),23))+(INDEX(Sheet1!$C$5:$BW$192,MATCH($C22,Sheet1!$C$5:$C$192,0),24)))*3.4121416)/$AP22</f>
        <v>10.81600614823712</v>
      </c>
      <c r="U22" s="71">
        <f t="shared" ref="U22" si="264">T22</f>
        <v>10.81600614823712</v>
      </c>
      <c r="V22" s="6">
        <f>(((INDEX(Sheet1!$C$5:$BW$192,MATCH($C22,Sheet1!$C$5:$C$192,0),15))*3.4121416)+((INDEX(Sheet1!$C$5:$BW$192,MATCH($C22,Sheet1!$C$5:$C$192,0),28))*99.976))/$AP22</f>
        <v>10.249149259476207</v>
      </c>
      <c r="W22" s="71">
        <f t="shared" ref="W22" si="265">V22</f>
        <v>10.249149259476207</v>
      </c>
      <c r="X22" s="6">
        <f>(((INDEX(Sheet1!$C$5:$BW$192,MATCH($C22,Sheet1!$C$5:C$192,0),17))*3.4121416)+((INDEX(Sheet1!$C$5:$BW$192,MATCH($C22,Sheet1!$C$5:C$192,0),30))*99.976))/$AP22</f>
        <v>0</v>
      </c>
      <c r="Y22" s="71">
        <f t="shared" ref="Y22" si="266">X22</f>
        <v>0</v>
      </c>
      <c r="Z22" s="6">
        <f>(((INDEX(Sheet1!$C$5:$BW$192,MATCH($C22,Sheet1!$C$5:C$192,0),16))*3.4121416)+((INDEX(Sheet1!$C$5:$BW$192,MATCH($C22,Sheet1!$C$5:C$192,0),29))*99.976))/$AP22</f>
        <v>0</v>
      </c>
      <c r="AA22" s="71">
        <f t="shared" ref="AA22" si="267">Z22</f>
        <v>0</v>
      </c>
      <c r="AB22" s="6">
        <f>(((INDEX(Sheet1!$C$5:$BW$192,MATCH($C22,Sheet1!$C$5:C$192,0),18))*3.4121416)+((INDEX(Sheet1!$C$5:$BW$192,MATCH($C22,Sheet1!$C$5:C$192,0),31))*99.976))/$AP22</f>
        <v>0.84694891318831911</v>
      </c>
      <c r="AC22" s="71">
        <f t="shared" ref="AC22" si="268">AB22</f>
        <v>0.84694891318831911</v>
      </c>
      <c r="AD22" s="9">
        <f>INDEX(Sheet1!$C$5:$BW$192,MATCH($C22,Sheet1!$C$5:$C$192,0),70)+INDEX(Sheet1!$C$5:$BW$192,MATCH($C22,Sheet1!$C$5:$C$192,0),73)</f>
        <v>0</v>
      </c>
      <c r="AE22" s="71">
        <f t="shared" ref="AE22" si="269">AD22</f>
        <v>0</v>
      </c>
      <c r="AF22" s="9">
        <f>INDEX(Sheet1!$C$5:$BW$192,MATCH($C22,Sheet1!$C$5:$C$192,0),68)+INDEX(Sheet1!$C$5:$BW$192,MATCH($C22,Sheet1!$C$5:$C$192,0),71)</f>
        <v>0</v>
      </c>
      <c r="AG22" s="71">
        <f t="shared" ref="AG22" si="270">AF22</f>
        <v>0</v>
      </c>
      <c r="AH22" s="47">
        <f>IF($D$21=0,"",(D22-D$21)/D$21)</f>
        <v>1.0274622710159194E-2</v>
      </c>
      <c r="AI22" s="72">
        <f>IF($E$21=0,"",(E22-E$21)/E$21)</f>
        <v>1.0274622710159194E-2</v>
      </c>
      <c r="AJ22" s="47">
        <f>IF($F$21=0,"",(F22-F$21)/F$21)</f>
        <v>2.9328658533837454E-2</v>
      </c>
      <c r="AK22" s="77">
        <f>IF($G$21=0,"",(G22-G$21)/G$21)</f>
        <v>2.9328658533837454E-2</v>
      </c>
      <c r="AL22" s="45" t="str">
        <f t="shared" ref="AL22" si="271">IF(AND(AH22&gt;0,AI22&gt;0), "Yes", "No")</f>
        <v>Yes</v>
      </c>
      <c r="AM22" s="45" t="str">
        <f t="shared" ref="AM22" si="272">IF(AND(AH22&lt;0,AI22&lt;0), "No", "Yes")</f>
        <v>Yes</v>
      </c>
      <c r="AN22" s="73" t="str">
        <f t="shared" ref="AN22:AN25" si="273">IF((AL22=AM22),(IF(AND(AI22&gt;(-0.5%*D$13),AI22&lt;(0.5%*D$13),AE22&lt;=AD22,AG22&lt;=AF22,(COUNTBLANK(D22:AK22)=0)),"Pass","Fail")),IF(COUNTA(D22:AK22)=0,"","Fail"))</f>
        <v>Pass</v>
      </c>
      <c r="AO22" s="81"/>
      <c r="AP22" s="37">
        <f>IF(ISNUMBER(SEARCH("RetlMed",C22)),Sheet3!D$2,IF(ISNUMBER(SEARCH("OffSml",C22)),Sheet3!A$2,IF(ISNUMBER(SEARCH("OffMed",C22)),Sheet3!B$2,IF(ISNUMBER(SEARCH("OffLrg",C22)),Sheet3!C$2,IF(ISNUMBER(SEARCH("RetlStrp",C22)),Sheet3!E$2)))))</f>
        <v>24563.1</v>
      </c>
      <c r="AQ22" s="42"/>
      <c r="AR22" s="42"/>
    </row>
    <row r="23" spans="1:45" s="41" customFormat="1" ht="25.5" customHeight="1" x14ac:dyDescent="0.2">
      <c r="A23" s="85" t="s">
        <v>103</v>
      </c>
      <c r="B23" s="44" t="str">
        <f t="shared" si="16"/>
        <v>CBECC-Com 2016.3.0</v>
      </c>
      <c r="C23" s="62" t="s">
        <v>138</v>
      </c>
      <c r="D23" s="45">
        <f>INDEX(Sheet1!$C$5:$BW$192,MATCH($C23,Sheet1!$C$5:$C$192,0),59)</f>
        <v>253.77799999999999</v>
      </c>
      <c r="E23" s="71">
        <f t="shared" si="0"/>
        <v>253.77799999999999</v>
      </c>
      <c r="F23" s="6">
        <f>(INDEX(Sheet1!$C$5:$BW$192,MATCH($C23,Sheet1!$C$5:$C$192,0),20))/$AP23</f>
        <v>9.2180140128892525</v>
      </c>
      <c r="G23" s="71">
        <f t="shared" ref="G23" si="274">F23</f>
        <v>9.2180140128892525</v>
      </c>
      <c r="H23" s="6">
        <f>(INDEX(Sheet1!$C$5:$BW$192,MATCH($C23,Sheet1!$C$5:$C$192,0),33))/$AP23</f>
        <v>4.1896991829207227E-3</v>
      </c>
      <c r="I23" s="71">
        <f t="shared" ref="I23" si="275">H23</f>
        <v>4.1896991829207227E-3</v>
      </c>
      <c r="J23" s="6">
        <f t="shared" si="3"/>
        <v>31.872002330812645</v>
      </c>
      <c r="K23" s="71">
        <f t="shared" ref="K23" si="276">J23</f>
        <v>31.872002330812645</v>
      </c>
      <c r="L23" s="6">
        <f>(((INDEX(Sheet1!$C$5:$BW$192,MATCH($C23,Sheet1!$C$5:$C$192,0),13))*3.4121416)+((INDEX(Sheet1!$C$5:$BW$192,MATCH($C23,Sheet1!$C$5:$C$192,0),26))*99.976))/$AP23</f>
        <v>0.41886936551168225</v>
      </c>
      <c r="M23" s="71">
        <f t="shared" ref="M23" si="277">L23</f>
        <v>0.41886936551168225</v>
      </c>
      <c r="N23" s="6">
        <f>(((INDEX(Sheet1!$C$5:$BW$192,MATCH($C23,Sheet1!$C$5:$C$192,0),14))*3.4121416)+((INDEX(Sheet1!$C$5:$BW$192,MATCH($C23,Sheet1!$C$5:$C$192,0),27))*99.976))/$AP23</f>
        <v>12.466177953235544</v>
      </c>
      <c r="O23" s="71">
        <f t="shared" ref="O23" si="278">N23</f>
        <v>12.466177953235544</v>
      </c>
      <c r="P23" s="6">
        <f>(((INDEX(Sheet1!$C$5:$BW$192,MATCH($C23,Sheet1!$C$5:$C$192,0),19))*3.4121416)+((INDEX(Sheet1!$C$5:$BW$192,MATCH($C23,Sheet1!$C$5:$C$192,0),32))*99.976))/$AP23</f>
        <v>8.1664358481136343</v>
      </c>
      <c r="Q23" s="71">
        <f t="shared" ref="Q23" si="279">P23</f>
        <v>8.1664358481136343</v>
      </c>
      <c r="R23" s="6">
        <f>(((INDEX(Sheet1!$C$5:$BW$192,MATCH($C23,Sheet1!$C$5:$C$192,0),34))+(INDEX(Sheet1!$C$5:$BW$192,MATCH($C23,Sheet1!$C$5:$C$192,0),35)))*99.976)/$AP23</f>
        <v>0</v>
      </c>
      <c r="S23" s="71">
        <f t="shared" ref="S23" si="280">R23</f>
        <v>0</v>
      </c>
      <c r="T23" s="45">
        <f>(((INDEX(Sheet1!$C$5:$BW$192,MATCH($C23,Sheet1!$C$5:$C$192,0),21))+(INDEX(Sheet1!$C$5:$BW$192,MATCH($C23,Sheet1!$C$5:$C$192,0),22))+(INDEX(Sheet1!$C$5:$BW$192,MATCH($C23,Sheet1!$C$5:$C$192,0),23))+(INDEX(Sheet1!$C$5:$BW$192,MATCH($C23,Sheet1!$C$5:$C$192,0),24)))*3.4121416)/$AP23</f>
        <v>10.81600614823712</v>
      </c>
      <c r="U23" s="71">
        <f t="shared" ref="U23" si="281">T23</f>
        <v>10.81600614823712</v>
      </c>
      <c r="V23" s="6">
        <f>(((INDEX(Sheet1!$C$5:$BW$192,MATCH($C23,Sheet1!$C$5:$C$192,0),15))*3.4121416)+((INDEX(Sheet1!$C$5:$BW$192,MATCH($C23,Sheet1!$C$5:$C$192,0),28))*99.976))/$AP23</f>
        <v>10.231632290699464</v>
      </c>
      <c r="W23" s="71">
        <f t="shared" ref="W23" si="282">V23</f>
        <v>10.231632290699464</v>
      </c>
      <c r="X23" s="6">
        <f>(((INDEX(Sheet1!$C$5:$BW$192,MATCH($C23,Sheet1!$C$5:C$192,0),17))*3.4121416)+((INDEX(Sheet1!$C$5:$BW$192,MATCH($C23,Sheet1!$C$5:C$192,0),30))*99.976))/$AP23</f>
        <v>0</v>
      </c>
      <c r="Y23" s="71">
        <f t="shared" ref="Y23" si="283">X23</f>
        <v>0</v>
      </c>
      <c r="Z23" s="6">
        <f>(((INDEX(Sheet1!$C$5:$BW$192,MATCH($C23,Sheet1!$C$5:C$192,0),16))*3.4121416)+((INDEX(Sheet1!$C$5:$BW$192,MATCH($C23,Sheet1!$C$5:C$192,0),29))*99.976))/$AP23</f>
        <v>0</v>
      </c>
      <c r="AA23" s="71">
        <f t="shared" ref="AA23" si="284">Z23</f>
        <v>0</v>
      </c>
      <c r="AB23" s="6">
        <f>(((INDEX(Sheet1!$C$5:$BW$192,MATCH($C23,Sheet1!$C$5:C$192,0),18))*3.4121416)+((INDEX(Sheet1!$C$5:$BW$192,MATCH($C23,Sheet1!$C$5:C$192,0),31))*99.976))/$AP23</f>
        <v>0.58888687325231748</v>
      </c>
      <c r="AC23" s="71">
        <f t="shared" ref="AC23" si="285">AB23</f>
        <v>0.58888687325231748</v>
      </c>
      <c r="AD23" s="9">
        <f>INDEX(Sheet1!$C$5:$BW$192,MATCH($C23,Sheet1!$C$5:$C$192,0),70)+INDEX(Sheet1!$C$5:$BW$192,MATCH($C23,Sheet1!$C$5:$C$192,0),73)</f>
        <v>0</v>
      </c>
      <c r="AE23" s="71">
        <f t="shared" ref="AE23" si="286">AD23</f>
        <v>0</v>
      </c>
      <c r="AF23" s="9">
        <f>INDEX(Sheet1!$C$5:$BW$192,MATCH($C23,Sheet1!$C$5:$C$192,0),68)+INDEX(Sheet1!$C$5:$BW$192,MATCH($C23,Sheet1!$C$5:$C$192,0),71)</f>
        <v>0</v>
      </c>
      <c r="AG23" s="71">
        <f t="shared" ref="AG23" si="287">AF23</f>
        <v>0</v>
      </c>
      <c r="AH23" s="47">
        <f t="shared" ref="AH23:AH25" si="288">IF($D$21=0,"",(D23-D$21)/D$21)</f>
        <v>3.6463441642673976E-3</v>
      </c>
      <c r="AI23" s="72">
        <f t="shared" ref="AI23:AI25" si="289">IF($E$21=0,"",(E23-E$21)/E$21)</f>
        <v>3.6463441642673976E-3</v>
      </c>
      <c r="AJ23" s="47">
        <f t="shared" ref="AJ23:AJ25" si="290">IF($F$21=0,"",(F23-F$21)/F$21)</f>
        <v>2.0387653842513894E-2</v>
      </c>
      <c r="AK23" s="77">
        <f t="shared" ref="AK23:AK25" si="291">IF($G$21=0,"",(G23-G$21)/G$21)</f>
        <v>2.0387653842513894E-2</v>
      </c>
      <c r="AL23" s="45" t="str">
        <f t="shared" ref="AL23:AL25" si="292">IF(AND(AH23&gt;0,AI23&gt;0), "Yes", "No")</f>
        <v>Yes</v>
      </c>
      <c r="AM23" s="45" t="str">
        <f t="shared" ref="AM23:AM25" si="293">IF(AND(AH23&lt;0,AI23&lt;0), "No", "Yes")</f>
        <v>Yes</v>
      </c>
      <c r="AN23" s="73" t="str">
        <f t="shared" si="273"/>
        <v>Pass</v>
      </c>
      <c r="AO23" s="81"/>
      <c r="AP23" s="37">
        <f>IF(ISNUMBER(SEARCH("RetlMed",C23)),Sheet3!D$2,IF(ISNUMBER(SEARCH("OffSml",C23)),Sheet3!A$2,IF(ISNUMBER(SEARCH("OffMed",C23)),Sheet3!B$2,IF(ISNUMBER(SEARCH("OffLrg",C23)),Sheet3!C$2,IF(ISNUMBER(SEARCH("RetlStrp",C23)),Sheet3!E$2)))))</f>
        <v>24563.1</v>
      </c>
      <c r="AQ23" s="42"/>
      <c r="AR23" s="42"/>
      <c r="AS23" s="43"/>
    </row>
    <row r="24" spans="1:45" s="4" customFormat="1" ht="25.5" customHeight="1" x14ac:dyDescent="0.2">
      <c r="A24" s="85"/>
      <c r="B24" s="44" t="str">
        <f t="shared" si="16"/>
        <v>CBECC-Com 2016.3.0</v>
      </c>
      <c r="C24" s="62" t="s">
        <v>139</v>
      </c>
      <c r="D24" s="45">
        <f>INDEX(Sheet1!$C$5:$BW$192,MATCH($C24,Sheet1!$C$5:$C$192,0),59)</f>
        <v>253.52099999999999</v>
      </c>
      <c r="E24" s="71">
        <f t="shared" si="0"/>
        <v>253.52099999999999</v>
      </c>
      <c r="F24" s="6">
        <f>(INDEX(Sheet1!$C$5:$BW$192,MATCH($C24,Sheet1!$C$5:$C$192,0),20))/$AP24</f>
        <v>9.205841282248576</v>
      </c>
      <c r="G24" s="71">
        <f t="shared" ref="G24" si="294">F24</f>
        <v>9.205841282248576</v>
      </c>
      <c r="H24" s="6">
        <f>(INDEX(Sheet1!$C$5:$BW$192,MATCH($C24,Sheet1!$C$5:$C$192,0),33))/$AP24</f>
        <v>4.1896991829207227E-3</v>
      </c>
      <c r="I24" s="71">
        <f t="shared" ref="I24" si="295">H24</f>
        <v>4.1896991829207227E-3</v>
      </c>
      <c r="J24" s="6">
        <f t="shared" si="3"/>
        <v>31.830564489527141</v>
      </c>
      <c r="K24" s="71">
        <f t="shared" ref="K24" si="296">J24</f>
        <v>31.830564489527141</v>
      </c>
      <c r="L24" s="6">
        <f>(((INDEX(Sheet1!$C$5:$BW$192,MATCH($C24,Sheet1!$C$5:$C$192,0),13))*3.4121416)+((INDEX(Sheet1!$C$5:$BW$192,MATCH($C24,Sheet1!$C$5:$C$192,0),26))*99.976))/$AP24</f>
        <v>0.41886936551168225</v>
      </c>
      <c r="M24" s="71">
        <f t="shared" ref="M24" si="297">L24</f>
        <v>0.41886936551168225</v>
      </c>
      <c r="N24" s="6">
        <f>(((INDEX(Sheet1!$C$5:$BW$192,MATCH($C24,Sheet1!$C$5:$C$192,0),14))*3.4121416)+((INDEX(Sheet1!$C$5:$BW$192,MATCH($C24,Sheet1!$C$5:$C$192,0),27))*99.976))/$AP24</f>
        <v>12.466177953235544</v>
      </c>
      <c r="O24" s="71">
        <f t="shared" ref="O24" si="298">N24</f>
        <v>12.466177953235544</v>
      </c>
      <c r="P24" s="6">
        <f>(((INDEX(Sheet1!$C$5:$BW$192,MATCH($C24,Sheet1!$C$5:$C$192,0),19))*3.4121416)+((INDEX(Sheet1!$C$5:$BW$192,MATCH($C24,Sheet1!$C$5:$C$192,0),32))*99.976))/$AP24</f>
        <v>8.1664358481136343</v>
      </c>
      <c r="Q24" s="71">
        <f t="shared" ref="Q24" si="299">P24</f>
        <v>8.1664358481136343</v>
      </c>
      <c r="R24" s="6">
        <f>(((INDEX(Sheet1!$C$5:$BW$192,MATCH($C24,Sheet1!$C$5:$C$192,0),34))+(INDEX(Sheet1!$C$5:$BW$192,MATCH($C24,Sheet1!$C$5:$C$192,0),35)))*99.976)/$AP24</f>
        <v>0</v>
      </c>
      <c r="S24" s="71">
        <f t="shared" ref="S24" si="300">R24</f>
        <v>0</v>
      </c>
      <c r="T24" s="45">
        <f>(((INDEX(Sheet1!$C$5:$BW$192,MATCH($C24,Sheet1!$C$5:$C$192,0),21))+(INDEX(Sheet1!$C$5:$BW$192,MATCH($C24,Sheet1!$C$5:$C$192,0),22))+(INDEX(Sheet1!$C$5:$BW$192,MATCH($C24,Sheet1!$C$5:$C$192,0),23))+(INDEX(Sheet1!$C$5:$BW$192,MATCH($C24,Sheet1!$C$5:$C$192,0),24)))*3.4121416)/$AP24</f>
        <v>10.81600614823712</v>
      </c>
      <c r="U24" s="71">
        <f t="shared" ref="U24" si="301">T24</f>
        <v>10.81600614823712</v>
      </c>
      <c r="V24" s="6">
        <f>(((INDEX(Sheet1!$C$5:$BW$192,MATCH($C24,Sheet1!$C$5:$C$192,0),15))*3.4121416)+((INDEX(Sheet1!$C$5:$BW$192,MATCH($C24,Sheet1!$C$5:$C$192,0),28))*99.976))/$AP24</f>
        <v>10.231632290699464</v>
      </c>
      <c r="W24" s="71">
        <f t="shared" ref="W24" si="302">V24</f>
        <v>10.231632290699464</v>
      </c>
      <c r="X24" s="6">
        <f>(((INDEX(Sheet1!$C$5:$BW$192,MATCH($C24,Sheet1!$C$5:C$192,0),17))*3.4121416)+((INDEX(Sheet1!$C$5:$BW$192,MATCH($C24,Sheet1!$C$5:C$192,0),30))*99.976))/$AP24</f>
        <v>0</v>
      </c>
      <c r="Y24" s="71">
        <f t="shared" ref="Y24" si="303">X24</f>
        <v>0</v>
      </c>
      <c r="Z24" s="6">
        <f>(((INDEX(Sheet1!$C$5:$BW$192,MATCH($C24,Sheet1!$C$5:C$192,0),16))*3.4121416)+((INDEX(Sheet1!$C$5:$BW$192,MATCH($C24,Sheet1!$C$5:C$192,0),29))*99.976))/$AP24</f>
        <v>0</v>
      </c>
      <c r="AA24" s="71">
        <f t="shared" ref="AA24" si="304">Z24</f>
        <v>0</v>
      </c>
      <c r="AB24" s="6">
        <f>(((INDEX(Sheet1!$C$5:$BW$192,MATCH($C24,Sheet1!$C$5:C$192,0),18))*3.4121416)+((INDEX(Sheet1!$C$5:$BW$192,MATCH($C24,Sheet1!$C$5:C$192,0),31))*99.976))/$AP24</f>
        <v>0.54744903196681205</v>
      </c>
      <c r="AC24" s="71">
        <f t="shared" ref="AC24" si="305">AB24</f>
        <v>0.54744903196681205</v>
      </c>
      <c r="AD24" s="9">
        <f>INDEX(Sheet1!$C$5:$BW$192,MATCH($C24,Sheet1!$C$5:$C$192,0),70)+INDEX(Sheet1!$C$5:$BW$192,MATCH($C24,Sheet1!$C$5:$C$192,0),73)</f>
        <v>0</v>
      </c>
      <c r="AE24" s="71">
        <f t="shared" ref="AE24" si="306">AD24</f>
        <v>0</v>
      </c>
      <c r="AF24" s="9">
        <f>INDEX(Sheet1!$C$5:$BW$192,MATCH($C24,Sheet1!$C$5:$C$192,0),68)+INDEX(Sheet1!$C$5:$BW$192,MATCH($C24,Sheet1!$C$5:$C$192,0),71)</f>
        <v>0</v>
      </c>
      <c r="AG24" s="71">
        <f t="shared" ref="AG24" si="307">AF24</f>
        <v>0</v>
      </c>
      <c r="AH24" s="47">
        <f t="shared" si="288"/>
        <v>2.6299553896288481E-3</v>
      </c>
      <c r="AI24" s="72">
        <f t="shared" si="289"/>
        <v>2.6299553896288481E-3</v>
      </c>
      <c r="AJ24" s="47">
        <f t="shared" si="290"/>
        <v>1.9040193962117855E-2</v>
      </c>
      <c r="AK24" s="77">
        <f t="shared" si="291"/>
        <v>1.9040193962117855E-2</v>
      </c>
      <c r="AL24" s="45" t="str">
        <f t="shared" si="292"/>
        <v>Yes</v>
      </c>
      <c r="AM24" s="45" t="str">
        <f t="shared" si="293"/>
        <v>Yes</v>
      </c>
      <c r="AN24" s="73" t="str">
        <f t="shared" si="273"/>
        <v>Pass</v>
      </c>
      <c r="AO24" s="80"/>
      <c r="AP24" s="37">
        <f>IF(ISNUMBER(SEARCH("RetlMed",C24)),Sheet3!D$2,IF(ISNUMBER(SEARCH("OffSml",C24)),Sheet3!A$2,IF(ISNUMBER(SEARCH("OffMed",C24)),Sheet3!B$2,IF(ISNUMBER(SEARCH("OffLrg",C24)),Sheet3!C$2,IF(ISNUMBER(SEARCH("RetlStrp",C24)),Sheet3!E$2)))))</f>
        <v>24563.1</v>
      </c>
      <c r="AQ24" s="17"/>
      <c r="AR24" s="17"/>
      <c r="AS24" s="13"/>
    </row>
    <row r="25" spans="1:45" s="7" customFormat="1" ht="25.5" customHeight="1" x14ac:dyDescent="0.2">
      <c r="A25" s="85"/>
      <c r="B25" s="44" t="str">
        <f t="shared" si="16"/>
        <v>CBECC-Com 2016.3.0</v>
      </c>
      <c r="C25" s="62" t="s">
        <v>140</v>
      </c>
      <c r="D25" s="45">
        <f>INDEX(Sheet1!$C$5:$BW$192,MATCH($C25,Sheet1!$C$5:$C$192,0),59)</f>
        <v>252.36500000000001</v>
      </c>
      <c r="E25" s="71">
        <f t="shared" si="0"/>
        <v>252.36500000000001</v>
      </c>
      <c r="F25" s="6">
        <f>(INDEX(Sheet1!$C$5:$BW$192,MATCH($C25,Sheet1!$C$5:$C$192,0),20))/$AP25</f>
        <v>9.1473796059943577</v>
      </c>
      <c r="G25" s="71">
        <f t="shared" ref="G25" si="308">F25</f>
        <v>9.1473796059943577</v>
      </c>
      <c r="H25" s="6">
        <f>(INDEX(Sheet1!$C$5:$BW$192,MATCH($C25,Sheet1!$C$5:$C$192,0),33))/$AP25</f>
        <v>5.8128656399233005E-3</v>
      </c>
      <c r="I25" s="71">
        <f t="shared" ref="I25" si="309">H25</f>
        <v>5.8128656399233005E-3</v>
      </c>
      <c r="J25" s="6">
        <f t="shared" si="3"/>
        <v>31.793294594156272</v>
      </c>
      <c r="K25" s="71">
        <f t="shared" ref="K25" si="310">J25</f>
        <v>31.793294594156272</v>
      </c>
      <c r="L25" s="6">
        <f>(((INDEX(Sheet1!$C$5:$BW$192,MATCH($C25,Sheet1!$C$5:$C$192,0),13))*3.4121416)+((INDEX(Sheet1!$C$5:$BW$192,MATCH($C25,Sheet1!$C$5:$C$192,0),26))*99.976))/$AP25</f>
        <v>0.58114705521697185</v>
      </c>
      <c r="M25" s="71">
        <f t="shared" ref="M25" si="311">L25</f>
        <v>0.58114705521697185</v>
      </c>
      <c r="N25" s="6">
        <f>(((INDEX(Sheet1!$C$5:$BW$192,MATCH($C25,Sheet1!$C$5:$C$192,0),14))*3.4121416)+((INDEX(Sheet1!$C$5:$BW$192,MATCH($C25,Sheet1!$C$5:$C$192,0),27))*99.976))/$AP25</f>
        <v>12.265170389239143</v>
      </c>
      <c r="O25" s="71">
        <f t="shared" ref="O25" si="312">N25</f>
        <v>12.265170389239143</v>
      </c>
      <c r="P25" s="6">
        <f>(((INDEX(Sheet1!$C$5:$BW$192,MATCH($C25,Sheet1!$C$5:$C$192,0),19))*3.4121416)+((INDEX(Sheet1!$C$5:$BW$192,MATCH($C25,Sheet1!$C$5:$C$192,0),32))*99.976))/$AP25</f>
        <v>8.1664358481136343</v>
      </c>
      <c r="Q25" s="71">
        <f t="shared" ref="Q25" si="313">P25</f>
        <v>8.1664358481136343</v>
      </c>
      <c r="R25" s="6">
        <f>(((INDEX(Sheet1!$C$5:$BW$192,MATCH($C25,Sheet1!$C$5:$C$192,0),34))+(INDEX(Sheet1!$C$5:$BW$192,MATCH($C25,Sheet1!$C$5:$C$192,0),35)))*99.976)/$AP25</f>
        <v>0</v>
      </c>
      <c r="S25" s="71">
        <f t="shared" ref="S25" si="314">R25</f>
        <v>0</v>
      </c>
      <c r="T25" s="45">
        <f>(((INDEX(Sheet1!$C$5:$BW$192,MATCH($C25,Sheet1!$C$5:$C$192,0),21))+(INDEX(Sheet1!$C$5:$BW$192,MATCH($C25,Sheet1!$C$5:$C$192,0),22))+(INDEX(Sheet1!$C$5:$BW$192,MATCH($C25,Sheet1!$C$5:$C$192,0),23))+(INDEX(Sheet1!$C$5:$BW$192,MATCH($C25,Sheet1!$C$5:$C$192,0),24)))*3.4121416)/$AP25</f>
        <v>10.81600614823712</v>
      </c>
      <c r="U25" s="71">
        <f t="shared" ref="U25" si="315">T25</f>
        <v>10.81600614823712</v>
      </c>
      <c r="V25" s="6">
        <f>(((INDEX(Sheet1!$C$5:$BW$192,MATCH($C25,Sheet1!$C$5:$C$192,0),15))*3.4121416)+((INDEX(Sheet1!$C$5:$BW$192,MATCH($C25,Sheet1!$C$5:$C$192,0),28))*99.976))/$AP25</f>
        <v>10.230937724134169</v>
      </c>
      <c r="W25" s="71">
        <f t="shared" ref="W25" si="316">V25</f>
        <v>10.230937724134169</v>
      </c>
      <c r="X25" s="6">
        <f>(((INDEX(Sheet1!$C$5:$BW$192,MATCH($C25,Sheet1!$C$5:C$192,0),17))*3.4121416)+((INDEX(Sheet1!$C$5:$BW$192,MATCH($C25,Sheet1!$C$5:C$192,0),30))*99.976))/$AP25</f>
        <v>0</v>
      </c>
      <c r="Y25" s="71">
        <f t="shared" ref="Y25" si="317">X25</f>
        <v>0</v>
      </c>
      <c r="Z25" s="6">
        <f>(((INDEX(Sheet1!$C$5:$BW$192,MATCH($C25,Sheet1!$C$5:C$192,0),16))*3.4121416)+((INDEX(Sheet1!$C$5:$BW$192,MATCH($C25,Sheet1!$C$5:C$192,0),29))*99.976))/$AP25</f>
        <v>0</v>
      </c>
      <c r="AA25" s="71">
        <f t="shared" ref="AA25" si="318">Z25</f>
        <v>0</v>
      </c>
      <c r="AB25" s="6">
        <f>(((INDEX(Sheet1!$C$5:$BW$192,MATCH($C25,Sheet1!$C$5:C$192,0),18))*3.4121416)+((INDEX(Sheet1!$C$5:$BW$192,MATCH($C25,Sheet1!$C$5:C$192,0),31))*99.976))/$AP25</f>
        <v>0.54960357745235733</v>
      </c>
      <c r="AC25" s="71">
        <f t="shared" ref="AC25" si="319">AB25</f>
        <v>0.54960357745235733</v>
      </c>
      <c r="AD25" s="9">
        <f>INDEX(Sheet1!$C$5:$BW$192,MATCH($C25,Sheet1!$C$5:$C$192,0),70)+INDEX(Sheet1!$C$5:$BW$192,MATCH($C25,Sheet1!$C$5:$C$192,0),73)</f>
        <v>0</v>
      </c>
      <c r="AE25" s="71">
        <f t="shared" ref="AE25" si="320">AD25</f>
        <v>0</v>
      </c>
      <c r="AF25" s="9">
        <f>INDEX(Sheet1!$C$5:$BW$192,MATCH($C25,Sheet1!$C$5:$C$192,0),68)+INDEX(Sheet1!$C$5:$BW$192,MATCH($C25,Sheet1!$C$5:$C$192,0),71)</f>
        <v>0</v>
      </c>
      <c r="AG25" s="71">
        <f t="shared" ref="AG25" si="321">AF25</f>
        <v>0</v>
      </c>
      <c r="AH25" s="47">
        <f t="shared" si="288"/>
        <v>-1.9418166861770551E-3</v>
      </c>
      <c r="AI25" s="72">
        <f t="shared" si="289"/>
        <v>-1.9418166861770551E-3</v>
      </c>
      <c r="AJ25" s="47">
        <f t="shared" si="290"/>
        <v>1.2568781292389785E-2</v>
      </c>
      <c r="AK25" s="77">
        <f t="shared" si="291"/>
        <v>1.2568781292389785E-2</v>
      </c>
      <c r="AL25" s="45" t="str">
        <f t="shared" si="292"/>
        <v>No</v>
      </c>
      <c r="AM25" s="45" t="str">
        <f t="shared" si="293"/>
        <v>No</v>
      </c>
      <c r="AN25" s="73" t="str">
        <f t="shared" si="273"/>
        <v>Pass</v>
      </c>
      <c r="AO25" s="81"/>
      <c r="AP25" s="37">
        <f>IF(ISNUMBER(SEARCH("RetlMed",C25)),Sheet3!D$2,IF(ISNUMBER(SEARCH("OffSml",C25)),Sheet3!A$2,IF(ISNUMBER(SEARCH("OffMed",C25)),Sheet3!B$2,IF(ISNUMBER(SEARCH("OffLrg",C25)),Sheet3!C$2,IF(ISNUMBER(SEARCH("RetlStrp",C25)),Sheet3!E$2)))))</f>
        <v>24563.1</v>
      </c>
      <c r="AQ25" s="15"/>
      <c r="AR25" s="15"/>
      <c r="AS25" s="18"/>
    </row>
    <row r="26" spans="1:45" s="3" customFormat="1" ht="26.25" customHeight="1" x14ac:dyDescent="0.2">
      <c r="A26" s="85"/>
      <c r="B26" s="44" t="str">
        <f t="shared" si="16"/>
        <v>CBECC-Com 2016.3.0</v>
      </c>
      <c r="C26" s="60" t="s">
        <v>124</v>
      </c>
      <c r="D26" s="51">
        <f>INDEX(Sheet1!$C$5:$BW$192,MATCH($C26,Sheet1!$C$5:$C$192,0),59)</f>
        <v>252.85599999999999</v>
      </c>
      <c r="E26" s="71">
        <f t="shared" si="0"/>
        <v>252.85599999999999</v>
      </c>
      <c r="F26" s="51">
        <f>(INDEX(Sheet1!$C$5:$BW$192,MATCH($C26,Sheet1!$C$5:$C$192,0),20))/$AP26</f>
        <v>9.0338353058042351</v>
      </c>
      <c r="G26" s="71">
        <f t="shared" ref="G26" si="322">F26</f>
        <v>9.0338353058042351</v>
      </c>
      <c r="H26" s="51">
        <f>(INDEX(Sheet1!$C$5:$BW$192,MATCH($C26,Sheet1!$C$5:$C$192,0),33))/$AP26</f>
        <v>2.4711864544784658E-2</v>
      </c>
      <c r="I26" s="71">
        <f t="shared" ref="I26" si="323">H26</f>
        <v>2.4711864544784658E-2</v>
      </c>
      <c r="J26" s="51">
        <f t="shared" si="3"/>
        <v>33.295263058887521</v>
      </c>
      <c r="K26" s="71">
        <f t="shared" ref="K26" si="324">J26</f>
        <v>33.295263058887521</v>
      </c>
      <c r="L26" s="51">
        <f>(((INDEX(Sheet1!$C$5:$BW$192,MATCH($C26,Sheet1!$C$5:$C$192,0),13))*3.4121416)+((INDEX(Sheet1!$C$5:$BW$192,MATCH($C26,Sheet1!$C$5:$C$192,0),26))*99.976))/$AP26</f>
        <v>0.41886936551168225</v>
      </c>
      <c r="M26" s="71">
        <f t="shared" ref="M26" si="325">L26</f>
        <v>0.41886936551168225</v>
      </c>
      <c r="N26" s="51">
        <f>(((INDEX(Sheet1!$C$5:$BW$192,MATCH($C26,Sheet1!$C$5:$C$192,0),14))*3.4121416)+((INDEX(Sheet1!$C$5:$BW$192,MATCH($C26,Sheet1!$C$5:$C$192,0),27))*99.976))/$AP26</f>
        <v>12.466177953235544</v>
      </c>
      <c r="O26" s="71">
        <f t="shared" ref="O26" si="326">N26</f>
        <v>12.466177953235544</v>
      </c>
      <c r="P26" s="51">
        <f>(((INDEX(Sheet1!$C$5:$BW$192,MATCH($C26,Sheet1!$C$5:$C$192,0),19))*3.4121416)+((INDEX(Sheet1!$C$5:$BW$192,MATCH($C26,Sheet1!$C$5:$C$192,0),32))*99.976))/$AP26</f>
        <v>8.1664358481136343</v>
      </c>
      <c r="Q26" s="71">
        <f t="shared" ref="Q26" si="327">P26</f>
        <v>8.1664358481136343</v>
      </c>
      <c r="R26" s="51">
        <f>(((INDEX(Sheet1!$C$5:$BW$192,MATCH($C26,Sheet1!$C$5:$C$192,0),34))+(INDEX(Sheet1!$C$5:$BW$192,MATCH($C26,Sheet1!$C$5:$C$192,0),35)))*99.976)/$AP26</f>
        <v>0</v>
      </c>
      <c r="S26" s="71">
        <f t="shared" ref="S26" si="328">R26</f>
        <v>0</v>
      </c>
      <c r="T26" s="51">
        <f>(((INDEX(Sheet1!$C$5:$BW$192,MATCH($C26,Sheet1!$C$5:$C$192,0),21))+(INDEX(Sheet1!$C$5:$BW$192,MATCH($C26,Sheet1!$C$5:$C$192,0),22))+(INDEX(Sheet1!$C$5:$BW$192,MATCH($C26,Sheet1!$C$5:$C$192,0),23))+(INDEX(Sheet1!$C$5:$BW$192,MATCH($C26,Sheet1!$C$5:$C$192,0),24)))*3.4121416)/$AP26</f>
        <v>10.81600614823712</v>
      </c>
      <c r="U26" s="71">
        <f t="shared" ref="U26" si="329">T26</f>
        <v>10.81600614823712</v>
      </c>
      <c r="V26" s="51">
        <f>(((INDEX(Sheet1!$C$5:$BW$192,MATCH($C26,Sheet1!$C$5:$C$192,0),15))*3.4121416)+((INDEX(Sheet1!$C$5:$BW$192,MATCH($C26,Sheet1!$C$5:$C$192,0),28))*99.976))/$AP26</f>
        <v>10.192055887808948</v>
      </c>
      <c r="W26" s="71">
        <f t="shared" ref="W26" si="330">V26</f>
        <v>10.192055887808948</v>
      </c>
      <c r="X26" s="51">
        <f>(((INDEX(Sheet1!$C$5:$BW$192,MATCH($C26,Sheet1!$C$5:C$192,0),17))*3.4121416)+((INDEX(Sheet1!$C$5:$BW$192,MATCH($C26,Sheet1!$C$5:C$192,0),30))*99.976))/$AP26</f>
        <v>0</v>
      </c>
      <c r="Y26" s="71">
        <f t="shared" ref="Y26" si="331">X26</f>
        <v>0</v>
      </c>
      <c r="Z26" s="51">
        <f>(((INDEX(Sheet1!$C$5:$BW$192,MATCH($C26,Sheet1!$C$5:C$192,0),16))*3.4121416)+((INDEX(Sheet1!$C$5:$BW$192,MATCH($C26,Sheet1!$C$5:C$192,0),29))*99.976))/$AP26</f>
        <v>0</v>
      </c>
      <c r="AA26" s="71">
        <f t="shared" ref="AA26" si="332">Z26</f>
        <v>0</v>
      </c>
      <c r="AB26" s="51">
        <f>(((INDEX(Sheet1!$C$5:$BW$192,MATCH($C26,Sheet1!$C$5:C$192,0),18))*3.4121416)+((INDEX(Sheet1!$C$5:$BW$192,MATCH($C26,Sheet1!$C$5:C$192,0),31))*99.976))/$AP26</f>
        <v>2.051724004217709</v>
      </c>
      <c r="AC26" s="71">
        <f t="shared" ref="AC26" si="333">AB26</f>
        <v>2.051724004217709</v>
      </c>
      <c r="AD26" s="52">
        <f>INDEX(Sheet1!$C$5:$BW$192,MATCH($C26,Sheet1!$C$5:$C$192,0),70)+INDEX(Sheet1!$C$5:$BW$192,MATCH($C26,Sheet1!$C$5:$C$192,0),73)</f>
        <v>0</v>
      </c>
      <c r="AE26" s="71">
        <f t="shared" ref="AE26" si="334">AD26</f>
        <v>0</v>
      </c>
      <c r="AF26" s="52">
        <f>INDEX(Sheet1!$C$5:$BW$192,MATCH($C26,Sheet1!$C$5:$C$192,0),68)+INDEX(Sheet1!$C$5:$BW$192,MATCH($C26,Sheet1!$C$5:$C$192,0),71)</f>
        <v>0</v>
      </c>
      <c r="AG26" s="71">
        <f t="shared" ref="AG26" si="335">AF26</f>
        <v>0</v>
      </c>
      <c r="AH26" s="53"/>
      <c r="AI26" s="51"/>
      <c r="AJ26" s="53"/>
      <c r="AK26" s="51"/>
      <c r="AL26" s="51"/>
      <c r="AM26" s="51"/>
      <c r="AN26" s="74"/>
      <c r="AO26" s="78"/>
      <c r="AP26" s="46">
        <f>IF(ISNUMBER(SEARCH("RetlMed",C26)),Sheet3!D$2,IF(ISNUMBER(SEARCH("OffSml",C26)),Sheet3!A$2,IF(ISNUMBER(SEARCH("OffMed",C26)),Sheet3!B$2,IF(ISNUMBER(SEARCH("OffLrg",C26)),Sheet3!C$2,IF(ISNUMBER(SEARCH("RetlStrp",C26)),Sheet3!E$2)))))</f>
        <v>24563.1</v>
      </c>
      <c r="AQ26" s="14"/>
      <c r="AR26" s="14"/>
      <c r="AS26" s="14"/>
    </row>
    <row r="27" spans="1:45" s="4" customFormat="1" ht="25.5" customHeight="1" x14ac:dyDescent="0.2">
      <c r="A27" s="85"/>
      <c r="B27" s="44" t="str">
        <f t="shared" si="16"/>
        <v>CBECC-Com 2016.3.0</v>
      </c>
      <c r="C27" s="62" t="s">
        <v>141</v>
      </c>
      <c r="D27" s="45">
        <f>INDEX(Sheet1!$C$5:$BW$192,MATCH($C27,Sheet1!$C$5:$C$192,0),59)</f>
        <v>253.44800000000001</v>
      </c>
      <c r="E27" s="71">
        <f t="shared" si="0"/>
        <v>253.44800000000001</v>
      </c>
      <c r="F27" s="6">
        <f>(INDEX(Sheet1!$C$5:$BW$192,MATCH($C27,Sheet1!$C$5:$C$192,0),20))/$AP27</f>
        <v>9.0338353058042351</v>
      </c>
      <c r="G27" s="71">
        <f t="shared" ref="G27" si="336">F27</f>
        <v>9.0338353058042351</v>
      </c>
      <c r="H27" s="6">
        <f>(INDEX(Sheet1!$C$5:$BW$192,MATCH($C27,Sheet1!$C$5:$C$192,0),33))/$AP27</f>
        <v>2.8833331297759651E-2</v>
      </c>
      <c r="I27" s="71">
        <f t="shared" ref="I27" si="337">H27</f>
        <v>2.8833331297759651E-2</v>
      </c>
      <c r="J27" s="6">
        <f t="shared" si="3"/>
        <v>33.707310818982947</v>
      </c>
      <c r="K27" s="71">
        <f t="shared" ref="K27" si="338">J27</f>
        <v>33.707310818982947</v>
      </c>
      <c r="L27" s="6">
        <f>(((INDEX(Sheet1!$C$5:$BW$192,MATCH($C27,Sheet1!$C$5:$C$192,0),13))*3.4121416)+((INDEX(Sheet1!$C$5:$BW$192,MATCH($C27,Sheet1!$C$5:$C$192,0),26))*99.976))/$AP27</f>
        <v>0.41886936551168225</v>
      </c>
      <c r="M27" s="71">
        <f t="shared" ref="M27" si="339">L27</f>
        <v>0.41886936551168225</v>
      </c>
      <c r="N27" s="6">
        <f>(((INDEX(Sheet1!$C$5:$BW$192,MATCH($C27,Sheet1!$C$5:$C$192,0),14))*3.4121416)+((INDEX(Sheet1!$C$5:$BW$192,MATCH($C27,Sheet1!$C$5:$C$192,0),27))*99.976))/$AP27</f>
        <v>12.466177953235544</v>
      </c>
      <c r="O27" s="71">
        <f t="shared" ref="O27" si="340">N27</f>
        <v>12.466177953235544</v>
      </c>
      <c r="P27" s="6">
        <f>(((INDEX(Sheet1!$C$5:$BW$192,MATCH($C27,Sheet1!$C$5:$C$192,0),19))*3.4121416)+((INDEX(Sheet1!$C$5:$BW$192,MATCH($C27,Sheet1!$C$5:$C$192,0),32))*99.976))/$AP27</f>
        <v>8.1664358481136343</v>
      </c>
      <c r="Q27" s="71">
        <f t="shared" ref="Q27" si="341">P27</f>
        <v>8.1664358481136343</v>
      </c>
      <c r="R27" s="6">
        <f>(((INDEX(Sheet1!$C$5:$BW$192,MATCH($C27,Sheet1!$C$5:$C$192,0),34))+(INDEX(Sheet1!$C$5:$BW$192,MATCH($C27,Sheet1!$C$5:$C$192,0),35)))*99.976)/$AP27</f>
        <v>0</v>
      </c>
      <c r="S27" s="71">
        <f t="shared" ref="S27" si="342">R27</f>
        <v>0</v>
      </c>
      <c r="T27" s="45">
        <f>(((INDEX(Sheet1!$C$5:$BW$192,MATCH($C27,Sheet1!$C$5:$C$192,0),21))+(INDEX(Sheet1!$C$5:$BW$192,MATCH($C27,Sheet1!$C$5:$C$192,0),22))+(INDEX(Sheet1!$C$5:$BW$192,MATCH($C27,Sheet1!$C$5:$C$192,0),23))+(INDEX(Sheet1!$C$5:$BW$192,MATCH($C27,Sheet1!$C$5:$C$192,0),24)))*3.4121416)/$AP27</f>
        <v>10.81600614823712</v>
      </c>
      <c r="U27" s="71">
        <f t="shared" ref="U27" si="343">T27</f>
        <v>10.81600614823712</v>
      </c>
      <c r="V27" s="6">
        <f>(((INDEX(Sheet1!$C$5:$BW$192,MATCH($C27,Sheet1!$C$5:$C$192,0),15))*3.4121416)+((INDEX(Sheet1!$C$5:$BW$192,MATCH($C27,Sheet1!$C$5:$C$192,0),28))*99.976))/$AP27</f>
        <v>10.192055887808948</v>
      </c>
      <c r="W27" s="71">
        <f t="shared" ref="W27" si="344">V27</f>
        <v>10.192055887808948</v>
      </c>
      <c r="X27" s="6">
        <f>(((INDEX(Sheet1!$C$5:$BW$192,MATCH($C27,Sheet1!$C$5:C$192,0),17))*3.4121416)+((INDEX(Sheet1!$C$5:$BW$192,MATCH($C27,Sheet1!$C$5:C$192,0),30))*99.976))/$AP27</f>
        <v>0</v>
      </c>
      <c r="Y27" s="71">
        <f t="shared" ref="Y27" si="345">X27</f>
        <v>0</v>
      </c>
      <c r="Z27" s="6">
        <f>(((INDEX(Sheet1!$C$5:$BW$192,MATCH($C27,Sheet1!$C$5:C$192,0),16))*3.4121416)+((INDEX(Sheet1!$C$5:$BW$192,MATCH($C27,Sheet1!$C$5:C$192,0),29))*99.976))/$AP27</f>
        <v>0</v>
      </c>
      <c r="AA27" s="71">
        <f t="shared" ref="AA27" si="346">Z27</f>
        <v>0</v>
      </c>
      <c r="AB27" s="6">
        <f>(((INDEX(Sheet1!$C$5:$BW$192,MATCH($C27,Sheet1!$C$5:C$192,0),18))*3.4121416)+((INDEX(Sheet1!$C$5:$BW$192,MATCH($C27,Sheet1!$C$5:C$192,0),31))*99.976))/$AP27</f>
        <v>2.4637717643131363</v>
      </c>
      <c r="AC27" s="71">
        <f t="shared" ref="AC27" si="347">AB27</f>
        <v>2.4637717643131363</v>
      </c>
      <c r="AD27" s="9">
        <f>INDEX(Sheet1!$C$5:$BW$192,MATCH($C27,Sheet1!$C$5:$C$192,0),70)+INDEX(Sheet1!$C$5:$BW$192,MATCH($C27,Sheet1!$C$5:$C$192,0),73)</f>
        <v>0</v>
      </c>
      <c r="AE27" s="71">
        <f t="shared" ref="AE27" si="348">AD27</f>
        <v>0</v>
      </c>
      <c r="AF27" s="9">
        <f>INDEX(Sheet1!$C$5:$BW$192,MATCH($C27,Sheet1!$C$5:$C$192,0),68)+INDEX(Sheet1!$C$5:$BW$192,MATCH($C27,Sheet1!$C$5:$C$192,0),71)</f>
        <v>0</v>
      </c>
      <c r="AG27" s="71">
        <f t="shared" ref="AG27" si="349">AF27</f>
        <v>0</v>
      </c>
      <c r="AH27" s="47">
        <f>IF($D$26=0,"",(D27-D$26)/D$26)</f>
        <v>2.3412535197899712E-3</v>
      </c>
      <c r="AI27" s="72">
        <f>IF($E$26=0,"",(E27-E$26)/E$26)</f>
        <v>2.3412535197899712E-3</v>
      </c>
      <c r="AJ27" s="47">
        <f>IF($F$26=0,"",(F27-F$26)/F$26)</f>
        <v>0</v>
      </c>
      <c r="AK27" s="77">
        <f>IF($G$26=0,"",(G27-G$26)/G$26)</f>
        <v>0</v>
      </c>
      <c r="AL27" s="45" t="str">
        <f t="shared" ref="AL27" si="350">IF(AND(AH27&gt;0,AI27&gt;0), "Yes", "No")</f>
        <v>Yes</v>
      </c>
      <c r="AM27" s="45" t="str">
        <f t="shared" ref="AM27" si="351">IF(AND(AH27&lt;0,AI27&lt;0), "No", "Yes")</f>
        <v>Yes</v>
      </c>
      <c r="AN27" s="73" t="str">
        <f t="shared" ref="AN27:AN30" si="352">IF((AL27=AM27),(IF(AND(AI27&gt;(-0.5%*D$13),AI27&lt;(0.5%*D$13),AE27&lt;=AD27,AG27&lt;=AF27,(COUNTBLANK(D27:AK27)=0)),"Pass","Fail")),IF(COUNTA(D27:AK27)=0,"","Fail"))</f>
        <v>Pass</v>
      </c>
      <c r="AO27" s="80"/>
      <c r="AP27" s="37">
        <f>IF(ISNUMBER(SEARCH("RetlMed",C27)),Sheet3!D$2,IF(ISNUMBER(SEARCH("OffSml",C27)),Sheet3!A$2,IF(ISNUMBER(SEARCH("OffMed",C27)),Sheet3!B$2,IF(ISNUMBER(SEARCH("OffLrg",C27)),Sheet3!C$2,IF(ISNUMBER(SEARCH("RetlStrp",C27)),Sheet3!E$2)))))</f>
        <v>24563.1</v>
      </c>
      <c r="AQ27" s="17"/>
      <c r="AR27" s="17"/>
      <c r="AS27" s="13"/>
    </row>
    <row r="28" spans="1:45" s="7" customFormat="1" ht="25.5" customHeight="1" x14ac:dyDescent="0.2">
      <c r="A28" s="85"/>
      <c r="B28" s="44" t="str">
        <f t="shared" si="16"/>
        <v>CBECC-Com 2016.3.0</v>
      </c>
      <c r="C28" s="62" t="s">
        <v>142</v>
      </c>
      <c r="D28" s="45">
        <f>INDEX(Sheet1!$C$5:$BW$192,MATCH($C28,Sheet1!$C$5:$C$192,0),59)</f>
        <v>252.54400000000001</v>
      </c>
      <c r="E28" s="71">
        <f t="shared" si="0"/>
        <v>252.54400000000001</v>
      </c>
      <c r="F28" s="6">
        <f>(INDEX(Sheet1!$C$5:$BW$192,MATCH($C28,Sheet1!$C$5:$C$192,0),20))/$AP28</f>
        <v>9.0338353058042351</v>
      </c>
      <c r="G28" s="71">
        <f t="shared" ref="G28" si="353">F28</f>
        <v>9.0338353058042351</v>
      </c>
      <c r="H28" s="6">
        <f>(INDEX(Sheet1!$C$5:$BW$192,MATCH($C28,Sheet1!$C$5:$C$192,0),33))/$AP28</f>
        <v>2.2551062365906583E-2</v>
      </c>
      <c r="I28" s="71">
        <f t="shared" ref="I28" si="354">H28</f>
        <v>2.2551062365906583E-2</v>
      </c>
      <c r="J28" s="6">
        <f t="shared" si="3"/>
        <v>33.079234700252002</v>
      </c>
      <c r="K28" s="71">
        <f t="shared" ref="K28" si="355">J28</f>
        <v>33.079234700252002</v>
      </c>
      <c r="L28" s="6">
        <f>(((INDEX(Sheet1!$C$5:$BW$192,MATCH($C28,Sheet1!$C$5:$C$192,0),13))*3.4121416)+((INDEX(Sheet1!$C$5:$BW$192,MATCH($C28,Sheet1!$C$5:$C$192,0),26))*99.976))/$AP28</f>
        <v>0.41886936551168225</v>
      </c>
      <c r="M28" s="71">
        <f t="shared" ref="M28" si="356">L28</f>
        <v>0.41886936551168225</v>
      </c>
      <c r="N28" s="6">
        <f>(((INDEX(Sheet1!$C$5:$BW$192,MATCH($C28,Sheet1!$C$5:$C$192,0),14))*3.4121416)+((INDEX(Sheet1!$C$5:$BW$192,MATCH($C28,Sheet1!$C$5:$C$192,0),27))*99.976))/$AP28</f>
        <v>12.466177953235544</v>
      </c>
      <c r="O28" s="71">
        <f t="shared" ref="O28" si="357">N28</f>
        <v>12.466177953235544</v>
      </c>
      <c r="P28" s="6">
        <f>(((INDEX(Sheet1!$C$5:$BW$192,MATCH($C28,Sheet1!$C$5:$C$192,0),19))*3.4121416)+((INDEX(Sheet1!$C$5:$BW$192,MATCH($C28,Sheet1!$C$5:$C$192,0),32))*99.976))/$AP28</f>
        <v>8.1664358481136343</v>
      </c>
      <c r="Q28" s="71">
        <f t="shared" ref="Q28" si="358">P28</f>
        <v>8.1664358481136343</v>
      </c>
      <c r="R28" s="6">
        <f>(((INDEX(Sheet1!$C$5:$BW$192,MATCH($C28,Sheet1!$C$5:$C$192,0),34))+(INDEX(Sheet1!$C$5:$BW$192,MATCH($C28,Sheet1!$C$5:$C$192,0),35)))*99.976)/$AP28</f>
        <v>0</v>
      </c>
      <c r="S28" s="71">
        <f t="shared" ref="S28" si="359">R28</f>
        <v>0</v>
      </c>
      <c r="T28" s="45">
        <f>(((INDEX(Sheet1!$C$5:$BW$192,MATCH($C28,Sheet1!$C$5:$C$192,0),21))+(INDEX(Sheet1!$C$5:$BW$192,MATCH($C28,Sheet1!$C$5:$C$192,0),22))+(INDEX(Sheet1!$C$5:$BW$192,MATCH($C28,Sheet1!$C$5:$C$192,0),23))+(INDEX(Sheet1!$C$5:$BW$192,MATCH($C28,Sheet1!$C$5:$C$192,0),24)))*3.4121416)/$AP28</f>
        <v>10.81600614823712</v>
      </c>
      <c r="U28" s="71">
        <f t="shared" ref="U28" si="360">T28</f>
        <v>10.81600614823712</v>
      </c>
      <c r="V28" s="6">
        <f>(((INDEX(Sheet1!$C$5:$BW$192,MATCH($C28,Sheet1!$C$5:$C$192,0),15))*3.4121416)+((INDEX(Sheet1!$C$5:$BW$192,MATCH($C28,Sheet1!$C$5:$C$192,0),28))*99.976))/$AP28</f>
        <v>10.192055887808948</v>
      </c>
      <c r="W28" s="71">
        <f t="shared" ref="W28" si="361">V28</f>
        <v>10.192055887808948</v>
      </c>
      <c r="X28" s="6">
        <f>(((INDEX(Sheet1!$C$5:$BW$192,MATCH($C28,Sheet1!$C$5:C$192,0),17))*3.4121416)+((INDEX(Sheet1!$C$5:$BW$192,MATCH($C28,Sheet1!$C$5:C$192,0),30))*99.976))/$AP28</f>
        <v>0</v>
      </c>
      <c r="Y28" s="71">
        <f t="shared" ref="Y28" si="362">X28</f>
        <v>0</v>
      </c>
      <c r="Z28" s="6">
        <f>(((INDEX(Sheet1!$C$5:$BW$192,MATCH($C28,Sheet1!$C$5:C$192,0),16))*3.4121416)+((INDEX(Sheet1!$C$5:$BW$192,MATCH($C28,Sheet1!$C$5:C$192,0),29))*99.976))/$AP28</f>
        <v>0</v>
      </c>
      <c r="AA28" s="71">
        <f t="shared" ref="AA28" si="363">Z28</f>
        <v>0</v>
      </c>
      <c r="AB28" s="6">
        <f>(((INDEX(Sheet1!$C$5:$BW$192,MATCH($C28,Sheet1!$C$5:C$192,0),18))*3.4121416)+((INDEX(Sheet1!$C$5:$BW$192,MATCH($C28,Sheet1!$C$5:C$192,0),31))*99.976))/$AP28</f>
        <v>1.8356956455821947</v>
      </c>
      <c r="AC28" s="71">
        <f t="shared" ref="AC28" si="364">AB28</f>
        <v>1.8356956455821947</v>
      </c>
      <c r="AD28" s="9">
        <f>INDEX(Sheet1!$C$5:$BW$192,MATCH($C28,Sheet1!$C$5:$C$192,0),70)+INDEX(Sheet1!$C$5:$BW$192,MATCH($C28,Sheet1!$C$5:$C$192,0),73)</f>
        <v>0</v>
      </c>
      <c r="AE28" s="71">
        <f t="shared" ref="AE28" si="365">AD28</f>
        <v>0</v>
      </c>
      <c r="AF28" s="9">
        <f>INDEX(Sheet1!$C$5:$BW$192,MATCH($C28,Sheet1!$C$5:$C$192,0),68)+INDEX(Sheet1!$C$5:$BW$192,MATCH($C28,Sheet1!$C$5:$C$192,0),71)</f>
        <v>0</v>
      </c>
      <c r="AG28" s="71">
        <f t="shared" ref="AG28" si="366">AF28</f>
        <v>0</v>
      </c>
      <c r="AH28" s="47">
        <f t="shared" ref="AH28:AH29" si="367">IF($D$26=0,"",(D28-D$26)/D$26)</f>
        <v>-1.2339038820513787E-3</v>
      </c>
      <c r="AI28" s="72">
        <f t="shared" ref="AI28:AI29" si="368">IF($E$26=0,"",(E28-E$26)/E$26)</f>
        <v>-1.2339038820513787E-3</v>
      </c>
      <c r="AJ28" s="47">
        <f t="shared" ref="AJ28:AJ29" si="369">IF($F$26=0,"",(F28-F$26)/F$26)</f>
        <v>0</v>
      </c>
      <c r="AK28" s="77">
        <f t="shared" ref="AK28:AK29" si="370">IF($G$26=0,"",(G28-G$26)/G$26)</f>
        <v>0</v>
      </c>
      <c r="AL28" s="45" t="str">
        <f t="shared" ref="AL28:AL29" si="371">IF(AND(AH28&gt;0,AI28&gt;0), "Yes", "No")</f>
        <v>No</v>
      </c>
      <c r="AM28" s="45" t="str">
        <f t="shared" ref="AM28:AM29" si="372">IF(AND(AH28&lt;0,AI28&lt;0), "No", "Yes")</f>
        <v>No</v>
      </c>
      <c r="AN28" s="73" t="str">
        <f t="shared" si="352"/>
        <v>Pass</v>
      </c>
      <c r="AO28" s="81"/>
      <c r="AP28" s="37">
        <f>IF(ISNUMBER(SEARCH("RetlMed",C28)),Sheet3!D$2,IF(ISNUMBER(SEARCH("OffSml",C28)),Sheet3!A$2,IF(ISNUMBER(SEARCH("OffMed",C28)),Sheet3!B$2,IF(ISNUMBER(SEARCH("OffLrg",C28)),Sheet3!C$2,IF(ISNUMBER(SEARCH("RetlStrp",C28)),Sheet3!E$2)))))</f>
        <v>24563.1</v>
      </c>
      <c r="AQ28" s="15"/>
      <c r="AR28" s="15"/>
      <c r="AS28" s="18"/>
    </row>
    <row r="29" spans="1:45" s="7" customFormat="1" ht="25.5" customHeight="1" x14ac:dyDescent="0.2">
      <c r="A29" s="85"/>
      <c r="B29" s="44" t="str">
        <f t="shared" si="16"/>
        <v>CBECC-Com 2016.3.0</v>
      </c>
      <c r="C29" s="62" t="s">
        <v>143</v>
      </c>
      <c r="D29" s="45">
        <f>INDEX(Sheet1!$C$5:$BW$192,MATCH($C29,Sheet1!$C$5:$C$192,0),59)</f>
        <v>260.96899999999999</v>
      </c>
      <c r="E29" s="71">
        <f t="shared" si="0"/>
        <v>260.96899999999999</v>
      </c>
      <c r="F29" s="6">
        <f>(INDEX(Sheet1!$C$5:$BW$192,MATCH($C29,Sheet1!$C$5:$C$192,0),20))/$AP29</f>
        <v>9.5130907743729427</v>
      </c>
      <c r="G29" s="71">
        <f t="shared" ref="G29" si="373">F29</f>
        <v>9.5130907743729427</v>
      </c>
      <c r="H29" s="6">
        <f>(INDEX(Sheet1!$C$5:$BW$192,MATCH($C29,Sheet1!$C$5:$C$192,0),33))/$AP29</f>
        <v>4.1896991829207227E-3</v>
      </c>
      <c r="I29" s="71">
        <f t="shared" ref="I29" si="374">H29</f>
        <v>4.1896991829207227E-3</v>
      </c>
      <c r="J29" s="6">
        <f t="shared" si="3"/>
        <v>32.878909923988424</v>
      </c>
      <c r="K29" s="71">
        <f t="shared" ref="K29" si="375">J29</f>
        <v>32.878909923988424</v>
      </c>
      <c r="L29" s="6">
        <f>(((INDEX(Sheet1!$C$5:$BW$192,MATCH($C29,Sheet1!$C$5:$C$192,0),13))*3.4121416)+((INDEX(Sheet1!$C$5:$BW$192,MATCH($C29,Sheet1!$C$5:$C$192,0),26))*99.976))/$AP29</f>
        <v>0.41886936551168225</v>
      </c>
      <c r="M29" s="71">
        <f t="shared" ref="M29" si="376">L29</f>
        <v>0.41886936551168225</v>
      </c>
      <c r="N29" s="6">
        <f>(((INDEX(Sheet1!$C$5:$BW$192,MATCH($C29,Sheet1!$C$5:$C$192,0),14))*3.4121416)+((INDEX(Sheet1!$C$5:$BW$192,MATCH($C29,Sheet1!$C$5:$C$192,0),27))*99.976))/$AP29</f>
        <v>12.466177953235544</v>
      </c>
      <c r="O29" s="71">
        <f t="shared" ref="O29" si="377">N29</f>
        <v>12.466177953235544</v>
      </c>
      <c r="P29" s="6">
        <f>(((INDEX(Sheet1!$C$5:$BW$192,MATCH($C29,Sheet1!$C$5:$C$192,0),19))*3.4121416)+((INDEX(Sheet1!$C$5:$BW$192,MATCH($C29,Sheet1!$C$5:$C$192,0),32))*99.976))/$AP29</f>
        <v>8.1664358481136343</v>
      </c>
      <c r="Q29" s="71">
        <f t="shared" ref="Q29" si="378">P29</f>
        <v>8.1664358481136343</v>
      </c>
      <c r="R29" s="6">
        <f>(((INDEX(Sheet1!$C$5:$BW$192,MATCH($C29,Sheet1!$C$5:$C$192,0),34))+(INDEX(Sheet1!$C$5:$BW$192,MATCH($C29,Sheet1!$C$5:$C$192,0),35)))*99.976)/$AP29</f>
        <v>0</v>
      </c>
      <c r="S29" s="71">
        <f t="shared" ref="S29" si="379">R29</f>
        <v>0</v>
      </c>
      <c r="T29" s="45">
        <f>(((INDEX(Sheet1!$C$5:$BW$192,MATCH($C29,Sheet1!$C$5:$C$192,0),21))+(INDEX(Sheet1!$C$5:$BW$192,MATCH($C29,Sheet1!$C$5:$C$192,0),22))+(INDEX(Sheet1!$C$5:$BW$192,MATCH($C29,Sheet1!$C$5:$C$192,0),23))+(INDEX(Sheet1!$C$5:$BW$192,MATCH($C29,Sheet1!$C$5:$C$192,0),24)))*3.4121416)/$AP29</f>
        <v>10.81600614823712</v>
      </c>
      <c r="U29" s="71">
        <f t="shared" ref="U29" si="380">T29</f>
        <v>10.81600614823712</v>
      </c>
      <c r="V29" s="6">
        <f>(((INDEX(Sheet1!$C$5:$BW$192,MATCH($C29,Sheet1!$C$5:$C$192,0),15))*3.4121416)+((INDEX(Sheet1!$C$5:$BW$192,MATCH($C29,Sheet1!$C$5:$C$192,0),28))*99.976))/$AP29</f>
        <v>10.192055887808948</v>
      </c>
      <c r="W29" s="71">
        <f t="shared" ref="W29" si="381">V29</f>
        <v>10.192055887808948</v>
      </c>
      <c r="X29" s="6">
        <f>(((INDEX(Sheet1!$C$5:$BW$192,MATCH($C29,Sheet1!$C$5:C$192,0),17))*3.4121416)+((INDEX(Sheet1!$C$5:$BW$192,MATCH($C29,Sheet1!$C$5:C$192,0),30))*99.976))/$AP29</f>
        <v>0</v>
      </c>
      <c r="Y29" s="71">
        <f t="shared" ref="Y29" si="382">X29</f>
        <v>0</v>
      </c>
      <c r="Z29" s="6">
        <f>(((INDEX(Sheet1!$C$5:$BW$192,MATCH($C29,Sheet1!$C$5:C$192,0),16))*3.4121416)+((INDEX(Sheet1!$C$5:$BW$192,MATCH($C29,Sheet1!$C$5:C$192,0),29))*99.976))/$AP29</f>
        <v>0</v>
      </c>
      <c r="AA29" s="71">
        <f t="shared" ref="AA29" si="383">Z29</f>
        <v>0</v>
      </c>
      <c r="AB29" s="6">
        <f>(((INDEX(Sheet1!$C$5:$BW$192,MATCH($C29,Sheet1!$C$5:C$192,0),18))*3.4121416)+((INDEX(Sheet1!$C$5:$BW$192,MATCH($C29,Sheet1!$C$5:C$192,0),31))*99.976))/$AP29</f>
        <v>1.6353708693186122</v>
      </c>
      <c r="AC29" s="71">
        <f t="shared" ref="AC29" si="384">AB29</f>
        <v>1.6353708693186122</v>
      </c>
      <c r="AD29" s="9">
        <f>INDEX(Sheet1!$C$5:$BW$192,MATCH($C29,Sheet1!$C$5:$C$192,0),70)+INDEX(Sheet1!$C$5:$BW$192,MATCH($C29,Sheet1!$C$5:$C$192,0),73)</f>
        <v>0</v>
      </c>
      <c r="AE29" s="71">
        <f t="shared" ref="AE29" si="385">AD29</f>
        <v>0</v>
      </c>
      <c r="AF29" s="9">
        <f>INDEX(Sheet1!$C$5:$BW$192,MATCH($C29,Sheet1!$C$5:$C$192,0),68)+INDEX(Sheet1!$C$5:$BW$192,MATCH($C29,Sheet1!$C$5:$C$192,0),71)</f>
        <v>0</v>
      </c>
      <c r="AG29" s="71">
        <f t="shared" ref="AG29" si="386">AF29</f>
        <v>0</v>
      </c>
      <c r="AH29" s="47">
        <f t="shared" si="367"/>
        <v>3.2085455753472332E-2</v>
      </c>
      <c r="AI29" s="72">
        <f t="shared" si="368"/>
        <v>3.2085455753472332E-2</v>
      </c>
      <c r="AJ29" s="47">
        <f t="shared" si="369"/>
        <v>5.3051162916462093E-2</v>
      </c>
      <c r="AK29" s="77">
        <f t="shared" si="370"/>
        <v>5.3051162916462093E-2</v>
      </c>
      <c r="AL29" s="45" t="str">
        <f t="shared" si="371"/>
        <v>Yes</v>
      </c>
      <c r="AM29" s="45" t="str">
        <f t="shared" si="372"/>
        <v>Yes</v>
      </c>
      <c r="AN29" s="73" t="str">
        <f t="shared" si="352"/>
        <v>Pass</v>
      </c>
      <c r="AO29" s="81"/>
      <c r="AP29" s="37">
        <f>IF(ISNUMBER(SEARCH("RetlMed",C29)),Sheet3!D$2,IF(ISNUMBER(SEARCH("OffSml",C29)),Sheet3!A$2,IF(ISNUMBER(SEARCH("OffMed",C29)),Sheet3!B$2,IF(ISNUMBER(SEARCH("OffLrg",C29)),Sheet3!C$2,IF(ISNUMBER(SEARCH("RetlStrp",C29)),Sheet3!E$2)))))</f>
        <v>24563.1</v>
      </c>
      <c r="AQ29" s="15"/>
      <c r="AR29" s="15"/>
      <c r="AS29" s="18"/>
    </row>
    <row r="30" spans="1:45" s="41" customFormat="1" ht="25.5" customHeight="1" x14ac:dyDescent="0.2">
      <c r="A30" s="85"/>
      <c r="B30" s="44" t="str">
        <f t="shared" si="16"/>
        <v>CBECC-Com 2016.3.0</v>
      </c>
      <c r="C30" s="62" t="s">
        <v>144</v>
      </c>
      <c r="D30" s="45">
        <f>INDEX(Sheet1!$C$5:$BW$192,MATCH($C30,Sheet1!$C$5:$C$192,0),59)</f>
        <v>261.39100000000002</v>
      </c>
      <c r="E30" s="71">
        <f t="shared" ref="E30" si="387">D30</f>
        <v>261.39100000000002</v>
      </c>
      <c r="F30" s="6">
        <f>(INDEX(Sheet1!$C$5:$BW$192,MATCH($C30,Sheet1!$C$5:$C$192,0),20))/$AP30</f>
        <v>9.5309631113336675</v>
      </c>
      <c r="G30" s="71">
        <f t="shared" ref="G30" si="388">F30</f>
        <v>9.5309631113336675</v>
      </c>
      <c r="H30" s="6">
        <f>(INDEX(Sheet1!$C$5:$BW$192,MATCH($C30,Sheet1!$C$5:$C$192,0),33))/$AP30</f>
        <v>4.1896991829207227E-3</v>
      </c>
      <c r="I30" s="71">
        <f t="shared" ref="I30" si="389">H30</f>
        <v>4.1896991829207227E-3</v>
      </c>
      <c r="J30" s="6">
        <f t="shared" si="3"/>
        <v>32.939906759752638</v>
      </c>
      <c r="K30" s="71">
        <f t="shared" ref="K30" si="390">J30</f>
        <v>32.939906759752638</v>
      </c>
      <c r="L30" s="6">
        <f>(((INDEX(Sheet1!$C$5:$BW$192,MATCH($C30,Sheet1!$C$5:$C$192,0),13))*3.4121416)+((INDEX(Sheet1!$C$5:$BW$192,MATCH($C30,Sheet1!$C$5:$C$192,0),26))*99.976))/$AP30</f>
        <v>0.41886936551168225</v>
      </c>
      <c r="M30" s="71">
        <f t="shared" ref="M30" si="391">L30</f>
        <v>0.41886936551168225</v>
      </c>
      <c r="N30" s="6">
        <f>(((INDEX(Sheet1!$C$5:$BW$192,MATCH($C30,Sheet1!$C$5:$C$192,0),14))*3.4121416)+((INDEX(Sheet1!$C$5:$BW$192,MATCH($C30,Sheet1!$C$5:$C$192,0),27))*99.976))/$AP30</f>
        <v>12.466177953235544</v>
      </c>
      <c r="O30" s="71">
        <f t="shared" ref="O30" si="392">N30</f>
        <v>12.466177953235544</v>
      </c>
      <c r="P30" s="6">
        <f>(((INDEX(Sheet1!$C$5:$BW$192,MATCH($C30,Sheet1!$C$5:$C$192,0),19))*3.4121416)+((INDEX(Sheet1!$C$5:$BW$192,MATCH($C30,Sheet1!$C$5:$C$192,0),32))*99.976))/$AP30</f>
        <v>8.1664358481136343</v>
      </c>
      <c r="Q30" s="71">
        <f t="shared" ref="Q30" si="393">P30</f>
        <v>8.1664358481136343</v>
      </c>
      <c r="R30" s="6">
        <f>(((INDEX(Sheet1!$C$5:$BW$192,MATCH($C30,Sheet1!$C$5:$C$192,0),34))+(INDEX(Sheet1!$C$5:$BW$192,MATCH($C30,Sheet1!$C$5:$C$192,0),35)))*99.976)/$AP30</f>
        <v>0</v>
      </c>
      <c r="S30" s="71">
        <f t="shared" ref="S30" si="394">R30</f>
        <v>0</v>
      </c>
      <c r="T30" s="45">
        <f>(((INDEX(Sheet1!$C$5:$BW$192,MATCH($C30,Sheet1!$C$5:$C$192,0),21))+(INDEX(Sheet1!$C$5:$BW$192,MATCH($C30,Sheet1!$C$5:$C$192,0),22))+(INDEX(Sheet1!$C$5:$BW$192,MATCH($C30,Sheet1!$C$5:$C$192,0),23))+(INDEX(Sheet1!$C$5:$BW$192,MATCH($C30,Sheet1!$C$5:$C$192,0),24)))*3.4121416)/$AP30</f>
        <v>10.81600614823712</v>
      </c>
      <c r="U30" s="71">
        <f t="shared" ref="U30" si="395">T30</f>
        <v>10.81600614823712</v>
      </c>
      <c r="V30" s="6">
        <f>(((INDEX(Sheet1!$C$5:$BW$192,MATCH($C30,Sheet1!$C$5:$C$192,0),15))*3.4121416)+((INDEX(Sheet1!$C$5:$BW$192,MATCH($C30,Sheet1!$C$5:$C$192,0),28))*99.976))/$AP30</f>
        <v>10.192055887808948</v>
      </c>
      <c r="W30" s="71">
        <f t="shared" ref="W30" si="396">V30</f>
        <v>10.192055887808948</v>
      </c>
      <c r="X30" s="6">
        <f>(((INDEX(Sheet1!$C$5:$BW$192,MATCH($C30,Sheet1!$C$5:C$192,0),17))*3.4121416)+((INDEX(Sheet1!$C$5:$BW$192,MATCH($C30,Sheet1!$C$5:C$192,0),30))*99.976))/$AP30</f>
        <v>0</v>
      </c>
      <c r="Y30" s="71">
        <f t="shared" ref="Y30" si="397">X30</f>
        <v>0</v>
      </c>
      <c r="Z30" s="6">
        <f>(((INDEX(Sheet1!$C$5:$BW$192,MATCH($C30,Sheet1!$C$5:C$192,0),16))*3.4121416)+((INDEX(Sheet1!$C$5:$BW$192,MATCH($C30,Sheet1!$C$5:C$192,0),29))*99.976))/$AP30</f>
        <v>0</v>
      </c>
      <c r="AA30" s="71">
        <f t="shared" ref="AA30" si="398">Z30</f>
        <v>0</v>
      </c>
      <c r="AB30" s="6">
        <f>(((INDEX(Sheet1!$C$5:$BW$192,MATCH($C30,Sheet1!$C$5:C$192,0),18))*3.4121416)+((INDEX(Sheet1!$C$5:$BW$192,MATCH($C30,Sheet1!$C$5:C$192,0),31))*99.976))/$AP30</f>
        <v>1.6963677050828279</v>
      </c>
      <c r="AC30" s="71">
        <f t="shared" ref="AC30" si="399">AB30</f>
        <v>1.6963677050828279</v>
      </c>
      <c r="AD30" s="9">
        <f>INDEX(Sheet1!$C$5:$BW$192,MATCH($C30,Sheet1!$C$5:$C$192,0),70)+INDEX(Sheet1!$C$5:$BW$192,MATCH($C30,Sheet1!$C$5:$C$192,0),73)</f>
        <v>0</v>
      </c>
      <c r="AE30" s="71">
        <f t="shared" ref="AE30" si="400">AD30</f>
        <v>0</v>
      </c>
      <c r="AF30" s="9">
        <f>INDEX(Sheet1!$C$5:$BW$192,MATCH($C30,Sheet1!$C$5:$C$192,0),68)+INDEX(Sheet1!$C$5:$BW$192,MATCH($C30,Sheet1!$C$5:$C$192,0),71)</f>
        <v>0</v>
      </c>
      <c r="AG30" s="71">
        <f t="shared" ref="AG30" si="401">AF30</f>
        <v>0</v>
      </c>
      <c r="AH30" s="47">
        <f t="shared" ref="AH30" si="402">IF($D$26=0,"",(D30-D$26)/D$26)</f>
        <v>3.3754389850349703E-2</v>
      </c>
      <c r="AI30" s="72">
        <f t="shared" ref="AI30" si="403">IF($E$26=0,"",(E30-E$26)/E$26)</f>
        <v>3.3754389850349703E-2</v>
      </c>
      <c r="AJ30" s="47">
        <f t="shared" ref="AJ30" si="404">IF($F$26=0,"",(F30-F$26)/F$26)</f>
        <v>5.5029540466608684E-2</v>
      </c>
      <c r="AK30" s="77">
        <f t="shared" ref="AK30" si="405">IF($G$26=0,"",(G30-G$26)/G$26)</f>
        <v>5.5029540466608684E-2</v>
      </c>
      <c r="AL30" s="45" t="str">
        <f t="shared" ref="AL30" si="406">IF(AND(AH30&gt;0,AI30&gt;0), "Yes", "No")</f>
        <v>Yes</v>
      </c>
      <c r="AM30" s="45" t="str">
        <f t="shared" ref="AM30" si="407">IF(AND(AH30&lt;0,AI30&lt;0), "No", "Yes")</f>
        <v>Yes</v>
      </c>
      <c r="AN30" s="73" t="str">
        <f t="shared" si="352"/>
        <v>Pass</v>
      </c>
      <c r="AO30" s="81"/>
      <c r="AP30" s="46">
        <f>IF(ISNUMBER(SEARCH("RetlMed",C30)),Sheet3!D$2,IF(ISNUMBER(SEARCH("OffSml",C30)),Sheet3!A$2,IF(ISNUMBER(SEARCH("OffMed",C30)),Sheet3!B$2,IF(ISNUMBER(SEARCH("OffLrg",C30)),Sheet3!C$2,IF(ISNUMBER(SEARCH("RetlStrp",C30)),Sheet3!E$2)))))</f>
        <v>24563.1</v>
      </c>
      <c r="AQ30" s="42"/>
      <c r="AR30" s="42"/>
      <c r="AS30" s="43"/>
    </row>
    <row r="31" spans="1:45" s="3" customFormat="1" ht="26.25" customHeight="1" x14ac:dyDescent="0.2">
      <c r="A31" s="85" t="s">
        <v>103</v>
      </c>
      <c r="B31" s="44" t="str">
        <f>B29</f>
        <v>CBECC-Com 2016.3.0</v>
      </c>
      <c r="C31" s="60" t="s">
        <v>124</v>
      </c>
      <c r="D31" s="51">
        <f>INDEX(Sheet1!$C$5:$BW$192,MATCH($C31,Sheet1!$C$5:$C$192,0),59)</f>
        <v>252.85599999999999</v>
      </c>
      <c r="E31" s="71">
        <f t="shared" si="0"/>
        <v>252.85599999999999</v>
      </c>
      <c r="F31" s="51">
        <f>(INDEX(Sheet1!$C$5:$BW$192,MATCH($C31,Sheet1!$C$5:$C$192,0),20))/$AP31</f>
        <v>9.0338353058042351</v>
      </c>
      <c r="G31" s="71">
        <f t="shared" ref="G31" si="408">F31</f>
        <v>9.0338353058042351</v>
      </c>
      <c r="H31" s="51">
        <f>(INDEX(Sheet1!$C$5:$BW$192,MATCH($C31,Sheet1!$C$5:$C$192,0),33))/$AP31</f>
        <v>2.4711864544784658E-2</v>
      </c>
      <c r="I31" s="71">
        <f t="shared" ref="I31" si="409">H31</f>
        <v>2.4711864544784658E-2</v>
      </c>
      <c r="J31" s="51">
        <f t="shared" si="3"/>
        <v>33.295263058887521</v>
      </c>
      <c r="K31" s="71">
        <f t="shared" ref="K31" si="410">J31</f>
        <v>33.295263058887521</v>
      </c>
      <c r="L31" s="51">
        <f>(((INDEX(Sheet1!$C$5:$BW$192,MATCH($C31,Sheet1!$C$5:$C$192,0),13))*3.4121416)+((INDEX(Sheet1!$C$5:$BW$192,MATCH($C31,Sheet1!$C$5:$C$192,0),26))*99.976))/$AP31</f>
        <v>0.41886936551168225</v>
      </c>
      <c r="M31" s="71">
        <f t="shared" ref="M31" si="411">L31</f>
        <v>0.41886936551168225</v>
      </c>
      <c r="N31" s="51">
        <f>(((INDEX(Sheet1!$C$5:$BW$192,MATCH($C31,Sheet1!$C$5:$C$192,0),14))*3.4121416)+((INDEX(Sheet1!$C$5:$BW$192,MATCH($C31,Sheet1!$C$5:$C$192,0),27))*99.976))/$AP31</f>
        <v>12.466177953235544</v>
      </c>
      <c r="O31" s="71">
        <f t="shared" ref="O31" si="412">N31</f>
        <v>12.466177953235544</v>
      </c>
      <c r="P31" s="51">
        <f>(((INDEX(Sheet1!$C$5:$BW$192,MATCH($C31,Sheet1!$C$5:$C$192,0),19))*3.4121416)+((INDEX(Sheet1!$C$5:$BW$192,MATCH($C31,Sheet1!$C$5:$C$192,0),32))*99.976))/$AP31</f>
        <v>8.1664358481136343</v>
      </c>
      <c r="Q31" s="71">
        <f t="shared" ref="Q31" si="413">P31</f>
        <v>8.1664358481136343</v>
      </c>
      <c r="R31" s="51">
        <f>(((INDEX(Sheet1!$C$5:$BW$192,MATCH($C31,Sheet1!$C$5:$C$192,0),34))+(INDEX(Sheet1!$C$5:$BW$192,MATCH($C31,Sheet1!$C$5:$C$192,0),35)))*99.976)/$AP31</f>
        <v>0</v>
      </c>
      <c r="S31" s="71">
        <f t="shared" ref="S31" si="414">R31</f>
        <v>0</v>
      </c>
      <c r="T31" s="51">
        <f>(((INDEX(Sheet1!$C$5:$BW$192,MATCH($C31,Sheet1!$C$5:$C$192,0),21))+(INDEX(Sheet1!$C$5:$BW$192,MATCH($C31,Sheet1!$C$5:$C$192,0),22))+(INDEX(Sheet1!$C$5:$BW$192,MATCH($C31,Sheet1!$C$5:$C$192,0),23))+(INDEX(Sheet1!$C$5:$BW$192,MATCH($C31,Sheet1!$C$5:$C$192,0),24)))*3.4121416)/$AP31</f>
        <v>10.81600614823712</v>
      </c>
      <c r="U31" s="71">
        <f t="shared" ref="U31" si="415">T31</f>
        <v>10.81600614823712</v>
      </c>
      <c r="V31" s="51">
        <f>(((INDEX(Sheet1!$C$5:$BW$192,MATCH($C31,Sheet1!$C$5:$C$192,0),15))*3.4121416)+((INDEX(Sheet1!$C$5:$BW$192,MATCH($C31,Sheet1!$C$5:$C$192,0),28))*99.976))/$AP31</f>
        <v>10.192055887808948</v>
      </c>
      <c r="W31" s="71">
        <f t="shared" ref="W31" si="416">V31</f>
        <v>10.192055887808948</v>
      </c>
      <c r="X31" s="51">
        <f>(((INDEX(Sheet1!$C$5:$BW$192,MATCH($C31,Sheet1!$C$5:C$192,0),17))*3.4121416)+((INDEX(Sheet1!$C$5:$BW$192,MATCH($C31,Sheet1!$C$5:C$192,0),30))*99.976))/$AP31</f>
        <v>0</v>
      </c>
      <c r="Y31" s="71">
        <f t="shared" ref="Y31" si="417">X31</f>
        <v>0</v>
      </c>
      <c r="Z31" s="51">
        <f>(((INDEX(Sheet1!$C$5:$BW$192,MATCH($C31,Sheet1!$C$5:C$192,0),16))*3.4121416)+((INDEX(Sheet1!$C$5:$BW$192,MATCH($C31,Sheet1!$C$5:C$192,0),29))*99.976))/$AP31</f>
        <v>0</v>
      </c>
      <c r="AA31" s="71">
        <f t="shared" ref="AA31" si="418">Z31</f>
        <v>0</v>
      </c>
      <c r="AB31" s="51">
        <f>(((INDEX(Sheet1!$C$5:$BW$192,MATCH($C31,Sheet1!$C$5:C$192,0),18))*3.4121416)+((INDEX(Sheet1!$C$5:$BW$192,MATCH($C31,Sheet1!$C$5:C$192,0),31))*99.976))/$AP31</f>
        <v>2.051724004217709</v>
      </c>
      <c r="AC31" s="71">
        <f t="shared" ref="AC31" si="419">AB31</f>
        <v>2.051724004217709</v>
      </c>
      <c r="AD31" s="52">
        <f>INDEX(Sheet1!$C$5:$BW$192,MATCH($C31,Sheet1!$C$5:$C$192,0),70)+INDEX(Sheet1!$C$5:$BW$192,MATCH($C31,Sheet1!$C$5:$C$192,0),73)</f>
        <v>0</v>
      </c>
      <c r="AE31" s="71">
        <f t="shared" ref="AE31" si="420">AD31</f>
        <v>0</v>
      </c>
      <c r="AF31" s="52">
        <f>INDEX(Sheet1!$C$5:$BW$192,MATCH($C31,Sheet1!$C$5:$C$192,0),68)+INDEX(Sheet1!$C$5:$BW$192,MATCH($C31,Sheet1!$C$5:$C$192,0),71)</f>
        <v>0</v>
      </c>
      <c r="AG31" s="71">
        <f t="shared" ref="AG31" si="421">AF31</f>
        <v>0</v>
      </c>
      <c r="AH31" s="53"/>
      <c r="AI31" s="51"/>
      <c r="AJ31" s="53"/>
      <c r="AK31" s="51"/>
      <c r="AL31" s="51"/>
      <c r="AM31" s="51"/>
      <c r="AN31" s="74"/>
      <c r="AO31" s="78"/>
      <c r="AP31" s="46">
        <f>IF(ISNUMBER(SEARCH("RetlMed",C31)),Sheet3!D$2,IF(ISNUMBER(SEARCH("OffSml",C31)),Sheet3!A$2,IF(ISNUMBER(SEARCH("OffMed",C31)),Sheet3!B$2,IF(ISNUMBER(SEARCH("OffLrg",C31)),Sheet3!C$2,IF(ISNUMBER(SEARCH("RetlStrp",C31)),Sheet3!E$2)))))</f>
        <v>24563.1</v>
      </c>
      <c r="AQ31" s="14"/>
      <c r="AR31" s="14"/>
      <c r="AS31" s="14"/>
    </row>
    <row r="32" spans="1:45" s="7" customFormat="1" ht="25.5" customHeight="1" x14ac:dyDescent="0.2">
      <c r="A32" s="85" t="s">
        <v>103</v>
      </c>
      <c r="B32" s="44" t="str">
        <f t="shared" si="16"/>
        <v>CBECC-Com 2016.3.0</v>
      </c>
      <c r="C32" s="62" t="s">
        <v>145</v>
      </c>
      <c r="D32" s="45">
        <f>INDEX(Sheet1!$C$5:$BW$192,MATCH($C32,Sheet1!$C$5:$C$192,0),59)</f>
        <v>252.858</v>
      </c>
      <c r="E32" s="71">
        <f t="shared" si="0"/>
        <v>252.858</v>
      </c>
      <c r="F32" s="6">
        <f>(INDEX(Sheet1!$C$5:$BW$192,MATCH($C32,Sheet1!$C$5:$C$192,0),20))/$AP32</f>
        <v>9.0339167287516648</v>
      </c>
      <c r="G32" s="71">
        <f t="shared" ref="G32" si="422">F32</f>
        <v>9.0339167287516648</v>
      </c>
      <c r="H32" s="6">
        <f>(INDEX(Sheet1!$C$5:$BW$192,MATCH($C32,Sheet1!$C$5:$C$192,0),33))/$AP32</f>
        <v>2.4712393793942949E-2</v>
      </c>
      <c r="I32" s="71">
        <f t="shared" ref="I32" si="423">H32</f>
        <v>2.4712393793942949E-2</v>
      </c>
      <c r="J32" s="6">
        <f t="shared" si="3"/>
        <v>33.295621580390097</v>
      </c>
      <c r="K32" s="71">
        <f t="shared" ref="K32" si="424">J32</f>
        <v>33.295621580390097</v>
      </c>
      <c r="L32" s="6">
        <f>(((INDEX(Sheet1!$C$5:$BW$192,MATCH($C32,Sheet1!$C$5:$C$192,0),13))*3.4121416)+((INDEX(Sheet1!$C$5:$BW$192,MATCH($C32,Sheet1!$C$5:$C$192,0),26))*99.976))/$AP32</f>
        <v>0.41892227772553142</v>
      </c>
      <c r="M32" s="71">
        <f t="shared" ref="M32" si="425">L32</f>
        <v>0.41892227772553142</v>
      </c>
      <c r="N32" s="6">
        <f>(((INDEX(Sheet1!$C$5:$BW$192,MATCH($C32,Sheet1!$C$5:$C$192,0),14))*3.4121416)+((INDEX(Sheet1!$C$5:$BW$192,MATCH($C32,Sheet1!$C$5:$C$192,0),27))*99.976))/$AP32</f>
        <v>12.466483562524274</v>
      </c>
      <c r="O32" s="71">
        <f t="shared" ref="O32" si="426">N32</f>
        <v>12.466483562524274</v>
      </c>
      <c r="P32" s="6">
        <f>(((INDEX(Sheet1!$C$5:$BW$192,MATCH($C32,Sheet1!$C$5:$C$192,0),19))*3.4121416)+((INDEX(Sheet1!$C$5:$BW$192,MATCH($C32,Sheet1!$C$5:$C$192,0),32))*99.976))/$AP32</f>
        <v>8.1664358481136343</v>
      </c>
      <c r="Q32" s="71">
        <f t="shared" ref="Q32" si="427">P32</f>
        <v>8.1664358481136343</v>
      </c>
      <c r="R32" s="6">
        <f>(((INDEX(Sheet1!$C$5:$BW$192,MATCH($C32,Sheet1!$C$5:$C$192,0),34))+(INDEX(Sheet1!$C$5:$BW$192,MATCH($C32,Sheet1!$C$5:$C$192,0),35)))*99.976)/$AP32</f>
        <v>0</v>
      </c>
      <c r="S32" s="71">
        <f t="shared" ref="S32" si="428">R32</f>
        <v>0</v>
      </c>
      <c r="T32" s="45">
        <f>(((INDEX(Sheet1!$C$5:$BW$192,MATCH($C32,Sheet1!$C$5:$C$192,0),21))+(INDEX(Sheet1!$C$5:$BW$192,MATCH($C32,Sheet1!$C$5:$C$192,0),22))+(INDEX(Sheet1!$C$5:$BW$192,MATCH($C32,Sheet1!$C$5:$C$192,0),23))+(INDEX(Sheet1!$C$5:$BW$192,MATCH($C32,Sheet1!$C$5:$C$192,0),24)))*3.4121416)/$AP32</f>
        <v>10.81600614823712</v>
      </c>
      <c r="U32" s="71">
        <f t="shared" ref="U32" si="429">T32</f>
        <v>10.81600614823712</v>
      </c>
      <c r="V32" s="6">
        <f>(((INDEX(Sheet1!$C$5:$BW$192,MATCH($C32,Sheet1!$C$5:$C$192,0),15))*3.4121416)+((INDEX(Sheet1!$C$5:$BW$192,MATCH($C32,Sheet1!$C$5:$C$192,0),28))*99.976))/$AP32</f>
        <v>10.192055887808948</v>
      </c>
      <c r="W32" s="71">
        <f t="shared" ref="W32" si="430">V32</f>
        <v>10.192055887808948</v>
      </c>
      <c r="X32" s="6">
        <f>(((INDEX(Sheet1!$C$5:$BW$192,MATCH($C32,Sheet1!$C$5:C$192,0),17))*3.4121416)+((INDEX(Sheet1!$C$5:$BW$192,MATCH($C32,Sheet1!$C$5:C$192,0),30))*99.976))/$AP32</f>
        <v>0</v>
      </c>
      <c r="Y32" s="71">
        <f t="shared" ref="Y32" si="431">X32</f>
        <v>0</v>
      </c>
      <c r="Z32" s="6">
        <f>(((INDEX(Sheet1!$C$5:$BW$192,MATCH($C32,Sheet1!$C$5:C$192,0),16))*3.4121416)+((INDEX(Sheet1!$C$5:$BW$192,MATCH($C32,Sheet1!$C$5:C$192,0),29))*99.976))/$AP32</f>
        <v>0</v>
      </c>
      <c r="AA32" s="71">
        <f t="shared" ref="AA32" si="432">Z32</f>
        <v>0</v>
      </c>
      <c r="AB32" s="6">
        <f>(((INDEX(Sheet1!$C$5:$BW$192,MATCH($C32,Sheet1!$C$5:C$192,0),18))*3.4121416)+((INDEX(Sheet1!$C$5:$BW$192,MATCH($C32,Sheet1!$C$5:C$192,0),31))*99.976))/$AP32</f>
        <v>2.051724004217709</v>
      </c>
      <c r="AC32" s="71">
        <f t="shared" ref="AC32" si="433">AB32</f>
        <v>2.051724004217709</v>
      </c>
      <c r="AD32" s="9">
        <f>INDEX(Sheet1!$C$5:$BW$192,MATCH($C32,Sheet1!$C$5:$C$192,0),70)+INDEX(Sheet1!$C$5:$BW$192,MATCH($C32,Sheet1!$C$5:$C$192,0),73)</f>
        <v>0</v>
      </c>
      <c r="AE32" s="71">
        <f t="shared" ref="AE32" si="434">AD32</f>
        <v>0</v>
      </c>
      <c r="AF32" s="9">
        <f>INDEX(Sheet1!$C$5:$BW$192,MATCH($C32,Sheet1!$C$5:$C$192,0),68)+INDEX(Sheet1!$C$5:$BW$192,MATCH($C32,Sheet1!$C$5:$C$192,0),71)</f>
        <v>0</v>
      </c>
      <c r="AG32" s="71">
        <f t="shared" ref="AG32" si="435">AF32</f>
        <v>0</v>
      </c>
      <c r="AH32" s="47">
        <f>IF($D$31=0,"",(D32-D$31)/D$31)</f>
        <v>7.9096402695983076E-6</v>
      </c>
      <c r="AI32" s="72">
        <f>IF($E$31=0,"",(E32-E$31)/E$31)</f>
        <v>7.9096402695983076E-6</v>
      </c>
      <c r="AJ32" s="47">
        <f>IF($F$31=0,"",(F32-F$31)/F$31)</f>
        <v>9.0131095679184266E-6</v>
      </c>
      <c r="AK32" s="77">
        <f>IF($G$31=0,"",(G32-G$31)/G$31)</f>
        <v>9.0131095679184266E-6</v>
      </c>
      <c r="AL32" s="45" t="str">
        <f t="shared" ref="AL32" si="436">IF(AND(AH32&gt;0,AI32&gt;0), "Yes", "No")</f>
        <v>Yes</v>
      </c>
      <c r="AM32" s="45" t="str">
        <f t="shared" ref="AM32" si="437">IF(AND(AH32&lt;0,AI32&lt;0), "No", "Yes")</f>
        <v>Yes</v>
      </c>
      <c r="AN32" s="73" t="str">
        <f t="shared" ref="AN32:AN35" si="438">IF((AL32=AM32),(IF(AND(AI32&gt;(-0.5%*D$13),AI32&lt;(0.5%*D$13),AE32&lt;=AD32,AG32&lt;=AF32,(COUNTBLANK(D32:AK32)=0)),"Pass","Fail")),IF(COUNTA(D32:AK32)=0,"","Fail"))</f>
        <v>Pass</v>
      </c>
      <c r="AO32" s="81"/>
      <c r="AP32" s="37">
        <f>IF(ISNUMBER(SEARCH("RetlMed",C32)),Sheet3!D$2,IF(ISNUMBER(SEARCH("OffSml",C32)),Sheet3!A$2,IF(ISNUMBER(SEARCH("OffMed",C32)),Sheet3!B$2,IF(ISNUMBER(SEARCH("OffLrg",C32)),Sheet3!C$2,IF(ISNUMBER(SEARCH("RetlStrp",C32)),Sheet3!E$2)))))</f>
        <v>24563.1</v>
      </c>
      <c r="AQ32" s="15"/>
      <c r="AR32" s="15"/>
      <c r="AS32" s="18"/>
    </row>
    <row r="33" spans="1:45" s="7" customFormat="1" ht="25.5" customHeight="1" x14ac:dyDescent="0.2">
      <c r="A33" s="85" t="s">
        <v>103</v>
      </c>
      <c r="B33" s="44" t="str">
        <f t="shared" si="16"/>
        <v>CBECC-Com 2016.3.0</v>
      </c>
      <c r="C33" s="62" t="s">
        <v>146</v>
      </c>
      <c r="D33" s="45">
        <f>INDEX(Sheet1!$C$5:$BW$192,MATCH($C33,Sheet1!$C$5:$C$192,0),59)</f>
        <v>252.773</v>
      </c>
      <c r="E33" s="71">
        <f t="shared" si="0"/>
        <v>252.773</v>
      </c>
      <c r="F33" s="6">
        <f>(INDEX(Sheet1!$C$5:$BW$192,MATCH($C33,Sheet1!$C$5:$C$192,0),20))/$AP33</f>
        <v>9.0317183091710742</v>
      </c>
      <c r="G33" s="71">
        <f t="shared" ref="G33" si="439">F33</f>
        <v>9.0317183091710742</v>
      </c>
      <c r="H33" s="6">
        <f>(INDEX(Sheet1!$C$5:$BW$192,MATCH($C33,Sheet1!$C$5:$C$192,0),33))/$AP33</f>
        <v>2.4684587857395853E-2</v>
      </c>
      <c r="I33" s="71">
        <f t="shared" ref="I33" si="440">H33</f>
        <v>2.4684587857395853E-2</v>
      </c>
      <c r="J33" s="6">
        <f t="shared" si="3"/>
        <v>33.28536811783529</v>
      </c>
      <c r="K33" s="71">
        <f t="shared" ref="K33" si="441">J33</f>
        <v>33.28536811783529</v>
      </c>
      <c r="L33" s="6">
        <f>(((INDEX(Sheet1!$C$5:$BW$192,MATCH($C33,Sheet1!$C$5:$C$192,0),13))*3.4121416)+((INDEX(Sheet1!$C$5:$BW$192,MATCH($C33,Sheet1!$C$5:$C$192,0),26))*99.976))/$AP33</f>
        <v>0.41614235141329886</v>
      </c>
      <c r="M33" s="71">
        <f t="shared" ref="M33" si="442">L33</f>
        <v>0.41614235141329886</v>
      </c>
      <c r="N33" s="6">
        <f>(((INDEX(Sheet1!$C$5:$BW$192,MATCH($C33,Sheet1!$C$5:$C$192,0),14))*3.4121416)+((INDEX(Sheet1!$C$5:$BW$192,MATCH($C33,Sheet1!$C$5:$C$192,0),27))*99.976))/$AP33</f>
        <v>12.4590100262817</v>
      </c>
      <c r="O33" s="71">
        <f t="shared" ref="O33" si="443">N33</f>
        <v>12.4590100262817</v>
      </c>
      <c r="P33" s="6">
        <f>(((INDEX(Sheet1!$C$5:$BW$192,MATCH($C33,Sheet1!$C$5:$C$192,0),19))*3.4121416)+((INDEX(Sheet1!$C$5:$BW$192,MATCH($C33,Sheet1!$C$5:$C$192,0),32))*99.976))/$AP33</f>
        <v>8.1664358481136343</v>
      </c>
      <c r="Q33" s="71">
        <f t="shared" ref="Q33" si="444">P33</f>
        <v>8.1664358481136343</v>
      </c>
      <c r="R33" s="6">
        <f>(((INDEX(Sheet1!$C$5:$BW$192,MATCH($C33,Sheet1!$C$5:$C$192,0),34))+(INDEX(Sheet1!$C$5:$BW$192,MATCH($C33,Sheet1!$C$5:$C$192,0),35)))*99.976)/$AP33</f>
        <v>0</v>
      </c>
      <c r="S33" s="71">
        <f t="shared" ref="S33" si="445">R33</f>
        <v>0</v>
      </c>
      <c r="T33" s="45">
        <f>(((INDEX(Sheet1!$C$5:$BW$192,MATCH($C33,Sheet1!$C$5:$C$192,0),21))+(INDEX(Sheet1!$C$5:$BW$192,MATCH($C33,Sheet1!$C$5:$C$192,0),22))+(INDEX(Sheet1!$C$5:$BW$192,MATCH($C33,Sheet1!$C$5:$C$192,0),23))+(INDEX(Sheet1!$C$5:$BW$192,MATCH($C33,Sheet1!$C$5:$C$192,0),24)))*3.4121416)/$AP33</f>
        <v>10.81600614823712</v>
      </c>
      <c r="U33" s="71">
        <f t="shared" ref="U33" si="446">T33</f>
        <v>10.81600614823712</v>
      </c>
      <c r="V33" s="6">
        <f>(((INDEX(Sheet1!$C$5:$BW$192,MATCH($C33,Sheet1!$C$5:$C$192,0),15))*3.4121416)+((INDEX(Sheet1!$C$5:$BW$192,MATCH($C33,Sheet1!$C$5:$C$192,0),28))*99.976))/$AP33</f>
        <v>10.192055887808948</v>
      </c>
      <c r="W33" s="71">
        <f t="shared" ref="W33" si="447">V33</f>
        <v>10.192055887808948</v>
      </c>
      <c r="X33" s="6">
        <f>(((INDEX(Sheet1!$C$5:$BW$192,MATCH($C33,Sheet1!$C$5:C$192,0),17))*3.4121416)+((INDEX(Sheet1!$C$5:$BW$192,MATCH($C33,Sheet1!$C$5:C$192,0),30))*99.976))/$AP33</f>
        <v>0</v>
      </c>
      <c r="Y33" s="71">
        <f t="shared" ref="Y33" si="448">X33</f>
        <v>0</v>
      </c>
      <c r="Z33" s="6">
        <f>(((INDEX(Sheet1!$C$5:$BW$192,MATCH($C33,Sheet1!$C$5:C$192,0),16))*3.4121416)+((INDEX(Sheet1!$C$5:$BW$192,MATCH($C33,Sheet1!$C$5:C$192,0),29))*99.976))/$AP33</f>
        <v>0</v>
      </c>
      <c r="AA33" s="71">
        <f t="shared" ref="AA33" si="449">Z33</f>
        <v>0</v>
      </c>
      <c r="AB33" s="6">
        <f>(((INDEX(Sheet1!$C$5:$BW$192,MATCH($C33,Sheet1!$C$5:C$192,0),18))*3.4121416)+((INDEX(Sheet1!$C$5:$BW$192,MATCH($C33,Sheet1!$C$5:C$192,0),31))*99.976))/$AP33</f>
        <v>2.051724004217709</v>
      </c>
      <c r="AC33" s="71">
        <f t="shared" ref="AC33" si="450">AB33</f>
        <v>2.051724004217709</v>
      </c>
      <c r="AD33" s="9">
        <f>INDEX(Sheet1!$C$5:$BW$192,MATCH($C33,Sheet1!$C$5:$C$192,0),70)+INDEX(Sheet1!$C$5:$BW$192,MATCH($C33,Sheet1!$C$5:$C$192,0),73)</f>
        <v>0</v>
      </c>
      <c r="AE33" s="71">
        <f t="shared" ref="AE33" si="451">AD33</f>
        <v>0</v>
      </c>
      <c r="AF33" s="9">
        <f>INDEX(Sheet1!$C$5:$BW$192,MATCH($C33,Sheet1!$C$5:$C$192,0),68)+INDEX(Sheet1!$C$5:$BW$192,MATCH($C33,Sheet1!$C$5:$C$192,0),71)</f>
        <v>0</v>
      </c>
      <c r="AG33" s="71">
        <f t="shared" ref="AG33" si="452">AF33</f>
        <v>0</v>
      </c>
      <c r="AH33" s="47">
        <f t="shared" ref="AH33:AH34" si="453">IF($D$31=0,"",(D33-D$31)/D$31)</f>
        <v>-3.2825007118675613E-4</v>
      </c>
      <c r="AI33" s="72">
        <f t="shared" ref="AI33:AI34" si="454">IF($E$31=0,"",(E33-E$31)/E$31)</f>
        <v>-3.2825007118675613E-4</v>
      </c>
      <c r="AJ33" s="47">
        <f t="shared" ref="AJ33:AJ34" si="455">IF($F$31=0,"",(F33-F$31)/F$31)</f>
        <v>-2.3434084876450265E-4</v>
      </c>
      <c r="AK33" s="77">
        <f t="shared" ref="AK33:AK34" si="456">IF($G$31=0,"",(G33-G$31)/G$31)</f>
        <v>-2.3434084876450265E-4</v>
      </c>
      <c r="AL33" s="45" t="str">
        <f t="shared" ref="AL33:AL34" si="457">IF(AND(AH33&gt;0,AI33&gt;0), "Yes", "No")</f>
        <v>No</v>
      </c>
      <c r="AM33" s="45" t="str">
        <f t="shared" ref="AM33:AM34" si="458">IF(AND(AH33&lt;0,AI33&lt;0), "No", "Yes")</f>
        <v>No</v>
      </c>
      <c r="AN33" s="73" t="str">
        <f t="shared" si="438"/>
        <v>Pass</v>
      </c>
      <c r="AO33" s="81"/>
      <c r="AP33" s="37">
        <f>IF(ISNUMBER(SEARCH("RetlMed",C33)),Sheet3!D$2,IF(ISNUMBER(SEARCH("OffSml",C33)),Sheet3!A$2,IF(ISNUMBER(SEARCH("OffMed",C33)),Sheet3!B$2,IF(ISNUMBER(SEARCH("OffLrg",C33)),Sheet3!C$2,IF(ISNUMBER(SEARCH("RetlStrp",C33)),Sheet3!E$2)))))</f>
        <v>24563.1</v>
      </c>
      <c r="AQ33" s="15"/>
      <c r="AR33" s="15"/>
      <c r="AS33" s="18"/>
    </row>
    <row r="34" spans="1:45" s="7" customFormat="1" ht="25.5" customHeight="1" x14ac:dyDescent="0.2">
      <c r="A34" s="85" t="s">
        <v>103</v>
      </c>
      <c r="B34" s="44" t="str">
        <f t="shared" si="16"/>
        <v>CBECC-Com 2016.3.0</v>
      </c>
      <c r="C34" s="62" t="s">
        <v>147</v>
      </c>
      <c r="D34" s="45">
        <f>INDEX(Sheet1!$C$5:$BW$192,MATCH($C34,Sheet1!$C$5:$C$192,0),59)</f>
        <v>251.001</v>
      </c>
      <c r="E34" s="71">
        <f t="shared" si="0"/>
        <v>251.001</v>
      </c>
      <c r="F34" s="6">
        <f>(INDEX(Sheet1!$C$5:$BW$192,MATCH($C34,Sheet1!$C$5:$C$192,0),20))/$AP34</f>
        <v>8.9849815373466715</v>
      </c>
      <c r="G34" s="71">
        <f t="shared" ref="G34" si="459">F34</f>
        <v>8.9849815373466715</v>
      </c>
      <c r="H34" s="6">
        <f>(INDEX(Sheet1!$C$5:$BW$192,MATCH($C34,Sheet1!$C$5:$C$192,0),33))/$AP34</f>
        <v>2.4151715377944968E-2</v>
      </c>
      <c r="I34" s="71">
        <f t="shared" ref="I34" si="460">H34</f>
        <v>2.4151715377944968E-2</v>
      </c>
      <c r="J34" s="6">
        <f t="shared" si="3"/>
        <v>33.072605656038533</v>
      </c>
      <c r="K34" s="71">
        <f t="shared" ref="K34" si="461">J34</f>
        <v>33.072605656038533</v>
      </c>
      <c r="L34" s="6">
        <f>(((INDEX(Sheet1!$C$5:$BW$192,MATCH($C34,Sheet1!$C$5:$C$192,0),13))*3.4121416)+((INDEX(Sheet1!$C$5:$BW$192,MATCH($C34,Sheet1!$C$5:$C$192,0),26))*99.976))/$AP34</f>
        <v>0.36287033450989492</v>
      </c>
      <c r="M34" s="71">
        <f t="shared" ref="M34" si="462">L34</f>
        <v>0.36287033450989492</v>
      </c>
      <c r="N34" s="6">
        <f>(((INDEX(Sheet1!$C$5:$BW$192,MATCH($C34,Sheet1!$C$5:$C$192,0),14))*3.4121416)+((INDEX(Sheet1!$C$5:$BW$192,MATCH($C34,Sheet1!$C$5:$C$192,0),27))*99.976))/$AP34</f>
        <v>12.299523651558641</v>
      </c>
      <c r="O34" s="71">
        <f t="shared" ref="O34" si="463">N34</f>
        <v>12.299523651558641</v>
      </c>
      <c r="P34" s="6">
        <f>(((INDEX(Sheet1!$C$5:$BW$192,MATCH($C34,Sheet1!$C$5:$C$192,0),19))*3.4121416)+((INDEX(Sheet1!$C$5:$BW$192,MATCH($C34,Sheet1!$C$5:$C$192,0),32))*99.976))/$AP34</f>
        <v>8.1664358481136343</v>
      </c>
      <c r="Q34" s="71">
        <f t="shared" ref="Q34" si="464">P34</f>
        <v>8.1664358481136343</v>
      </c>
      <c r="R34" s="6">
        <f>(((INDEX(Sheet1!$C$5:$BW$192,MATCH($C34,Sheet1!$C$5:$C$192,0),34))+(INDEX(Sheet1!$C$5:$BW$192,MATCH($C34,Sheet1!$C$5:$C$192,0),35)))*99.976)/$AP34</f>
        <v>0</v>
      </c>
      <c r="S34" s="71">
        <f t="shared" ref="S34" si="465">R34</f>
        <v>0</v>
      </c>
      <c r="T34" s="45">
        <f>(((INDEX(Sheet1!$C$5:$BW$192,MATCH($C34,Sheet1!$C$5:$C$192,0),21))+(INDEX(Sheet1!$C$5:$BW$192,MATCH($C34,Sheet1!$C$5:$C$192,0),22))+(INDEX(Sheet1!$C$5:$BW$192,MATCH($C34,Sheet1!$C$5:$C$192,0),23))+(INDEX(Sheet1!$C$5:$BW$192,MATCH($C34,Sheet1!$C$5:$C$192,0),24)))*3.4121416)/$AP34</f>
        <v>10.81600614823712</v>
      </c>
      <c r="U34" s="71">
        <f t="shared" ref="U34" si="466">T34</f>
        <v>10.81600614823712</v>
      </c>
      <c r="V34" s="6">
        <f>(((INDEX(Sheet1!$C$5:$BW$192,MATCH($C34,Sheet1!$C$5:$C$192,0),15))*3.4121416)+((INDEX(Sheet1!$C$5:$BW$192,MATCH($C34,Sheet1!$C$5:$C$192,0),28))*99.976))/$AP34</f>
        <v>10.192055887808948</v>
      </c>
      <c r="W34" s="71">
        <f t="shared" ref="W34" si="467">V34</f>
        <v>10.192055887808948</v>
      </c>
      <c r="X34" s="6">
        <f>(((INDEX(Sheet1!$C$5:$BW$192,MATCH($C34,Sheet1!$C$5:C$192,0),17))*3.4121416)+((INDEX(Sheet1!$C$5:$BW$192,MATCH($C34,Sheet1!$C$5:C$192,0),30))*99.976))/$AP34</f>
        <v>0</v>
      </c>
      <c r="Y34" s="71">
        <f t="shared" ref="Y34" si="468">X34</f>
        <v>0</v>
      </c>
      <c r="Z34" s="6">
        <f>(((INDEX(Sheet1!$C$5:$BW$192,MATCH($C34,Sheet1!$C$5:C$192,0),16))*3.4121416)+((INDEX(Sheet1!$C$5:$BW$192,MATCH($C34,Sheet1!$C$5:C$192,0),29))*99.976))/$AP34</f>
        <v>0</v>
      </c>
      <c r="AA34" s="71">
        <f t="shared" ref="AA34" si="469">Z34</f>
        <v>0</v>
      </c>
      <c r="AB34" s="6">
        <f>(((INDEX(Sheet1!$C$5:$BW$192,MATCH($C34,Sheet1!$C$5:C$192,0),18))*3.4121416)+((INDEX(Sheet1!$C$5:$BW$192,MATCH($C34,Sheet1!$C$5:C$192,0),31))*99.976))/$AP34</f>
        <v>2.0517199340474126</v>
      </c>
      <c r="AC34" s="71">
        <f t="shared" ref="AC34" si="470">AB34</f>
        <v>2.0517199340474126</v>
      </c>
      <c r="AD34" s="9">
        <f>INDEX(Sheet1!$C$5:$BW$192,MATCH($C34,Sheet1!$C$5:$C$192,0),70)+INDEX(Sheet1!$C$5:$BW$192,MATCH($C34,Sheet1!$C$5:$C$192,0),73)</f>
        <v>0</v>
      </c>
      <c r="AE34" s="71">
        <f t="shared" ref="AE34" si="471">AD34</f>
        <v>0</v>
      </c>
      <c r="AF34" s="9">
        <f>INDEX(Sheet1!$C$5:$BW$192,MATCH($C34,Sheet1!$C$5:$C$192,0),68)+INDEX(Sheet1!$C$5:$BW$192,MATCH($C34,Sheet1!$C$5:$C$192,0),71)</f>
        <v>0</v>
      </c>
      <c r="AG34" s="71">
        <f t="shared" ref="AG34" si="472">AF34</f>
        <v>0</v>
      </c>
      <c r="AH34" s="47">
        <f t="shared" si="453"/>
        <v>-7.3361913500173612E-3</v>
      </c>
      <c r="AI34" s="72">
        <f t="shared" si="454"/>
        <v>-7.3361913500173612E-3</v>
      </c>
      <c r="AJ34" s="47">
        <f t="shared" si="455"/>
        <v>-5.4078657407197906E-3</v>
      </c>
      <c r="AK34" s="77">
        <f t="shared" si="456"/>
        <v>-5.4078657407197906E-3</v>
      </c>
      <c r="AL34" s="45" t="str">
        <f t="shared" si="457"/>
        <v>No</v>
      </c>
      <c r="AM34" s="45" t="str">
        <f t="shared" si="458"/>
        <v>No</v>
      </c>
      <c r="AN34" s="73" t="str">
        <f t="shared" si="438"/>
        <v>Pass</v>
      </c>
      <c r="AO34" s="81"/>
      <c r="AP34" s="37">
        <f>IF(ISNUMBER(SEARCH("RetlMed",C34)),Sheet3!D$2,IF(ISNUMBER(SEARCH("OffSml",C34)),Sheet3!A$2,IF(ISNUMBER(SEARCH("OffMed",C34)),Sheet3!B$2,IF(ISNUMBER(SEARCH("OffLrg",C34)),Sheet3!C$2,IF(ISNUMBER(SEARCH("RetlStrp",C34)),Sheet3!E$2)))))</f>
        <v>24563.1</v>
      </c>
      <c r="AQ34" s="15"/>
      <c r="AR34" s="15"/>
      <c r="AS34" s="18"/>
    </row>
    <row r="35" spans="1:45" s="41" customFormat="1" ht="25.5" customHeight="1" x14ac:dyDescent="0.2">
      <c r="A35" s="85" t="s">
        <v>103</v>
      </c>
      <c r="B35" s="44" t="str">
        <f t="shared" si="16"/>
        <v>CBECC-Com 2016.3.0</v>
      </c>
      <c r="C35" s="62" t="s">
        <v>148</v>
      </c>
      <c r="D35" s="45">
        <f>INDEX(Sheet1!$C$5:$BW$192,MATCH($C35,Sheet1!$C$5:$C$192,0),59)</f>
        <v>249.39599999999999</v>
      </c>
      <c r="E35" s="71">
        <f t="shared" ref="E35" si="473">D35</f>
        <v>249.39599999999999</v>
      </c>
      <c r="F35" s="6">
        <f>(INDEX(Sheet1!$C$5:$BW$192,MATCH($C35,Sheet1!$C$5:$C$192,0),20))/$AP35</f>
        <v>8.9426823161571622</v>
      </c>
      <c r="G35" s="71">
        <f t="shared" ref="G35" si="474">F35</f>
        <v>8.9426823161571622</v>
      </c>
      <c r="H35" s="6">
        <f>(INDEX(Sheet1!$C$5:$BW$192,MATCH($C35,Sheet1!$C$5:$C$192,0),33))/$AP35</f>
        <v>2.3695909718235889E-2</v>
      </c>
      <c r="I35" s="71">
        <f t="shared" ref="I35" si="475">H35</f>
        <v>2.3695909718235889E-2</v>
      </c>
      <c r="J35" s="6">
        <f t="shared" si="3"/>
        <v>32.882692019837883</v>
      </c>
      <c r="K35" s="71">
        <f t="shared" ref="K35" si="476">J35</f>
        <v>32.882692019837883</v>
      </c>
      <c r="L35" s="6">
        <f>(((INDEX(Sheet1!$C$5:$BW$192,MATCH($C35,Sheet1!$C$5:$C$192,0),13))*3.4121416)+((INDEX(Sheet1!$C$5:$BW$192,MATCH($C35,Sheet1!$C$5:$C$192,0),26))*99.976))/$AP35</f>
        <v>0.31730152190887961</v>
      </c>
      <c r="M35" s="71">
        <f t="shared" ref="M35" si="477">L35</f>
        <v>0.31730152190887961</v>
      </c>
      <c r="N35" s="6">
        <f>(((INDEX(Sheet1!$C$5:$BW$192,MATCH($C35,Sheet1!$C$5:$C$192,0),14))*3.4121416)+((INDEX(Sheet1!$C$5:$BW$192,MATCH($C35,Sheet1!$C$5:$C$192,0),27))*99.976))/$AP35</f>
        <v>12.155178827959011</v>
      </c>
      <c r="O35" s="71">
        <f t="shared" ref="O35" si="478">N35</f>
        <v>12.155178827959011</v>
      </c>
      <c r="P35" s="6">
        <f>(((INDEX(Sheet1!$C$5:$BW$192,MATCH($C35,Sheet1!$C$5:$C$192,0),19))*3.4121416)+((INDEX(Sheet1!$C$5:$BW$192,MATCH($C35,Sheet1!$C$5:$C$192,0),32))*99.976))/$AP35</f>
        <v>8.1664358481136343</v>
      </c>
      <c r="Q35" s="71">
        <f t="shared" ref="Q35" si="479">P35</f>
        <v>8.1664358481136343</v>
      </c>
      <c r="R35" s="6">
        <f>(((INDEX(Sheet1!$C$5:$BW$192,MATCH($C35,Sheet1!$C$5:$C$192,0),34))+(INDEX(Sheet1!$C$5:$BW$192,MATCH($C35,Sheet1!$C$5:$C$192,0),35)))*99.976)/$AP35</f>
        <v>0</v>
      </c>
      <c r="S35" s="71">
        <f t="shared" ref="S35" si="480">R35</f>
        <v>0</v>
      </c>
      <c r="T35" s="45">
        <f>(((INDEX(Sheet1!$C$5:$BW$192,MATCH($C35,Sheet1!$C$5:$C$192,0),21))+(INDEX(Sheet1!$C$5:$BW$192,MATCH($C35,Sheet1!$C$5:$C$192,0),22))+(INDEX(Sheet1!$C$5:$BW$192,MATCH($C35,Sheet1!$C$5:$C$192,0),23))+(INDEX(Sheet1!$C$5:$BW$192,MATCH($C35,Sheet1!$C$5:$C$192,0),24)))*3.4121416)/$AP35</f>
        <v>10.81600614823712</v>
      </c>
      <c r="U35" s="71">
        <f t="shared" ref="U35" si="481">T35</f>
        <v>10.81600614823712</v>
      </c>
      <c r="V35" s="6">
        <f>(((INDEX(Sheet1!$C$5:$BW$192,MATCH($C35,Sheet1!$C$5:$C$192,0),15))*3.4121416)+((INDEX(Sheet1!$C$5:$BW$192,MATCH($C35,Sheet1!$C$5:$C$192,0),28))*99.976))/$AP35</f>
        <v>10.192055887808948</v>
      </c>
      <c r="W35" s="71">
        <f t="shared" ref="W35" si="482">V35</f>
        <v>10.192055887808948</v>
      </c>
      <c r="X35" s="6">
        <f>(((INDEX(Sheet1!$C$5:$BW$192,MATCH($C35,Sheet1!$C$5:C$192,0),17))*3.4121416)+((INDEX(Sheet1!$C$5:$BW$192,MATCH($C35,Sheet1!$C$5:C$192,0),30))*99.976))/$AP35</f>
        <v>0</v>
      </c>
      <c r="Y35" s="71">
        <f t="shared" ref="Y35" si="483">X35</f>
        <v>0</v>
      </c>
      <c r="Z35" s="6">
        <f>(((INDEX(Sheet1!$C$5:$BW$192,MATCH($C35,Sheet1!$C$5:C$192,0),16))*3.4121416)+((INDEX(Sheet1!$C$5:$BW$192,MATCH($C35,Sheet1!$C$5:C$192,0),29))*99.976))/$AP35</f>
        <v>0</v>
      </c>
      <c r="AA35" s="71">
        <f t="shared" ref="AA35" si="484">Z35</f>
        <v>0</v>
      </c>
      <c r="AB35" s="6">
        <f>(((INDEX(Sheet1!$C$5:$BW$192,MATCH($C35,Sheet1!$C$5:C$192,0),18))*3.4121416)+((INDEX(Sheet1!$C$5:$BW$192,MATCH($C35,Sheet1!$C$5:C$192,0),31))*99.976))/$AP35</f>
        <v>2.0517199340474126</v>
      </c>
      <c r="AC35" s="71">
        <f t="shared" ref="AC35" si="485">AB35</f>
        <v>2.0517199340474126</v>
      </c>
      <c r="AD35" s="9">
        <f>INDEX(Sheet1!$C$5:$BW$192,MATCH($C35,Sheet1!$C$5:$C$192,0),70)+INDEX(Sheet1!$C$5:$BW$192,MATCH($C35,Sheet1!$C$5:$C$192,0),73)</f>
        <v>0</v>
      </c>
      <c r="AE35" s="71">
        <f t="shared" ref="AE35" si="486">AD35</f>
        <v>0</v>
      </c>
      <c r="AF35" s="9">
        <f>INDEX(Sheet1!$C$5:$BW$192,MATCH($C35,Sheet1!$C$5:$C$192,0),68)+INDEX(Sheet1!$C$5:$BW$192,MATCH($C35,Sheet1!$C$5:$C$192,0),71)</f>
        <v>0</v>
      </c>
      <c r="AG35" s="71">
        <f t="shared" ref="AG35" si="487">AF35</f>
        <v>0</v>
      </c>
      <c r="AH35" s="47">
        <f t="shared" ref="AH35" si="488">IF($D$31=0,"",(D35-D$31)/D$31)</f>
        <v>-1.3683677666339766E-2</v>
      </c>
      <c r="AI35" s="72">
        <f t="shared" ref="AI35" si="489">IF($E$31=0,"",(E35-E$31)/E$31)</f>
        <v>-1.3683677666339766E-2</v>
      </c>
      <c r="AJ35" s="47">
        <f t="shared" ref="AJ35" si="490">IF($F$31=0,"",(F35-F$31)/F$31)</f>
        <v>-1.0090176161226573E-2</v>
      </c>
      <c r="AK35" s="77">
        <f t="shared" ref="AK35" si="491">IF($G$31=0,"",(G35-G$31)/G$31)</f>
        <v>-1.0090176161226573E-2</v>
      </c>
      <c r="AL35" s="45" t="str">
        <f t="shared" ref="AL35" si="492">IF(AND(AH35&gt;0,AI35&gt;0), "Yes", "No")</f>
        <v>No</v>
      </c>
      <c r="AM35" s="45" t="str">
        <f t="shared" ref="AM35" si="493">IF(AND(AH35&lt;0,AI35&lt;0), "No", "Yes")</f>
        <v>No</v>
      </c>
      <c r="AN35" s="73" t="str">
        <f t="shared" si="438"/>
        <v>Pass</v>
      </c>
      <c r="AO35" s="81"/>
      <c r="AP35" s="46">
        <f>IF(ISNUMBER(SEARCH("RetlMed",C35)),Sheet3!D$2,IF(ISNUMBER(SEARCH("OffSml",C35)),Sheet3!A$2,IF(ISNUMBER(SEARCH("OffMed",C35)),Sheet3!B$2,IF(ISNUMBER(SEARCH("OffLrg",C35)),Sheet3!C$2,IF(ISNUMBER(SEARCH("RetlStrp",C35)),Sheet3!E$2)))))</f>
        <v>24563.1</v>
      </c>
      <c r="AQ35" s="42"/>
      <c r="AR35" s="42"/>
      <c r="AS35" s="43"/>
    </row>
    <row r="36" spans="1:45" s="3" customFormat="1" ht="26.25" customHeight="1" x14ac:dyDescent="0.2">
      <c r="A36" s="85"/>
      <c r="B36" s="44" t="str">
        <f t="shared" si="16"/>
        <v>CBECC-Com 2016.3.0</v>
      </c>
      <c r="C36" s="60" t="s">
        <v>124</v>
      </c>
      <c r="D36" s="51">
        <f>INDEX(Sheet1!$C$5:$BW$192,MATCH($C36,Sheet1!$C$5:$C$192,0),59)</f>
        <v>252.85599999999999</v>
      </c>
      <c r="E36" s="71">
        <f t="shared" ref="E36:E38" si="494">D36</f>
        <v>252.85599999999999</v>
      </c>
      <c r="F36" s="51">
        <f>(INDEX(Sheet1!$C$5:$BW$192,MATCH($C36,Sheet1!$C$5:$C$192,0),20))/$AP36</f>
        <v>9.0338353058042351</v>
      </c>
      <c r="G36" s="71">
        <f t="shared" ref="G36" si="495">F36</f>
        <v>9.0338353058042351</v>
      </c>
      <c r="H36" s="51">
        <f>(INDEX(Sheet1!$C$5:$BW$192,MATCH($C36,Sheet1!$C$5:$C$192,0),33))/$AP36</f>
        <v>2.4711864544784658E-2</v>
      </c>
      <c r="I36" s="71">
        <f t="shared" ref="I36" si="496">H36</f>
        <v>2.4711864544784658E-2</v>
      </c>
      <c r="J36" s="51">
        <f t="shared" si="3"/>
        <v>33.295263058887521</v>
      </c>
      <c r="K36" s="71">
        <f t="shared" ref="K36" si="497">J36</f>
        <v>33.295263058887521</v>
      </c>
      <c r="L36" s="51">
        <f>(((INDEX(Sheet1!$C$5:$BW$192,MATCH($C36,Sheet1!$C$5:$C$192,0),13))*3.4121416)+((INDEX(Sheet1!$C$5:$BW$192,MATCH($C36,Sheet1!$C$5:$C$192,0),26))*99.976))/$AP36</f>
        <v>0.41886936551168225</v>
      </c>
      <c r="M36" s="71">
        <f t="shared" ref="M36" si="498">L36</f>
        <v>0.41886936551168225</v>
      </c>
      <c r="N36" s="51">
        <f>(((INDEX(Sheet1!$C$5:$BW$192,MATCH($C36,Sheet1!$C$5:$C$192,0),14))*3.4121416)+((INDEX(Sheet1!$C$5:$BW$192,MATCH($C36,Sheet1!$C$5:$C$192,0),27))*99.976))/$AP36</f>
        <v>12.466177953235544</v>
      </c>
      <c r="O36" s="71">
        <f t="shared" ref="O36" si="499">N36</f>
        <v>12.466177953235544</v>
      </c>
      <c r="P36" s="51">
        <f>(((INDEX(Sheet1!$C$5:$BW$192,MATCH($C36,Sheet1!$C$5:$C$192,0),19))*3.4121416)+((INDEX(Sheet1!$C$5:$BW$192,MATCH($C36,Sheet1!$C$5:$C$192,0),32))*99.976))/$AP36</f>
        <v>8.1664358481136343</v>
      </c>
      <c r="Q36" s="71">
        <f t="shared" ref="Q36" si="500">P36</f>
        <v>8.1664358481136343</v>
      </c>
      <c r="R36" s="51">
        <f>(((INDEX(Sheet1!$C$5:$BW$192,MATCH($C36,Sheet1!$C$5:$C$192,0),34))+(INDEX(Sheet1!$C$5:$BW$192,MATCH($C36,Sheet1!$C$5:$C$192,0),35)))*99.976)/$AP36</f>
        <v>0</v>
      </c>
      <c r="S36" s="71">
        <f t="shared" ref="S36" si="501">R36</f>
        <v>0</v>
      </c>
      <c r="T36" s="51">
        <f>(((INDEX(Sheet1!$C$5:$BW$192,MATCH($C36,Sheet1!$C$5:$C$192,0),21))+(INDEX(Sheet1!$C$5:$BW$192,MATCH($C36,Sheet1!$C$5:$C$192,0),22))+(INDEX(Sheet1!$C$5:$BW$192,MATCH($C36,Sheet1!$C$5:$C$192,0),23))+(INDEX(Sheet1!$C$5:$BW$192,MATCH($C36,Sheet1!$C$5:$C$192,0),24)))*3.4121416)/$AP36</f>
        <v>10.81600614823712</v>
      </c>
      <c r="U36" s="71">
        <f t="shared" ref="U36" si="502">T36</f>
        <v>10.81600614823712</v>
      </c>
      <c r="V36" s="51">
        <f>(((INDEX(Sheet1!$C$5:$BW$192,MATCH($C36,Sheet1!$C$5:$C$192,0),15))*3.4121416)+((INDEX(Sheet1!$C$5:$BW$192,MATCH($C36,Sheet1!$C$5:$C$192,0),28))*99.976))/$AP36</f>
        <v>10.192055887808948</v>
      </c>
      <c r="W36" s="71">
        <f t="shared" ref="W36" si="503">V36</f>
        <v>10.192055887808948</v>
      </c>
      <c r="X36" s="51">
        <f>(((INDEX(Sheet1!$C$5:$BW$192,MATCH($C36,Sheet1!$C$5:C$192,0),17))*3.4121416)+((INDEX(Sheet1!$C$5:$BW$192,MATCH($C36,Sheet1!$C$5:C$192,0),30))*99.976))/$AP36</f>
        <v>0</v>
      </c>
      <c r="Y36" s="71">
        <f t="shared" ref="Y36" si="504">X36</f>
        <v>0</v>
      </c>
      <c r="Z36" s="51">
        <f>(((INDEX(Sheet1!$C$5:$BW$192,MATCH($C36,Sheet1!$C$5:C$192,0),16))*3.4121416)+((INDEX(Sheet1!$C$5:$BW$192,MATCH($C36,Sheet1!$C$5:C$192,0),29))*99.976))/$AP36</f>
        <v>0</v>
      </c>
      <c r="AA36" s="71">
        <f t="shared" ref="AA36" si="505">Z36</f>
        <v>0</v>
      </c>
      <c r="AB36" s="51">
        <f>(((INDEX(Sheet1!$C$5:$BW$192,MATCH($C36,Sheet1!$C$5:C$192,0),18))*3.4121416)+((INDEX(Sheet1!$C$5:$BW$192,MATCH($C36,Sheet1!$C$5:C$192,0),31))*99.976))/$AP36</f>
        <v>2.051724004217709</v>
      </c>
      <c r="AC36" s="71">
        <f t="shared" ref="AC36" si="506">AB36</f>
        <v>2.051724004217709</v>
      </c>
      <c r="AD36" s="52">
        <f>INDEX(Sheet1!$C$5:$BW$192,MATCH($C36,Sheet1!$C$5:$C$192,0),70)+INDEX(Sheet1!$C$5:$BW$192,MATCH($C36,Sheet1!$C$5:$C$192,0),73)</f>
        <v>0</v>
      </c>
      <c r="AE36" s="71">
        <f t="shared" ref="AE36" si="507">AD36</f>
        <v>0</v>
      </c>
      <c r="AF36" s="52">
        <f>INDEX(Sheet1!$C$5:$BW$192,MATCH($C36,Sheet1!$C$5:$C$192,0),68)+INDEX(Sheet1!$C$5:$BW$192,MATCH($C36,Sheet1!$C$5:$C$192,0),71)</f>
        <v>0</v>
      </c>
      <c r="AG36" s="71">
        <f t="shared" ref="AG36" si="508">AF36</f>
        <v>0</v>
      </c>
      <c r="AH36" s="53"/>
      <c r="AI36" s="51"/>
      <c r="AJ36" s="53"/>
      <c r="AK36" s="51"/>
      <c r="AL36" s="51"/>
      <c r="AM36" s="51"/>
      <c r="AN36" s="74"/>
      <c r="AO36" s="78"/>
      <c r="AP36" s="46">
        <f>IF(ISNUMBER(SEARCH("RetlMed",C36)),Sheet3!D$2,IF(ISNUMBER(SEARCH("OffSml",C36)),Sheet3!A$2,IF(ISNUMBER(SEARCH("OffMed",C36)),Sheet3!B$2,IF(ISNUMBER(SEARCH("OffLrg",C36)),Sheet3!C$2,IF(ISNUMBER(SEARCH("RetlStrp",C36)),Sheet3!E$2)))))</f>
        <v>24563.1</v>
      </c>
      <c r="AQ36" s="14"/>
      <c r="AR36" s="14"/>
      <c r="AS36" s="14"/>
    </row>
    <row r="37" spans="1:45" s="2" customFormat="1" ht="25.5" customHeight="1" x14ac:dyDescent="0.25">
      <c r="A37" s="84" t="s">
        <v>103</v>
      </c>
      <c r="B37" s="44" t="str">
        <f t="shared" si="16"/>
        <v>CBECC-Com 2016.3.0</v>
      </c>
      <c r="C37" s="62" t="s">
        <v>149</v>
      </c>
      <c r="D37" s="45">
        <f>INDEX(Sheet1!$C$5:$BW$192,MATCH($C37,Sheet1!$C$5:$C$192,0),59)</f>
        <v>244.83500000000001</v>
      </c>
      <c r="E37" s="71">
        <f t="shared" si="494"/>
        <v>244.83500000000001</v>
      </c>
      <c r="F37" s="6">
        <f>(INDEX(Sheet1!$C$5:$BW$192,MATCH($C37,Sheet1!$C$5:$C$192,0),20))/$AP37</f>
        <v>8.6826581335417767</v>
      </c>
      <c r="G37" s="71">
        <f t="shared" ref="G37" si="509">F37</f>
        <v>8.6826581335417767</v>
      </c>
      <c r="H37" s="6">
        <f>(INDEX(Sheet1!$C$5:$BW$192,MATCH($C37,Sheet1!$C$5:$C$192,0),33))/$AP37</f>
        <v>2.7856540908924365E-2</v>
      </c>
      <c r="I37" s="71">
        <f t="shared" ref="I37" si="510">H37</f>
        <v>2.7856540908924365E-2</v>
      </c>
      <c r="J37" s="6">
        <f t="shared" si="3"/>
        <v>32.411400069914258</v>
      </c>
      <c r="K37" s="71">
        <f t="shared" ref="K37" si="511">J37</f>
        <v>32.411400069914258</v>
      </c>
      <c r="L37" s="6">
        <f>(((INDEX(Sheet1!$C$5:$BW$192,MATCH($C37,Sheet1!$C$5:$C$192,0),13))*3.4121416)+((INDEX(Sheet1!$C$5:$BW$192,MATCH($C37,Sheet1!$C$5:$C$192,0),26))*99.976))/$AP37</f>
        <v>0.73962095339231626</v>
      </c>
      <c r="M37" s="71">
        <f t="shared" ref="M37" si="512">L37</f>
        <v>0.73962095339231626</v>
      </c>
      <c r="N37" s="6">
        <f>(((INDEX(Sheet1!$C$5:$BW$192,MATCH($C37,Sheet1!$C$5:$C$192,0),14))*3.4121416)+((INDEX(Sheet1!$C$5:$BW$192,MATCH($C37,Sheet1!$C$5:$C$192,0),27))*99.976))/$AP37</f>
        <v>12.438256377310681</v>
      </c>
      <c r="O37" s="71">
        <f t="shared" ref="O37" si="513">N37</f>
        <v>12.438256377310681</v>
      </c>
      <c r="P37" s="6">
        <f>(((INDEX(Sheet1!$C$5:$BW$192,MATCH($C37,Sheet1!$C$5:$C$192,0),19))*3.4121416)+((INDEX(Sheet1!$C$5:$BW$192,MATCH($C37,Sheet1!$C$5:$C$192,0),32))*99.976))/$AP37</f>
        <v>8.1664358481136343</v>
      </c>
      <c r="Q37" s="71">
        <f t="shared" ref="Q37" si="514">P37</f>
        <v>8.1664358481136343</v>
      </c>
      <c r="R37" s="6">
        <f>(((INDEX(Sheet1!$C$5:$BW$192,MATCH($C37,Sheet1!$C$5:$C$192,0),34))+(INDEX(Sheet1!$C$5:$BW$192,MATCH($C37,Sheet1!$C$5:$C$192,0),35)))*99.976)/$AP37</f>
        <v>0</v>
      </c>
      <c r="S37" s="71">
        <f t="shared" ref="S37" si="515">R37</f>
        <v>0</v>
      </c>
      <c r="T37" s="45">
        <f>(((INDEX(Sheet1!$C$5:$BW$192,MATCH($C37,Sheet1!$C$5:$C$192,0),21))+(INDEX(Sheet1!$C$5:$BW$192,MATCH($C37,Sheet1!$C$5:$C$192,0),22))+(INDEX(Sheet1!$C$5:$BW$192,MATCH($C37,Sheet1!$C$5:$C$192,0),23))+(INDEX(Sheet1!$C$5:$BW$192,MATCH($C37,Sheet1!$C$5:$C$192,0),24)))*3.4121416)/$AP37</f>
        <v>10.81600614823712</v>
      </c>
      <c r="U37" s="71">
        <f t="shared" ref="U37" si="516">T37</f>
        <v>10.81600614823712</v>
      </c>
      <c r="V37" s="6">
        <f>(((INDEX(Sheet1!$C$5:$BW$192,MATCH($C37,Sheet1!$C$5:$C$192,0),15))*3.4121416)+((INDEX(Sheet1!$C$5:$BW$192,MATCH($C37,Sheet1!$C$5:$C$192,0),28))*99.976))/$AP37</f>
        <v>9.0153628868799132</v>
      </c>
      <c r="W37" s="71">
        <f t="shared" ref="W37" si="517">V37</f>
        <v>9.0153628868799132</v>
      </c>
      <c r="X37" s="6">
        <f>(((INDEX(Sheet1!$C$5:$BW$192,MATCH($C37,Sheet1!$C$5:C$192,0),17))*3.4121416)+((INDEX(Sheet1!$C$5:$BW$192,MATCH($C37,Sheet1!$C$5:C$192,0),30))*99.976))/$AP37</f>
        <v>0</v>
      </c>
      <c r="Y37" s="71">
        <f t="shared" ref="Y37" si="518">X37</f>
        <v>0</v>
      </c>
      <c r="Z37" s="6">
        <f>(((INDEX(Sheet1!$C$5:$BW$192,MATCH($C37,Sheet1!$C$5:C$192,0),16))*3.4121416)+((INDEX(Sheet1!$C$5:$BW$192,MATCH($C37,Sheet1!$C$5:C$192,0),29))*99.976))/$AP37</f>
        <v>0</v>
      </c>
      <c r="AA37" s="71">
        <f t="shared" ref="AA37" si="519">Z37</f>
        <v>0</v>
      </c>
      <c r="AB37" s="6">
        <f>(((INDEX(Sheet1!$C$5:$BW$192,MATCH($C37,Sheet1!$C$5:C$192,0),18))*3.4121416)+((INDEX(Sheet1!$C$5:$BW$192,MATCH($C37,Sheet1!$C$5:C$192,0),31))*99.976))/$AP37</f>
        <v>2.051724004217709</v>
      </c>
      <c r="AC37" s="71">
        <f t="shared" ref="AC37" si="520">AB37</f>
        <v>2.051724004217709</v>
      </c>
      <c r="AD37" s="9">
        <f>INDEX(Sheet1!$C$5:$BW$192,MATCH($C37,Sheet1!$C$5:$C$192,0),70)+INDEX(Sheet1!$C$5:$BW$192,MATCH($C37,Sheet1!$C$5:$C$192,0),73)</f>
        <v>0</v>
      </c>
      <c r="AE37" s="71">
        <f t="shared" ref="AE37" si="521">AD37</f>
        <v>0</v>
      </c>
      <c r="AF37" s="9">
        <f>INDEX(Sheet1!$C$5:$BW$192,MATCH($C37,Sheet1!$C$5:$C$192,0),68)+INDEX(Sheet1!$C$5:$BW$192,MATCH($C37,Sheet1!$C$5:$C$192,0),71)</f>
        <v>0</v>
      </c>
      <c r="AG37" s="71">
        <f t="shared" ref="AG37" si="522">AF37</f>
        <v>0</v>
      </c>
      <c r="AH37" s="47">
        <f>IF($D$36=0,"",(D37-$D$36)/$D$36)</f>
        <v>-3.1721612301072497E-2</v>
      </c>
      <c r="AI37" s="72">
        <f>IF($E$36=0,"",(E37-$E$36)/$E$36)</f>
        <v>-3.1721612301072497E-2</v>
      </c>
      <c r="AJ37" s="47">
        <f>IF($F$36=0,"",(F37-$F$36)/$F$36)</f>
        <v>-3.8873541566208009E-2</v>
      </c>
      <c r="AK37" s="77">
        <f>IF($G$36=0,"",(G37-$G$36)/$G$36)</f>
        <v>-3.8873541566208009E-2</v>
      </c>
      <c r="AL37" s="45" t="str">
        <f t="shared" ref="AL37:AL38" si="523">IF(AND(AH37&gt;0,AI37&gt;0), "Yes", "No")</f>
        <v>No</v>
      </c>
      <c r="AM37" s="45" t="str">
        <f t="shared" ref="AM37:AM38" si="524">IF(AND(AH37&lt;0,AI37&lt;0), "No", "Yes")</f>
        <v>No</v>
      </c>
      <c r="AN37" s="73" t="str">
        <f>IF((AL37=AM37),(IF(AND(AI37&gt;(-0.5%*D$13),AI37&lt;(0.5%*D$13),AE37&lt;=AD37,AG37&lt;=AF37,(COUNTBLANK(D37:AK37)=0)),"Pass","Fail")),IF(COUNTA(D37:AK37)=0,"","Fail"))</f>
        <v>Pass</v>
      </c>
      <c r="AO37" s="80"/>
      <c r="AP37" s="46">
        <f>IF(ISNUMBER(SEARCH("RetlMed",C37)),Sheet3!D$2,IF(ISNUMBER(SEARCH("OffSml",C37)),Sheet3!A$2,IF(ISNUMBER(SEARCH("OffMed",C37)),Sheet3!B$2,IF(ISNUMBER(SEARCH("OffLrg",C37)),Sheet3!C$2,IF(ISNUMBER(SEARCH("RetlStrp",C37)),Sheet3!E$2)))))</f>
        <v>24563.1</v>
      </c>
      <c r="AQ37" s="17"/>
      <c r="AR37" s="17"/>
      <c r="AS37" s="19"/>
    </row>
    <row r="38" spans="1:45" s="8" customFormat="1" ht="25.5" customHeight="1" x14ac:dyDescent="0.25">
      <c r="A38" s="84"/>
      <c r="B38" s="44" t="str">
        <f t="shared" si="16"/>
        <v>CBECC-Com 2016.3.0</v>
      </c>
      <c r="C38" s="62" t="s">
        <v>150</v>
      </c>
      <c r="D38" s="45">
        <f>INDEX(Sheet1!$C$5:$BW$192,MATCH($C38,Sheet1!$C$5:$C$192,0),59)</f>
        <v>244.059</v>
      </c>
      <c r="E38" s="71">
        <f t="shared" si="494"/>
        <v>244.059</v>
      </c>
      <c r="F38" s="6">
        <f>(INDEX(Sheet1!$C$5:$BW$192,MATCH($C38,Sheet1!$C$5:$C$192,0),20))/$AP38</f>
        <v>8.6455699809877427</v>
      </c>
      <c r="G38" s="71">
        <f t="shared" ref="G38" si="525">F38</f>
        <v>8.6455699809877427</v>
      </c>
      <c r="H38" s="6">
        <f>(INDEX(Sheet1!$C$5:$BW$192,MATCH($C38,Sheet1!$C$5:$C$192,0),33))/$AP38</f>
        <v>2.7856500197450649E-2</v>
      </c>
      <c r="I38" s="71">
        <f t="shared" ref="I38" si="526">H38</f>
        <v>2.7856500197450649E-2</v>
      </c>
      <c r="J38" s="6">
        <f t="shared" si="3"/>
        <v>32.284892090756905</v>
      </c>
      <c r="K38" s="71">
        <f t="shared" ref="K38" si="527">J38</f>
        <v>32.284892090756905</v>
      </c>
      <c r="L38" s="6">
        <f>(((INDEX(Sheet1!$C$5:$BW$192,MATCH($C38,Sheet1!$C$5:$C$192,0),13))*3.4121416)+((INDEX(Sheet1!$C$5:$BW$192,MATCH($C38,Sheet1!$C$5:$C$192,0),26))*99.976))/$AP38</f>
        <v>0.73644021356876277</v>
      </c>
      <c r="M38" s="71">
        <f t="shared" ref="M38" si="528">L38</f>
        <v>0.73644021356876277</v>
      </c>
      <c r="N38" s="6">
        <f>(((INDEX(Sheet1!$C$5:$BW$192,MATCH($C38,Sheet1!$C$5:$C$192,0),14))*3.4121416)+((INDEX(Sheet1!$C$5:$BW$192,MATCH($C38,Sheet1!$C$5:$C$192,0),27))*99.976))/$AP38</f>
        <v>12.314984703302109</v>
      </c>
      <c r="O38" s="71">
        <f t="shared" ref="O38" si="529">N38</f>
        <v>12.314984703302109</v>
      </c>
      <c r="P38" s="6">
        <f>(((INDEX(Sheet1!$C$5:$BW$192,MATCH($C38,Sheet1!$C$5:$C$192,0),19))*3.4121416)+((INDEX(Sheet1!$C$5:$BW$192,MATCH($C38,Sheet1!$C$5:$C$192,0),32))*99.976))/$AP38</f>
        <v>8.1664358481136343</v>
      </c>
      <c r="Q38" s="71">
        <f t="shared" ref="Q38" si="530">P38</f>
        <v>8.1664358481136343</v>
      </c>
      <c r="R38" s="6">
        <f>(((INDEX(Sheet1!$C$5:$BW$192,MATCH($C38,Sheet1!$C$5:$C$192,0),34))+(INDEX(Sheet1!$C$5:$BW$192,MATCH($C38,Sheet1!$C$5:$C$192,0),35)))*99.976)/$AP38</f>
        <v>0</v>
      </c>
      <c r="S38" s="71">
        <f t="shared" ref="S38" si="531">R38</f>
        <v>0</v>
      </c>
      <c r="T38" s="45">
        <f>(((INDEX(Sheet1!$C$5:$BW$192,MATCH($C38,Sheet1!$C$5:$C$192,0),21))+(INDEX(Sheet1!$C$5:$BW$192,MATCH($C38,Sheet1!$C$5:$C$192,0),22))+(INDEX(Sheet1!$C$5:$BW$192,MATCH($C38,Sheet1!$C$5:$C$192,0),23))+(INDEX(Sheet1!$C$5:$BW$192,MATCH($C38,Sheet1!$C$5:$C$192,0),24)))*3.4121416)/$AP38</f>
        <v>10.81600614823712</v>
      </c>
      <c r="U38" s="71">
        <f t="shared" ref="U38" si="532">T38</f>
        <v>10.81600614823712</v>
      </c>
      <c r="V38" s="6">
        <f>(((INDEX(Sheet1!$C$5:$BW$192,MATCH($C38,Sheet1!$C$5:$C$192,0),15))*3.4121416)+((INDEX(Sheet1!$C$5:$BW$192,MATCH($C38,Sheet1!$C$5:$C$192,0),28))*99.976))/$AP38</f>
        <v>9.0153073215546904</v>
      </c>
      <c r="W38" s="71">
        <f t="shared" ref="W38" si="533">V38</f>
        <v>9.0153073215546904</v>
      </c>
      <c r="X38" s="6">
        <f>(((INDEX(Sheet1!$C$5:$BW$192,MATCH($C38,Sheet1!$C$5:C$192,0),17))*3.4121416)+((INDEX(Sheet1!$C$5:$BW$192,MATCH($C38,Sheet1!$C$5:C$192,0),30))*99.976))/$AP38</f>
        <v>0</v>
      </c>
      <c r="Y38" s="71">
        <f t="shared" ref="Y38" si="534">X38</f>
        <v>0</v>
      </c>
      <c r="Z38" s="6">
        <f>(((INDEX(Sheet1!$C$5:$BW$192,MATCH($C38,Sheet1!$C$5:C$192,0),16))*3.4121416)+((INDEX(Sheet1!$C$5:$BW$192,MATCH($C38,Sheet1!$C$5:C$192,0),29))*99.976))/$AP38</f>
        <v>0</v>
      </c>
      <c r="AA38" s="71">
        <f t="shared" ref="AA38" si="535">Z38</f>
        <v>0</v>
      </c>
      <c r="AB38" s="6">
        <f>(((INDEX(Sheet1!$C$5:$BW$192,MATCH($C38,Sheet1!$C$5:C$192,0),18))*3.4121416)+((INDEX(Sheet1!$C$5:$BW$192,MATCH($C38,Sheet1!$C$5:C$192,0),31))*99.976))/$AP38</f>
        <v>2.051724004217709</v>
      </c>
      <c r="AC38" s="71">
        <f t="shared" ref="AC38" si="536">AB38</f>
        <v>2.051724004217709</v>
      </c>
      <c r="AD38" s="9">
        <f>INDEX(Sheet1!$C$5:$BW$192,MATCH($C38,Sheet1!$C$5:$C$192,0),70)+INDEX(Sheet1!$C$5:$BW$192,MATCH($C38,Sheet1!$C$5:$C$192,0),73)</f>
        <v>0</v>
      </c>
      <c r="AE38" s="71">
        <f t="shared" ref="AE38" si="537">AD38</f>
        <v>0</v>
      </c>
      <c r="AF38" s="9">
        <f>INDEX(Sheet1!$C$5:$BW$192,MATCH($C38,Sheet1!$C$5:$C$192,0),68)+INDEX(Sheet1!$C$5:$BW$192,MATCH($C38,Sheet1!$C$5:$C$192,0),71)</f>
        <v>0</v>
      </c>
      <c r="AG38" s="71">
        <f t="shared" ref="AG38" si="538">AF38</f>
        <v>0</v>
      </c>
      <c r="AH38" s="47">
        <f>IF($D$36=0,"",(D38-$D$36)/$D$36)</f>
        <v>-3.4790552725662026E-2</v>
      </c>
      <c r="AI38" s="72">
        <f>IF($E$36=0,"",(E38-$E$36)/$E$36)</f>
        <v>-3.4790552725662026E-2</v>
      </c>
      <c r="AJ38" s="47">
        <f>IF($F$36=0,"",(F38-$F$36)/$F$36)</f>
        <v>-4.2979012974371157E-2</v>
      </c>
      <c r="AK38" s="77">
        <f>IF($G$36=0,"",(G38-$G$36)/$G$36)</f>
        <v>-4.2979012974371157E-2</v>
      </c>
      <c r="AL38" s="45" t="str">
        <f t="shared" si="523"/>
        <v>No</v>
      </c>
      <c r="AM38" s="45" t="str">
        <f t="shared" si="524"/>
        <v>No</v>
      </c>
      <c r="AN38" s="73" t="str">
        <f>IF((AL38=AM38),(IF(AND(AI38&gt;(-0.5%*D$13),AI38&lt;(0.5%*D$13),AE38&lt;=AD38,AG38&lt;=AF38,(COUNTBLANK(D38:AK38)=0)),"Pass","Fail")),IF(COUNTA(D38:AK38)=0,"","Fail"))</f>
        <v>Pass</v>
      </c>
      <c r="AO38" s="80"/>
      <c r="AP38" s="46">
        <f>IF(ISNUMBER(SEARCH("RetlMed",C38)),Sheet3!D$2,IF(ISNUMBER(SEARCH("OffSml",C38)),Sheet3!A$2,IF(ISNUMBER(SEARCH("OffMed",C38)),Sheet3!B$2,IF(ISNUMBER(SEARCH("OffLrg",C38)),Sheet3!C$2,IF(ISNUMBER(SEARCH("RetlStrp",C38)),Sheet3!E$2)))))</f>
        <v>24563.1</v>
      </c>
      <c r="AQ38" s="17"/>
      <c r="AR38" s="17"/>
      <c r="AS38" s="16"/>
    </row>
  </sheetData>
  <sheetProtection password="E946" sheet="1" objects="1" scenarios="1" formatCells="0" formatColumns="0" formatRows="0"/>
  <mergeCells count="26">
    <mergeCell ref="C2:C4"/>
    <mergeCell ref="AD3:AE3"/>
    <mergeCell ref="D2:E2"/>
    <mergeCell ref="F2:G2"/>
    <mergeCell ref="H2:I2"/>
    <mergeCell ref="J2:K2"/>
    <mergeCell ref="D3:E3"/>
    <mergeCell ref="F3:G3"/>
    <mergeCell ref="H3:I3"/>
    <mergeCell ref="J3:K3"/>
    <mergeCell ref="AN2:AN4"/>
    <mergeCell ref="L3:M3"/>
    <mergeCell ref="L2:AC2"/>
    <mergeCell ref="AH3:AI3"/>
    <mergeCell ref="AJ3:AK3"/>
    <mergeCell ref="AH2:AK2"/>
    <mergeCell ref="N3:O3"/>
    <mergeCell ref="P3:Q3"/>
    <mergeCell ref="R3:S3"/>
    <mergeCell ref="V3:W3"/>
    <mergeCell ref="X3:Y3"/>
    <mergeCell ref="Z3:AA3"/>
    <mergeCell ref="AB3:AC3"/>
    <mergeCell ref="T3:U3"/>
    <mergeCell ref="AF3:AG3"/>
    <mergeCell ref="AD2:AG2"/>
  </mergeCells>
  <conditionalFormatting sqref="AN22:AN25">
    <cfRule type="expression" dxfId="112" priority="823" stopIfTrue="1">
      <formula>"IF($AA$6=1.1*$Z$6)"</formula>
    </cfRule>
  </conditionalFormatting>
  <conditionalFormatting sqref="AN22:AN25">
    <cfRule type="containsText" dxfId="111" priority="821" stopIfTrue="1" operator="containsText" text="Pass">
      <formula>NOT(ISERROR(SEARCH("Pass",AN22)))</formula>
    </cfRule>
    <cfRule type="containsText" dxfId="110" priority="822" stopIfTrue="1" operator="containsText" text="Fail">
      <formula>NOT(ISERROR(SEARCH("Fail",AN22)))</formula>
    </cfRule>
  </conditionalFormatting>
  <conditionalFormatting sqref="AN32:AN34">
    <cfRule type="expression" dxfId="109" priority="819" stopIfTrue="1">
      <formula>"IF($AA$6=1.1*$Z$6)"</formula>
    </cfRule>
  </conditionalFormatting>
  <conditionalFormatting sqref="AN32:AN34">
    <cfRule type="containsText" dxfId="108" priority="817" stopIfTrue="1" operator="containsText" text="Pass">
      <formula>NOT(ISERROR(SEARCH("Pass",AN32)))</formula>
    </cfRule>
    <cfRule type="containsText" dxfId="107" priority="818" stopIfTrue="1" operator="containsText" text="Fail">
      <formula>NOT(ISERROR(SEARCH("Fail",AN32)))</formula>
    </cfRule>
  </conditionalFormatting>
  <conditionalFormatting sqref="D19 F19 H19 J19 L19 N19 P19 R19 T19 V19 X19 Z19 AB19 AD19 AF19">
    <cfRule type="expression" dxfId="106" priority="3171" stopIfTrue="1">
      <formula>SEARCH("Baserun",#REF!)="False"</formula>
    </cfRule>
    <cfRule type="expression" dxfId="105" priority="3174" stopIfTrue="1">
      <formula>SEARCH("Baseline",$C19)="False"</formula>
    </cfRule>
  </conditionalFormatting>
  <conditionalFormatting sqref="AN6:AN9 AN11:AN12 AN17:AN20 AN14:AN15">
    <cfRule type="expression" dxfId="104" priority="716" stopIfTrue="1">
      <formula>"IF($AA$6=1.1*$Z$6)"</formula>
    </cfRule>
  </conditionalFormatting>
  <conditionalFormatting sqref="AN6:AN9 AN11:AN12 AN17:AN20 AN14:AN15">
    <cfRule type="containsText" dxfId="103" priority="714" stopIfTrue="1" operator="containsText" text="Pass">
      <formula>NOT(ISERROR(SEARCH("Pass",AN6)))</formula>
    </cfRule>
    <cfRule type="containsText" dxfId="102" priority="715" stopIfTrue="1" operator="containsText" text="Fail">
      <formula>NOT(ISERROR(SEARCH("Fail",AN6)))</formula>
    </cfRule>
  </conditionalFormatting>
  <conditionalFormatting sqref="AN6:AN9">
    <cfRule type="expression" dxfId="101" priority="713" stopIfTrue="1">
      <formula>"IF($AA$6=1.1*$Z$6)"</formula>
    </cfRule>
  </conditionalFormatting>
  <conditionalFormatting sqref="AN6:AN9">
    <cfRule type="containsText" dxfId="100" priority="711" stopIfTrue="1" operator="containsText" text="Pass">
      <formula>NOT(ISERROR(SEARCH("Pass",AN6)))</formula>
    </cfRule>
    <cfRule type="containsText" dxfId="99" priority="712" stopIfTrue="1" operator="containsText" text="Fail">
      <formula>NOT(ISERROR(SEARCH("Fail",AN6)))</formula>
    </cfRule>
  </conditionalFormatting>
  <conditionalFormatting sqref="AH17:AH20 AJ17:AJ20">
    <cfRule type="expression" dxfId="98" priority="687" stopIfTrue="1">
      <formula>SEARCH("Baserun",#REF!)="False"</formula>
    </cfRule>
    <cfRule type="expression" dxfId="97" priority="688" stopIfTrue="1">
      <formula>SEARCH("Baseline",$C17)="False"</formula>
    </cfRule>
  </conditionalFormatting>
  <conditionalFormatting sqref="AN27:AN29">
    <cfRule type="expression" dxfId="96" priority="272" stopIfTrue="1">
      <formula>"IF($AA$6=1.1*$Z$6)"</formula>
    </cfRule>
  </conditionalFormatting>
  <conditionalFormatting sqref="AN27:AN29">
    <cfRule type="containsText" dxfId="95" priority="270" stopIfTrue="1" operator="containsText" text="Pass">
      <formula>NOT(ISERROR(SEARCH("Pass",AN27)))</formula>
    </cfRule>
    <cfRule type="containsText" dxfId="94" priority="271" stopIfTrue="1" operator="containsText" text="Fail">
      <formula>NOT(ISERROR(SEARCH("Fail",AN27)))</formula>
    </cfRule>
  </conditionalFormatting>
  <conditionalFormatting sqref="D20 F20 H20 J20 L20 N20 P20 R20 T20 V20 X20 Z20 AB20 AD20 AF20">
    <cfRule type="expression" dxfId="93" priority="5763" stopIfTrue="1">
      <formula>SEARCH("Baserun",#REF!)="False"</formula>
    </cfRule>
    <cfRule type="expression" dxfId="92" priority="5764" stopIfTrue="1">
      <formula>SEARCH("Baseline",$C20)="False"</formula>
    </cfRule>
  </conditionalFormatting>
  <conditionalFormatting sqref="AH14:AH15 AJ14:AJ15">
    <cfRule type="expression" dxfId="91" priority="5807" stopIfTrue="1">
      <formula>SEARCH("Baserun",#REF!)="False"</formula>
    </cfRule>
    <cfRule type="expression" dxfId="90" priority="5808" stopIfTrue="1">
      <formula>SEARCH("Baseline",$C14)="False"</formula>
    </cfRule>
  </conditionalFormatting>
  <conditionalFormatting sqref="AH11:AH12 AJ11:AJ12">
    <cfRule type="expression" dxfId="89" priority="5813" stopIfTrue="1">
      <formula>SEARCH("Baserun",#REF!)="False"</formula>
    </cfRule>
    <cfRule type="expression" dxfId="88" priority="5814" stopIfTrue="1">
      <formula>SEARCH("Baseline",$C11)="False"</formula>
    </cfRule>
  </conditionalFormatting>
  <conditionalFormatting sqref="AN37:AN38">
    <cfRule type="expression" dxfId="87" priority="220" stopIfTrue="1">
      <formula>"IF($AA$6=1.1*$Z$6)"</formula>
    </cfRule>
  </conditionalFormatting>
  <conditionalFormatting sqref="AN37:AN38">
    <cfRule type="containsText" dxfId="86" priority="218" stopIfTrue="1" operator="containsText" text="Pass">
      <formula>NOT(ISERROR(SEARCH("Pass",AN37)))</formula>
    </cfRule>
    <cfRule type="containsText" dxfId="85" priority="219" stopIfTrue="1" operator="containsText" text="Fail">
      <formula>NOT(ISERROR(SEARCH("Fail",AN37)))</formula>
    </cfRule>
  </conditionalFormatting>
  <conditionalFormatting sqref="AD37:AD38">
    <cfRule type="expression" dxfId="84" priority="225" stopIfTrue="1">
      <formula>SEARCH("Baserun",$C75)="False"</formula>
    </cfRule>
    <cfRule type="expression" dxfId="83" priority="226" stopIfTrue="1">
      <formula>SEARCH("Baseline",$C37)="False"</formula>
    </cfRule>
  </conditionalFormatting>
  <conditionalFormatting sqref="D37:D38 F37:F38 H37:H38 J37:J38 L37:L38 N37:N38 P37:P38 R37:R38 T37:T38 V37:V38 X37:X38 Z37:Z38 AB37:AB38 AH37:AH38 AJ37:AJ38">
    <cfRule type="expression" dxfId="82" priority="227" stopIfTrue="1">
      <formula>SEARCH("Baserun",$C76)="False"</formula>
    </cfRule>
    <cfRule type="expression" dxfId="81" priority="228" stopIfTrue="1">
      <formula>SEARCH("Baseline",$C37)="False"</formula>
    </cfRule>
  </conditionalFormatting>
  <conditionalFormatting sqref="AF37:AF38">
    <cfRule type="expression" dxfId="80" priority="229" stopIfTrue="1">
      <formula>SEARCH("Baserun",$C73)="False"</formula>
    </cfRule>
    <cfRule type="expression" dxfId="79" priority="230" stopIfTrue="1">
      <formula>SEARCH("Baseline",$C37)="False"</formula>
    </cfRule>
  </conditionalFormatting>
  <conditionalFormatting sqref="AH5 AJ5">
    <cfRule type="expression" dxfId="78" priority="209" stopIfTrue="1">
      <formula>SEARCH("Baserun",#REF!)="False"</formula>
    </cfRule>
    <cfRule type="expression" dxfId="77" priority="210" stopIfTrue="1">
      <formula>SEARCH("Baseline",$C5)="False"</formula>
    </cfRule>
  </conditionalFormatting>
  <conditionalFormatting sqref="AH10">
    <cfRule type="expression" dxfId="76" priority="185" stopIfTrue="1">
      <formula>SEARCH("Baserun",#REF!)="False"</formula>
    </cfRule>
    <cfRule type="expression" dxfId="75" priority="186" stopIfTrue="1">
      <formula>SEARCH("Baseline",$C10)="False"</formula>
    </cfRule>
  </conditionalFormatting>
  <conditionalFormatting sqref="AH13">
    <cfRule type="expression" dxfId="74" priority="179" stopIfTrue="1">
      <formula>SEARCH("Baserun",#REF!)="False"</formula>
    </cfRule>
    <cfRule type="expression" dxfId="73" priority="180" stopIfTrue="1">
      <formula>SEARCH("Baseline",$C13)="False"</formula>
    </cfRule>
  </conditionalFormatting>
  <conditionalFormatting sqref="AH16">
    <cfRule type="expression" dxfId="72" priority="173" stopIfTrue="1">
      <formula>SEARCH("Baserun",#REF!)="False"</formula>
    </cfRule>
    <cfRule type="expression" dxfId="71" priority="174" stopIfTrue="1">
      <formula>SEARCH("Baseline",$C16)="False"</formula>
    </cfRule>
  </conditionalFormatting>
  <conditionalFormatting sqref="AH21">
    <cfRule type="expression" dxfId="70" priority="167" stopIfTrue="1">
      <formula>SEARCH("Baserun",#REF!)="False"</formula>
    </cfRule>
    <cfRule type="expression" dxfId="69" priority="168" stopIfTrue="1">
      <formula>SEARCH("Baseline",$C21)="False"</formula>
    </cfRule>
  </conditionalFormatting>
  <conditionalFormatting sqref="AH26">
    <cfRule type="expression" dxfId="68" priority="161" stopIfTrue="1">
      <formula>SEARCH("Baserun",#REF!)="False"</formula>
    </cfRule>
    <cfRule type="expression" dxfId="67" priority="162" stopIfTrue="1">
      <formula>SEARCH("Baseline",$C26)="False"</formula>
    </cfRule>
  </conditionalFormatting>
  <conditionalFormatting sqref="AH31">
    <cfRule type="expression" dxfId="66" priority="155" stopIfTrue="1">
      <formula>SEARCH("Baserun",#REF!)="False"</formula>
    </cfRule>
    <cfRule type="expression" dxfId="65" priority="156" stopIfTrue="1">
      <formula>SEARCH("Baseline",$C31)="False"</formula>
    </cfRule>
  </conditionalFormatting>
  <conditionalFormatting sqref="AH36">
    <cfRule type="expression" dxfId="64" priority="113" stopIfTrue="1">
      <formula>SEARCH("Baserun",#REF!)="False"</formula>
    </cfRule>
    <cfRule type="expression" dxfId="63" priority="114" stopIfTrue="1">
      <formula>SEARCH("Baseline",$C36)="False"</formula>
    </cfRule>
  </conditionalFormatting>
  <conditionalFormatting sqref="AJ10">
    <cfRule type="expression" dxfId="62" priority="105" stopIfTrue="1">
      <formula>SEARCH("Baserun",#REF!)="False"</formula>
    </cfRule>
    <cfRule type="expression" dxfId="61" priority="106" stopIfTrue="1">
      <formula>SEARCH("Baseline",$C10)="False"</formula>
    </cfRule>
  </conditionalFormatting>
  <conditionalFormatting sqref="AJ13">
    <cfRule type="expression" dxfId="60" priority="103" stopIfTrue="1">
      <formula>SEARCH("Baserun",#REF!)="False"</formula>
    </cfRule>
    <cfRule type="expression" dxfId="59" priority="104" stopIfTrue="1">
      <formula>SEARCH("Baseline",$C13)="False"</formula>
    </cfRule>
  </conditionalFormatting>
  <conditionalFormatting sqref="AJ16">
    <cfRule type="expression" dxfId="58" priority="101" stopIfTrue="1">
      <formula>SEARCH("Baserun",#REF!)="False"</formula>
    </cfRule>
    <cfRule type="expression" dxfId="57" priority="102" stopIfTrue="1">
      <formula>SEARCH("Baseline",$C16)="False"</formula>
    </cfRule>
  </conditionalFormatting>
  <conditionalFormatting sqref="AJ21">
    <cfRule type="expression" dxfId="56" priority="99" stopIfTrue="1">
      <formula>SEARCH("Baserun",#REF!)="False"</formula>
    </cfRule>
    <cfRule type="expression" dxfId="55" priority="100" stopIfTrue="1">
      <formula>SEARCH("Baseline",$C21)="False"</formula>
    </cfRule>
  </conditionalFormatting>
  <conditionalFormatting sqref="AJ26">
    <cfRule type="expression" dxfId="54" priority="97" stopIfTrue="1">
      <formula>SEARCH("Baserun",#REF!)="False"</formula>
    </cfRule>
    <cfRule type="expression" dxfId="53" priority="98" stopIfTrue="1">
      <formula>SEARCH("Baseline",$C26)="False"</formula>
    </cfRule>
  </conditionalFormatting>
  <conditionalFormatting sqref="AJ31">
    <cfRule type="expression" dxfId="52" priority="95" stopIfTrue="1">
      <formula>SEARCH("Baserun",#REF!)="False"</formula>
    </cfRule>
    <cfRule type="expression" dxfId="51" priority="96" stopIfTrue="1">
      <formula>SEARCH("Baseline",$C31)="False"</formula>
    </cfRule>
  </conditionalFormatting>
  <conditionalFormatting sqref="AJ36">
    <cfRule type="expression" dxfId="50" priority="81" stopIfTrue="1">
      <formula>SEARCH("Baserun",#REF!)="False"</formula>
    </cfRule>
    <cfRule type="expression" dxfId="49" priority="82" stopIfTrue="1">
      <formula>SEARCH("Baseline",$C36)="False"</formula>
    </cfRule>
  </conditionalFormatting>
  <conditionalFormatting sqref="AN5">
    <cfRule type="expression" dxfId="48" priority="76" stopIfTrue="1">
      <formula>"IF($AA$6=1.1*$Z$6)"</formula>
    </cfRule>
  </conditionalFormatting>
  <conditionalFormatting sqref="AN5">
    <cfRule type="containsText" dxfId="47" priority="74" stopIfTrue="1" operator="containsText" text="Pass">
      <formula>NOT(ISERROR(SEARCH("Pass",AN5)))</formula>
    </cfRule>
    <cfRule type="containsText" dxfId="46" priority="75" stopIfTrue="1" operator="containsText" text="Fail">
      <formula>NOT(ISERROR(SEARCH("Fail",AN5)))</formula>
    </cfRule>
  </conditionalFormatting>
  <conditionalFormatting sqref="AN10">
    <cfRule type="expression" dxfId="45" priority="60" stopIfTrue="1">
      <formula>"IF($AA$6=1.1*$Z$6)"</formula>
    </cfRule>
  </conditionalFormatting>
  <conditionalFormatting sqref="AN10">
    <cfRule type="containsText" dxfId="44" priority="58" stopIfTrue="1" operator="containsText" text="Pass">
      <formula>NOT(ISERROR(SEARCH("Pass",AN10)))</formula>
    </cfRule>
    <cfRule type="containsText" dxfId="43" priority="59" stopIfTrue="1" operator="containsText" text="Fail">
      <formula>NOT(ISERROR(SEARCH("Fail",AN10)))</formula>
    </cfRule>
  </conditionalFormatting>
  <conditionalFormatting sqref="AN13">
    <cfRule type="expression" dxfId="42" priority="56" stopIfTrue="1">
      <formula>"IF($AA$6=1.1*$Z$6)"</formula>
    </cfRule>
  </conditionalFormatting>
  <conditionalFormatting sqref="AN13">
    <cfRule type="containsText" dxfId="41" priority="54" stopIfTrue="1" operator="containsText" text="Pass">
      <formula>NOT(ISERROR(SEARCH("Pass",AN13)))</formula>
    </cfRule>
    <cfRule type="containsText" dxfId="40" priority="55" stopIfTrue="1" operator="containsText" text="Fail">
      <formula>NOT(ISERROR(SEARCH("Fail",AN13)))</formula>
    </cfRule>
  </conditionalFormatting>
  <conditionalFormatting sqref="AN16">
    <cfRule type="expression" dxfId="39" priority="52" stopIfTrue="1">
      <formula>"IF($AA$6=1.1*$Z$6)"</formula>
    </cfRule>
  </conditionalFormatting>
  <conditionalFormatting sqref="AN16">
    <cfRule type="containsText" dxfId="38" priority="50" stopIfTrue="1" operator="containsText" text="Pass">
      <formula>NOT(ISERROR(SEARCH("Pass",AN16)))</formula>
    </cfRule>
    <cfRule type="containsText" dxfId="37" priority="51" stopIfTrue="1" operator="containsText" text="Fail">
      <formula>NOT(ISERROR(SEARCH("Fail",AN16)))</formula>
    </cfRule>
  </conditionalFormatting>
  <conditionalFormatting sqref="AN21">
    <cfRule type="expression" dxfId="36" priority="48" stopIfTrue="1">
      <formula>"IF($AA$6=1.1*$Z$6)"</formula>
    </cfRule>
  </conditionalFormatting>
  <conditionalFormatting sqref="AN21">
    <cfRule type="containsText" dxfId="35" priority="46" stopIfTrue="1" operator="containsText" text="Pass">
      <formula>NOT(ISERROR(SEARCH("Pass",AN21)))</formula>
    </cfRule>
    <cfRule type="containsText" dxfId="34" priority="47" stopIfTrue="1" operator="containsText" text="Fail">
      <formula>NOT(ISERROR(SEARCH("Fail",AN21)))</formula>
    </cfRule>
  </conditionalFormatting>
  <conditionalFormatting sqref="AN26">
    <cfRule type="expression" dxfId="33" priority="44" stopIfTrue="1">
      <formula>"IF($AA$6=1.1*$Z$6)"</formula>
    </cfRule>
  </conditionalFormatting>
  <conditionalFormatting sqref="AN26">
    <cfRule type="containsText" dxfId="32" priority="42" stopIfTrue="1" operator="containsText" text="Pass">
      <formula>NOT(ISERROR(SEARCH("Pass",AN26)))</formula>
    </cfRule>
    <cfRule type="containsText" dxfId="31" priority="43" stopIfTrue="1" operator="containsText" text="Fail">
      <formula>NOT(ISERROR(SEARCH("Fail",AN26)))</formula>
    </cfRule>
  </conditionalFormatting>
  <conditionalFormatting sqref="AN31">
    <cfRule type="expression" dxfId="30" priority="36" stopIfTrue="1">
      <formula>"IF($AA$6=1.1*$Z$6)"</formula>
    </cfRule>
  </conditionalFormatting>
  <conditionalFormatting sqref="AN31">
    <cfRule type="containsText" dxfId="29" priority="34" stopIfTrue="1" operator="containsText" text="Pass">
      <formula>NOT(ISERROR(SEARCH("Pass",AN31)))</formula>
    </cfRule>
    <cfRule type="containsText" dxfId="28" priority="35" stopIfTrue="1" operator="containsText" text="Fail">
      <formula>NOT(ISERROR(SEARCH("Fail",AN31)))</formula>
    </cfRule>
  </conditionalFormatting>
  <conditionalFormatting sqref="AN36">
    <cfRule type="expression" dxfId="27" priority="16" stopIfTrue="1">
      <formula>"IF($AA$6=1.1*$Z$6)"</formula>
    </cfRule>
  </conditionalFormatting>
  <conditionalFormatting sqref="AN36">
    <cfRule type="containsText" dxfId="26" priority="14" stopIfTrue="1" operator="containsText" text="Pass">
      <formula>NOT(ISERROR(SEARCH("Pass",AN36)))</formula>
    </cfRule>
    <cfRule type="containsText" dxfId="25" priority="15" stopIfTrue="1" operator="containsText" text="Fail">
      <formula>NOT(ISERROR(SEARCH("Fail",AN36)))</formula>
    </cfRule>
  </conditionalFormatting>
  <conditionalFormatting sqref="AN30">
    <cfRule type="expression" dxfId="24" priority="10" stopIfTrue="1">
      <formula>"IF($AA$6=1.1*$Z$6)"</formula>
    </cfRule>
  </conditionalFormatting>
  <conditionalFormatting sqref="AN30">
    <cfRule type="containsText" dxfId="23" priority="8" stopIfTrue="1" operator="containsText" text="Pass">
      <formula>NOT(ISERROR(SEARCH("Pass",AN30)))</formula>
    </cfRule>
    <cfRule type="containsText" dxfId="22" priority="9" stopIfTrue="1" operator="containsText" text="Fail">
      <formula>NOT(ISERROR(SEARCH("Fail",AN30)))</formula>
    </cfRule>
  </conditionalFormatting>
  <conditionalFormatting sqref="AN35">
    <cfRule type="expression" dxfId="21" priority="4" stopIfTrue="1">
      <formula>"IF($AA$6=1.1*$Z$6)"</formula>
    </cfRule>
  </conditionalFormatting>
  <conditionalFormatting sqref="AN35">
    <cfRule type="containsText" dxfId="20" priority="2" stopIfTrue="1" operator="containsText" text="Pass">
      <formula>NOT(ISERROR(SEARCH("Pass",AN35)))</formula>
    </cfRule>
    <cfRule type="containsText" dxfId="19" priority="3" stopIfTrue="1" operator="containsText" text="Fail">
      <formula>NOT(ISERROR(SEARCH("Fail",AN35)))</formula>
    </cfRule>
  </conditionalFormatting>
  <conditionalFormatting sqref="D27:D30 F27:F30 H27:H30 J27:J30 L27:L30 N27:N30 P27:P30 R27:R30 T27:T30 V27:V30 X27:X30 Z27:Z30 AB27:AB30 AD27:AD30 AF27:AF30 AH27:AH30 AJ27:AJ30">
    <cfRule type="expression" dxfId="18" priority="5899" stopIfTrue="1">
      <formula>SEARCH("Baserun",$C47)="False"</formula>
    </cfRule>
    <cfRule type="expression" dxfId="17" priority="5900" stopIfTrue="1">
      <formula>SEARCH("Baseline",$C27)="False"</formula>
    </cfRule>
  </conditionalFormatting>
  <conditionalFormatting sqref="AF32:AF35 AD32:AD35 AB32:AB35 Z32:Z35 X32:X35 V32:V35 T32:T35 R32:R35 P32:P35 N32:N35 L32:L35 J32:J35 H32:H35 F32:F35 D32:D35 AH32:AH35 AJ32:AJ35">
    <cfRule type="expression" dxfId="16" priority="5933" stopIfTrue="1">
      <formula>SEARCH("Baserun",$C51)="False"</formula>
    </cfRule>
    <cfRule type="expression" dxfId="15" priority="5934" stopIfTrue="1">
      <formula>SEARCH("Baseline",$C32)="False"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20" stopIfTrue="1" operator="containsText" id="{68457020-9907-4D80-AA7D-68391818DF10}">
            <xm:f>NOT(ISERROR(SEARCH("=",AN22)))</xm:f>
            <xm:f>"="</xm:f>
            <x14:dxf>
              <fill>
                <patternFill>
                  <bgColor theme="0"/>
                </patternFill>
              </fill>
            </x14:dxf>
          </x14:cfRule>
          <xm:sqref>AN22:AN25</xm:sqref>
        </x14:conditionalFormatting>
        <x14:conditionalFormatting xmlns:xm="http://schemas.microsoft.com/office/excel/2006/main">
          <x14:cfRule type="containsText" priority="816" stopIfTrue="1" operator="containsText" id="{5C0DCE66-702E-4E20-8C17-869F62A9A05D}">
            <xm:f>NOT(ISERROR(SEARCH("=",AN32)))</xm:f>
            <xm:f>"="</xm:f>
            <x14:dxf>
              <fill>
                <patternFill>
                  <bgColor theme="0"/>
                </patternFill>
              </fill>
            </x14:dxf>
          </x14:cfRule>
          <xm:sqref>AN32:AN34</xm:sqref>
        </x14:conditionalFormatting>
        <x14:conditionalFormatting xmlns:xm="http://schemas.microsoft.com/office/excel/2006/main">
          <x14:cfRule type="containsText" priority="707" stopIfTrue="1" operator="containsText" id="{E649ED73-1AE8-42ED-9D82-5CA888E17B21}">
            <xm:f>NOT(ISERROR(SEARCH("=",AN6)))</xm:f>
            <xm:f>"="</xm:f>
            <x14:dxf>
              <fill>
                <patternFill>
                  <bgColor theme="0"/>
                </patternFill>
              </fill>
            </x14:dxf>
          </x14:cfRule>
          <xm:sqref>AN6:AN9 AN11:AN12 AN17:AN20 AN14:AN15</xm:sqref>
        </x14:conditionalFormatting>
        <x14:conditionalFormatting xmlns:xm="http://schemas.microsoft.com/office/excel/2006/main">
          <x14:cfRule type="containsText" priority="269" stopIfTrue="1" operator="containsText" id="{AC1B2EDC-421E-4181-8776-B5C50F993B46}">
            <xm:f>NOT(ISERROR(SEARCH("=",AN27)))</xm:f>
            <xm:f>"="</xm:f>
            <x14:dxf>
              <fill>
                <patternFill>
                  <bgColor theme="0"/>
                </patternFill>
              </fill>
            </x14:dxf>
          </x14:cfRule>
          <xm:sqref>AN27:AN29</xm:sqref>
        </x14:conditionalFormatting>
        <x14:conditionalFormatting xmlns:xm="http://schemas.microsoft.com/office/excel/2006/main">
          <x14:cfRule type="containsText" priority="217" stopIfTrue="1" operator="containsText" id="{E538564B-D566-4CC7-8193-2054C6F31327}">
            <xm:f>NOT(ISERROR(SEARCH("=",AN37)))</xm:f>
            <xm:f>"="</xm:f>
            <x14:dxf>
              <fill>
                <patternFill>
                  <bgColor theme="0"/>
                </patternFill>
              </fill>
            </x14:dxf>
          </x14:cfRule>
          <xm:sqref>AN37:AN38</xm:sqref>
        </x14:conditionalFormatting>
        <x14:conditionalFormatting xmlns:xm="http://schemas.microsoft.com/office/excel/2006/main">
          <x14:cfRule type="containsText" priority="73" stopIfTrue="1" operator="containsText" id="{643636C0-97C2-473B-AA57-79696BD7E645}">
            <xm:f>NOT(ISERROR(SEARCH("=",AN5)))</xm:f>
            <xm:f>"="</xm:f>
            <x14:dxf>
              <fill>
                <patternFill>
                  <bgColor theme="0"/>
                </patternFill>
              </fill>
            </x14:dxf>
          </x14:cfRule>
          <xm:sqref>AN5</xm:sqref>
        </x14:conditionalFormatting>
        <x14:conditionalFormatting xmlns:xm="http://schemas.microsoft.com/office/excel/2006/main">
          <x14:cfRule type="containsText" priority="57" stopIfTrue="1" operator="containsText" id="{007E07BE-DD85-468B-9461-FE9542C206BB}">
            <xm:f>NOT(ISERROR(SEARCH("=",AN10)))</xm:f>
            <xm:f>"="</xm:f>
            <x14:dxf>
              <fill>
                <patternFill>
                  <bgColor theme="0"/>
                </patternFill>
              </fill>
            </x14:dxf>
          </x14:cfRule>
          <xm:sqref>AN10</xm:sqref>
        </x14:conditionalFormatting>
        <x14:conditionalFormatting xmlns:xm="http://schemas.microsoft.com/office/excel/2006/main">
          <x14:cfRule type="containsText" priority="53" stopIfTrue="1" operator="containsText" id="{AE71597D-3EB6-4575-BCBA-00C4A3FEB877}">
            <xm:f>NOT(ISERROR(SEARCH("=",AN13)))</xm:f>
            <xm:f>"="</xm:f>
            <x14:dxf>
              <fill>
                <patternFill>
                  <bgColor theme="0"/>
                </patternFill>
              </fill>
            </x14:dxf>
          </x14:cfRule>
          <xm:sqref>AN13</xm:sqref>
        </x14:conditionalFormatting>
        <x14:conditionalFormatting xmlns:xm="http://schemas.microsoft.com/office/excel/2006/main">
          <x14:cfRule type="containsText" priority="49" stopIfTrue="1" operator="containsText" id="{15874458-B85F-46E9-A0BE-C65AA9CDD337}">
            <xm:f>NOT(ISERROR(SEARCH("=",AN16)))</xm:f>
            <xm:f>"="</xm:f>
            <x14:dxf>
              <fill>
                <patternFill>
                  <bgColor theme="0"/>
                </patternFill>
              </fill>
            </x14:dxf>
          </x14:cfRule>
          <xm:sqref>AN16</xm:sqref>
        </x14:conditionalFormatting>
        <x14:conditionalFormatting xmlns:xm="http://schemas.microsoft.com/office/excel/2006/main">
          <x14:cfRule type="containsText" priority="45" stopIfTrue="1" operator="containsText" id="{C5C91D58-E852-4A52-97DF-18361790C0DE}">
            <xm:f>NOT(ISERROR(SEARCH("=",AN21)))</xm:f>
            <xm:f>"="</xm:f>
            <x14:dxf>
              <fill>
                <patternFill>
                  <bgColor theme="0"/>
                </patternFill>
              </fill>
            </x14:dxf>
          </x14:cfRule>
          <xm:sqref>AN21</xm:sqref>
        </x14:conditionalFormatting>
        <x14:conditionalFormatting xmlns:xm="http://schemas.microsoft.com/office/excel/2006/main">
          <x14:cfRule type="containsText" priority="41" stopIfTrue="1" operator="containsText" id="{A57BF127-7A53-4E68-8C53-324450D01B3F}">
            <xm:f>NOT(ISERROR(SEARCH("=",AN26)))</xm:f>
            <xm:f>"="</xm:f>
            <x14:dxf>
              <fill>
                <patternFill>
                  <bgColor theme="0"/>
                </patternFill>
              </fill>
            </x14:dxf>
          </x14:cfRule>
          <xm:sqref>AN26</xm:sqref>
        </x14:conditionalFormatting>
        <x14:conditionalFormatting xmlns:xm="http://schemas.microsoft.com/office/excel/2006/main">
          <x14:cfRule type="containsText" priority="33" stopIfTrue="1" operator="containsText" id="{1EEC6047-24C8-4DB5-9C16-B46FE15F41A4}">
            <xm:f>NOT(ISERROR(SEARCH("=",AN31)))</xm:f>
            <xm:f>"="</xm:f>
            <x14:dxf>
              <fill>
                <patternFill>
                  <bgColor theme="0"/>
                </patternFill>
              </fill>
            </x14:dxf>
          </x14:cfRule>
          <xm:sqref>AN31</xm:sqref>
        </x14:conditionalFormatting>
        <x14:conditionalFormatting xmlns:xm="http://schemas.microsoft.com/office/excel/2006/main">
          <x14:cfRule type="containsText" priority="13" stopIfTrue="1" operator="containsText" id="{7EE2B445-1A95-4087-9240-7030AE80F3A8}">
            <xm:f>NOT(ISERROR(SEARCH("=",AN36)))</xm:f>
            <xm:f>"="</xm:f>
            <x14:dxf>
              <fill>
                <patternFill>
                  <bgColor theme="0"/>
                </patternFill>
              </fill>
            </x14:dxf>
          </x14:cfRule>
          <xm:sqref>AN36</xm:sqref>
        </x14:conditionalFormatting>
        <x14:conditionalFormatting xmlns:xm="http://schemas.microsoft.com/office/excel/2006/main">
          <x14:cfRule type="containsText" priority="7" stopIfTrue="1" operator="containsText" id="{EE3CC04D-BB91-47AA-B6EB-8DE6CCA2F33B}">
            <xm:f>NOT(ISERROR(SEARCH("=",AN30)))</xm:f>
            <xm:f>"="</xm:f>
            <x14:dxf>
              <fill>
                <patternFill>
                  <bgColor theme="0"/>
                </patternFill>
              </fill>
            </x14:dxf>
          </x14:cfRule>
          <xm:sqref>AN30</xm:sqref>
        </x14:conditionalFormatting>
        <x14:conditionalFormatting xmlns:xm="http://schemas.microsoft.com/office/excel/2006/main">
          <x14:cfRule type="containsText" priority="1" stopIfTrue="1" operator="containsText" id="{40B312E7-BE40-41F6-9FE0-39C08A12C3C8}">
            <xm:f>NOT(ISERROR(SEARCH("=",AN35)))</xm:f>
            <xm:f>"="</xm:f>
            <x14:dxf>
              <fill>
                <patternFill>
                  <bgColor theme="0"/>
                </patternFill>
              </fill>
            </x14:dxf>
          </x14:cfRule>
          <xm:sqref>AN35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Q190"/>
  <sheetViews>
    <sheetView zoomScale="90" zoomScaleNormal="90" workbookViewId="0">
      <pane xSplit="3" topLeftCell="BF1" activePane="topRight" state="frozen"/>
      <selection activeCell="A121" sqref="A121"/>
      <selection pane="topRight" activeCell="BF21" sqref="BF21"/>
    </sheetView>
  </sheetViews>
  <sheetFormatPr defaultRowHeight="15" x14ac:dyDescent="0.25"/>
  <cols>
    <col min="1" max="1" width="9.5703125" style="39" bestFit="1" customWidth="1"/>
    <col min="2" max="2" width="21.5703125" style="39" customWidth="1"/>
    <col min="3" max="3" width="48.85546875" style="39" customWidth="1"/>
    <col min="4" max="4" width="15.140625" style="39" bestFit="1" customWidth="1"/>
    <col min="5" max="5" width="29" style="39" customWidth="1"/>
    <col min="6" max="11" width="9.140625" style="39"/>
    <col min="12" max="12" width="23.85546875" style="39" bestFit="1" customWidth="1"/>
    <col min="13" max="121" width="9.140625" style="39"/>
    <col min="122" max="122" width="56" style="39" bestFit="1" customWidth="1"/>
    <col min="123" max="123" width="90.85546875" style="39" bestFit="1" customWidth="1"/>
    <col min="124" max="16384" width="9.140625" style="39"/>
  </cols>
  <sheetData>
    <row r="1" spans="1:173" x14ac:dyDescent="0.25">
      <c r="A1" s="2" t="s">
        <v>88</v>
      </c>
      <c r="D1" s="39">
        <v>2</v>
      </c>
      <c r="E1" s="39">
        <v>3</v>
      </c>
      <c r="F1" s="39">
        <v>4</v>
      </c>
      <c r="G1" s="39">
        <v>5</v>
      </c>
      <c r="H1" s="39">
        <v>6</v>
      </c>
      <c r="I1" s="39">
        <v>7</v>
      </c>
      <c r="J1" s="39">
        <v>8</v>
      </c>
      <c r="K1" s="39">
        <v>9</v>
      </c>
      <c r="L1" s="39">
        <v>10</v>
      </c>
      <c r="M1" s="39">
        <v>11</v>
      </c>
      <c r="N1" s="39">
        <v>12</v>
      </c>
      <c r="O1" s="39">
        <v>13</v>
      </c>
      <c r="P1" s="39">
        <v>14</v>
      </c>
      <c r="Q1" s="39">
        <v>15</v>
      </c>
      <c r="R1" s="39">
        <v>16</v>
      </c>
      <c r="S1" s="39">
        <v>17</v>
      </c>
      <c r="T1" s="39">
        <v>18</v>
      </c>
      <c r="U1" s="39">
        <v>19</v>
      </c>
      <c r="V1" s="39">
        <v>20</v>
      </c>
      <c r="W1" s="39">
        <v>21</v>
      </c>
      <c r="X1" s="39">
        <v>22</v>
      </c>
      <c r="Y1" s="39">
        <v>23</v>
      </c>
      <c r="Z1" s="39">
        <v>24</v>
      </c>
      <c r="AA1" s="39">
        <v>25</v>
      </c>
      <c r="AB1" s="39">
        <v>26</v>
      </c>
      <c r="AC1" s="39">
        <v>27</v>
      </c>
      <c r="AD1" s="39">
        <v>28</v>
      </c>
      <c r="AE1" s="39">
        <v>29</v>
      </c>
      <c r="AF1" s="39">
        <v>30</v>
      </c>
      <c r="AG1" s="39">
        <v>31</v>
      </c>
      <c r="AH1" s="39">
        <v>32</v>
      </c>
      <c r="AI1" s="39">
        <v>33</v>
      </c>
      <c r="AJ1" s="39">
        <v>34</v>
      </c>
      <c r="AK1" s="39">
        <v>35</v>
      </c>
      <c r="AL1" s="39">
        <v>36</v>
      </c>
      <c r="AM1" s="39">
        <v>37</v>
      </c>
      <c r="AN1" s="39">
        <v>38</v>
      </c>
      <c r="AO1" s="39">
        <v>39</v>
      </c>
      <c r="AP1" s="39">
        <v>40</v>
      </c>
      <c r="AQ1" s="39">
        <v>41</v>
      </c>
      <c r="AR1" s="39">
        <v>42</v>
      </c>
      <c r="AS1" s="39">
        <v>43</v>
      </c>
      <c r="AT1" s="39">
        <v>44</v>
      </c>
      <c r="AU1" s="39">
        <v>45</v>
      </c>
      <c r="AV1" s="39">
        <v>46</v>
      </c>
      <c r="AW1" s="39">
        <v>47</v>
      </c>
      <c r="AX1" s="39">
        <v>48</v>
      </c>
      <c r="AY1" s="39">
        <v>49</v>
      </c>
      <c r="AZ1" s="39">
        <v>50</v>
      </c>
      <c r="BA1" s="39">
        <v>51</v>
      </c>
      <c r="BB1" s="39">
        <v>52</v>
      </c>
      <c r="BC1" s="39">
        <v>53</v>
      </c>
      <c r="BD1" s="39">
        <v>54</v>
      </c>
      <c r="BE1" s="39">
        <v>55</v>
      </c>
      <c r="BF1" s="39">
        <v>56</v>
      </c>
      <c r="BG1" s="39">
        <v>57</v>
      </c>
      <c r="BH1" s="39">
        <v>58</v>
      </c>
      <c r="BI1" s="39">
        <v>59</v>
      </c>
      <c r="BJ1" s="39">
        <v>60</v>
      </c>
      <c r="BK1" s="39">
        <v>61</v>
      </c>
      <c r="BL1" s="39">
        <v>62</v>
      </c>
      <c r="BM1" s="39">
        <v>63</v>
      </c>
      <c r="BN1" s="39">
        <v>64</v>
      </c>
      <c r="BO1" s="39">
        <v>65</v>
      </c>
      <c r="BP1" s="39">
        <v>66</v>
      </c>
      <c r="BQ1" s="39">
        <v>67</v>
      </c>
      <c r="BR1" s="39">
        <v>68</v>
      </c>
      <c r="BS1" s="39">
        <v>69</v>
      </c>
      <c r="BT1" s="39">
        <v>70</v>
      </c>
      <c r="BU1" s="39">
        <v>71</v>
      </c>
      <c r="BV1" s="39">
        <v>72</v>
      </c>
      <c r="BW1" s="39">
        <v>73</v>
      </c>
    </row>
    <row r="2" spans="1:173" x14ac:dyDescent="0.25">
      <c r="H2" s="39" t="s">
        <v>28</v>
      </c>
      <c r="L2" s="39" t="s">
        <v>29</v>
      </c>
      <c r="O2" s="39" t="s">
        <v>30</v>
      </c>
      <c r="AB2" s="39" t="s">
        <v>30</v>
      </c>
      <c r="AO2" s="39" t="s">
        <v>30</v>
      </c>
      <c r="BB2" s="39" t="s">
        <v>30</v>
      </c>
      <c r="BO2" s="39" t="s">
        <v>30</v>
      </c>
      <c r="BR2" s="39" t="s">
        <v>30</v>
      </c>
      <c r="BX2" s="39" t="s">
        <v>31</v>
      </c>
      <c r="CA2" s="39" t="s">
        <v>32</v>
      </c>
      <c r="CN2" s="39" t="s">
        <v>32</v>
      </c>
      <c r="DA2" s="39" t="s">
        <v>32</v>
      </c>
      <c r="DN2" s="39" t="s">
        <v>32</v>
      </c>
      <c r="EA2" s="39" t="s">
        <v>32</v>
      </c>
      <c r="ED2" s="39" t="s">
        <v>32</v>
      </c>
      <c r="EJ2" s="39" t="s">
        <v>30</v>
      </c>
      <c r="EW2" s="39" t="s">
        <v>32</v>
      </c>
      <c r="FJ2" s="39" t="s">
        <v>33</v>
      </c>
      <c r="FK2" s="39" t="s">
        <v>34</v>
      </c>
      <c r="FO2" s="39" t="s">
        <v>35</v>
      </c>
    </row>
    <row r="3" spans="1:173" x14ac:dyDescent="0.25">
      <c r="F3" s="39" t="s">
        <v>108</v>
      </c>
      <c r="G3" s="39" t="s">
        <v>109</v>
      </c>
      <c r="J3" s="39" t="s">
        <v>36</v>
      </c>
      <c r="K3" s="39" t="s">
        <v>34</v>
      </c>
      <c r="L3" s="39" t="s">
        <v>37</v>
      </c>
      <c r="O3" s="39" t="s">
        <v>38</v>
      </c>
      <c r="AB3" s="39" t="s">
        <v>39</v>
      </c>
      <c r="AO3" s="39" t="s">
        <v>89</v>
      </c>
      <c r="BB3" s="39" t="s">
        <v>40</v>
      </c>
      <c r="BO3" s="39" t="s">
        <v>110</v>
      </c>
      <c r="BR3" s="39" t="s">
        <v>41</v>
      </c>
      <c r="BU3" s="39" t="s">
        <v>42</v>
      </c>
      <c r="BX3" s="39" t="s">
        <v>37</v>
      </c>
      <c r="CA3" s="39" t="s">
        <v>38</v>
      </c>
      <c r="CN3" s="39" t="s">
        <v>39</v>
      </c>
      <c r="DA3" s="39" t="s">
        <v>89</v>
      </c>
      <c r="DN3" s="39" t="s">
        <v>40</v>
      </c>
      <c r="EA3" s="39" t="s">
        <v>110</v>
      </c>
      <c r="ED3" s="39" t="s">
        <v>41</v>
      </c>
      <c r="EG3" s="39" t="s">
        <v>42</v>
      </c>
      <c r="EJ3" s="39" t="s">
        <v>111</v>
      </c>
      <c r="EW3" s="39" t="s">
        <v>111</v>
      </c>
      <c r="FJ3" s="39" t="s">
        <v>43</v>
      </c>
      <c r="FK3" s="39" t="s">
        <v>44</v>
      </c>
      <c r="FL3" s="39" t="s">
        <v>45</v>
      </c>
      <c r="FM3" s="39" t="s">
        <v>46</v>
      </c>
      <c r="FN3" s="39" t="s">
        <v>47</v>
      </c>
      <c r="FO3" s="39" t="s">
        <v>48</v>
      </c>
    </row>
    <row r="4" spans="1:173" x14ac:dyDescent="0.25">
      <c r="A4" s="39" t="s">
        <v>76</v>
      </c>
      <c r="B4" s="39" t="s">
        <v>49</v>
      </c>
      <c r="C4" s="39" t="s">
        <v>50</v>
      </c>
      <c r="D4" s="39" t="s">
        <v>51</v>
      </c>
      <c r="E4" s="39" t="s">
        <v>52</v>
      </c>
      <c r="F4" s="39" t="s">
        <v>112</v>
      </c>
      <c r="G4" s="39" t="s">
        <v>112</v>
      </c>
      <c r="H4" s="39" t="s">
        <v>53</v>
      </c>
      <c r="I4" s="39" t="s">
        <v>54</v>
      </c>
      <c r="J4" s="39" t="s">
        <v>55</v>
      </c>
      <c r="K4" s="39" t="s">
        <v>56</v>
      </c>
      <c r="L4" s="39" t="s">
        <v>57</v>
      </c>
      <c r="M4" s="39" t="s">
        <v>58</v>
      </c>
      <c r="N4" s="39" t="s">
        <v>59</v>
      </c>
      <c r="O4" s="39" t="s">
        <v>60</v>
      </c>
      <c r="P4" s="39" t="s">
        <v>61</v>
      </c>
      <c r="Q4" s="39" t="s">
        <v>62</v>
      </c>
      <c r="R4" s="39" t="s">
        <v>63</v>
      </c>
      <c r="S4" s="39" t="s">
        <v>64</v>
      </c>
      <c r="T4" s="39" t="s">
        <v>90</v>
      </c>
      <c r="U4" s="39" t="s">
        <v>91</v>
      </c>
      <c r="V4" s="39" t="s">
        <v>66</v>
      </c>
      <c r="W4" s="39" t="s">
        <v>67</v>
      </c>
      <c r="X4" s="39" t="s">
        <v>68</v>
      </c>
      <c r="Y4" s="39" t="s">
        <v>92</v>
      </c>
      <c r="Z4" s="39" t="s">
        <v>113</v>
      </c>
      <c r="AA4" s="39" t="s">
        <v>69</v>
      </c>
      <c r="AB4" s="39" t="s">
        <v>60</v>
      </c>
      <c r="AC4" s="39" t="s">
        <v>61</v>
      </c>
      <c r="AD4" s="39" t="s">
        <v>62</v>
      </c>
      <c r="AE4" s="39" t="s">
        <v>63</v>
      </c>
      <c r="AF4" s="39" t="s">
        <v>64</v>
      </c>
      <c r="AG4" s="39" t="s">
        <v>90</v>
      </c>
      <c r="AH4" s="39" t="s">
        <v>91</v>
      </c>
      <c r="AI4" s="39" t="s">
        <v>66</v>
      </c>
      <c r="AJ4" s="39" t="s">
        <v>67</v>
      </c>
      <c r="AK4" s="39" t="s">
        <v>68</v>
      </c>
      <c r="AL4" s="39" t="s">
        <v>92</v>
      </c>
      <c r="AM4" s="39" t="s">
        <v>113</v>
      </c>
      <c r="AN4" s="39" t="s">
        <v>69</v>
      </c>
      <c r="AO4" s="39" t="s">
        <v>60</v>
      </c>
      <c r="AP4" s="39" t="s">
        <v>61</v>
      </c>
      <c r="AQ4" s="39" t="s">
        <v>62</v>
      </c>
      <c r="AR4" s="39" t="s">
        <v>63</v>
      </c>
      <c r="AS4" s="39" t="s">
        <v>64</v>
      </c>
      <c r="AT4" s="39" t="s">
        <v>90</v>
      </c>
      <c r="AU4" s="39" t="s">
        <v>91</v>
      </c>
      <c r="AV4" s="39" t="s">
        <v>66</v>
      </c>
      <c r="AW4" s="39" t="s">
        <v>67</v>
      </c>
      <c r="AX4" s="39" t="s">
        <v>68</v>
      </c>
      <c r="AY4" s="39" t="s">
        <v>92</v>
      </c>
      <c r="AZ4" s="39" t="s">
        <v>113</v>
      </c>
      <c r="BA4" s="39" t="s">
        <v>69</v>
      </c>
      <c r="BB4" s="39" t="s">
        <v>60</v>
      </c>
      <c r="BC4" s="39" t="s">
        <v>61</v>
      </c>
      <c r="BD4" s="39" t="s">
        <v>62</v>
      </c>
      <c r="BE4" s="39" t="s">
        <v>63</v>
      </c>
      <c r="BF4" s="39" t="s">
        <v>64</v>
      </c>
      <c r="BG4" s="39" t="s">
        <v>90</v>
      </c>
      <c r="BH4" s="39" t="s">
        <v>91</v>
      </c>
      <c r="BI4" s="39" t="s">
        <v>66</v>
      </c>
      <c r="BJ4" s="39" t="s">
        <v>67</v>
      </c>
      <c r="BK4" s="39" t="s">
        <v>68</v>
      </c>
      <c r="BL4" s="39" t="s">
        <v>92</v>
      </c>
      <c r="BM4" s="39" t="s">
        <v>113</v>
      </c>
      <c r="BN4" s="39" t="s">
        <v>69</v>
      </c>
      <c r="BO4" s="39" t="s">
        <v>114</v>
      </c>
      <c r="BP4" s="39" t="s">
        <v>115</v>
      </c>
      <c r="BQ4" s="39" t="s">
        <v>116</v>
      </c>
      <c r="BR4" s="39" t="s">
        <v>70</v>
      </c>
      <c r="BS4" s="39" t="s">
        <v>71</v>
      </c>
      <c r="BT4" s="39" t="s">
        <v>72</v>
      </c>
      <c r="BU4" s="39" t="s">
        <v>70</v>
      </c>
      <c r="BV4" s="39" t="s">
        <v>71</v>
      </c>
      <c r="BW4" s="39" t="s">
        <v>72</v>
      </c>
      <c r="BX4" s="39" t="s">
        <v>57</v>
      </c>
      <c r="BY4" s="39" t="s">
        <v>58</v>
      </c>
      <c r="BZ4" s="39" t="s">
        <v>59</v>
      </c>
      <c r="CA4" s="39" t="s">
        <v>60</v>
      </c>
      <c r="CB4" s="39" t="s">
        <v>61</v>
      </c>
      <c r="CC4" s="39" t="s">
        <v>62</v>
      </c>
      <c r="CD4" s="39" t="s">
        <v>63</v>
      </c>
      <c r="CE4" s="39" t="s">
        <v>64</v>
      </c>
      <c r="CF4" s="39" t="s">
        <v>90</v>
      </c>
      <c r="CG4" s="39" t="s">
        <v>65</v>
      </c>
      <c r="CH4" s="39" t="s">
        <v>66</v>
      </c>
      <c r="CI4" s="39" t="s">
        <v>67</v>
      </c>
      <c r="CJ4" s="39" t="s">
        <v>68</v>
      </c>
      <c r="CK4" s="39" t="s">
        <v>92</v>
      </c>
      <c r="CL4" s="39" t="s">
        <v>113</v>
      </c>
      <c r="CM4" s="39" t="s">
        <v>69</v>
      </c>
      <c r="CN4" s="39" t="s">
        <v>60</v>
      </c>
      <c r="CO4" s="39" t="s">
        <v>61</v>
      </c>
      <c r="CP4" s="39" t="s">
        <v>62</v>
      </c>
      <c r="CQ4" s="39" t="s">
        <v>63</v>
      </c>
      <c r="CR4" s="39" t="s">
        <v>64</v>
      </c>
      <c r="CS4" s="39" t="s">
        <v>90</v>
      </c>
      <c r="CT4" s="39" t="s">
        <v>91</v>
      </c>
      <c r="CU4" s="39" t="s">
        <v>66</v>
      </c>
      <c r="CV4" s="39" t="s">
        <v>67</v>
      </c>
      <c r="CW4" s="39" t="s">
        <v>68</v>
      </c>
      <c r="CX4" s="39" t="s">
        <v>92</v>
      </c>
      <c r="CY4" s="39" t="s">
        <v>113</v>
      </c>
      <c r="CZ4" s="39" t="s">
        <v>69</v>
      </c>
      <c r="DA4" s="39" t="s">
        <v>60</v>
      </c>
      <c r="DB4" s="39" t="s">
        <v>61</v>
      </c>
      <c r="DC4" s="39" t="s">
        <v>62</v>
      </c>
      <c r="DD4" s="39" t="s">
        <v>63</v>
      </c>
      <c r="DE4" s="39" t="s">
        <v>64</v>
      </c>
      <c r="DF4" s="39" t="s">
        <v>90</v>
      </c>
      <c r="DG4" s="39" t="s">
        <v>91</v>
      </c>
      <c r="DH4" s="39" t="s">
        <v>66</v>
      </c>
      <c r="DI4" s="39" t="s">
        <v>67</v>
      </c>
      <c r="DJ4" s="39" t="s">
        <v>68</v>
      </c>
      <c r="DK4" s="39" t="s">
        <v>92</v>
      </c>
      <c r="DL4" s="39" t="s">
        <v>113</v>
      </c>
      <c r="DM4" s="39" t="s">
        <v>69</v>
      </c>
      <c r="DN4" s="39" t="s">
        <v>60</v>
      </c>
      <c r="DO4" s="39" t="s">
        <v>61</v>
      </c>
      <c r="DP4" s="39" t="s">
        <v>62</v>
      </c>
      <c r="DQ4" s="39" t="s">
        <v>63</v>
      </c>
      <c r="DR4" s="39" t="s">
        <v>64</v>
      </c>
      <c r="DS4" s="39" t="s">
        <v>90</v>
      </c>
      <c r="DT4" s="39" t="s">
        <v>91</v>
      </c>
      <c r="DU4" s="39" t="s">
        <v>66</v>
      </c>
      <c r="DV4" s="39" t="s">
        <v>67</v>
      </c>
      <c r="DW4" s="39" t="s">
        <v>68</v>
      </c>
      <c r="DX4" s="39" t="s">
        <v>92</v>
      </c>
      <c r="DY4" s="39" t="s">
        <v>113</v>
      </c>
      <c r="DZ4" s="39" t="s">
        <v>69</v>
      </c>
      <c r="EA4" s="39" t="s">
        <v>114</v>
      </c>
      <c r="EB4" s="39" t="s">
        <v>115</v>
      </c>
      <c r="EC4" s="39" t="s">
        <v>116</v>
      </c>
      <c r="ED4" s="39" t="s">
        <v>70</v>
      </c>
      <c r="EE4" s="39" t="s">
        <v>71</v>
      </c>
      <c r="EF4" s="39" t="s">
        <v>72</v>
      </c>
      <c r="EG4" s="39" t="s">
        <v>70</v>
      </c>
      <c r="EH4" s="39" t="s">
        <v>71</v>
      </c>
      <c r="EI4" s="39" t="s">
        <v>72</v>
      </c>
      <c r="EJ4" s="39" t="s">
        <v>60</v>
      </c>
      <c r="EK4" s="39" t="s">
        <v>61</v>
      </c>
      <c r="EL4" s="39" t="s">
        <v>62</v>
      </c>
      <c r="EM4" s="39" t="s">
        <v>63</v>
      </c>
      <c r="EN4" s="39" t="s">
        <v>64</v>
      </c>
      <c r="EO4" s="39" t="s">
        <v>90</v>
      </c>
      <c r="EP4" s="39" t="s">
        <v>91</v>
      </c>
      <c r="EQ4" s="39" t="s">
        <v>66</v>
      </c>
      <c r="ER4" s="39" t="s">
        <v>67</v>
      </c>
      <c r="ES4" s="39" t="s">
        <v>68</v>
      </c>
      <c r="ET4" s="39" t="s">
        <v>92</v>
      </c>
      <c r="EU4" s="39" t="s">
        <v>113</v>
      </c>
      <c r="EV4" s="39" t="s">
        <v>69</v>
      </c>
      <c r="EW4" s="39" t="s">
        <v>60</v>
      </c>
      <c r="EX4" s="39" t="s">
        <v>61</v>
      </c>
      <c r="EY4" s="39" t="s">
        <v>62</v>
      </c>
      <c r="EZ4" s="39" t="s">
        <v>63</v>
      </c>
      <c r="FA4" s="39" t="s">
        <v>64</v>
      </c>
      <c r="FB4" s="39" t="s">
        <v>90</v>
      </c>
      <c r="FC4" s="39" t="s">
        <v>91</v>
      </c>
      <c r="FD4" s="39" t="s">
        <v>66</v>
      </c>
      <c r="FE4" s="39" t="s">
        <v>67</v>
      </c>
      <c r="FF4" s="39" t="s">
        <v>68</v>
      </c>
      <c r="FG4" s="39" t="s">
        <v>92</v>
      </c>
      <c r="FH4" s="39" t="s">
        <v>113</v>
      </c>
      <c r="FI4" s="39" t="s">
        <v>69</v>
      </c>
      <c r="FJ4" s="39" t="s">
        <v>73</v>
      </c>
      <c r="FK4" s="39" t="s">
        <v>73</v>
      </c>
      <c r="FL4" s="39" t="s">
        <v>73</v>
      </c>
      <c r="FM4" s="39" t="s">
        <v>73</v>
      </c>
      <c r="FN4" s="39" t="s">
        <v>73</v>
      </c>
      <c r="FO4" s="39" t="s">
        <v>73</v>
      </c>
      <c r="FP4" s="39" t="s">
        <v>74</v>
      </c>
      <c r="FQ4" s="39" t="s">
        <v>75</v>
      </c>
    </row>
    <row r="5" spans="1:173" x14ac:dyDescent="0.25">
      <c r="B5" s="86">
        <v>43005.020833333336</v>
      </c>
      <c r="C5" s="39" t="s">
        <v>122</v>
      </c>
      <c r="D5" s="39">
        <v>300006</v>
      </c>
      <c r="E5" s="39" t="s">
        <v>98</v>
      </c>
      <c r="F5" s="39">
        <v>53627.8</v>
      </c>
      <c r="G5" s="40">
        <v>53627.8</v>
      </c>
      <c r="H5" s="39" t="s">
        <v>93</v>
      </c>
      <c r="I5" s="40">
        <v>5.1388888888888894E-2</v>
      </c>
      <c r="J5" s="39" t="s">
        <v>94</v>
      </c>
      <c r="K5" s="39">
        <v>0.21</v>
      </c>
      <c r="L5" s="39" t="s">
        <v>95</v>
      </c>
      <c r="M5" s="39" t="s">
        <v>95</v>
      </c>
      <c r="N5" s="39" t="s">
        <v>101</v>
      </c>
      <c r="O5" s="39">
        <v>8.4255200000000006</v>
      </c>
      <c r="P5" s="39">
        <v>80293.100000000006</v>
      </c>
      <c r="Q5" s="39">
        <v>22565.9</v>
      </c>
      <c r="R5" s="39">
        <v>0</v>
      </c>
      <c r="S5" s="39">
        <v>1731.96</v>
      </c>
      <c r="T5" s="39">
        <v>0</v>
      </c>
      <c r="U5" s="39">
        <v>78440.899999999994</v>
      </c>
      <c r="V5" s="39">
        <v>183040</v>
      </c>
      <c r="W5" s="39">
        <v>229701</v>
      </c>
      <c r="X5" s="39">
        <v>0</v>
      </c>
      <c r="Y5" s="39">
        <v>0</v>
      </c>
      <c r="Z5" s="39">
        <v>0</v>
      </c>
      <c r="AA5" s="39">
        <v>412742</v>
      </c>
      <c r="AB5" s="39">
        <v>1294.95</v>
      </c>
      <c r="AC5" s="39">
        <v>0</v>
      </c>
      <c r="AD5" s="39">
        <v>0</v>
      </c>
      <c r="AE5" s="39">
        <v>0</v>
      </c>
      <c r="AF5" s="39">
        <v>0</v>
      </c>
      <c r="AG5" s="39">
        <v>609.04499999999996</v>
      </c>
      <c r="AH5" s="39">
        <v>0</v>
      </c>
      <c r="AI5" s="39">
        <v>1903.99</v>
      </c>
      <c r="AJ5" s="39">
        <v>0</v>
      </c>
      <c r="AK5" s="39">
        <v>0</v>
      </c>
      <c r="AL5" s="39">
        <v>0</v>
      </c>
      <c r="AM5" s="39">
        <v>0</v>
      </c>
      <c r="AN5" s="39">
        <v>1903.99</v>
      </c>
      <c r="AO5" s="39">
        <v>0</v>
      </c>
      <c r="AP5" s="39">
        <v>0</v>
      </c>
      <c r="AQ5" s="39">
        <v>0</v>
      </c>
      <c r="AR5" s="39">
        <v>0</v>
      </c>
      <c r="AS5" s="39">
        <v>0</v>
      </c>
      <c r="AT5" s="39">
        <v>0</v>
      </c>
      <c r="AU5" s="39">
        <v>0</v>
      </c>
      <c r="AV5" s="39">
        <v>0</v>
      </c>
      <c r="AW5" s="39">
        <v>0</v>
      </c>
      <c r="AX5" s="39">
        <v>0</v>
      </c>
      <c r="AY5" s="39">
        <v>0</v>
      </c>
      <c r="AZ5" s="39">
        <v>0</v>
      </c>
      <c r="BA5" s="39">
        <v>0</v>
      </c>
      <c r="BB5" s="39">
        <v>3.9699</v>
      </c>
      <c r="BC5" s="39">
        <v>54.5276</v>
      </c>
      <c r="BD5" s="39">
        <v>10.8384</v>
      </c>
      <c r="BE5" s="39">
        <v>0</v>
      </c>
      <c r="BF5" s="39">
        <v>0.54667100000000002</v>
      </c>
      <c r="BG5" s="39">
        <v>1.6341699999999999</v>
      </c>
      <c r="BH5" s="39">
        <v>36.124299999999998</v>
      </c>
      <c r="BI5" s="39">
        <v>107.64100000000001</v>
      </c>
      <c r="BJ5" s="39">
        <v>109.03400000000001</v>
      </c>
      <c r="BK5" s="39">
        <v>0</v>
      </c>
      <c r="BL5" s="39">
        <v>0</v>
      </c>
      <c r="BM5" s="39">
        <v>0</v>
      </c>
      <c r="BN5" s="39">
        <v>216.67500000000001</v>
      </c>
      <c r="BO5" s="39">
        <v>211.07300000000001</v>
      </c>
      <c r="BP5" s="39">
        <v>5.6014099999999996</v>
      </c>
      <c r="BQ5" s="39">
        <v>0</v>
      </c>
      <c r="BR5" s="39">
        <v>0</v>
      </c>
      <c r="BT5" s="39">
        <v>0</v>
      </c>
      <c r="BU5" s="39">
        <v>0</v>
      </c>
      <c r="BW5" s="39">
        <v>0</v>
      </c>
      <c r="BX5" s="39" t="s">
        <v>95</v>
      </c>
      <c r="BY5" s="39" t="s">
        <v>95</v>
      </c>
      <c r="BZ5" s="39" t="s">
        <v>151</v>
      </c>
      <c r="CA5" s="39">
        <v>9.4757899999999999</v>
      </c>
      <c r="CB5" s="39">
        <v>75404.7</v>
      </c>
      <c r="CC5" s="39">
        <v>35578.800000000003</v>
      </c>
      <c r="CD5" s="39">
        <v>0</v>
      </c>
      <c r="CE5" s="39">
        <v>1376.7</v>
      </c>
      <c r="CF5" s="39">
        <v>0</v>
      </c>
      <c r="CG5" s="39">
        <v>72774.600000000006</v>
      </c>
      <c r="CH5" s="39">
        <v>185144</v>
      </c>
      <c r="CI5" s="39">
        <v>229701</v>
      </c>
      <c r="CJ5" s="39">
        <v>0</v>
      </c>
      <c r="CK5" s="39">
        <v>0</v>
      </c>
      <c r="CL5" s="39">
        <v>0</v>
      </c>
      <c r="CM5" s="39">
        <v>414846</v>
      </c>
      <c r="CN5" s="39">
        <v>1666.69</v>
      </c>
      <c r="CO5" s="39">
        <v>0</v>
      </c>
      <c r="CP5" s="39">
        <v>0</v>
      </c>
      <c r="CQ5" s="39">
        <v>0</v>
      </c>
      <c r="CR5" s="39">
        <v>0</v>
      </c>
      <c r="CS5" s="39">
        <v>640.42700000000002</v>
      </c>
      <c r="CT5" s="39">
        <v>0</v>
      </c>
      <c r="CU5" s="39">
        <v>2307.12</v>
      </c>
      <c r="CV5" s="39">
        <v>0</v>
      </c>
      <c r="CW5" s="39">
        <v>0</v>
      </c>
      <c r="CX5" s="39">
        <v>0</v>
      </c>
      <c r="CY5" s="39">
        <v>0</v>
      </c>
      <c r="CZ5" s="39">
        <v>2307.12</v>
      </c>
      <c r="DA5" s="39">
        <v>0</v>
      </c>
      <c r="DB5" s="39">
        <v>0</v>
      </c>
      <c r="DC5" s="39">
        <v>0</v>
      </c>
      <c r="DD5" s="39">
        <v>0</v>
      </c>
      <c r="DE5" s="39">
        <v>0</v>
      </c>
      <c r="DF5" s="39">
        <v>0</v>
      </c>
      <c r="DG5" s="39">
        <v>0</v>
      </c>
      <c r="DH5" s="39">
        <v>0</v>
      </c>
      <c r="DI5" s="39">
        <v>0</v>
      </c>
      <c r="DJ5" s="39">
        <v>0</v>
      </c>
      <c r="DK5" s="39">
        <v>0</v>
      </c>
      <c r="DL5" s="39">
        <v>0</v>
      </c>
      <c r="DM5" s="39">
        <v>0</v>
      </c>
      <c r="DN5" s="39">
        <v>5.1097299999999999</v>
      </c>
      <c r="DO5" s="39">
        <v>50.322499999999998</v>
      </c>
      <c r="DP5" s="39">
        <v>16.961099999999998</v>
      </c>
      <c r="DQ5" s="39">
        <v>0</v>
      </c>
      <c r="DR5" s="39">
        <v>0.43540400000000001</v>
      </c>
      <c r="DS5" s="39">
        <v>1.7182900000000001</v>
      </c>
      <c r="DT5" s="39">
        <v>33.295900000000003</v>
      </c>
      <c r="DU5" s="39">
        <v>107.843</v>
      </c>
      <c r="DV5" s="39">
        <v>109.03400000000001</v>
      </c>
      <c r="DW5" s="39">
        <v>0</v>
      </c>
      <c r="DX5" s="39">
        <v>0</v>
      </c>
      <c r="DY5" s="39">
        <v>0</v>
      </c>
      <c r="DZ5" s="39">
        <v>216.87700000000001</v>
      </c>
      <c r="EA5" s="39">
        <v>210.05199999999999</v>
      </c>
      <c r="EB5" s="39">
        <v>6.8250299999999999</v>
      </c>
      <c r="EC5" s="39">
        <v>0</v>
      </c>
      <c r="ED5" s="39">
        <v>0</v>
      </c>
      <c r="EF5" s="39">
        <v>0</v>
      </c>
      <c r="EG5" s="39">
        <v>0</v>
      </c>
      <c r="EI5" s="39">
        <v>0</v>
      </c>
      <c r="FJ5" s="39" t="s">
        <v>117</v>
      </c>
      <c r="FK5" s="39" t="s">
        <v>118</v>
      </c>
      <c r="FL5" s="39" t="s">
        <v>96</v>
      </c>
      <c r="FM5" s="39" t="s">
        <v>119</v>
      </c>
      <c r="FN5" s="39">
        <v>8.5</v>
      </c>
      <c r="FO5" s="39" t="s">
        <v>97</v>
      </c>
      <c r="FP5" s="39" t="s">
        <v>120</v>
      </c>
      <c r="FQ5" s="39" t="s">
        <v>152</v>
      </c>
    </row>
    <row r="6" spans="1:173" x14ac:dyDescent="0.25">
      <c r="B6" s="86">
        <v>43005.022222222222</v>
      </c>
      <c r="C6" s="39" t="s">
        <v>125</v>
      </c>
      <c r="D6" s="39">
        <v>318006</v>
      </c>
      <c r="E6" s="39" t="s">
        <v>98</v>
      </c>
      <c r="F6" s="39">
        <v>53627.8</v>
      </c>
      <c r="G6" s="40">
        <v>53627.8</v>
      </c>
      <c r="H6" s="39" t="s">
        <v>93</v>
      </c>
      <c r="I6" s="40">
        <v>5.1388888888888894E-2</v>
      </c>
      <c r="J6" s="39" t="s">
        <v>99</v>
      </c>
      <c r="K6" s="39">
        <v>-0.95</v>
      </c>
      <c r="L6" s="39" t="s">
        <v>95</v>
      </c>
      <c r="M6" s="39" t="s">
        <v>95</v>
      </c>
      <c r="N6" s="39" t="s">
        <v>101</v>
      </c>
      <c r="O6" s="39">
        <v>10.2082</v>
      </c>
      <c r="P6" s="39">
        <v>79571.8</v>
      </c>
      <c r="Q6" s="39">
        <v>22311</v>
      </c>
      <c r="R6" s="39">
        <v>0</v>
      </c>
      <c r="S6" s="39">
        <v>2100.2800000000002</v>
      </c>
      <c r="T6" s="39">
        <v>0</v>
      </c>
      <c r="U6" s="39">
        <v>78440.899999999994</v>
      </c>
      <c r="V6" s="39">
        <v>182434</v>
      </c>
      <c r="W6" s="39">
        <v>229701</v>
      </c>
      <c r="X6" s="39">
        <v>0</v>
      </c>
      <c r="Y6" s="39">
        <v>0</v>
      </c>
      <c r="Z6" s="39">
        <v>0</v>
      </c>
      <c r="AA6" s="39">
        <v>412136</v>
      </c>
      <c r="AB6" s="39">
        <v>1568.94</v>
      </c>
      <c r="AC6" s="39">
        <v>0</v>
      </c>
      <c r="AD6" s="39">
        <v>0</v>
      </c>
      <c r="AE6" s="39">
        <v>0</v>
      </c>
      <c r="AF6" s="39">
        <v>0</v>
      </c>
      <c r="AG6" s="39">
        <v>609.04600000000005</v>
      </c>
      <c r="AH6" s="39">
        <v>0</v>
      </c>
      <c r="AI6" s="39">
        <v>2177.9899999999998</v>
      </c>
      <c r="AJ6" s="39">
        <v>0</v>
      </c>
      <c r="AK6" s="39">
        <v>0</v>
      </c>
      <c r="AL6" s="39">
        <v>0</v>
      </c>
      <c r="AM6" s="39">
        <v>0</v>
      </c>
      <c r="AN6" s="39">
        <v>2177.9899999999998</v>
      </c>
      <c r="AO6" s="39">
        <v>0</v>
      </c>
      <c r="AP6" s="39">
        <v>0</v>
      </c>
      <c r="AQ6" s="39">
        <v>0</v>
      </c>
      <c r="AR6" s="39">
        <v>0</v>
      </c>
      <c r="AS6" s="39">
        <v>0</v>
      </c>
      <c r="AT6" s="39">
        <v>0</v>
      </c>
      <c r="AU6" s="39">
        <v>0</v>
      </c>
      <c r="AV6" s="39">
        <v>0</v>
      </c>
      <c r="AW6" s="39">
        <v>0</v>
      </c>
      <c r="AX6" s="39">
        <v>0</v>
      </c>
      <c r="AY6" s="39">
        <v>0</v>
      </c>
      <c r="AZ6" s="39">
        <v>0</v>
      </c>
      <c r="BA6" s="39">
        <v>0</v>
      </c>
      <c r="BB6" s="39">
        <v>4.7823599999999997</v>
      </c>
      <c r="BC6" s="39">
        <v>54.4863</v>
      </c>
      <c r="BD6" s="39">
        <v>10.784000000000001</v>
      </c>
      <c r="BE6" s="39">
        <v>0</v>
      </c>
      <c r="BF6" s="39">
        <v>0.66798400000000002</v>
      </c>
      <c r="BG6" s="39">
        <v>1.6341699999999999</v>
      </c>
      <c r="BH6" s="39">
        <v>36.124299999999998</v>
      </c>
      <c r="BI6" s="39">
        <v>108.479</v>
      </c>
      <c r="BJ6" s="39">
        <v>109.03400000000001</v>
      </c>
      <c r="BK6" s="39">
        <v>0</v>
      </c>
      <c r="BL6" s="39">
        <v>0</v>
      </c>
      <c r="BM6" s="39">
        <v>0</v>
      </c>
      <c r="BN6" s="39">
        <v>217.51300000000001</v>
      </c>
      <c r="BO6" s="39">
        <v>211.1</v>
      </c>
      <c r="BP6" s="39">
        <v>6.4133100000000001</v>
      </c>
      <c r="BQ6" s="39">
        <v>0</v>
      </c>
      <c r="BR6" s="39">
        <v>0</v>
      </c>
      <c r="BT6" s="39">
        <v>0</v>
      </c>
      <c r="BU6" s="39">
        <v>0</v>
      </c>
      <c r="BW6" s="39">
        <v>0</v>
      </c>
      <c r="BX6" s="39" t="s">
        <v>95</v>
      </c>
      <c r="BY6" s="39" t="s">
        <v>95</v>
      </c>
      <c r="BZ6" s="39" t="s">
        <v>151</v>
      </c>
      <c r="CA6" s="39">
        <v>9.9460200000000007</v>
      </c>
      <c r="CB6" s="39">
        <v>74558.100000000006</v>
      </c>
      <c r="CC6" s="39">
        <v>35066.5</v>
      </c>
      <c r="CD6" s="39">
        <v>0</v>
      </c>
      <c r="CE6" s="39">
        <v>1430.5</v>
      </c>
      <c r="CF6" s="39">
        <v>0</v>
      </c>
      <c r="CG6" s="39">
        <v>73127.399999999994</v>
      </c>
      <c r="CH6" s="39">
        <v>184192</v>
      </c>
      <c r="CI6" s="39">
        <v>229701</v>
      </c>
      <c r="CJ6" s="39">
        <v>0</v>
      </c>
      <c r="CK6" s="39">
        <v>0</v>
      </c>
      <c r="CL6" s="39">
        <v>0</v>
      </c>
      <c r="CM6" s="39">
        <v>413894</v>
      </c>
      <c r="CN6" s="39">
        <v>1746.6</v>
      </c>
      <c r="CO6" s="39">
        <v>0</v>
      </c>
      <c r="CP6" s="39">
        <v>0</v>
      </c>
      <c r="CQ6" s="39">
        <v>0</v>
      </c>
      <c r="CR6" s="39">
        <v>0</v>
      </c>
      <c r="CS6" s="39">
        <v>640.42700000000002</v>
      </c>
      <c r="CT6" s="39">
        <v>0</v>
      </c>
      <c r="CU6" s="39">
        <v>2387.0300000000002</v>
      </c>
      <c r="CV6" s="39">
        <v>0</v>
      </c>
      <c r="CW6" s="39">
        <v>0</v>
      </c>
      <c r="CX6" s="39">
        <v>0</v>
      </c>
      <c r="CY6" s="39">
        <v>0</v>
      </c>
      <c r="CZ6" s="39">
        <v>2387.0300000000002</v>
      </c>
      <c r="DA6" s="39">
        <v>0</v>
      </c>
      <c r="DB6" s="39">
        <v>0</v>
      </c>
      <c r="DC6" s="39">
        <v>0</v>
      </c>
      <c r="DD6" s="39">
        <v>0</v>
      </c>
      <c r="DE6" s="39">
        <v>0</v>
      </c>
      <c r="DF6" s="39">
        <v>0</v>
      </c>
      <c r="DG6" s="39">
        <v>0</v>
      </c>
      <c r="DH6" s="39">
        <v>0</v>
      </c>
      <c r="DI6" s="39">
        <v>0</v>
      </c>
      <c r="DJ6" s="39">
        <v>0</v>
      </c>
      <c r="DK6" s="39">
        <v>0</v>
      </c>
      <c r="DL6" s="39">
        <v>0</v>
      </c>
      <c r="DM6" s="39">
        <v>0</v>
      </c>
      <c r="DN6" s="39">
        <v>5.3521900000000002</v>
      </c>
      <c r="DO6" s="39">
        <v>49.826799999999999</v>
      </c>
      <c r="DP6" s="39">
        <v>16.6983</v>
      </c>
      <c r="DQ6" s="39">
        <v>0</v>
      </c>
      <c r="DR6" s="39">
        <v>0.45261000000000001</v>
      </c>
      <c r="DS6" s="39">
        <v>1.7182900000000001</v>
      </c>
      <c r="DT6" s="39">
        <v>33.471200000000003</v>
      </c>
      <c r="DU6" s="39">
        <v>107.51900000000001</v>
      </c>
      <c r="DV6" s="39">
        <v>109.03400000000001</v>
      </c>
      <c r="DW6" s="39">
        <v>0</v>
      </c>
      <c r="DX6" s="39">
        <v>0</v>
      </c>
      <c r="DY6" s="39">
        <v>0</v>
      </c>
      <c r="DZ6" s="39">
        <v>216.553</v>
      </c>
      <c r="EA6" s="39">
        <v>209.48599999999999</v>
      </c>
      <c r="EB6" s="39">
        <v>7.0673399999999997</v>
      </c>
      <c r="EC6" s="39">
        <v>0</v>
      </c>
      <c r="ED6" s="39">
        <v>0</v>
      </c>
      <c r="EF6" s="39">
        <v>0</v>
      </c>
      <c r="EG6" s="39">
        <v>1</v>
      </c>
      <c r="EH6" s="39" t="s">
        <v>121</v>
      </c>
      <c r="EI6" s="39">
        <v>0</v>
      </c>
      <c r="FJ6" s="39" t="s">
        <v>117</v>
      </c>
      <c r="FK6" s="39" t="s">
        <v>118</v>
      </c>
      <c r="FL6" s="39" t="s">
        <v>96</v>
      </c>
      <c r="FM6" s="39" t="s">
        <v>119</v>
      </c>
      <c r="FN6" s="39">
        <v>8.5</v>
      </c>
      <c r="FO6" s="39" t="s">
        <v>97</v>
      </c>
      <c r="FP6" s="39" t="s">
        <v>120</v>
      </c>
      <c r="FQ6" s="39" t="s">
        <v>152</v>
      </c>
    </row>
    <row r="7" spans="1:173" x14ac:dyDescent="0.25">
      <c r="B7" s="86">
        <v>43005.022916666669</v>
      </c>
      <c r="C7" s="39" t="s">
        <v>126</v>
      </c>
      <c r="D7" s="39">
        <v>318106</v>
      </c>
      <c r="E7" s="39" t="s">
        <v>98</v>
      </c>
      <c r="F7" s="39">
        <v>53627.8</v>
      </c>
      <c r="G7" s="40">
        <v>53627.8</v>
      </c>
      <c r="H7" s="39" t="s">
        <v>93</v>
      </c>
      <c r="I7" s="40">
        <v>5.347222222222222E-2</v>
      </c>
      <c r="J7" s="39" t="s">
        <v>99</v>
      </c>
      <c r="K7" s="39">
        <v>-2.17</v>
      </c>
      <c r="L7" s="39" t="s">
        <v>95</v>
      </c>
      <c r="M7" s="39" t="s">
        <v>95</v>
      </c>
      <c r="N7" s="39" t="s">
        <v>101</v>
      </c>
      <c r="O7" s="39">
        <v>12.22</v>
      </c>
      <c r="P7" s="39">
        <v>78908</v>
      </c>
      <c r="Q7" s="39">
        <v>21937</v>
      </c>
      <c r="R7" s="39">
        <v>0</v>
      </c>
      <c r="S7" s="39">
        <v>2156.4299999999998</v>
      </c>
      <c r="T7" s="39">
        <v>0</v>
      </c>
      <c r="U7" s="39">
        <v>78440.899999999994</v>
      </c>
      <c r="V7" s="39">
        <v>181455</v>
      </c>
      <c r="W7" s="39">
        <v>229701</v>
      </c>
      <c r="X7" s="39">
        <v>0</v>
      </c>
      <c r="Y7" s="39">
        <v>0</v>
      </c>
      <c r="Z7" s="39">
        <v>0</v>
      </c>
      <c r="AA7" s="39">
        <v>411156</v>
      </c>
      <c r="AB7" s="39">
        <v>1878.14</v>
      </c>
      <c r="AC7" s="39">
        <v>0</v>
      </c>
      <c r="AD7" s="39">
        <v>0</v>
      </c>
      <c r="AE7" s="39">
        <v>0</v>
      </c>
      <c r="AF7" s="39">
        <v>0</v>
      </c>
      <c r="AG7" s="39">
        <v>609.04600000000005</v>
      </c>
      <c r="AH7" s="39">
        <v>0</v>
      </c>
      <c r="AI7" s="39">
        <v>2487.19</v>
      </c>
      <c r="AJ7" s="39">
        <v>0</v>
      </c>
      <c r="AK7" s="39">
        <v>0</v>
      </c>
      <c r="AL7" s="39">
        <v>0</v>
      </c>
      <c r="AM7" s="39">
        <v>0</v>
      </c>
      <c r="AN7" s="39">
        <v>2487.19</v>
      </c>
      <c r="AO7" s="39">
        <v>0</v>
      </c>
      <c r="AP7" s="39">
        <v>0</v>
      </c>
      <c r="AQ7" s="39">
        <v>0</v>
      </c>
      <c r="AR7" s="39">
        <v>0</v>
      </c>
      <c r="AS7" s="39">
        <v>0</v>
      </c>
      <c r="AT7" s="39">
        <v>0</v>
      </c>
      <c r="AU7" s="39">
        <v>0</v>
      </c>
      <c r="AV7" s="39">
        <v>0</v>
      </c>
      <c r="AW7" s="39">
        <v>0</v>
      </c>
      <c r="AX7" s="39">
        <v>0</v>
      </c>
      <c r="AY7" s="39">
        <v>0</v>
      </c>
      <c r="AZ7" s="39">
        <v>0</v>
      </c>
      <c r="BA7" s="39">
        <v>0</v>
      </c>
      <c r="BB7" s="39">
        <v>5.67692</v>
      </c>
      <c r="BC7" s="39">
        <v>54.535400000000003</v>
      </c>
      <c r="BD7" s="39">
        <v>10.6952</v>
      </c>
      <c r="BE7" s="39">
        <v>0</v>
      </c>
      <c r="BF7" s="39">
        <v>0.68644899999999998</v>
      </c>
      <c r="BG7" s="39">
        <v>1.6341699999999999</v>
      </c>
      <c r="BH7" s="39">
        <v>36.124299999999998</v>
      </c>
      <c r="BI7" s="39">
        <v>109.352</v>
      </c>
      <c r="BJ7" s="39">
        <v>109.03400000000001</v>
      </c>
      <c r="BK7" s="39">
        <v>0</v>
      </c>
      <c r="BL7" s="39">
        <v>0</v>
      </c>
      <c r="BM7" s="39">
        <v>0</v>
      </c>
      <c r="BN7" s="39">
        <v>218.386</v>
      </c>
      <c r="BO7" s="39">
        <v>211.07900000000001</v>
      </c>
      <c r="BP7" s="39">
        <v>7.3072299999999997</v>
      </c>
      <c r="BQ7" s="39">
        <v>0</v>
      </c>
      <c r="BR7" s="39">
        <v>0</v>
      </c>
      <c r="BT7" s="39">
        <v>0</v>
      </c>
      <c r="BU7" s="39">
        <v>0</v>
      </c>
      <c r="BW7" s="39">
        <v>0</v>
      </c>
      <c r="BX7" s="39" t="s">
        <v>95</v>
      </c>
      <c r="BY7" s="39" t="s">
        <v>95</v>
      </c>
      <c r="BZ7" s="39" t="s">
        <v>151</v>
      </c>
      <c r="CA7" s="39">
        <v>10.5327</v>
      </c>
      <c r="CB7" s="39">
        <v>73608.5</v>
      </c>
      <c r="CC7" s="39">
        <v>34416.6</v>
      </c>
      <c r="CD7" s="39">
        <v>0</v>
      </c>
      <c r="CE7" s="39">
        <v>1475.73</v>
      </c>
      <c r="CF7" s="39">
        <v>0</v>
      </c>
      <c r="CG7" s="39">
        <v>73485.5</v>
      </c>
      <c r="CH7" s="39">
        <v>182997</v>
      </c>
      <c r="CI7" s="39">
        <v>229701</v>
      </c>
      <c r="CJ7" s="39">
        <v>0</v>
      </c>
      <c r="CK7" s="39">
        <v>0</v>
      </c>
      <c r="CL7" s="39">
        <v>0</v>
      </c>
      <c r="CM7" s="39">
        <v>412698</v>
      </c>
      <c r="CN7" s="39">
        <v>1846.27</v>
      </c>
      <c r="CO7" s="39">
        <v>0</v>
      </c>
      <c r="CP7" s="39">
        <v>0</v>
      </c>
      <c r="CQ7" s="39">
        <v>0</v>
      </c>
      <c r="CR7" s="39">
        <v>0</v>
      </c>
      <c r="CS7" s="39">
        <v>640.42700000000002</v>
      </c>
      <c r="CT7" s="39">
        <v>0</v>
      </c>
      <c r="CU7" s="39">
        <v>2486.6999999999998</v>
      </c>
      <c r="CV7" s="39">
        <v>0</v>
      </c>
      <c r="CW7" s="39">
        <v>0</v>
      </c>
      <c r="CX7" s="39">
        <v>0</v>
      </c>
      <c r="CY7" s="39">
        <v>0</v>
      </c>
      <c r="CZ7" s="39">
        <v>2486.6999999999998</v>
      </c>
      <c r="DA7" s="39">
        <v>0</v>
      </c>
      <c r="DB7" s="39">
        <v>0</v>
      </c>
      <c r="DC7" s="39">
        <v>0</v>
      </c>
      <c r="DD7" s="39">
        <v>0</v>
      </c>
      <c r="DE7" s="39">
        <v>0</v>
      </c>
      <c r="DF7" s="39">
        <v>0</v>
      </c>
      <c r="DG7" s="39">
        <v>0</v>
      </c>
      <c r="DH7" s="39">
        <v>0</v>
      </c>
      <c r="DI7" s="39">
        <v>0</v>
      </c>
      <c r="DJ7" s="39">
        <v>0</v>
      </c>
      <c r="DK7" s="39">
        <v>0</v>
      </c>
      <c r="DL7" s="39">
        <v>0</v>
      </c>
      <c r="DM7" s="39">
        <v>0</v>
      </c>
      <c r="DN7" s="39">
        <v>5.6487600000000002</v>
      </c>
      <c r="DO7" s="39">
        <v>49.315399999999997</v>
      </c>
      <c r="DP7" s="39">
        <v>16.383700000000001</v>
      </c>
      <c r="DQ7" s="39">
        <v>0</v>
      </c>
      <c r="DR7" s="39">
        <v>0.46694999999999998</v>
      </c>
      <c r="DS7" s="39">
        <v>1.7182900000000001</v>
      </c>
      <c r="DT7" s="39">
        <v>33.6494</v>
      </c>
      <c r="DU7" s="39">
        <v>107.18300000000001</v>
      </c>
      <c r="DV7" s="39">
        <v>109.03400000000001</v>
      </c>
      <c r="DW7" s="39">
        <v>0</v>
      </c>
      <c r="DX7" s="39">
        <v>0</v>
      </c>
      <c r="DY7" s="39">
        <v>0</v>
      </c>
      <c r="DZ7" s="39">
        <v>216.21600000000001</v>
      </c>
      <c r="EA7" s="39">
        <v>208.85300000000001</v>
      </c>
      <c r="EB7" s="39">
        <v>7.3637199999999998</v>
      </c>
      <c r="EC7" s="39">
        <v>0</v>
      </c>
      <c r="ED7" s="39">
        <v>0</v>
      </c>
      <c r="EF7" s="39">
        <v>0</v>
      </c>
      <c r="EG7" s="39">
        <v>1</v>
      </c>
      <c r="EH7" s="39" t="s">
        <v>121</v>
      </c>
      <c r="EI7" s="39">
        <v>0</v>
      </c>
      <c r="FJ7" s="39" t="s">
        <v>117</v>
      </c>
      <c r="FK7" s="39" t="s">
        <v>118</v>
      </c>
      <c r="FL7" s="39" t="s">
        <v>96</v>
      </c>
      <c r="FM7" s="39" t="s">
        <v>119</v>
      </c>
      <c r="FN7" s="39">
        <v>8.5</v>
      </c>
      <c r="FO7" s="39" t="s">
        <v>97</v>
      </c>
      <c r="FP7" s="39" t="s">
        <v>120</v>
      </c>
      <c r="FQ7" s="39" t="s">
        <v>152</v>
      </c>
    </row>
    <row r="8" spans="1:173" x14ac:dyDescent="0.25">
      <c r="B8" s="86">
        <v>43005.023611111108</v>
      </c>
      <c r="C8" s="39" t="s">
        <v>127</v>
      </c>
      <c r="D8" s="39">
        <v>318206</v>
      </c>
      <c r="E8" s="39" t="s">
        <v>98</v>
      </c>
      <c r="F8" s="39">
        <v>53627.8</v>
      </c>
      <c r="G8" s="40">
        <v>53627.8</v>
      </c>
      <c r="H8" s="39" t="s">
        <v>93</v>
      </c>
      <c r="I8" s="40">
        <v>5.2083333333333336E-2</v>
      </c>
      <c r="J8" s="39" t="s">
        <v>99</v>
      </c>
      <c r="K8" s="39">
        <v>-3.52</v>
      </c>
      <c r="L8" s="39" t="s">
        <v>95</v>
      </c>
      <c r="M8" s="39" t="s">
        <v>95</v>
      </c>
      <c r="N8" s="39" t="s">
        <v>101</v>
      </c>
      <c r="O8" s="39">
        <v>14.356400000000001</v>
      </c>
      <c r="P8" s="39">
        <v>78346.2</v>
      </c>
      <c r="Q8" s="39">
        <v>21565.599999999999</v>
      </c>
      <c r="R8" s="39">
        <v>0</v>
      </c>
      <c r="S8" s="39">
        <v>2252.8000000000002</v>
      </c>
      <c r="T8" s="39">
        <v>0</v>
      </c>
      <c r="U8" s="39">
        <v>78440.899999999994</v>
      </c>
      <c r="V8" s="39">
        <v>180620</v>
      </c>
      <c r="W8" s="39">
        <v>229701</v>
      </c>
      <c r="X8" s="39">
        <v>0</v>
      </c>
      <c r="Y8" s="39">
        <v>0</v>
      </c>
      <c r="Z8" s="39">
        <v>0</v>
      </c>
      <c r="AA8" s="39">
        <v>410321</v>
      </c>
      <c r="AB8" s="39">
        <v>2206.48</v>
      </c>
      <c r="AC8" s="39">
        <v>0</v>
      </c>
      <c r="AD8" s="39">
        <v>0</v>
      </c>
      <c r="AE8" s="39">
        <v>0</v>
      </c>
      <c r="AF8" s="39">
        <v>0</v>
      </c>
      <c r="AG8" s="39">
        <v>609.04600000000005</v>
      </c>
      <c r="AH8" s="39">
        <v>0</v>
      </c>
      <c r="AI8" s="39">
        <v>2815.53</v>
      </c>
      <c r="AJ8" s="39">
        <v>0</v>
      </c>
      <c r="AK8" s="39">
        <v>0</v>
      </c>
      <c r="AL8" s="39">
        <v>0</v>
      </c>
      <c r="AM8" s="39">
        <v>0</v>
      </c>
      <c r="AN8" s="39">
        <v>2815.53</v>
      </c>
      <c r="AO8" s="39">
        <v>0</v>
      </c>
      <c r="AP8" s="39">
        <v>0</v>
      </c>
      <c r="AQ8" s="39">
        <v>0</v>
      </c>
      <c r="AR8" s="39">
        <v>0</v>
      </c>
      <c r="AS8" s="39">
        <v>0</v>
      </c>
      <c r="AT8" s="39">
        <v>0</v>
      </c>
      <c r="AU8" s="39">
        <v>0</v>
      </c>
      <c r="AV8" s="39">
        <v>0</v>
      </c>
      <c r="AW8" s="39">
        <v>0</v>
      </c>
      <c r="AX8" s="39">
        <v>0</v>
      </c>
      <c r="AY8" s="39">
        <v>0</v>
      </c>
      <c r="AZ8" s="39">
        <v>0</v>
      </c>
      <c r="BA8" s="39">
        <v>0</v>
      </c>
      <c r="BB8" s="39">
        <v>6.6161500000000002</v>
      </c>
      <c r="BC8" s="39">
        <v>54.682299999999998</v>
      </c>
      <c r="BD8" s="39">
        <v>10.6059</v>
      </c>
      <c r="BE8" s="39">
        <v>0</v>
      </c>
      <c r="BF8" s="39">
        <v>0.71665599999999996</v>
      </c>
      <c r="BG8" s="39">
        <v>1.6341699999999999</v>
      </c>
      <c r="BH8" s="39">
        <v>36.124299999999998</v>
      </c>
      <c r="BI8" s="39">
        <v>110.379</v>
      </c>
      <c r="BJ8" s="39">
        <v>109.03400000000001</v>
      </c>
      <c r="BK8" s="39">
        <v>0</v>
      </c>
      <c r="BL8" s="39">
        <v>0</v>
      </c>
      <c r="BM8" s="39">
        <v>0</v>
      </c>
      <c r="BN8" s="39">
        <v>219.41300000000001</v>
      </c>
      <c r="BO8" s="39">
        <v>211.16800000000001</v>
      </c>
      <c r="BP8" s="39">
        <v>8.2457899999999995</v>
      </c>
      <c r="BQ8" s="39">
        <v>0</v>
      </c>
      <c r="BR8" s="39">
        <v>0</v>
      </c>
      <c r="BT8" s="39">
        <v>0</v>
      </c>
      <c r="BU8" s="39">
        <v>0</v>
      </c>
      <c r="BW8" s="39">
        <v>0</v>
      </c>
      <c r="BX8" s="39" t="s">
        <v>95</v>
      </c>
      <c r="BY8" s="39" t="s">
        <v>95</v>
      </c>
      <c r="BZ8" s="39" t="s">
        <v>151</v>
      </c>
      <c r="CA8" s="39">
        <v>11.144600000000001</v>
      </c>
      <c r="CB8" s="39">
        <v>72845.399999999994</v>
      </c>
      <c r="CC8" s="39">
        <v>33702.1</v>
      </c>
      <c r="CD8" s="39">
        <v>0</v>
      </c>
      <c r="CE8" s="39">
        <v>1525.75</v>
      </c>
      <c r="CF8" s="39">
        <v>0</v>
      </c>
      <c r="CG8" s="39">
        <v>73843.600000000006</v>
      </c>
      <c r="CH8" s="39">
        <v>181928</v>
      </c>
      <c r="CI8" s="39">
        <v>229701</v>
      </c>
      <c r="CJ8" s="39">
        <v>0</v>
      </c>
      <c r="CK8" s="39">
        <v>0</v>
      </c>
      <c r="CL8" s="39">
        <v>0</v>
      </c>
      <c r="CM8" s="39">
        <v>411629</v>
      </c>
      <c r="CN8" s="39">
        <v>1949.34</v>
      </c>
      <c r="CO8" s="39">
        <v>0</v>
      </c>
      <c r="CP8" s="39">
        <v>0</v>
      </c>
      <c r="CQ8" s="39">
        <v>0</v>
      </c>
      <c r="CR8" s="39">
        <v>0</v>
      </c>
      <c r="CS8" s="39">
        <v>640.42700000000002</v>
      </c>
      <c r="CT8" s="39">
        <v>0</v>
      </c>
      <c r="CU8" s="39">
        <v>2589.77</v>
      </c>
      <c r="CV8" s="39">
        <v>0</v>
      </c>
      <c r="CW8" s="39">
        <v>0</v>
      </c>
      <c r="CX8" s="39">
        <v>0</v>
      </c>
      <c r="CY8" s="39">
        <v>0</v>
      </c>
      <c r="CZ8" s="39">
        <v>2589.77</v>
      </c>
      <c r="DA8" s="39">
        <v>0</v>
      </c>
      <c r="DB8" s="39">
        <v>0</v>
      </c>
      <c r="DC8" s="39">
        <v>0</v>
      </c>
      <c r="DD8" s="39">
        <v>0</v>
      </c>
      <c r="DE8" s="39">
        <v>0</v>
      </c>
      <c r="DF8" s="39">
        <v>0</v>
      </c>
      <c r="DG8" s="39">
        <v>0</v>
      </c>
      <c r="DH8" s="39">
        <v>0</v>
      </c>
      <c r="DI8" s="39">
        <v>0</v>
      </c>
      <c r="DJ8" s="39">
        <v>0</v>
      </c>
      <c r="DK8" s="39">
        <v>0</v>
      </c>
      <c r="DL8" s="39">
        <v>0</v>
      </c>
      <c r="DM8" s="39">
        <v>0</v>
      </c>
      <c r="DN8" s="39">
        <v>5.95099</v>
      </c>
      <c r="DO8" s="39">
        <v>48.913200000000003</v>
      </c>
      <c r="DP8" s="39">
        <v>15.973599999999999</v>
      </c>
      <c r="DQ8" s="39">
        <v>0</v>
      </c>
      <c r="DR8" s="39">
        <v>0.48288300000000001</v>
      </c>
      <c r="DS8" s="39">
        <v>1.7182900000000001</v>
      </c>
      <c r="DT8" s="39">
        <v>33.827599999999997</v>
      </c>
      <c r="DU8" s="39">
        <v>106.867</v>
      </c>
      <c r="DV8" s="39">
        <v>109.03400000000001</v>
      </c>
      <c r="DW8" s="39">
        <v>0</v>
      </c>
      <c r="DX8" s="39">
        <v>0</v>
      </c>
      <c r="DY8" s="39">
        <v>0</v>
      </c>
      <c r="DZ8" s="39">
        <v>215.9</v>
      </c>
      <c r="EA8" s="39">
        <v>208.23500000000001</v>
      </c>
      <c r="EB8" s="39">
        <v>7.6657599999999997</v>
      </c>
      <c r="EC8" s="39">
        <v>0</v>
      </c>
      <c r="ED8" s="39">
        <v>0</v>
      </c>
      <c r="EF8" s="39">
        <v>0</v>
      </c>
      <c r="EG8" s="39">
        <v>0.75</v>
      </c>
      <c r="EH8" s="39" t="s">
        <v>121</v>
      </c>
      <c r="EI8" s="39">
        <v>0</v>
      </c>
      <c r="FJ8" s="39" t="s">
        <v>117</v>
      </c>
      <c r="FK8" s="39" t="s">
        <v>118</v>
      </c>
      <c r="FL8" s="39" t="s">
        <v>96</v>
      </c>
      <c r="FM8" s="39" t="s">
        <v>119</v>
      </c>
      <c r="FN8" s="39">
        <v>8.5</v>
      </c>
      <c r="FO8" s="39" t="s">
        <v>97</v>
      </c>
      <c r="FP8" s="39" t="s">
        <v>120</v>
      </c>
      <c r="FQ8" s="39" t="s">
        <v>152</v>
      </c>
    </row>
    <row r="9" spans="1:173" x14ac:dyDescent="0.25">
      <c r="B9" s="86">
        <v>43005.025000000001</v>
      </c>
      <c r="C9" s="39" t="s">
        <v>128</v>
      </c>
      <c r="D9" s="39">
        <v>318306</v>
      </c>
      <c r="E9" s="39" t="s">
        <v>98</v>
      </c>
      <c r="F9" s="39">
        <v>53627.8</v>
      </c>
      <c r="G9" s="40">
        <v>53627.8</v>
      </c>
      <c r="H9" s="39" t="s">
        <v>93</v>
      </c>
      <c r="I9" s="40">
        <v>5.2777777777777778E-2</v>
      </c>
      <c r="J9" s="39" t="s">
        <v>99</v>
      </c>
      <c r="K9" s="39">
        <v>-2.5</v>
      </c>
      <c r="L9" s="39" t="s">
        <v>95</v>
      </c>
      <c r="M9" s="39" t="s">
        <v>95</v>
      </c>
      <c r="N9" s="39" t="s">
        <v>101</v>
      </c>
      <c r="O9" s="39">
        <v>12.22</v>
      </c>
      <c r="P9" s="39">
        <v>78908</v>
      </c>
      <c r="Q9" s="39">
        <v>21937</v>
      </c>
      <c r="R9" s="39">
        <v>0</v>
      </c>
      <c r="S9" s="39">
        <v>2156.4299999999998</v>
      </c>
      <c r="T9" s="39">
        <v>0</v>
      </c>
      <c r="U9" s="39">
        <v>78440.899999999994</v>
      </c>
      <c r="V9" s="39">
        <v>181455</v>
      </c>
      <c r="W9" s="39">
        <v>229701</v>
      </c>
      <c r="X9" s="39">
        <v>0</v>
      </c>
      <c r="Y9" s="39">
        <v>0</v>
      </c>
      <c r="Z9" s="39">
        <v>0</v>
      </c>
      <c r="AA9" s="39">
        <v>411156</v>
      </c>
      <c r="AB9" s="39">
        <v>1878.14</v>
      </c>
      <c r="AC9" s="39">
        <v>0</v>
      </c>
      <c r="AD9" s="39">
        <v>0</v>
      </c>
      <c r="AE9" s="39">
        <v>0</v>
      </c>
      <c r="AF9" s="39">
        <v>0</v>
      </c>
      <c r="AG9" s="39">
        <v>609.04600000000005</v>
      </c>
      <c r="AH9" s="39">
        <v>0</v>
      </c>
      <c r="AI9" s="39">
        <v>2487.19</v>
      </c>
      <c r="AJ9" s="39">
        <v>0</v>
      </c>
      <c r="AK9" s="39">
        <v>0</v>
      </c>
      <c r="AL9" s="39">
        <v>0</v>
      </c>
      <c r="AM9" s="39">
        <v>0</v>
      </c>
      <c r="AN9" s="39">
        <v>2487.19</v>
      </c>
      <c r="AO9" s="39">
        <v>0</v>
      </c>
      <c r="AP9" s="39">
        <v>0</v>
      </c>
      <c r="AQ9" s="39">
        <v>0</v>
      </c>
      <c r="AR9" s="39">
        <v>0</v>
      </c>
      <c r="AS9" s="39">
        <v>0</v>
      </c>
      <c r="AT9" s="39">
        <v>0</v>
      </c>
      <c r="AU9" s="39">
        <v>0</v>
      </c>
      <c r="AV9" s="39">
        <v>0</v>
      </c>
      <c r="AW9" s="39">
        <v>0</v>
      </c>
      <c r="AX9" s="39">
        <v>0</v>
      </c>
      <c r="AY9" s="39">
        <v>0</v>
      </c>
      <c r="AZ9" s="39">
        <v>0</v>
      </c>
      <c r="BA9" s="39">
        <v>0</v>
      </c>
      <c r="BB9" s="39">
        <v>5.67692</v>
      </c>
      <c r="BC9" s="39">
        <v>54.535400000000003</v>
      </c>
      <c r="BD9" s="39">
        <v>10.6952</v>
      </c>
      <c r="BE9" s="39">
        <v>0</v>
      </c>
      <c r="BF9" s="39">
        <v>0.68644899999999998</v>
      </c>
      <c r="BG9" s="39">
        <v>1.6341699999999999</v>
      </c>
      <c r="BH9" s="39">
        <v>36.124299999999998</v>
      </c>
      <c r="BI9" s="39">
        <v>109.352</v>
      </c>
      <c r="BJ9" s="39">
        <v>109.03400000000001</v>
      </c>
      <c r="BK9" s="39">
        <v>0</v>
      </c>
      <c r="BL9" s="39">
        <v>0</v>
      </c>
      <c r="BM9" s="39">
        <v>0</v>
      </c>
      <c r="BN9" s="39">
        <v>218.386</v>
      </c>
      <c r="BO9" s="39">
        <v>211.07900000000001</v>
      </c>
      <c r="BP9" s="39">
        <v>7.3072299999999997</v>
      </c>
      <c r="BQ9" s="39">
        <v>0</v>
      </c>
      <c r="BR9" s="39">
        <v>0</v>
      </c>
      <c r="BT9" s="39">
        <v>0</v>
      </c>
      <c r="BU9" s="39">
        <v>0</v>
      </c>
      <c r="BW9" s="39">
        <v>0</v>
      </c>
      <c r="BX9" s="39" t="s">
        <v>95</v>
      </c>
      <c r="BY9" s="39" t="s">
        <v>95</v>
      </c>
      <c r="BZ9" s="39" t="s">
        <v>151</v>
      </c>
      <c r="CA9" s="39">
        <v>11.144600000000001</v>
      </c>
      <c r="CB9" s="39">
        <v>72845.399999999994</v>
      </c>
      <c r="CC9" s="39">
        <v>33702.1</v>
      </c>
      <c r="CD9" s="39">
        <v>0</v>
      </c>
      <c r="CE9" s="39">
        <v>1525.75</v>
      </c>
      <c r="CF9" s="39">
        <v>0</v>
      </c>
      <c r="CG9" s="39">
        <v>73843.600000000006</v>
      </c>
      <c r="CH9" s="39">
        <v>181928</v>
      </c>
      <c r="CI9" s="39">
        <v>229701</v>
      </c>
      <c r="CJ9" s="39">
        <v>0</v>
      </c>
      <c r="CK9" s="39">
        <v>0</v>
      </c>
      <c r="CL9" s="39">
        <v>0</v>
      </c>
      <c r="CM9" s="39">
        <v>411629</v>
      </c>
      <c r="CN9" s="39">
        <v>1949.34</v>
      </c>
      <c r="CO9" s="39">
        <v>0</v>
      </c>
      <c r="CP9" s="39">
        <v>0</v>
      </c>
      <c r="CQ9" s="39">
        <v>0</v>
      </c>
      <c r="CR9" s="39">
        <v>0</v>
      </c>
      <c r="CS9" s="39">
        <v>640.42700000000002</v>
      </c>
      <c r="CT9" s="39">
        <v>0</v>
      </c>
      <c r="CU9" s="39">
        <v>2589.77</v>
      </c>
      <c r="CV9" s="39">
        <v>0</v>
      </c>
      <c r="CW9" s="39">
        <v>0</v>
      </c>
      <c r="CX9" s="39">
        <v>0</v>
      </c>
      <c r="CY9" s="39">
        <v>0</v>
      </c>
      <c r="CZ9" s="39">
        <v>2589.77</v>
      </c>
      <c r="DA9" s="39">
        <v>0</v>
      </c>
      <c r="DB9" s="39">
        <v>0</v>
      </c>
      <c r="DC9" s="39">
        <v>0</v>
      </c>
      <c r="DD9" s="39">
        <v>0</v>
      </c>
      <c r="DE9" s="39">
        <v>0</v>
      </c>
      <c r="DF9" s="39">
        <v>0</v>
      </c>
      <c r="DG9" s="39">
        <v>0</v>
      </c>
      <c r="DH9" s="39">
        <v>0</v>
      </c>
      <c r="DI9" s="39">
        <v>0</v>
      </c>
      <c r="DJ9" s="39">
        <v>0</v>
      </c>
      <c r="DK9" s="39">
        <v>0</v>
      </c>
      <c r="DL9" s="39">
        <v>0</v>
      </c>
      <c r="DM9" s="39">
        <v>0</v>
      </c>
      <c r="DN9" s="39">
        <v>5.95099</v>
      </c>
      <c r="DO9" s="39">
        <v>48.913200000000003</v>
      </c>
      <c r="DP9" s="39">
        <v>15.973599999999999</v>
      </c>
      <c r="DQ9" s="39">
        <v>0</v>
      </c>
      <c r="DR9" s="39">
        <v>0.48288300000000001</v>
      </c>
      <c r="DS9" s="39">
        <v>1.7182900000000001</v>
      </c>
      <c r="DT9" s="39">
        <v>33.827599999999997</v>
      </c>
      <c r="DU9" s="39">
        <v>106.867</v>
      </c>
      <c r="DV9" s="39">
        <v>109.03400000000001</v>
      </c>
      <c r="DW9" s="39">
        <v>0</v>
      </c>
      <c r="DX9" s="39">
        <v>0</v>
      </c>
      <c r="DY9" s="39">
        <v>0</v>
      </c>
      <c r="DZ9" s="39">
        <v>215.9</v>
      </c>
      <c r="EA9" s="39">
        <v>208.23500000000001</v>
      </c>
      <c r="EB9" s="39">
        <v>7.6657599999999997</v>
      </c>
      <c r="EC9" s="39">
        <v>0</v>
      </c>
      <c r="ED9" s="39">
        <v>0</v>
      </c>
      <c r="EF9" s="39">
        <v>0</v>
      </c>
      <c r="EG9" s="39">
        <v>0.75</v>
      </c>
      <c r="EH9" s="39" t="s">
        <v>121</v>
      </c>
      <c r="EI9" s="39">
        <v>0</v>
      </c>
      <c r="FJ9" s="39" t="s">
        <v>117</v>
      </c>
      <c r="FK9" s="39" t="s">
        <v>118</v>
      </c>
      <c r="FL9" s="39" t="s">
        <v>96</v>
      </c>
      <c r="FM9" s="39" t="s">
        <v>119</v>
      </c>
      <c r="FN9" s="39">
        <v>8.5</v>
      </c>
      <c r="FO9" s="39" t="s">
        <v>97</v>
      </c>
      <c r="FP9" s="39" t="s">
        <v>120</v>
      </c>
      <c r="FQ9" s="39" t="s">
        <v>152</v>
      </c>
    </row>
    <row r="10" spans="1:173" x14ac:dyDescent="0.25">
      <c r="B10" s="86">
        <v>43005.027083333334</v>
      </c>
      <c r="C10" s="39" t="s">
        <v>123</v>
      </c>
      <c r="D10" s="39">
        <v>400006</v>
      </c>
      <c r="E10" s="39" t="s">
        <v>98</v>
      </c>
      <c r="F10" s="39">
        <v>498589</v>
      </c>
      <c r="G10" s="40">
        <v>498589</v>
      </c>
      <c r="H10" s="39" t="s">
        <v>93</v>
      </c>
      <c r="I10" s="40">
        <v>0.13749999999999998</v>
      </c>
      <c r="J10" s="39" t="s">
        <v>94</v>
      </c>
      <c r="K10" s="39">
        <v>1.1499999999999999</v>
      </c>
      <c r="L10" s="39" t="s">
        <v>95</v>
      </c>
      <c r="M10" s="39" t="s">
        <v>95</v>
      </c>
      <c r="N10" s="39" t="s">
        <v>153</v>
      </c>
      <c r="O10" s="39">
        <v>106.733</v>
      </c>
      <c r="P10" s="39">
        <v>350505</v>
      </c>
      <c r="Q10" s="39">
        <v>249550</v>
      </c>
      <c r="R10" s="39">
        <v>2153.58</v>
      </c>
      <c r="S10" s="39">
        <v>229400</v>
      </c>
      <c r="T10" s="38">
        <v>0</v>
      </c>
      <c r="U10" s="38">
        <v>728541</v>
      </c>
      <c r="V10" s="38">
        <v>1560000</v>
      </c>
      <c r="W10" s="38">
        <v>2140000</v>
      </c>
      <c r="X10" s="38">
        <v>0</v>
      </c>
      <c r="Y10" s="39">
        <v>0</v>
      </c>
      <c r="Z10" s="39">
        <v>0</v>
      </c>
      <c r="AA10" s="38">
        <v>3700000</v>
      </c>
      <c r="AB10" s="39">
        <v>16404.099999999999</v>
      </c>
      <c r="AC10" s="39">
        <v>0</v>
      </c>
      <c r="AD10" s="39">
        <v>0</v>
      </c>
      <c r="AE10" s="39">
        <v>0</v>
      </c>
      <c r="AF10" s="39">
        <v>0</v>
      </c>
      <c r="AG10" s="39">
        <v>5568.97</v>
      </c>
      <c r="AH10" s="39">
        <v>0</v>
      </c>
      <c r="AI10" s="39">
        <v>21973.1</v>
      </c>
      <c r="AJ10" s="39">
        <v>0</v>
      </c>
      <c r="AK10" s="39">
        <v>0</v>
      </c>
      <c r="AL10" s="39">
        <v>0</v>
      </c>
      <c r="AM10" s="39">
        <v>0</v>
      </c>
      <c r="AN10" s="39">
        <v>21973.1</v>
      </c>
      <c r="AO10" s="39">
        <v>0</v>
      </c>
      <c r="AP10" s="39">
        <v>0</v>
      </c>
      <c r="AQ10" s="39">
        <v>0</v>
      </c>
      <c r="AR10" s="39">
        <v>0</v>
      </c>
      <c r="AS10" s="39">
        <v>0</v>
      </c>
      <c r="AT10" s="39">
        <v>0</v>
      </c>
      <c r="AU10" s="39">
        <v>0</v>
      </c>
      <c r="AV10" s="39">
        <v>0</v>
      </c>
      <c r="AW10" s="39">
        <v>0</v>
      </c>
      <c r="AX10" s="39">
        <v>0</v>
      </c>
      <c r="AY10" s="39">
        <v>0</v>
      </c>
      <c r="AZ10" s="39">
        <v>0</v>
      </c>
      <c r="BA10" s="39">
        <v>0</v>
      </c>
      <c r="BB10" s="39">
        <v>5.1418200000000001</v>
      </c>
      <c r="BC10" s="39">
        <v>26.0215</v>
      </c>
      <c r="BD10" s="39">
        <v>12.396599999999999</v>
      </c>
      <c r="BE10" s="39">
        <v>0.27037800000000001</v>
      </c>
      <c r="BF10" s="39">
        <v>11.0686</v>
      </c>
      <c r="BG10" s="39">
        <v>1.6072200000000001</v>
      </c>
      <c r="BH10" s="39">
        <v>36.040999999999997</v>
      </c>
      <c r="BI10" s="39">
        <v>92.547200000000004</v>
      </c>
      <c r="BJ10" s="39">
        <v>109.03400000000001</v>
      </c>
      <c r="BK10" s="39">
        <v>0</v>
      </c>
      <c r="BL10" s="39">
        <v>0</v>
      </c>
      <c r="BM10" s="39">
        <v>0</v>
      </c>
      <c r="BN10" s="39">
        <v>201.58099999999999</v>
      </c>
      <c r="BO10" s="39">
        <v>194.83600000000001</v>
      </c>
      <c r="BP10" s="39">
        <v>6.7454499999999999</v>
      </c>
      <c r="BQ10" s="39">
        <v>0</v>
      </c>
      <c r="BR10" s="39">
        <v>0</v>
      </c>
      <c r="BT10" s="39">
        <v>0</v>
      </c>
      <c r="BU10" s="39">
        <v>0</v>
      </c>
      <c r="BW10" s="39">
        <v>0</v>
      </c>
      <c r="BX10" s="39" t="s">
        <v>95</v>
      </c>
      <c r="BY10" s="39" t="s">
        <v>95</v>
      </c>
      <c r="BZ10" s="39" t="s">
        <v>153</v>
      </c>
      <c r="CA10" s="39">
        <v>92.430300000000003</v>
      </c>
      <c r="CB10" s="39">
        <v>281111</v>
      </c>
      <c r="CC10" s="39">
        <v>393223</v>
      </c>
      <c r="CD10" s="39">
        <v>38999.1</v>
      </c>
      <c r="CE10" s="39">
        <v>102538</v>
      </c>
      <c r="CF10" s="39">
        <v>0</v>
      </c>
      <c r="CG10" s="39">
        <v>728544</v>
      </c>
      <c r="CH10" s="38">
        <v>1540000</v>
      </c>
      <c r="CI10" s="38">
        <v>2140000</v>
      </c>
      <c r="CJ10" s="39">
        <v>0</v>
      </c>
      <c r="CK10" s="39">
        <v>0</v>
      </c>
      <c r="CL10" s="39">
        <v>0</v>
      </c>
      <c r="CM10" s="38">
        <v>3680000</v>
      </c>
      <c r="CN10" s="39">
        <v>15761.4</v>
      </c>
      <c r="CO10" s="39">
        <v>0</v>
      </c>
      <c r="CP10" s="39">
        <v>0</v>
      </c>
      <c r="CQ10" s="39">
        <v>0</v>
      </c>
      <c r="CR10" s="39">
        <v>0</v>
      </c>
      <c r="CS10" s="39">
        <v>5567.39</v>
      </c>
      <c r="CT10" s="39">
        <v>0</v>
      </c>
      <c r="CU10" s="39">
        <v>21328.799999999999</v>
      </c>
      <c r="CV10" s="39">
        <v>0</v>
      </c>
      <c r="CW10" s="39">
        <v>0</v>
      </c>
      <c r="CX10" s="39">
        <v>0</v>
      </c>
      <c r="CY10" s="39">
        <v>0</v>
      </c>
      <c r="CZ10" s="39">
        <v>21328.799999999999</v>
      </c>
      <c r="DA10" s="39">
        <v>0</v>
      </c>
      <c r="DB10" s="39">
        <v>0</v>
      </c>
      <c r="DC10" s="39">
        <v>0</v>
      </c>
      <c r="DD10" s="39">
        <v>0</v>
      </c>
      <c r="DE10" s="39">
        <v>0</v>
      </c>
      <c r="DF10" s="39">
        <v>0</v>
      </c>
      <c r="DG10" s="39">
        <v>0</v>
      </c>
      <c r="DH10" s="39">
        <v>0</v>
      </c>
      <c r="DI10" s="39">
        <v>0</v>
      </c>
      <c r="DJ10" s="39">
        <v>0</v>
      </c>
      <c r="DK10" s="39">
        <v>0</v>
      </c>
      <c r="DL10" s="39">
        <v>0</v>
      </c>
      <c r="DM10" s="39">
        <v>0</v>
      </c>
      <c r="DN10" s="39">
        <v>5.0274700000000001</v>
      </c>
      <c r="DO10" s="39">
        <v>22.3124</v>
      </c>
      <c r="DP10" s="39">
        <v>20.031700000000001</v>
      </c>
      <c r="DQ10" s="39">
        <v>3.0115500000000002</v>
      </c>
      <c r="DR10" s="39">
        <v>5.6728300000000003</v>
      </c>
      <c r="DS10" s="39">
        <v>1.60677</v>
      </c>
      <c r="DT10" s="39">
        <v>36.0411</v>
      </c>
      <c r="DU10" s="39">
        <v>93.703900000000004</v>
      </c>
      <c r="DV10" s="39">
        <v>109.03400000000001</v>
      </c>
      <c r="DW10" s="39">
        <v>0</v>
      </c>
      <c r="DX10" s="39">
        <v>0</v>
      </c>
      <c r="DY10" s="39">
        <v>0</v>
      </c>
      <c r="DZ10" s="39">
        <v>202.738</v>
      </c>
      <c r="EA10" s="39">
        <v>196.107</v>
      </c>
      <c r="EB10" s="39">
        <v>6.6311299999999997</v>
      </c>
      <c r="EC10" s="39">
        <v>0</v>
      </c>
      <c r="ED10" s="39">
        <v>0</v>
      </c>
      <c r="EF10" s="39">
        <v>0</v>
      </c>
      <c r="EG10" s="39">
        <v>1.25</v>
      </c>
      <c r="EH10" s="39" t="s">
        <v>154</v>
      </c>
      <c r="EI10" s="39">
        <v>0</v>
      </c>
      <c r="FJ10" s="39" t="s">
        <v>117</v>
      </c>
      <c r="FK10" s="39" t="s">
        <v>118</v>
      </c>
      <c r="FL10" s="39" t="s">
        <v>96</v>
      </c>
      <c r="FM10" s="39" t="s">
        <v>119</v>
      </c>
      <c r="FN10" s="39">
        <v>8.5</v>
      </c>
      <c r="FO10" s="39" t="s">
        <v>97</v>
      </c>
      <c r="FP10" s="39" t="s">
        <v>120</v>
      </c>
      <c r="FQ10" s="39" t="s">
        <v>152</v>
      </c>
    </row>
    <row r="11" spans="1:173" x14ac:dyDescent="0.25">
      <c r="B11" s="86">
        <v>43005.03125</v>
      </c>
      <c r="C11" s="39" t="s">
        <v>129</v>
      </c>
      <c r="D11" s="39">
        <v>418406</v>
      </c>
      <c r="E11" s="39" t="s">
        <v>98</v>
      </c>
      <c r="F11" s="39">
        <v>498589</v>
      </c>
      <c r="G11" s="40">
        <v>498589</v>
      </c>
      <c r="H11" s="39" t="s">
        <v>93</v>
      </c>
      <c r="I11" s="40">
        <v>0.22361111111111109</v>
      </c>
      <c r="J11" s="39" t="s">
        <v>94</v>
      </c>
      <c r="K11" s="39">
        <v>0.7</v>
      </c>
      <c r="L11" s="39" t="s">
        <v>95</v>
      </c>
      <c r="M11" s="39" t="s">
        <v>95</v>
      </c>
      <c r="N11" s="39" t="s">
        <v>155</v>
      </c>
      <c r="O11" s="39">
        <v>108.816</v>
      </c>
      <c r="P11" s="39">
        <v>355624</v>
      </c>
      <c r="Q11" s="39">
        <v>248146</v>
      </c>
      <c r="R11" s="39">
        <v>1972.53</v>
      </c>
      <c r="S11" s="39">
        <v>254147</v>
      </c>
      <c r="T11" s="38">
        <v>0</v>
      </c>
      <c r="U11" s="38">
        <v>728541</v>
      </c>
      <c r="V11" s="38">
        <v>1590000</v>
      </c>
      <c r="W11" s="38">
        <v>2140000</v>
      </c>
      <c r="X11" s="38">
        <v>0</v>
      </c>
      <c r="Y11" s="39">
        <v>0</v>
      </c>
      <c r="Z11" s="39">
        <v>0</v>
      </c>
      <c r="AA11" s="38">
        <v>3720000</v>
      </c>
      <c r="AB11" s="39">
        <v>16724.400000000001</v>
      </c>
      <c r="AC11" s="39">
        <v>0</v>
      </c>
      <c r="AD11" s="39">
        <v>0</v>
      </c>
      <c r="AE11" s="39">
        <v>0</v>
      </c>
      <c r="AF11" s="39">
        <v>0</v>
      </c>
      <c r="AG11" s="39">
        <v>5568.97</v>
      </c>
      <c r="AH11" s="39">
        <v>0</v>
      </c>
      <c r="AI11" s="39">
        <v>22293.3</v>
      </c>
      <c r="AJ11" s="39">
        <v>0</v>
      </c>
      <c r="AK11" s="39">
        <v>0</v>
      </c>
      <c r="AL11" s="39">
        <v>0</v>
      </c>
      <c r="AM11" s="39">
        <v>0</v>
      </c>
      <c r="AN11" s="39">
        <v>22293.3</v>
      </c>
      <c r="AO11" s="39">
        <v>0</v>
      </c>
      <c r="AP11" s="39">
        <v>0</v>
      </c>
      <c r="AQ11" s="39">
        <v>0</v>
      </c>
      <c r="AR11" s="39">
        <v>0</v>
      </c>
      <c r="AS11" s="39">
        <v>0</v>
      </c>
      <c r="AT11" s="39">
        <v>0</v>
      </c>
      <c r="AU11" s="39">
        <v>0</v>
      </c>
      <c r="AV11" s="39">
        <v>0</v>
      </c>
      <c r="AW11" s="39">
        <v>0</v>
      </c>
      <c r="AX11" s="39">
        <v>0</v>
      </c>
      <c r="AY11" s="39">
        <v>0</v>
      </c>
      <c r="AZ11" s="39">
        <v>0</v>
      </c>
      <c r="BA11" s="39">
        <v>0</v>
      </c>
      <c r="BB11" s="39">
        <v>5.2377399999999996</v>
      </c>
      <c r="BC11" s="39">
        <v>25.684999999999999</v>
      </c>
      <c r="BD11" s="39">
        <v>12.337199999999999</v>
      </c>
      <c r="BE11" s="39">
        <v>0.25187900000000002</v>
      </c>
      <c r="BF11" s="39">
        <v>11.835699999999999</v>
      </c>
      <c r="BG11" s="39">
        <v>1.6072200000000001</v>
      </c>
      <c r="BH11" s="39">
        <v>36.040999999999997</v>
      </c>
      <c r="BI11" s="39">
        <v>92.995699999999999</v>
      </c>
      <c r="BJ11" s="39">
        <v>109.03400000000001</v>
      </c>
      <c r="BK11" s="39">
        <v>0</v>
      </c>
      <c r="BL11" s="39">
        <v>0</v>
      </c>
      <c r="BM11" s="39">
        <v>0</v>
      </c>
      <c r="BN11" s="39">
        <v>202.03</v>
      </c>
      <c r="BO11" s="39">
        <v>195.18799999999999</v>
      </c>
      <c r="BP11" s="39">
        <v>6.8412899999999999</v>
      </c>
      <c r="BQ11" s="39">
        <v>0</v>
      </c>
      <c r="BR11" s="39">
        <v>0</v>
      </c>
      <c r="BT11" s="39">
        <v>0</v>
      </c>
      <c r="BU11" s="39">
        <v>0</v>
      </c>
      <c r="BW11" s="39">
        <v>0</v>
      </c>
      <c r="BX11" s="39" t="s">
        <v>95</v>
      </c>
      <c r="BY11" s="39" t="s">
        <v>95</v>
      </c>
      <c r="BZ11" s="39" t="s">
        <v>153</v>
      </c>
      <c r="CA11" s="39">
        <v>92.430300000000003</v>
      </c>
      <c r="CB11" s="39">
        <v>281111</v>
      </c>
      <c r="CC11" s="39">
        <v>393223</v>
      </c>
      <c r="CD11" s="39">
        <v>38999.1</v>
      </c>
      <c r="CE11" s="39">
        <v>102538</v>
      </c>
      <c r="CF11" s="39">
        <v>0</v>
      </c>
      <c r="CG11" s="39">
        <v>728544</v>
      </c>
      <c r="CH11" s="38">
        <v>1540000</v>
      </c>
      <c r="CI11" s="38">
        <v>2140000</v>
      </c>
      <c r="CJ11" s="39">
        <v>0</v>
      </c>
      <c r="CK11" s="39">
        <v>0</v>
      </c>
      <c r="CL11" s="39">
        <v>0</v>
      </c>
      <c r="CM11" s="38">
        <v>3680000</v>
      </c>
      <c r="CN11" s="39">
        <v>15761.4</v>
      </c>
      <c r="CO11" s="39">
        <v>0</v>
      </c>
      <c r="CP11" s="39">
        <v>0</v>
      </c>
      <c r="CQ11" s="39">
        <v>0</v>
      </c>
      <c r="CR11" s="39">
        <v>0</v>
      </c>
      <c r="CS11" s="39">
        <v>5567.39</v>
      </c>
      <c r="CT11" s="39">
        <v>0</v>
      </c>
      <c r="CU11" s="39">
        <v>21328.799999999999</v>
      </c>
      <c r="CV11" s="39">
        <v>0</v>
      </c>
      <c r="CW11" s="39">
        <v>0</v>
      </c>
      <c r="CX11" s="39">
        <v>0</v>
      </c>
      <c r="CY11" s="39">
        <v>0</v>
      </c>
      <c r="CZ11" s="39">
        <v>21328.799999999999</v>
      </c>
      <c r="DA11" s="39">
        <v>0</v>
      </c>
      <c r="DB11" s="39">
        <v>0</v>
      </c>
      <c r="DC11" s="39">
        <v>0</v>
      </c>
      <c r="DD11" s="39">
        <v>0</v>
      </c>
      <c r="DE11" s="39">
        <v>0</v>
      </c>
      <c r="DF11" s="39">
        <v>0</v>
      </c>
      <c r="DG11" s="39">
        <v>0</v>
      </c>
      <c r="DH11" s="39">
        <v>0</v>
      </c>
      <c r="DI11" s="39">
        <v>0</v>
      </c>
      <c r="DJ11" s="39">
        <v>0</v>
      </c>
      <c r="DK11" s="39">
        <v>0</v>
      </c>
      <c r="DL11" s="39">
        <v>0</v>
      </c>
      <c r="DM11" s="39">
        <v>0</v>
      </c>
      <c r="DN11" s="39">
        <v>5.0274700000000001</v>
      </c>
      <c r="DO11" s="39">
        <v>22.3124</v>
      </c>
      <c r="DP11" s="39">
        <v>20.031700000000001</v>
      </c>
      <c r="DQ11" s="39">
        <v>3.0115500000000002</v>
      </c>
      <c r="DR11" s="39">
        <v>5.6728300000000003</v>
      </c>
      <c r="DS11" s="39">
        <v>1.60677</v>
      </c>
      <c r="DT11" s="39">
        <v>36.0411</v>
      </c>
      <c r="DU11" s="39">
        <v>93.703900000000004</v>
      </c>
      <c r="DV11" s="39">
        <v>109.03400000000001</v>
      </c>
      <c r="DW11" s="39">
        <v>0</v>
      </c>
      <c r="DX11" s="39">
        <v>0</v>
      </c>
      <c r="DY11" s="39">
        <v>0</v>
      </c>
      <c r="DZ11" s="39">
        <v>202.738</v>
      </c>
      <c r="EA11" s="39">
        <v>196.107</v>
      </c>
      <c r="EB11" s="39">
        <v>6.6311299999999997</v>
      </c>
      <c r="EC11" s="39">
        <v>0</v>
      </c>
      <c r="ED11" s="39">
        <v>0</v>
      </c>
      <c r="EF11" s="39">
        <v>0</v>
      </c>
      <c r="EG11" s="39">
        <v>1.25</v>
      </c>
      <c r="EH11" s="39" t="s">
        <v>154</v>
      </c>
      <c r="EI11" s="39">
        <v>0</v>
      </c>
      <c r="FJ11" s="39" t="s">
        <v>117</v>
      </c>
      <c r="FK11" s="39" t="s">
        <v>118</v>
      </c>
      <c r="FL11" s="39" t="s">
        <v>96</v>
      </c>
      <c r="FM11" s="39" t="s">
        <v>119</v>
      </c>
      <c r="FN11" s="39">
        <v>8.5</v>
      </c>
      <c r="FO11" s="39" t="s">
        <v>97</v>
      </c>
      <c r="FP11" s="39" t="s">
        <v>120</v>
      </c>
      <c r="FQ11" s="39" t="s">
        <v>152</v>
      </c>
    </row>
    <row r="12" spans="1:173" x14ac:dyDescent="0.25">
      <c r="B12" s="86">
        <v>43005.034722222219</v>
      </c>
      <c r="C12" s="39" t="s">
        <v>130</v>
      </c>
      <c r="D12" s="39">
        <v>418506</v>
      </c>
      <c r="E12" s="39" t="s">
        <v>98</v>
      </c>
      <c r="F12" s="39">
        <v>498589</v>
      </c>
      <c r="G12" s="40">
        <v>498589</v>
      </c>
      <c r="H12" s="39" t="s">
        <v>93</v>
      </c>
      <c r="I12" s="40">
        <v>0.22152777777777777</v>
      </c>
      <c r="J12" s="39" t="s">
        <v>94</v>
      </c>
      <c r="K12" s="39">
        <v>8.9700000000000006</v>
      </c>
      <c r="L12" s="39" t="s">
        <v>95</v>
      </c>
      <c r="M12" s="39" t="s">
        <v>95</v>
      </c>
      <c r="N12" s="39" t="s">
        <v>156</v>
      </c>
      <c r="O12" s="39">
        <v>110.905</v>
      </c>
      <c r="P12" s="39">
        <v>376382</v>
      </c>
      <c r="Q12" s="39">
        <v>246817</v>
      </c>
      <c r="R12" s="39">
        <v>2189.5</v>
      </c>
      <c r="S12" s="39">
        <v>248340</v>
      </c>
      <c r="T12" s="38">
        <v>0</v>
      </c>
      <c r="U12" s="38">
        <v>728541</v>
      </c>
      <c r="V12" s="38">
        <v>1600000</v>
      </c>
      <c r="W12" s="38">
        <v>2140000</v>
      </c>
      <c r="X12" s="38">
        <v>0</v>
      </c>
      <c r="Y12" s="39">
        <v>0</v>
      </c>
      <c r="Z12" s="39">
        <v>0</v>
      </c>
      <c r="AA12" s="38">
        <v>3740000</v>
      </c>
      <c r="AB12" s="39">
        <v>17045.400000000001</v>
      </c>
      <c r="AC12" s="39">
        <v>0</v>
      </c>
      <c r="AD12" s="39">
        <v>0</v>
      </c>
      <c r="AE12" s="39">
        <v>0</v>
      </c>
      <c r="AF12" s="39">
        <v>0</v>
      </c>
      <c r="AG12" s="39">
        <v>5568.98</v>
      </c>
      <c r="AH12" s="39">
        <v>0</v>
      </c>
      <c r="AI12" s="39">
        <v>22614.400000000001</v>
      </c>
      <c r="AJ12" s="39">
        <v>0</v>
      </c>
      <c r="AK12" s="39">
        <v>0</v>
      </c>
      <c r="AL12" s="39">
        <v>0</v>
      </c>
      <c r="AM12" s="39">
        <v>0</v>
      </c>
      <c r="AN12" s="39">
        <v>22614.400000000001</v>
      </c>
      <c r="AO12" s="39">
        <v>0</v>
      </c>
      <c r="AP12" s="39">
        <v>0</v>
      </c>
      <c r="AQ12" s="39">
        <v>0</v>
      </c>
      <c r="AR12" s="39">
        <v>0</v>
      </c>
      <c r="AS12" s="39">
        <v>0</v>
      </c>
      <c r="AT12" s="39">
        <v>0</v>
      </c>
      <c r="AU12" s="39">
        <v>0</v>
      </c>
      <c r="AV12" s="39">
        <v>0</v>
      </c>
      <c r="AW12" s="39">
        <v>0</v>
      </c>
      <c r="AX12" s="39">
        <v>0</v>
      </c>
      <c r="AY12" s="39">
        <v>0</v>
      </c>
      <c r="AZ12" s="39">
        <v>0</v>
      </c>
      <c r="BA12" s="39">
        <v>0</v>
      </c>
      <c r="BB12" s="39">
        <v>5.3341599999999998</v>
      </c>
      <c r="BC12" s="39">
        <v>19.144300000000001</v>
      </c>
      <c r="BD12" s="39">
        <v>12.2447</v>
      </c>
      <c r="BE12" s="39">
        <v>0.151671</v>
      </c>
      <c r="BF12" s="39">
        <v>10.216699999999999</v>
      </c>
      <c r="BG12" s="39">
        <v>1.6072299999999999</v>
      </c>
      <c r="BH12" s="39">
        <v>36.040999999999997</v>
      </c>
      <c r="BI12" s="39">
        <v>84.739800000000002</v>
      </c>
      <c r="BJ12" s="39">
        <v>109.03400000000001</v>
      </c>
      <c r="BK12" s="39">
        <v>0</v>
      </c>
      <c r="BL12" s="39">
        <v>0</v>
      </c>
      <c r="BM12" s="39">
        <v>0</v>
      </c>
      <c r="BN12" s="39">
        <v>193.774</v>
      </c>
      <c r="BO12" s="39">
        <v>186.83600000000001</v>
      </c>
      <c r="BP12" s="39">
        <v>6.9376499999999997</v>
      </c>
      <c r="BQ12" s="39">
        <v>0</v>
      </c>
      <c r="BR12" s="39">
        <v>0</v>
      </c>
      <c r="BT12" s="39">
        <v>0</v>
      </c>
      <c r="BU12" s="39">
        <v>0</v>
      </c>
      <c r="BW12" s="39">
        <v>0</v>
      </c>
      <c r="BX12" s="39" t="s">
        <v>95</v>
      </c>
      <c r="BY12" s="39" t="s">
        <v>95</v>
      </c>
      <c r="BZ12" s="39" t="s">
        <v>153</v>
      </c>
      <c r="CA12" s="39">
        <v>92.430300000000003</v>
      </c>
      <c r="CB12" s="39">
        <v>281111</v>
      </c>
      <c r="CC12" s="39">
        <v>393223</v>
      </c>
      <c r="CD12" s="39">
        <v>38999.1</v>
      </c>
      <c r="CE12" s="39">
        <v>102538</v>
      </c>
      <c r="CF12" s="39">
        <v>0</v>
      </c>
      <c r="CG12" s="39">
        <v>728544</v>
      </c>
      <c r="CH12" s="38">
        <v>1540000</v>
      </c>
      <c r="CI12" s="38">
        <v>2140000</v>
      </c>
      <c r="CJ12" s="39">
        <v>0</v>
      </c>
      <c r="CK12" s="39">
        <v>0</v>
      </c>
      <c r="CL12" s="39">
        <v>0</v>
      </c>
      <c r="CM12" s="38">
        <v>3680000</v>
      </c>
      <c r="CN12" s="39">
        <v>15761.4</v>
      </c>
      <c r="CO12" s="39">
        <v>0</v>
      </c>
      <c r="CP12" s="39">
        <v>0</v>
      </c>
      <c r="CQ12" s="39">
        <v>0</v>
      </c>
      <c r="CR12" s="39">
        <v>0</v>
      </c>
      <c r="CS12" s="39">
        <v>5567.39</v>
      </c>
      <c r="CT12" s="39">
        <v>0</v>
      </c>
      <c r="CU12" s="39">
        <v>21328.799999999999</v>
      </c>
      <c r="CV12" s="39">
        <v>0</v>
      </c>
      <c r="CW12" s="39">
        <v>0</v>
      </c>
      <c r="CX12" s="39">
        <v>0</v>
      </c>
      <c r="CY12" s="39">
        <v>0</v>
      </c>
      <c r="CZ12" s="39">
        <v>21328.799999999999</v>
      </c>
      <c r="DA12" s="39">
        <v>0</v>
      </c>
      <c r="DB12" s="39">
        <v>0</v>
      </c>
      <c r="DC12" s="39">
        <v>0</v>
      </c>
      <c r="DD12" s="39">
        <v>0</v>
      </c>
      <c r="DE12" s="39">
        <v>0</v>
      </c>
      <c r="DF12" s="39">
        <v>0</v>
      </c>
      <c r="DG12" s="39">
        <v>0</v>
      </c>
      <c r="DH12" s="39">
        <v>0</v>
      </c>
      <c r="DI12" s="39">
        <v>0</v>
      </c>
      <c r="DJ12" s="39">
        <v>0</v>
      </c>
      <c r="DK12" s="39">
        <v>0</v>
      </c>
      <c r="DL12" s="39">
        <v>0</v>
      </c>
      <c r="DM12" s="39">
        <v>0</v>
      </c>
      <c r="DN12" s="39">
        <v>5.0274700000000001</v>
      </c>
      <c r="DO12" s="39">
        <v>22.3124</v>
      </c>
      <c r="DP12" s="39">
        <v>20.031700000000001</v>
      </c>
      <c r="DQ12" s="39">
        <v>3.0115500000000002</v>
      </c>
      <c r="DR12" s="39">
        <v>5.6728300000000003</v>
      </c>
      <c r="DS12" s="39">
        <v>1.60677</v>
      </c>
      <c r="DT12" s="39">
        <v>36.0411</v>
      </c>
      <c r="DU12" s="39">
        <v>93.703900000000004</v>
      </c>
      <c r="DV12" s="39">
        <v>109.03400000000001</v>
      </c>
      <c r="DW12" s="39">
        <v>0</v>
      </c>
      <c r="DX12" s="39">
        <v>0</v>
      </c>
      <c r="DY12" s="39">
        <v>0</v>
      </c>
      <c r="DZ12" s="39">
        <v>202.738</v>
      </c>
      <c r="EA12" s="39">
        <v>196.107</v>
      </c>
      <c r="EB12" s="39">
        <v>6.6311299999999997</v>
      </c>
      <c r="EC12" s="39">
        <v>0</v>
      </c>
      <c r="ED12" s="39">
        <v>0</v>
      </c>
      <c r="EF12" s="39">
        <v>0</v>
      </c>
      <c r="EG12" s="39">
        <v>1.25</v>
      </c>
      <c r="EH12" s="39" t="s">
        <v>154</v>
      </c>
      <c r="EI12" s="39">
        <v>0</v>
      </c>
      <c r="FJ12" s="39" t="s">
        <v>117</v>
      </c>
      <c r="FK12" s="39" t="s">
        <v>118</v>
      </c>
      <c r="FL12" s="39" t="s">
        <v>96</v>
      </c>
      <c r="FM12" s="39" t="s">
        <v>119</v>
      </c>
      <c r="FN12" s="39">
        <v>8.5</v>
      </c>
      <c r="FO12" s="39" t="s">
        <v>97</v>
      </c>
      <c r="FP12" s="39" t="s">
        <v>120</v>
      </c>
      <c r="FQ12" s="39" t="s">
        <v>152</v>
      </c>
    </row>
    <row r="13" spans="1:173" x14ac:dyDescent="0.25">
      <c r="B13" s="86">
        <v>43005.038194444445</v>
      </c>
      <c r="C13" s="39" t="s">
        <v>133</v>
      </c>
      <c r="D13" s="39">
        <v>418606</v>
      </c>
      <c r="E13" s="39" t="s">
        <v>98</v>
      </c>
      <c r="F13" s="39">
        <v>498589</v>
      </c>
      <c r="G13" s="40">
        <v>498589</v>
      </c>
      <c r="H13" s="39" t="s">
        <v>93</v>
      </c>
      <c r="I13" s="40">
        <v>0.21875</v>
      </c>
      <c r="J13" s="39" t="s">
        <v>94</v>
      </c>
      <c r="K13" s="39">
        <v>8.9600000000000009</v>
      </c>
      <c r="L13" s="39" t="s">
        <v>95</v>
      </c>
      <c r="M13" s="39" t="s">
        <v>95</v>
      </c>
      <c r="N13" s="39" t="s">
        <v>156</v>
      </c>
      <c r="O13" s="39">
        <v>110.79</v>
      </c>
      <c r="P13" s="39">
        <v>376279</v>
      </c>
      <c r="Q13" s="39">
        <v>246868</v>
      </c>
      <c r="R13" s="39">
        <v>2188.88</v>
      </c>
      <c r="S13" s="39">
        <v>248312</v>
      </c>
      <c r="T13" s="38">
        <v>0</v>
      </c>
      <c r="U13" s="38">
        <v>728541</v>
      </c>
      <c r="V13" s="38">
        <v>1600000</v>
      </c>
      <c r="W13" s="38">
        <v>2140000</v>
      </c>
      <c r="X13" s="38">
        <v>0</v>
      </c>
      <c r="Y13" s="39">
        <v>0</v>
      </c>
      <c r="Z13" s="39">
        <v>0</v>
      </c>
      <c r="AA13" s="38">
        <v>3740000</v>
      </c>
      <c r="AB13" s="39">
        <v>17027.7</v>
      </c>
      <c r="AC13" s="39">
        <v>0</v>
      </c>
      <c r="AD13" s="39">
        <v>0</v>
      </c>
      <c r="AE13" s="39">
        <v>0</v>
      </c>
      <c r="AF13" s="39">
        <v>0</v>
      </c>
      <c r="AG13" s="39">
        <v>5568.98</v>
      </c>
      <c r="AH13" s="39">
        <v>0</v>
      </c>
      <c r="AI13" s="39">
        <v>22596.7</v>
      </c>
      <c r="AJ13" s="39">
        <v>0</v>
      </c>
      <c r="AK13" s="39">
        <v>0</v>
      </c>
      <c r="AL13" s="39">
        <v>0</v>
      </c>
      <c r="AM13" s="39">
        <v>0</v>
      </c>
      <c r="AN13" s="39">
        <v>22596.7</v>
      </c>
      <c r="AO13" s="39">
        <v>0</v>
      </c>
      <c r="AP13" s="39">
        <v>0</v>
      </c>
      <c r="AQ13" s="39">
        <v>0</v>
      </c>
      <c r="AR13" s="39">
        <v>0</v>
      </c>
      <c r="AS13" s="39">
        <v>0</v>
      </c>
      <c r="AT13" s="39">
        <v>0</v>
      </c>
      <c r="AU13" s="39">
        <v>0</v>
      </c>
      <c r="AV13" s="39">
        <v>0</v>
      </c>
      <c r="AW13" s="39">
        <v>0</v>
      </c>
      <c r="AX13" s="39">
        <v>0</v>
      </c>
      <c r="AY13" s="39">
        <v>0</v>
      </c>
      <c r="AZ13" s="39">
        <v>0</v>
      </c>
      <c r="BA13" s="39">
        <v>0</v>
      </c>
      <c r="BB13" s="39">
        <v>5.3289299999999997</v>
      </c>
      <c r="BC13" s="39">
        <v>19.1419</v>
      </c>
      <c r="BD13" s="39">
        <v>12.248100000000001</v>
      </c>
      <c r="BE13" s="39">
        <v>0.15166299999999999</v>
      </c>
      <c r="BF13" s="39">
        <v>10.2158</v>
      </c>
      <c r="BG13" s="39">
        <v>1.6072299999999999</v>
      </c>
      <c r="BH13" s="39">
        <v>36.040999999999997</v>
      </c>
      <c r="BI13" s="39">
        <v>84.7346</v>
      </c>
      <c r="BJ13" s="39">
        <v>109.03400000000001</v>
      </c>
      <c r="BK13" s="39">
        <v>0</v>
      </c>
      <c r="BL13" s="39">
        <v>0</v>
      </c>
      <c r="BM13" s="39">
        <v>0</v>
      </c>
      <c r="BN13" s="39">
        <v>193.76900000000001</v>
      </c>
      <c r="BO13" s="39">
        <v>186.83600000000001</v>
      </c>
      <c r="BP13" s="39">
        <v>6.9324300000000001</v>
      </c>
      <c r="BQ13" s="39">
        <v>0</v>
      </c>
      <c r="BR13" s="39">
        <v>0</v>
      </c>
      <c r="BT13" s="39">
        <v>0</v>
      </c>
      <c r="BU13" s="39">
        <v>0</v>
      </c>
      <c r="BW13" s="39">
        <v>0</v>
      </c>
      <c r="BX13" s="39" t="s">
        <v>95</v>
      </c>
      <c r="BY13" s="39" t="s">
        <v>95</v>
      </c>
      <c r="BZ13" s="39" t="s">
        <v>153</v>
      </c>
      <c r="CA13" s="39">
        <v>92.430300000000003</v>
      </c>
      <c r="CB13" s="39">
        <v>281111</v>
      </c>
      <c r="CC13" s="39">
        <v>393223</v>
      </c>
      <c r="CD13" s="39">
        <v>38999.1</v>
      </c>
      <c r="CE13" s="39">
        <v>102538</v>
      </c>
      <c r="CF13" s="39">
        <v>0</v>
      </c>
      <c r="CG13" s="39">
        <v>728544</v>
      </c>
      <c r="CH13" s="38">
        <v>1540000</v>
      </c>
      <c r="CI13" s="38">
        <v>2140000</v>
      </c>
      <c r="CJ13" s="39">
        <v>0</v>
      </c>
      <c r="CK13" s="39">
        <v>0</v>
      </c>
      <c r="CL13" s="39">
        <v>0</v>
      </c>
      <c r="CM13" s="38">
        <v>3680000</v>
      </c>
      <c r="CN13" s="39">
        <v>15761.4</v>
      </c>
      <c r="CO13" s="39">
        <v>0</v>
      </c>
      <c r="CP13" s="39">
        <v>0</v>
      </c>
      <c r="CQ13" s="39">
        <v>0</v>
      </c>
      <c r="CR13" s="39">
        <v>0</v>
      </c>
      <c r="CS13" s="39">
        <v>5567.39</v>
      </c>
      <c r="CT13" s="39">
        <v>0</v>
      </c>
      <c r="CU13" s="39">
        <v>21328.799999999999</v>
      </c>
      <c r="CV13" s="39">
        <v>0</v>
      </c>
      <c r="CW13" s="39">
        <v>0</v>
      </c>
      <c r="CX13" s="39">
        <v>0</v>
      </c>
      <c r="CY13" s="39">
        <v>0</v>
      </c>
      <c r="CZ13" s="39">
        <v>21328.799999999999</v>
      </c>
      <c r="DA13" s="39">
        <v>0</v>
      </c>
      <c r="DB13" s="39">
        <v>0</v>
      </c>
      <c r="DC13" s="39">
        <v>0</v>
      </c>
      <c r="DD13" s="39">
        <v>0</v>
      </c>
      <c r="DE13" s="39">
        <v>0</v>
      </c>
      <c r="DF13" s="39">
        <v>0</v>
      </c>
      <c r="DG13" s="39">
        <v>0</v>
      </c>
      <c r="DH13" s="39">
        <v>0</v>
      </c>
      <c r="DI13" s="39">
        <v>0</v>
      </c>
      <c r="DJ13" s="39">
        <v>0</v>
      </c>
      <c r="DK13" s="39">
        <v>0</v>
      </c>
      <c r="DL13" s="39">
        <v>0</v>
      </c>
      <c r="DM13" s="39">
        <v>0</v>
      </c>
      <c r="DN13" s="39">
        <v>5.0274700000000001</v>
      </c>
      <c r="DO13" s="39">
        <v>22.3124</v>
      </c>
      <c r="DP13" s="39">
        <v>20.031700000000001</v>
      </c>
      <c r="DQ13" s="39">
        <v>3.0115500000000002</v>
      </c>
      <c r="DR13" s="39">
        <v>5.6728300000000003</v>
      </c>
      <c r="DS13" s="39">
        <v>1.60677</v>
      </c>
      <c r="DT13" s="39">
        <v>36.0411</v>
      </c>
      <c r="DU13" s="39">
        <v>93.703900000000004</v>
      </c>
      <c r="DV13" s="39">
        <v>109.03400000000001</v>
      </c>
      <c r="DW13" s="39">
        <v>0</v>
      </c>
      <c r="DX13" s="39">
        <v>0</v>
      </c>
      <c r="DY13" s="39">
        <v>0</v>
      </c>
      <c r="DZ13" s="39">
        <v>202.738</v>
      </c>
      <c r="EA13" s="39">
        <v>196.107</v>
      </c>
      <c r="EB13" s="39">
        <v>6.6311299999999997</v>
      </c>
      <c r="EC13" s="39">
        <v>0</v>
      </c>
      <c r="ED13" s="39">
        <v>0</v>
      </c>
      <c r="EF13" s="39">
        <v>0</v>
      </c>
      <c r="EG13" s="39">
        <v>1.25</v>
      </c>
      <c r="EH13" s="39" t="s">
        <v>154</v>
      </c>
      <c r="EI13" s="39">
        <v>0</v>
      </c>
      <c r="FJ13" s="39" t="s">
        <v>117</v>
      </c>
      <c r="FK13" s="39" t="s">
        <v>118</v>
      </c>
      <c r="FL13" s="39" t="s">
        <v>96</v>
      </c>
      <c r="FM13" s="39" t="s">
        <v>119</v>
      </c>
      <c r="FN13" s="39">
        <v>8.5</v>
      </c>
      <c r="FO13" s="39" t="s">
        <v>97</v>
      </c>
      <c r="FP13" s="39" t="s">
        <v>120</v>
      </c>
      <c r="FQ13" s="39" t="s">
        <v>152</v>
      </c>
    </row>
    <row r="14" spans="1:173" x14ac:dyDescent="0.25">
      <c r="B14" s="86">
        <v>43005.042361111111</v>
      </c>
      <c r="C14" s="39" t="s">
        <v>134</v>
      </c>
      <c r="D14" s="39">
        <v>418706</v>
      </c>
      <c r="E14" s="39" t="s">
        <v>98</v>
      </c>
      <c r="F14" s="39">
        <v>498589</v>
      </c>
      <c r="G14" s="40">
        <v>498589</v>
      </c>
      <c r="H14" s="39" t="s">
        <v>93</v>
      </c>
      <c r="I14" s="40">
        <v>0.21597222222222223</v>
      </c>
      <c r="J14" s="39" t="s">
        <v>94</v>
      </c>
      <c r="K14" s="39">
        <v>8.8800000000000008</v>
      </c>
      <c r="L14" s="39" t="s">
        <v>95</v>
      </c>
      <c r="M14" s="39" t="s">
        <v>95</v>
      </c>
      <c r="N14" s="39" t="s">
        <v>156</v>
      </c>
      <c r="O14" s="39">
        <v>106.73</v>
      </c>
      <c r="P14" s="39">
        <v>378326</v>
      </c>
      <c r="Q14" s="39">
        <v>249711</v>
      </c>
      <c r="R14" s="39">
        <v>2218.65</v>
      </c>
      <c r="S14" s="39">
        <v>247690</v>
      </c>
      <c r="T14" s="38">
        <v>0</v>
      </c>
      <c r="U14" s="38">
        <v>728541</v>
      </c>
      <c r="V14" s="38">
        <v>1610000</v>
      </c>
      <c r="W14" s="38">
        <v>2140000</v>
      </c>
      <c r="X14" s="38">
        <v>0</v>
      </c>
      <c r="Y14" s="39">
        <v>0</v>
      </c>
      <c r="Z14" s="39">
        <v>0</v>
      </c>
      <c r="AA14" s="38">
        <v>3740000</v>
      </c>
      <c r="AB14" s="39">
        <v>16403.8</v>
      </c>
      <c r="AC14" s="39">
        <v>0</v>
      </c>
      <c r="AD14" s="39">
        <v>0</v>
      </c>
      <c r="AE14" s="39">
        <v>0</v>
      </c>
      <c r="AF14" s="39">
        <v>0</v>
      </c>
      <c r="AG14" s="39">
        <v>5568.97</v>
      </c>
      <c r="AH14" s="39">
        <v>0</v>
      </c>
      <c r="AI14" s="39">
        <v>21972.7</v>
      </c>
      <c r="AJ14" s="39">
        <v>0</v>
      </c>
      <c r="AK14" s="39">
        <v>0</v>
      </c>
      <c r="AL14" s="39">
        <v>0</v>
      </c>
      <c r="AM14" s="39">
        <v>0</v>
      </c>
      <c r="AN14" s="39">
        <v>21972.7</v>
      </c>
      <c r="AO14" s="39">
        <v>0</v>
      </c>
      <c r="AP14" s="39">
        <v>0</v>
      </c>
      <c r="AQ14" s="39">
        <v>0</v>
      </c>
      <c r="AR14" s="39">
        <v>0</v>
      </c>
      <c r="AS14" s="39">
        <v>0</v>
      </c>
      <c r="AT14" s="39">
        <v>0</v>
      </c>
      <c r="AU14" s="39">
        <v>0</v>
      </c>
      <c r="AV14" s="39">
        <v>0</v>
      </c>
      <c r="AW14" s="39">
        <v>0</v>
      </c>
      <c r="AX14" s="39">
        <v>0</v>
      </c>
      <c r="AY14" s="39">
        <v>0</v>
      </c>
      <c r="AZ14" s="39">
        <v>0</v>
      </c>
      <c r="BA14" s="39">
        <v>0</v>
      </c>
      <c r="BB14" s="39">
        <v>5.14175</v>
      </c>
      <c r="BC14" s="39">
        <v>19.2713</v>
      </c>
      <c r="BD14" s="39">
        <v>12.4146</v>
      </c>
      <c r="BE14" s="39">
        <v>0.15359900000000001</v>
      </c>
      <c r="BF14" s="39">
        <v>10.196300000000001</v>
      </c>
      <c r="BG14" s="39">
        <v>1.6072200000000001</v>
      </c>
      <c r="BH14" s="39">
        <v>36.040999999999997</v>
      </c>
      <c r="BI14" s="39">
        <v>84.825800000000001</v>
      </c>
      <c r="BJ14" s="39">
        <v>109.03400000000001</v>
      </c>
      <c r="BK14" s="39">
        <v>0</v>
      </c>
      <c r="BL14" s="39">
        <v>0</v>
      </c>
      <c r="BM14" s="39">
        <v>0</v>
      </c>
      <c r="BN14" s="39">
        <v>193.86</v>
      </c>
      <c r="BO14" s="39">
        <v>187.114</v>
      </c>
      <c r="BP14" s="39">
        <v>6.7453700000000003</v>
      </c>
      <c r="BQ14" s="39">
        <v>0</v>
      </c>
      <c r="BR14" s="39">
        <v>0</v>
      </c>
      <c r="BT14" s="39">
        <v>0</v>
      </c>
      <c r="BU14" s="39">
        <v>0</v>
      </c>
      <c r="BW14" s="39">
        <v>0</v>
      </c>
      <c r="BX14" s="39" t="s">
        <v>95</v>
      </c>
      <c r="BY14" s="39" t="s">
        <v>95</v>
      </c>
      <c r="BZ14" s="39" t="s">
        <v>153</v>
      </c>
      <c r="CA14" s="39">
        <v>92.430300000000003</v>
      </c>
      <c r="CB14" s="39">
        <v>281111</v>
      </c>
      <c r="CC14" s="39">
        <v>393223</v>
      </c>
      <c r="CD14" s="39">
        <v>38999.1</v>
      </c>
      <c r="CE14" s="39">
        <v>102538</v>
      </c>
      <c r="CF14" s="39">
        <v>0</v>
      </c>
      <c r="CG14" s="39">
        <v>728544</v>
      </c>
      <c r="CH14" s="38">
        <v>1540000</v>
      </c>
      <c r="CI14" s="38">
        <v>2140000</v>
      </c>
      <c r="CJ14" s="39">
        <v>0</v>
      </c>
      <c r="CK14" s="39">
        <v>0</v>
      </c>
      <c r="CL14" s="39">
        <v>0</v>
      </c>
      <c r="CM14" s="38">
        <v>3680000</v>
      </c>
      <c r="CN14" s="39">
        <v>15761.4</v>
      </c>
      <c r="CO14" s="39">
        <v>0</v>
      </c>
      <c r="CP14" s="39">
        <v>0</v>
      </c>
      <c r="CQ14" s="39">
        <v>0</v>
      </c>
      <c r="CR14" s="39">
        <v>0</v>
      </c>
      <c r="CS14" s="39">
        <v>5567.39</v>
      </c>
      <c r="CT14" s="39">
        <v>0</v>
      </c>
      <c r="CU14" s="39">
        <v>21328.799999999999</v>
      </c>
      <c r="CV14" s="39">
        <v>0</v>
      </c>
      <c r="CW14" s="39">
        <v>0</v>
      </c>
      <c r="CX14" s="39">
        <v>0</v>
      </c>
      <c r="CY14" s="39">
        <v>0</v>
      </c>
      <c r="CZ14" s="39">
        <v>21328.799999999999</v>
      </c>
      <c r="DA14" s="39">
        <v>0</v>
      </c>
      <c r="DB14" s="39">
        <v>0</v>
      </c>
      <c r="DC14" s="39">
        <v>0</v>
      </c>
      <c r="DD14" s="39">
        <v>0</v>
      </c>
      <c r="DE14" s="39">
        <v>0</v>
      </c>
      <c r="DF14" s="39">
        <v>0</v>
      </c>
      <c r="DG14" s="39">
        <v>0</v>
      </c>
      <c r="DH14" s="39">
        <v>0</v>
      </c>
      <c r="DI14" s="39">
        <v>0</v>
      </c>
      <c r="DJ14" s="39">
        <v>0</v>
      </c>
      <c r="DK14" s="39">
        <v>0</v>
      </c>
      <c r="DL14" s="39">
        <v>0</v>
      </c>
      <c r="DM14" s="39">
        <v>0</v>
      </c>
      <c r="DN14" s="39">
        <v>5.0274700000000001</v>
      </c>
      <c r="DO14" s="39">
        <v>22.3124</v>
      </c>
      <c r="DP14" s="39">
        <v>20.031700000000001</v>
      </c>
      <c r="DQ14" s="39">
        <v>3.0115500000000002</v>
      </c>
      <c r="DR14" s="39">
        <v>5.6728300000000003</v>
      </c>
      <c r="DS14" s="39">
        <v>1.60677</v>
      </c>
      <c r="DT14" s="39">
        <v>36.0411</v>
      </c>
      <c r="DU14" s="39">
        <v>93.703900000000004</v>
      </c>
      <c r="DV14" s="39">
        <v>109.03400000000001</v>
      </c>
      <c r="DW14" s="39">
        <v>0</v>
      </c>
      <c r="DX14" s="39">
        <v>0</v>
      </c>
      <c r="DY14" s="39">
        <v>0</v>
      </c>
      <c r="DZ14" s="39">
        <v>202.738</v>
      </c>
      <c r="EA14" s="39">
        <v>196.107</v>
      </c>
      <c r="EB14" s="39">
        <v>6.6311299999999997</v>
      </c>
      <c r="EC14" s="39">
        <v>0</v>
      </c>
      <c r="ED14" s="39">
        <v>0</v>
      </c>
      <c r="EF14" s="39">
        <v>0</v>
      </c>
      <c r="EG14" s="39">
        <v>1.25</v>
      </c>
      <c r="EH14" s="39" t="s">
        <v>154</v>
      </c>
      <c r="EI14" s="39">
        <v>0</v>
      </c>
      <c r="FJ14" s="39" t="s">
        <v>117</v>
      </c>
      <c r="FK14" s="39" t="s">
        <v>118</v>
      </c>
      <c r="FL14" s="39" t="s">
        <v>96</v>
      </c>
      <c r="FM14" s="39" t="s">
        <v>119</v>
      </c>
      <c r="FN14" s="39">
        <v>8.5</v>
      </c>
      <c r="FO14" s="39" t="s">
        <v>97</v>
      </c>
      <c r="FP14" s="39" t="s">
        <v>120</v>
      </c>
      <c r="FQ14" s="39" t="s">
        <v>152</v>
      </c>
    </row>
    <row r="15" spans="1:173" x14ac:dyDescent="0.25">
      <c r="B15" s="86">
        <v>43005.04583333333</v>
      </c>
      <c r="C15" s="39" t="s">
        <v>135</v>
      </c>
      <c r="D15" s="39">
        <v>418806</v>
      </c>
      <c r="E15" s="39" t="s">
        <v>98</v>
      </c>
      <c r="F15" s="39">
        <v>498589</v>
      </c>
      <c r="G15" s="40">
        <v>498589</v>
      </c>
      <c r="H15" s="39" t="s">
        <v>93</v>
      </c>
      <c r="I15" s="40">
        <v>0.21875</v>
      </c>
      <c r="J15" s="39" t="s">
        <v>94</v>
      </c>
      <c r="K15" s="39">
        <v>8.7200000000000006</v>
      </c>
      <c r="L15" s="39" t="s">
        <v>95</v>
      </c>
      <c r="M15" s="39" t="s">
        <v>95</v>
      </c>
      <c r="N15" s="39" t="s">
        <v>156</v>
      </c>
      <c r="O15" s="39">
        <v>115.027</v>
      </c>
      <c r="P15" s="39">
        <v>379280</v>
      </c>
      <c r="Q15" s="39">
        <v>245796</v>
      </c>
      <c r="R15" s="39">
        <v>2209.48</v>
      </c>
      <c r="S15" s="39">
        <v>249665</v>
      </c>
      <c r="T15" s="38">
        <v>0</v>
      </c>
      <c r="U15" s="38">
        <v>728541</v>
      </c>
      <c r="V15" s="38">
        <v>1610000</v>
      </c>
      <c r="W15" s="38">
        <v>2140000</v>
      </c>
      <c r="X15" s="38">
        <v>0</v>
      </c>
      <c r="Y15" s="39">
        <v>0</v>
      </c>
      <c r="Z15" s="39">
        <v>0</v>
      </c>
      <c r="AA15" s="38">
        <v>3740000</v>
      </c>
      <c r="AB15" s="39">
        <v>17678.8</v>
      </c>
      <c r="AC15" s="39">
        <v>0</v>
      </c>
      <c r="AD15" s="39">
        <v>0</v>
      </c>
      <c r="AE15" s="39">
        <v>0</v>
      </c>
      <c r="AF15" s="39">
        <v>0</v>
      </c>
      <c r="AG15" s="39">
        <v>5568.99</v>
      </c>
      <c r="AH15" s="39">
        <v>0</v>
      </c>
      <c r="AI15" s="39">
        <v>23247.8</v>
      </c>
      <c r="AJ15" s="39">
        <v>0</v>
      </c>
      <c r="AK15" s="39">
        <v>0</v>
      </c>
      <c r="AL15" s="39">
        <v>0</v>
      </c>
      <c r="AM15" s="39">
        <v>0</v>
      </c>
      <c r="AN15" s="39">
        <v>23247.8</v>
      </c>
      <c r="AO15" s="39">
        <v>0</v>
      </c>
      <c r="AP15" s="39">
        <v>0</v>
      </c>
      <c r="AQ15" s="39">
        <v>0</v>
      </c>
      <c r="AR15" s="39">
        <v>0</v>
      </c>
      <c r="AS15" s="39">
        <v>0</v>
      </c>
      <c r="AT15" s="39">
        <v>0</v>
      </c>
      <c r="AU15" s="39">
        <v>0</v>
      </c>
      <c r="AV15" s="39">
        <v>0</v>
      </c>
      <c r="AW15" s="39">
        <v>0</v>
      </c>
      <c r="AX15" s="39">
        <v>0</v>
      </c>
      <c r="AY15" s="39">
        <v>0</v>
      </c>
      <c r="AZ15" s="39">
        <v>0</v>
      </c>
      <c r="BA15" s="39">
        <v>0</v>
      </c>
      <c r="BB15" s="39">
        <v>5.5152799999999997</v>
      </c>
      <c r="BC15" s="39">
        <v>19.221900000000002</v>
      </c>
      <c r="BD15" s="39">
        <v>12.171099999999999</v>
      </c>
      <c r="BE15" s="39">
        <v>0.15209700000000001</v>
      </c>
      <c r="BF15" s="39">
        <v>10.2675</v>
      </c>
      <c r="BG15" s="39">
        <v>1.6072299999999999</v>
      </c>
      <c r="BH15" s="39">
        <v>36.040999999999997</v>
      </c>
      <c r="BI15" s="39">
        <v>84.976100000000002</v>
      </c>
      <c r="BJ15" s="39">
        <v>109.03400000000001</v>
      </c>
      <c r="BK15" s="39">
        <v>0</v>
      </c>
      <c r="BL15" s="39">
        <v>0</v>
      </c>
      <c r="BM15" s="39">
        <v>0</v>
      </c>
      <c r="BN15" s="39">
        <v>194.01</v>
      </c>
      <c r="BO15" s="39">
        <v>186.89099999999999</v>
      </c>
      <c r="BP15" s="39">
        <v>7.1186299999999996</v>
      </c>
      <c r="BQ15" s="39">
        <v>0</v>
      </c>
      <c r="BR15" s="39">
        <v>0</v>
      </c>
      <c r="BT15" s="39">
        <v>0</v>
      </c>
      <c r="BU15" s="39">
        <v>1</v>
      </c>
      <c r="BV15" s="39" t="s">
        <v>105</v>
      </c>
      <c r="BW15" s="39">
        <v>0</v>
      </c>
      <c r="BX15" s="39" t="s">
        <v>95</v>
      </c>
      <c r="BY15" s="39" t="s">
        <v>95</v>
      </c>
      <c r="BZ15" s="39" t="s">
        <v>153</v>
      </c>
      <c r="CA15" s="39">
        <v>92.430300000000003</v>
      </c>
      <c r="CB15" s="39">
        <v>281111</v>
      </c>
      <c r="CC15" s="39">
        <v>393223</v>
      </c>
      <c r="CD15" s="39">
        <v>38999.1</v>
      </c>
      <c r="CE15" s="39">
        <v>102538</v>
      </c>
      <c r="CF15" s="39">
        <v>0</v>
      </c>
      <c r="CG15" s="39">
        <v>728544</v>
      </c>
      <c r="CH15" s="38">
        <v>1540000</v>
      </c>
      <c r="CI15" s="38">
        <v>2140000</v>
      </c>
      <c r="CJ15" s="39">
        <v>0</v>
      </c>
      <c r="CK15" s="39">
        <v>0</v>
      </c>
      <c r="CL15" s="39">
        <v>0</v>
      </c>
      <c r="CM15" s="38">
        <v>3680000</v>
      </c>
      <c r="CN15" s="39">
        <v>15761.4</v>
      </c>
      <c r="CO15" s="39">
        <v>0</v>
      </c>
      <c r="CP15" s="39">
        <v>0</v>
      </c>
      <c r="CQ15" s="39">
        <v>0</v>
      </c>
      <c r="CR15" s="39">
        <v>0</v>
      </c>
      <c r="CS15" s="39">
        <v>5567.39</v>
      </c>
      <c r="CT15" s="39">
        <v>0</v>
      </c>
      <c r="CU15" s="39">
        <v>21328.799999999999</v>
      </c>
      <c r="CV15" s="39">
        <v>0</v>
      </c>
      <c r="CW15" s="39">
        <v>0</v>
      </c>
      <c r="CX15" s="39">
        <v>0</v>
      </c>
      <c r="CY15" s="39">
        <v>0</v>
      </c>
      <c r="CZ15" s="39">
        <v>21328.799999999999</v>
      </c>
      <c r="DA15" s="39">
        <v>0</v>
      </c>
      <c r="DB15" s="39">
        <v>0</v>
      </c>
      <c r="DC15" s="39">
        <v>0</v>
      </c>
      <c r="DD15" s="39">
        <v>0</v>
      </c>
      <c r="DE15" s="39">
        <v>0</v>
      </c>
      <c r="DF15" s="39">
        <v>0</v>
      </c>
      <c r="DG15" s="39">
        <v>0</v>
      </c>
      <c r="DH15" s="39">
        <v>0</v>
      </c>
      <c r="DI15" s="39">
        <v>0</v>
      </c>
      <c r="DJ15" s="39">
        <v>0</v>
      </c>
      <c r="DK15" s="39">
        <v>0</v>
      </c>
      <c r="DL15" s="39">
        <v>0</v>
      </c>
      <c r="DM15" s="39">
        <v>0</v>
      </c>
      <c r="DN15" s="39">
        <v>5.0274700000000001</v>
      </c>
      <c r="DO15" s="39">
        <v>22.3124</v>
      </c>
      <c r="DP15" s="39">
        <v>20.031700000000001</v>
      </c>
      <c r="DQ15" s="39">
        <v>3.0115500000000002</v>
      </c>
      <c r="DR15" s="39">
        <v>5.6728300000000003</v>
      </c>
      <c r="DS15" s="39">
        <v>1.60677</v>
      </c>
      <c r="DT15" s="39">
        <v>36.0411</v>
      </c>
      <c r="DU15" s="39">
        <v>93.703900000000004</v>
      </c>
      <c r="DV15" s="39">
        <v>109.03400000000001</v>
      </c>
      <c r="DW15" s="39">
        <v>0</v>
      </c>
      <c r="DX15" s="39">
        <v>0</v>
      </c>
      <c r="DY15" s="39">
        <v>0</v>
      </c>
      <c r="DZ15" s="39">
        <v>202.738</v>
      </c>
      <c r="EA15" s="39">
        <v>196.107</v>
      </c>
      <c r="EB15" s="39">
        <v>6.6311299999999997</v>
      </c>
      <c r="EC15" s="39">
        <v>0</v>
      </c>
      <c r="ED15" s="39">
        <v>0</v>
      </c>
      <c r="EF15" s="39">
        <v>0</v>
      </c>
      <c r="EG15" s="39">
        <v>1.25</v>
      </c>
      <c r="EH15" s="39" t="s">
        <v>154</v>
      </c>
      <c r="EI15" s="39">
        <v>0</v>
      </c>
      <c r="FJ15" s="39" t="s">
        <v>117</v>
      </c>
      <c r="FK15" s="39" t="s">
        <v>118</v>
      </c>
      <c r="FL15" s="39" t="s">
        <v>96</v>
      </c>
      <c r="FM15" s="39" t="s">
        <v>119</v>
      </c>
      <c r="FN15" s="39">
        <v>8.5</v>
      </c>
      <c r="FO15" s="39" t="s">
        <v>97</v>
      </c>
      <c r="FP15" s="39" t="s">
        <v>120</v>
      </c>
      <c r="FQ15" s="39" t="s">
        <v>152</v>
      </c>
    </row>
    <row r="16" spans="1:173" x14ac:dyDescent="0.25">
      <c r="B16" s="86">
        <v>43005.049305555556</v>
      </c>
      <c r="C16" s="39" t="s">
        <v>136</v>
      </c>
      <c r="D16" s="39">
        <v>418906</v>
      </c>
      <c r="E16" s="39" t="s">
        <v>98</v>
      </c>
      <c r="F16" s="39">
        <v>498589</v>
      </c>
      <c r="G16" s="40">
        <v>498589</v>
      </c>
      <c r="H16" s="39" t="s">
        <v>93</v>
      </c>
      <c r="I16" s="40">
        <v>0.22500000000000001</v>
      </c>
      <c r="J16" s="39" t="s">
        <v>94</v>
      </c>
      <c r="K16" s="39">
        <v>8.98</v>
      </c>
      <c r="L16" s="39" t="s">
        <v>95</v>
      </c>
      <c r="M16" s="39" t="s">
        <v>95</v>
      </c>
      <c r="N16" s="39" t="s">
        <v>156</v>
      </c>
      <c r="O16" s="39">
        <v>110.003</v>
      </c>
      <c r="P16" s="39">
        <v>376327</v>
      </c>
      <c r="Q16" s="39">
        <v>247265</v>
      </c>
      <c r="R16" s="39">
        <v>2208.14</v>
      </c>
      <c r="S16" s="39">
        <v>247945</v>
      </c>
      <c r="T16" s="38">
        <v>0</v>
      </c>
      <c r="U16" s="38">
        <v>728541</v>
      </c>
      <c r="V16" s="38">
        <v>1600000</v>
      </c>
      <c r="W16" s="38">
        <v>2140000</v>
      </c>
      <c r="X16" s="38">
        <v>0</v>
      </c>
      <c r="Y16" s="39">
        <v>0</v>
      </c>
      <c r="Z16" s="39">
        <v>0</v>
      </c>
      <c r="AA16" s="38">
        <v>3740000</v>
      </c>
      <c r="AB16" s="39">
        <v>16906.8</v>
      </c>
      <c r="AC16" s="39">
        <v>0</v>
      </c>
      <c r="AD16" s="39">
        <v>0</v>
      </c>
      <c r="AE16" s="39">
        <v>0</v>
      </c>
      <c r="AF16" s="39">
        <v>0</v>
      </c>
      <c r="AG16" s="39">
        <v>5568.98</v>
      </c>
      <c r="AH16" s="39">
        <v>0</v>
      </c>
      <c r="AI16" s="39">
        <v>22475.8</v>
      </c>
      <c r="AJ16" s="39">
        <v>0</v>
      </c>
      <c r="AK16" s="39">
        <v>0</v>
      </c>
      <c r="AL16" s="39">
        <v>0</v>
      </c>
      <c r="AM16" s="39">
        <v>0</v>
      </c>
      <c r="AN16" s="39">
        <v>22475.8</v>
      </c>
      <c r="AO16" s="39">
        <v>0</v>
      </c>
      <c r="AP16" s="39">
        <v>0</v>
      </c>
      <c r="AQ16" s="39">
        <v>0</v>
      </c>
      <c r="AR16" s="39">
        <v>0</v>
      </c>
      <c r="AS16" s="39">
        <v>0</v>
      </c>
      <c r="AT16" s="39">
        <v>0</v>
      </c>
      <c r="AU16" s="39">
        <v>0</v>
      </c>
      <c r="AV16" s="39">
        <v>0</v>
      </c>
      <c r="AW16" s="39">
        <v>0</v>
      </c>
      <c r="AX16" s="39">
        <v>0</v>
      </c>
      <c r="AY16" s="39">
        <v>0</v>
      </c>
      <c r="AZ16" s="39">
        <v>0</v>
      </c>
      <c r="BA16" s="39">
        <v>0</v>
      </c>
      <c r="BB16" s="39">
        <v>5.2929500000000003</v>
      </c>
      <c r="BC16" s="39">
        <v>19.1557</v>
      </c>
      <c r="BD16" s="39">
        <v>12.272</v>
      </c>
      <c r="BE16" s="39">
        <v>0.152448</v>
      </c>
      <c r="BF16" s="39">
        <v>10.202999999999999</v>
      </c>
      <c r="BG16" s="39">
        <v>1.6072299999999999</v>
      </c>
      <c r="BH16" s="39">
        <v>36.040999999999997</v>
      </c>
      <c r="BI16" s="39">
        <v>84.724400000000003</v>
      </c>
      <c r="BJ16" s="39">
        <v>109.03400000000001</v>
      </c>
      <c r="BK16" s="39">
        <v>0</v>
      </c>
      <c r="BL16" s="39">
        <v>0</v>
      </c>
      <c r="BM16" s="39">
        <v>0</v>
      </c>
      <c r="BN16" s="39">
        <v>193.75800000000001</v>
      </c>
      <c r="BO16" s="39">
        <v>186.86199999999999</v>
      </c>
      <c r="BP16" s="39">
        <v>6.8964699999999999</v>
      </c>
      <c r="BQ16" s="39">
        <v>0</v>
      </c>
      <c r="BR16" s="39">
        <v>0</v>
      </c>
      <c r="BT16" s="39">
        <v>0</v>
      </c>
      <c r="BU16" s="39">
        <v>0</v>
      </c>
      <c r="BW16" s="39">
        <v>0</v>
      </c>
      <c r="BX16" s="39" t="s">
        <v>95</v>
      </c>
      <c r="BY16" s="39" t="s">
        <v>95</v>
      </c>
      <c r="BZ16" s="39" t="s">
        <v>153</v>
      </c>
      <c r="CA16" s="39">
        <v>92.430300000000003</v>
      </c>
      <c r="CB16" s="39">
        <v>281111</v>
      </c>
      <c r="CC16" s="39">
        <v>393223</v>
      </c>
      <c r="CD16" s="39">
        <v>38999.1</v>
      </c>
      <c r="CE16" s="39">
        <v>102538</v>
      </c>
      <c r="CF16" s="39">
        <v>0</v>
      </c>
      <c r="CG16" s="39">
        <v>728544</v>
      </c>
      <c r="CH16" s="38">
        <v>1540000</v>
      </c>
      <c r="CI16" s="38">
        <v>2140000</v>
      </c>
      <c r="CJ16" s="39">
        <v>0</v>
      </c>
      <c r="CK16" s="39">
        <v>0</v>
      </c>
      <c r="CL16" s="39">
        <v>0</v>
      </c>
      <c r="CM16" s="38">
        <v>3680000</v>
      </c>
      <c r="CN16" s="39">
        <v>15761.4</v>
      </c>
      <c r="CO16" s="39">
        <v>0</v>
      </c>
      <c r="CP16" s="39">
        <v>0</v>
      </c>
      <c r="CQ16" s="39">
        <v>0</v>
      </c>
      <c r="CR16" s="39">
        <v>0</v>
      </c>
      <c r="CS16" s="39">
        <v>5567.39</v>
      </c>
      <c r="CT16" s="39">
        <v>0</v>
      </c>
      <c r="CU16" s="39">
        <v>21328.799999999999</v>
      </c>
      <c r="CV16" s="39">
        <v>0</v>
      </c>
      <c r="CW16" s="39">
        <v>0</v>
      </c>
      <c r="CX16" s="39">
        <v>0</v>
      </c>
      <c r="CY16" s="39">
        <v>0</v>
      </c>
      <c r="CZ16" s="39">
        <v>21328.799999999999</v>
      </c>
      <c r="DA16" s="39">
        <v>0</v>
      </c>
      <c r="DB16" s="39">
        <v>0</v>
      </c>
      <c r="DC16" s="39">
        <v>0</v>
      </c>
      <c r="DD16" s="39">
        <v>0</v>
      </c>
      <c r="DE16" s="39">
        <v>0</v>
      </c>
      <c r="DF16" s="39">
        <v>0</v>
      </c>
      <c r="DG16" s="39">
        <v>0</v>
      </c>
      <c r="DH16" s="39">
        <v>0</v>
      </c>
      <c r="DI16" s="39">
        <v>0</v>
      </c>
      <c r="DJ16" s="39">
        <v>0</v>
      </c>
      <c r="DK16" s="39">
        <v>0</v>
      </c>
      <c r="DL16" s="39">
        <v>0</v>
      </c>
      <c r="DM16" s="39">
        <v>0</v>
      </c>
      <c r="DN16" s="39">
        <v>5.0274700000000001</v>
      </c>
      <c r="DO16" s="39">
        <v>22.3124</v>
      </c>
      <c r="DP16" s="39">
        <v>20.031700000000001</v>
      </c>
      <c r="DQ16" s="39">
        <v>3.0115500000000002</v>
      </c>
      <c r="DR16" s="39">
        <v>5.6728300000000003</v>
      </c>
      <c r="DS16" s="39">
        <v>1.60677</v>
      </c>
      <c r="DT16" s="39">
        <v>36.0411</v>
      </c>
      <c r="DU16" s="39">
        <v>93.703900000000004</v>
      </c>
      <c r="DV16" s="39">
        <v>109.03400000000001</v>
      </c>
      <c r="DW16" s="39">
        <v>0</v>
      </c>
      <c r="DX16" s="39">
        <v>0</v>
      </c>
      <c r="DY16" s="39">
        <v>0</v>
      </c>
      <c r="DZ16" s="39">
        <v>202.738</v>
      </c>
      <c r="EA16" s="39">
        <v>196.107</v>
      </c>
      <c r="EB16" s="39">
        <v>6.6311299999999997</v>
      </c>
      <c r="EC16" s="39">
        <v>0</v>
      </c>
      <c r="ED16" s="39">
        <v>0</v>
      </c>
      <c r="EF16" s="39">
        <v>0</v>
      </c>
      <c r="EG16" s="39">
        <v>1.25</v>
      </c>
      <c r="EH16" s="39" t="s">
        <v>154</v>
      </c>
      <c r="EI16" s="39">
        <v>0</v>
      </c>
      <c r="FJ16" s="39" t="s">
        <v>117</v>
      </c>
      <c r="FK16" s="39" t="s">
        <v>118</v>
      </c>
      <c r="FL16" s="39" t="s">
        <v>96</v>
      </c>
      <c r="FM16" s="39" t="s">
        <v>119</v>
      </c>
      <c r="FN16" s="39">
        <v>8.5</v>
      </c>
      <c r="FO16" s="39" t="s">
        <v>97</v>
      </c>
      <c r="FP16" s="39" t="s">
        <v>120</v>
      </c>
      <c r="FQ16" s="39" t="s">
        <v>152</v>
      </c>
    </row>
    <row r="17" spans="1:173" x14ac:dyDescent="0.25">
      <c r="B17" s="86">
        <v>43005.054861111108</v>
      </c>
      <c r="C17" s="39" t="s">
        <v>131</v>
      </c>
      <c r="D17" s="39">
        <v>419006</v>
      </c>
      <c r="E17" s="39" t="s">
        <v>98</v>
      </c>
      <c r="F17" s="39">
        <v>498589</v>
      </c>
      <c r="G17" s="40">
        <v>498589</v>
      </c>
      <c r="H17" s="39" t="s">
        <v>93</v>
      </c>
      <c r="I17" s="40">
        <v>0.32222222222222224</v>
      </c>
      <c r="J17" s="39" t="s">
        <v>99</v>
      </c>
      <c r="K17" s="39">
        <v>-7.76</v>
      </c>
      <c r="L17" s="39" t="s">
        <v>95</v>
      </c>
      <c r="M17" s="39" t="s">
        <v>95</v>
      </c>
      <c r="N17" s="39" t="s">
        <v>157</v>
      </c>
      <c r="O17" s="39">
        <v>158.74199999999999</v>
      </c>
      <c r="P17" s="39">
        <v>495481</v>
      </c>
      <c r="Q17" s="39">
        <v>302450</v>
      </c>
      <c r="R17" s="39">
        <v>3477.03</v>
      </c>
      <c r="S17" s="39">
        <v>226777</v>
      </c>
      <c r="T17" s="38">
        <v>0</v>
      </c>
      <c r="U17" s="38">
        <v>728541</v>
      </c>
      <c r="V17" s="38">
        <v>1760000</v>
      </c>
      <c r="W17" s="38">
        <v>2140000</v>
      </c>
      <c r="X17" s="38">
        <v>0</v>
      </c>
      <c r="Y17" s="39">
        <v>0</v>
      </c>
      <c r="Z17" s="39">
        <v>0</v>
      </c>
      <c r="AA17" s="38">
        <v>3890000</v>
      </c>
      <c r="AB17" s="39">
        <v>24220</v>
      </c>
      <c r="AC17" s="39">
        <v>0</v>
      </c>
      <c r="AD17" s="39">
        <v>0</v>
      </c>
      <c r="AE17" s="39">
        <v>0</v>
      </c>
      <c r="AF17" s="39">
        <v>0</v>
      </c>
      <c r="AG17" s="39">
        <v>5568.97</v>
      </c>
      <c r="AH17" s="39">
        <v>0</v>
      </c>
      <c r="AI17" s="39">
        <v>29789</v>
      </c>
      <c r="AJ17" s="39">
        <v>0</v>
      </c>
      <c r="AK17" s="39">
        <v>0</v>
      </c>
      <c r="AL17" s="39">
        <v>0</v>
      </c>
      <c r="AM17" s="39">
        <v>0</v>
      </c>
      <c r="AN17" s="39">
        <v>29789</v>
      </c>
      <c r="AO17" s="39">
        <v>0</v>
      </c>
      <c r="AP17" s="39">
        <v>0</v>
      </c>
      <c r="AQ17" s="39">
        <v>0</v>
      </c>
      <c r="AR17" s="39">
        <v>0</v>
      </c>
      <c r="AS17" s="39">
        <v>0</v>
      </c>
      <c r="AT17" s="39">
        <v>0</v>
      </c>
      <c r="AU17" s="39">
        <v>0</v>
      </c>
      <c r="AV17" s="39">
        <v>0</v>
      </c>
      <c r="AW17" s="39">
        <v>0</v>
      </c>
      <c r="AX17" s="39">
        <v>0</v>
      </c>
      <c r="AY17" s="39">
        <v>0</v>
      </c>
      <c r="AZ17" s="39">
        <v>0</v>
      </c>
      <c r="BA17" s="39">
        <v>0</v>
      </c>
      <c r="BB17" s="39">
        <v>7.3120700000000003</v>
      </c>
      <c r="BC17" s="39">
        <v>31.658200000000001</v>
      </c>
      <c r="BD17" s="39">
        <v>14.255699999999999</v>
      </c>
      <c r="BE17" s="39">
        <v>0.33616099999999999</v>
      </c>
      <c r="BF17" s="39">
        <v>10.241</v>
      </c>
      <c r="BG17" s="39">
        <v>1.6072200000000001</v>
      </c>
      <c r="BH17" s="39">
        <v>36.040999999999997</v>
      </c>
      <c r="BI17" s="39">
        <v>101.45099999999999</v>
      </c>
      <c r="BJ17" s="39">
        <v>109.03400000000001</v>
      </c>
      <c r="BK17" s="39">
        <v>0</v>
      </c>
      <c r="BL17" s="39">
        <v>0</v>
      </c>
      <c r="BM17" s="39">
        <v>0</v>
      </c>
      <c r="BN17" s="39">
        <v>210.48500000000001</v>
      </c>
      <c r="BO17" s="39">
        <v>201.572</v>
      </c>
      <c r="BP17" s="39">
        <v>8.9131499999999999</v>
      </c>
      <c r="BQ17" s="39">
        <v>0</v>
      </c>
      <c r="BR17" s="39">
        <v>276</v>
      </c>
      <c r="BS17" s="39" t="s">
        <v>106</v>
      </c>
      <c r="BT17" s="39">
        <v>1</v>
      </c>
      <c r="BU17" s="39">
        <v>0.75</v>
      </c>
      <c r="BV17" s="39" t="s">
        <v>107</v>
      </c>
      <c r="BW17" s="39">
        <v>0</v>
      </c>
      <c r="BX17" s="39" t="s">
        <v>95</v>
      </c>
      <c r="BY17" s="39" t="s">
        <v>95</v>
      </c>
      <c r="BZ17" s="39" t="s">
        <v>153</v>
      </c>
      <c r="CA17" s="39">
        <v>92.430300000000003</v>
      </c>
      <c r="CB17" s="39">
        <v>281111</v>
      </c>
      <c r="CC17" s="39">
        <v>393223</v>
      </c>
      <c r="CD17" s="39">
        <v>38999.1</v>
      </c>
      <c r="CE17" s="39">
        <v>102538</v>
      </c>
      <c r="CF17" s="39">
        <v>0</v>
      </c>
      <c r="CG17" s="39">
        <v>728544</v>
      </c>
      <c r="CH17" s="38">
        <v>1540000</v>
      </c>
      <c r="CI17" s="38">
        <v>2140000</v>
      </c>
      <c r="CJ17" s="39">
        <v>0</v>
      </c>
      <c r="CK17" s="39">
        <v>0</v>
      </c>
      <c r="CL17" s="39">
        <v>0</v>
      </c>
      <c r="CM17" s="38">
        <v>3680000</v>
      </c>
      <c r="CN17" s="39">
        <v>15761.4</v>
      </c>
      <c r="CO17" s="39">
        <v>0</v>
      </c>
      <c r="CP17" s="39">
        <v>0</v>
      </c>
      <c r="CQ17" s="39">
        <v>0</v>
      </c>
      <c r="CR17" s="39">
        <v>0</v>
      </c>
      <c r="CS17" s="39">
        <v>5567.39</v>
      </c>
      <c r="CT17" s="39">
        <v>0</v>
      </c>
      <c r="CU17" s="39">
        <v>21328.799999999999</v>
      </c>
      <c r="CV17" s="39">
        <v>0</v>
      </c>
      <c r="CW17" s="39">
        <v>0</v>
      </c>
      <c r="CX17" s="39">
        <v>0</v>
      </c>
      <c r="CY17" s="39">
        <v>0</v>
      </c>
      <c r="CZ17" s="39">
        <v>21328.799999999999</v>
      </c>
      <c r="DA17" s="39">
        <v>0</v>
      </c>
      <c r="DB17" s="39">
        <v>0</v>
      </c>
      <c r="DC17" s="39">
        <v>0</v>
      </c>
      <c r="DD17" s="39">
        <v>0</v>
      </c>
      <c r="DE17" s="39">
        <v>0</v>
      </c>
      <c r="DF17" s="39">
        <v>0</v>
      </c>
      <c r="DG17" s="39">
        <v>0</v>
      </c>
      <c r="DH17" s="39">
        <v>0</v>
      </c>
      <c r="DI17" s="39">
        <v>0</v>
      </c>
      <c r="DJ17" s="39">
        <v>0</v>
      </c>
      <c r="DK17" s="39">
        <v>0</v>
      </c>
      <c r="DL17" s="39">
        <v>0</v>
      </c>
      <c r="DM17" s="39">
        <v>0</v>
      </c>
      <c r="DN17" s="39">
        <v>5.0274700000000001</v>
      </c>
      <c r="DO17" s="39">
        <v>22.3124</v>
      </c>
      <c r="DP17" s="39">
        <v>20.031700000000001</v>
      </c>
      <c r="DQ17" s="39">
        <v>3.0115500000000002</v>
      </c>
      <c r="DR17" s="39">
        <v>5.6728300000000003</v>
      </c>
      <c r="DS17" s="39">
        <v>1.60677</v>
      </c>
      <c r="DT17" s="39">
        <v>36.0411</v>
      </c>
      <c r="DU17" s="39">
        <v>93.703900000000004</v>
      </c>
      <c r="DV17" s="39">
        <v>109.03400000000001</v>
      </c>
      <c r="DW17" s="39">
        <v>0</v>
      </c>
      <c r="DX17" s="39">
        <v>0</v>
      </c>
      <c r="DY17" s="39">
        <v>0</v>
      </c>
      <c r="DZ17" s="39">
        <v>202.738</v>
      </c>
      <c r="EA17" s="39">
        <v>196.107</v>
      </c>
      <c r="EB17" s="39">
        <v>6.6311299999999997</v>
      </c>
      <c r="EC17" s="39">
        <v>0</v>
      </c>
      <c r="ED17" s="39">
        <v>0</v>
      </c>
      <c r="EF17" s="39">
        <v>0</v>
      </c>
      <c r="EG17" s="39">
        <v>1.25</v>
      </c>
      <c r="EH17" s="39" t="s">
        <v>154</v>
      </c>
      <c r="EI17" s="39">
        <v>0</v>
      </c>
      <c r="FJ17" s="39" t="s">
        <v>117</v>
      </c>
      <c r="FK17" s="39" t="s">
        <v>118</v>
      </c>
      <c r="FL17" s="39" t="s">
        <v>96</v>
      </c>
      <c r="FM17" s="39" t="s">
        <v>119</v>
      </c>
      <c r="FN17" s="39">
        <v>8.5</v>
      </c>
      <c r="FO17" s="39" t="s">
        <v>97</v>
      </c>
      <c r="FP17" s="39" t="s">
        <v>120</v>
      </c>
      <c r="FQ17" s="39" t="s">
        <v>152</v>
      </c>
    </row>
    <row r="18" spans="1:173" x14ac:dyDescent="0.25">
      <c r="B18" s="86">
        <v>43005.05972222222</v>
      </c>
      <c r="C18" s="39" t="s">
        <v>132</v>
      </c>
      <c r="D18" s="39">
        <v>419106</v>
      </c>
      <c r="E18" s="39" t="s">
        <v>98</v>
      </c>
      <c r="F18" s="39">
        <v>498589</v>
      </c>
      <c r="G18" s="40">
        <v>498589</v>
      </c>
      <c r="H18" s="39" t="s">
        <v>93</v>
      </c>
      <c r="I18" s="40">
        <v>0.26458333333333334</v>
      </c>
      <c r="J18" s="39" t="s">
        <v>99</v>
      </c>
      <c r="K18" s="39">
        <v>-9.92</v>
      </c>
      <c r="L18" s="39" t="s">
        <v>95</v>
      </c>
      <c r="M18" s="39" t="s">
        <v>95</v>
      </c>
      <c r="N18" s="39" t="s">
        <v>158</v>
      </c>
      <c r="O18" s="39">
        <v>158.11099999999999</v>
      </c>
      <c r="P18" s="39">
        <v>491920</v>
      </c>
      <c r="Q18" s="39">
        <v>302482</v>
      </c>
      <c r="R18" s="39">
        <v>3071.36</v>
      </c>
      <c r="S18" s="39">
        <v>261896</v>
      </c>
      <c r="T18" s="38">
        <v>0</v>
      </c>
      <c r="U18" s="38">
        <v>728541</v>
      </c>
      <c r="V18" s="38">
        <v>1790000</v>
      </c>
      <c r="W18" s="38">
        <v>2140000</v>
      </c>
      <c r="X18" s="38">
        <v>0</v>
      </c>
      <c r="Y18" s="39">
        <v>0</v>
      </c>
      <c r="Z18" s="39">
        <v>0</v>
      </c>
      <c r="AA18" s="38">
        <v>3920000</v>
      </c>
      <c r="AB18" s="39">
        <v>24135.5</v>
      </c>
      <c r="AC18" s="39">
        <v>0</v>
      </c>
      <c r="AD18" s="39">
        <v>0</v>
      </c>
      <c r="AE18" s="39">
        <v>0</v>
      </c>
      <c r="AF18" s="39">
        <v>0</v>
      </c>
      <c r="AG18" s="39">
        <v>5568.98</v>
      </c>
      <c r="AH18" s="39">
        <v>0</v>
      </c>
      <c r="AI18" s="39">
        <v>29704.5</v>
      </c>
      <c r="AJ18" s="39">
        <v>0</v>
      </c>
      <c r="AK18" s="39">
        <v>0</v>
      </c>
      <c r="AL18" s="39">
        <v>0</v>
      </c>
      <c r="AM18" s="39">
        <v>0</v>
      </c>
      <c r="AN18" s="39">
        <v>29704.5</v>
      </c>
      <c r="AO18" s="39">
        <v>0</v>
      </c>
      <c r="AP18" s="39">
        <v>0</v>
      </c>
      <c r="AQ18" s="39">
        <v>0</v>
      </c>
      <c r="AR18" s="39">
        <v>0</v>
      </c>
      <c r="AS18" s="39">
        <v>0</v>
      </c>
      <c r="AT18" s="39">
        <v>0</v>
      </c>
      <c r="AU18" s="39">
        <v>0</v>
      </c>
      <c r="AV18" s="39">
        <v>0</v>
      </c>
      <c r="AW18" s="39">
        <v>0</v>
      </c>
      <c r="AX18" s="39">
        <v>0</v>
      </c>
      <c r="AY18" s="39">
        <v>0</v>
      </c>
      <c r="AZ18" s="39">
        <v>0</v>
      </c>
      <c r="BA18" s="39">
        <v>0</v>
      </c>
      <c r="BB18" s="39">
        <v>7.2751900000000003</v>
      </c>
      <c r="BC18" s="39">
        <v>32.244900000000001</v>
      </c>
      <c r="BD18" s="39">
        <v>14.253399999999999</v>
      </c>
      <c r="BE18" s="39">
        <v>0.314556</v>
      </c>
      <c r="BF18" s="39">
        <v>11.8871</v>
      </c>
      <c r="BG18" s="39">
        <v>1.6072200000000001</v>
      </c>
      <c r="BH18" s="39">
        <v>36.040999999999997</v>
      </c>
      <c r="BI18" s="39">
        <v>103.623</v>
      </c>
      <c r="BJ18" s="39">
        <v>109.03400000000001</v>
      </c>
      <c r="BK18" s="39">
        <v>0</v>
      </c>
      <c r="BL18" s="39">
        <v>0</v>
      </c>
      <c r="BM18" s="39">
        <v>0</v>
      </c>
      <c r="BN18" s="39">
        <v>212.65700000000001</v>
      </c>
      <c r="BO18" s="39">
        <v>203.78100000000001</v>
      </c>
      <c r="BP18" s="39">
        <v>8.8762100000000004</v>
      </c>
      <c r="BQ18" s="39">
        <v>0</v>
      </c>
      <c r="BR18" s="39">
        <v>234</v>
      </c>
      <c r="BS18" s="39" t="s">
        <v>106</v>
      </c>
      <c r="BT18" s="39">
        <v>2</v>
      </c>
      <c r="BU18" s="39">
        <v>22</v>
      </c>
      <c r="BV18" s="39" t="s">
        <v>107</v>
      </c>
      <c r="BW18" s="39">
        <v>0</v>
      </c>
      <c r="BX18" s="39" t="s">
        <v>95</v>
      </c>
      <c r="BY18" s="39" t="s">
        <v>95</v>
      </c>
      <c r="BZ18" s="39" t="s">
        <v>153</v>
      </c>
      <c r="CA18" s="39">
        <v>92.430300000000003</v>
      </c>
      <c r="CB18" s="39">
        <v>281111</v>
      </c>
      <c r="CC18" s="39">
        <v>393223</v>
      </c>
      <c r="CD18" s="39">
        <v>38999.1</v>
      </c>
      <c r="CE18" s="39">
        <v>102538</v>
      </c>
      <c r="CF18" s="39">
        <v>0</v>
      </c>
      <c r="CG18" s="39">
        <v>728544</v>
      </c>
      <c r="CH18" s="38">
        <v>1540000</v>
      </c>
      <c r="CI18" s="38">
        <v>2140000</v>
      </c>
      <c r="CJ18" s="39">
        <v>0</v>
      </c>
      <c r="CK18" s="39">
        <v>0</v>
      </c>
      <c r="CL18" s="39">
        <v>0</v>
      </c>
      <c r="CM18" s="38">
        <v>3680000</v>
      </c>
      <c r="CN18" s="39">
        <v>15761.4</v>
      </c>
      <c r="CO18" s="39">
        <v>0</v>
      </c>
      <c r="CP18" s="39">
        <v>0</v>
      </c>
      <c r="CQ18" s="39">
        <v>0</v>
      </c>
      <c r="CR18" s="39">
        <v>0</v>
      </c>
      <c r="CS18" s="39">
        <v>5567.39</v>
      </c>
      <c r="CT18" s="39">
        <v>0</v>
      </c>
      <c r="CU18" s="39">
        <v>21328.799999999999</v>
      </c>
      <c r="CV18" s="39">
        <v>0</v>
      </c>
      <c r="CW18" s="39">
        <v>0</v>
      </c>
      <c r="CX18" s="39">
        <v>0</v>
      </c>
      <c r="CY18" s="39">
        <v>0</v>
      </c>
      <c r="CZ18" s="39">
        <v>21328.799999999999</v>
      </c>
      <c r="DA18" s="39">
        <v>0</v>
      </c>
      <c r="DB18" s="39">
        <v>0</v>
      </c>
      <c r="DC18" s="39">
        <v>0</v>
      </c>
      <c r="DD18" s="39">
        <v>0</v>
      </c>
      <c r="DE18" s="39">
        <v>0</v>
      </c>
      <c r="DF18" s="39">
        <v>0</v>
      </c>
      <c r="DG18" s="39">
        <v>0</v>
      </c>
      <c r="DH18" s="39">
        <v>0</v>
      </c>
      <c r="DI18" s="39">
        <v>0</v>
      </c>
      <c r="DJ18" s="39">
        <v>0</v>
      </c>
      <c r="DK18" s="39">
        <v>0</v>
      </c>
      <c r="DL18" s="39">
        <v>0</v>
      </c>
      <c r="DM18" s="39">
        <v>0</v>
      </c>
      <c r="DN18" s="39">
        <v>5.0274700000000001</v>
      </c>
      <c r="DO18" s="39">
        <v>22.3124</v>
      </c>
      <c r="DP18" s="39">
        <v>20.031700000000001</v>
      </c>
      <c r="DQ18" s="39">
        <v>3.0115500000000002</v>
      </c>
      <c r="DR18" s="39">
        <v>5.6728300000000003</v>
      </c>
      <c r="DS18" s="39">
        <v>1.60677</v>
      </c>
      <c r="DT18" s="39">
        <v>36.0411</v>
      </c>
      <c r="DU18" s="39">
        <v>93.703900000000004</v>
      </c>
      <c r="DV18" s="39">
        <v>109.03400000000001</v>
      </c>
      <c r="DW18" s="39">
        <v>0</v>
      </c>
      <c r="DX18" s="39">
        <v>0</v>
      </c>
      <c r="DY18" s="39">
        <v>0</v>
      </c>
      <c r="DZ18" s="39">
        <v>202.738</v>
      </c>
      <c r="EA18" s="39">
        <v>196.107</v>
      </c>
      <c r="EB18" s="39">
        <v>6.6311299999999997</v>
      </c>
      <c r="EC18" s="39">
        <v>0</v>
      </c>
      <c r="ED18" s="39">
        <v>0</v>
      </c>
      <c r="EF18" s="39">
        <v>0</v>
      </c>
      <c r="EG18" s="39">
        <v>1.25</v>
      </c>
      <c r="EH18" s="39" t="s">
        <v>154</v>
      </c>
      <c r="EI18" s="39">
        <v>0</v>
      </c>
      <c r="FJ18" s="39" t="s">
        <v>117</v>
      </c>
      <c r="FK18" s="39" t="s">
        <v>118</v>
      </c>
      <c r="FL18" s="39" t="s">
        <v>96</v>
      </c>
      <c r="FM18" s="39" t="s">
        <v>119</v>
      </c>
      <c r="FN18" s="39">
        <v>8.5</v>
      </c>
      <c r="FO18" s="39" t="s">
        <v>97</v>
      </c>
      <c r="FP18" s="39" t="s">
        <v>120</v>
      </c>
      <c r="FQ18" s="39" t="s">
        <v>152</v>
      </c>
    </row>
    <row r="19" spans="1:173" x14ac:dyDescent="0.25">
      <c r="B19" s="86">
        <v>43005.05972222222</v>
      </c>
      <c r="C19" s="39" t="s">
        <v>124</v>
      </c>
      <c r="D19" s="39">
        <v>500015</v>
      </c>
      <c r="E19" s="39" t="s">
        <v>100</v>
      </c>
      <c r="F19" s="39">
        <v>24563.1</v>
      </c>
      <c r="G19" s="40">
        <v>24692.3</v>
      </c>
      <c r="H19" s="39" t="s">
        <v>93</v>
      </c>
      <c r="I19" s="40">
        <v>3.5416666666666666E-2</v>
      </c>
      <c r="J19" s="39" t="s">
        <v>99</v>
      </c>
      <c r="K19" s="39">
        <v>-41.45</v>
      </c>
      <c r="L19" s="39" t="s">
        <v>95</v>
      </c>
      <c r="M19" s="39" t="s">
        <v>95</v>
      </c>
      <c r="N19" s="39" t="s">
        <v>159</v>
      </c>
      <c r="O19" s="39">
        <v>0</v>
      </c>
      <c r="P19" s="39">
        <v>89740.7</v>
      </c>
      <c r="Q19" s="39">
        <v>73369.899999999994</v>
      </c>
      <c r="R19" s="39">
        <v>0</v>
      </c>
      <c r="S19" s="39">
        <v>0</v>
      </c>
      <c r="T19" s="39">
        <v>0</v>
      </c>
      <c r="U19" s="39">
        <v>58788</v>
      </c>
      <c r="V19" s="39">
        <v>221899</v>
      </c>
      <c r="W19" s="39">
        <v>77659.399999999994</v>
      </c>
      <c r="X19" s="39">
        <v>0</v>
      </c>
      <c r="Y19" s="39">
        <v>202.15199999999999</v>
      </c>
      <c r="Z19" s="39">
        <v>0</v>
      </c>
      <c r="AA19" s="39">
        <v>299760</v>
      </c>
      <c r="AB19" s="39">
        <v>102.91200000000001</v>
      </c>
      <c r="AC19" s="39">
        <v>0</v>
      </c>
      <c r="AD19" s="39">
        <v>0</v>
      </c>
      <c r="AE19" s="39">
        <v>0</v>
      </c>
      <c r="AF19" s="39">
        <v>0</v>
      </c>
      <c r="AG19" s="39">
        <v>504.08800000000002</v>
      </c>
      <c r="AH19" s="39">
        <v>0</v>
      </c>
      <c r="AI19" s="39">
        <v>607</v>
      </c>
      <c r="AJ19" s="39">
        <v>0</v>
      </c>
      <c r="AK19" s="39">
        <v>0</v>
      </c>
      <c r="AL19" s="39">
        <v>0</v>
      </c>
      <c r="AM19" s="39">
        <v>0</v>
      </c>
      <c r="AN19" s="39">
        <v>607</v>
      </c>
      <c r="AO19" s="39">
        <v>0</v>
      </c>
      <c r="AP19" s="39">
        <v>0</v>
      </c>
      <c r="AQ19" s="39">
        <v>0</v>
      </c>
      <c r="AR19" s="39">
        <v>0</v>
      </c>
      <c r="AS19" s="39">
        <v>0</v>
      </c>
      <c r="AT19" s="39">
        <v>0</v>
      </c>
      <c r="AU19" s="39">
        <v>0</v>
      </c>
      <c r="AV19" s="39">
        <v>0</v>
      </c>
      <c r="AW19" s="39">
        <v>0</v>
      </c>
      <c r="AX19" s="39">
        <v>0</v>
      </c>
      <c r="AY19" s="39">
        <v>0</v>
      </c>
      <c r="AZ19" s="39">
        <v>0</v>
      </c>
      <c r="BA19" s="39">
        <v>0</v>
      </c>
      <c r="BB19" s="39">
        <v>0.70894599999999997</v>
      </c>
      <c r="BC19" s="39">
        <v>122.226</v>
      </c>
      <c r="BD19" s="39">
        <v>69.2988</v>
      </c>
      <c r="BE19" s="39">
        <v>0</v>
      </c>
      <c r="BF19" s="39">
        <v>0</v>
      </c>
      <c r="BG19" s="39">
        <v>2.9764699999999999</v>
      </c>
      <c r="BH19" s="39">
        <v>57.645299999999999</v>
      </c>
      <c r="BI19" s="39">
        <v>252.85599999999999</v>
      </c>
      <c r="BJ19" s="39">
        <v>77.584199999999996</v>
      </c>
      <c r="BK19" s="39">
        <v>0</v>
      </c>
      <c r="BL19" s="39">
        <v>0.19678100000000001</v>
      </c>
      <c r="BM19" s="39">
        <v>0</v>
      </c>
      <c r="BN19" s="39">
        <v>330.637</v>
      </c>
      <c r="BO19" s="39">
        <v>326.95100000000002</v>
      </c>
      <c r="BP19" s="39">
        <v>3.6854100000000001</v>
      </c>
      <c r="BQ19" s="39">
        <v>0</v>
      </c>
      <c r="BR19" s="39">
        <v>0</v>
      </c>
      <c r="BT19" s="39">
        <v>0</v>
      </c>
      <c r="BU19" s="39">
        <v>0</v>
      </c>
      <c r="BW19" s="39">
        <v>0</v>
      </c>
      <c r="BX19" s="39" t="s">
        <v>95</v>
      </c>
      <c r="BY19" s="39" t="s">
        <v>95</v>
      </c>
      <c r="BZ19" s="39" t="s">
        <v>160</v>
      </c>
      <c r="CA19" s="39">
        <v>2.1434600000000001</v>
      </c>
      <c r="CB19" s="39">
        <v>99366.399999999994</v>
      </c>
      <c r="CC19" s="39">
        <v>17499.400000000001</v>
      </c>
      <c r="CD19" s="39">
        <v>0</v>
      </c>
      <c r="CE19" s="39">
        <v>601.51400000000001</v>
      </c>
      <c r="CF19" s="39">
        <v>0</v>
      </c>
      <c r="CG19" s="39">
        <v>56504.6</v>
      </c>
      <c r="CH19" s="39">
        <v>173974</v>
      </c>
      <c r="CI19" s="39">
        <v>77659.399999999994</v>
      </c>
      <c r="CJ19" s="39">
        <v>0</v>
      </c>
      <c r="CK19" s="39">
        <v>424.5</v>
      </c>
      <c r="CL19" s="39">
        <v>0</v>
      </c>
      <c r="CM19" s="39">
        <v>252058</v>
      </c>
      <c r="CN19" s="39">
        <v>371.16899999999998</v>
      </c>
      <c r="CO19" s="39">
        <v>0</v>
      </c>
      <c r="CP19" s="39">
        <v>0</v>
      </c>
      <c r="CQ19" s="39">
        <v>0</v>
      </c>
      <c r="CR19" s="39">
        <v>0</v>
      </c>
      <c r="CS19" s="39">
        <v>547.34500000000003</v>
      </c>
      <c r="CT19" s="39">
        <v>0</v>
      </c>
      <c r="CU19" s="39">
        <v>918.51400000000001</v>
      </c>
      <c r="CV19" s="39">
        <v>0</v>
      </c>
      <c r="CW19" s="39">
        <v>0</v>
      </c>
      <c r="CX19" s="39">
        <v>0</v>
      </c>
      <c r="CY19" s="39">
        <v>0</v>
      </c>
      <c r="CZ19" s="39">
        <v>918.51400000000001</v>
      </c>
      <c r="DA19" s="39">
        <v>0</v>
      </c>
      <c r="DB19" s="39">
        <v>0</v>
      </c>
      <c r="DC19" s="39">
        <v>0</v>
      </c>
      <c r="DD19" s="39">
        <v>0</v>
      </c>
      <c r="DE19" s="39">
        <v>0</v>
      </c>
      <c r="DF19" s="39">
        <v>0</v>
      </c>
      <c r="DG19" s="39">
        <v>0</v>
      </c>
      <c r="DH19" s="39">
        <v>0</v>
      </c>
      <c r="DI19" s="39">
        <v>0</v>
      </c>
      <c r="DJ19" s="39">
        <v>0</v>
      </c>
      <c r="DK19" s="39">
        <v>0</v>
      </c>
      <c r="DL19" s="39">
        <v>0</v>
      </c>
      <c r="DM19" s="39">
        <v>0</v>
      </c>
      <c r="DN19" s="39">
        <v>2.6236000000000002</v>
      </c>
      <c r="DO19" s="39">
        <v>131.548</v>
      </c>
      <c r="DP19" s="39">
        <v>18.027000000000001</v>
      </c>
      <c r="DQ19" s="39">
        <v>0</v>
      </c>
      <c r="DR19" s="39">
        <v>0.42315000000000003</v>
      </c>
      <c r="DS19" s="39">
        <v>3.2312699999999999</v>
      </c>
      <c r="DT19" s="39">
        <v>55.572099999999999</v>
      </c>
      <c r="DU19" s="39">
        <v>211.42500000000001</v>
      </c>
      <c r="DV19" s="39">
        <v>77.584199999999996</v>
      </c>
      <c r="DW19" s="39">
        <v>0</v>
      </c>
      <c r="DX19" s="39">
        <v>0.42273300000000003</v>
      </c>
      <c r="DY19" s="39">
        <v>0</v>
      </c>
      <c r="DZ19" s="39">
        <v>289.43200000000002</v>
      </c>
      <c r="EA19" s="39">
        <v>283.57900000000001</v>
      </c>
      <c r="EB19" s="39">
        <v>5.8533600000000003</v>
      </c>
      <c r="EC19" s="39">
        <v>0</v>
      </c>
      <c r="ED19" s="39">
        <v>0</v>
      </c>
      <c r="EF19" s="39">
        <v>0</v>
      </c>
      <c r="EG19" s="39">
        <v>0</v>
      </c>
      <c r="EI19" s="39">
        <v>0</v>
      </c>
      <c r="FJ19" s="39" t="s">
        <v>117</v>
      </c>
      <c r="FK19" s="39" t="s">
        <v>118</v>
      </c>
      <c r="FL19" s="39" t="s">
        <v>96</v>
      </c>
      <c r="FM19" s="39" t="s">
        <v>119</v>
      </c>
      <c r="FN19" s="39">
        <v>8.5</v>
      </c>
      <c r="FO19" s="39" t="s">
        <v>97</v>
      </c>
      <c r="FP19" s="39" t="s">
        <v>120</v>
      </c>
      <c r="FQ19" s="39" t="s">
        <v>152</v>
      </c>
    </row>
    <row r="20" spans="1:173" x14ac:dyDescent="0.25">
      <c r="B20" s="86">
        <v>43005.060416666667</v>
      </c>
      <c r="C20" s="39" t="s">
        <v>137</v>
      </c>
      <c r="D20" s="39">
        <v>519215</v>
      </c>
      <c r="E20" s="39" t="s">
        <v>100</v>
      </c>
      <c r="F20" s="39">
        <v>24563.1</v>
      </c>
      <c r="G20" s="40">
        <v>24692.3</v>
      </c>
      <c r="H20" s="39" t="s">
        <v>93</v>
      </c>
      <c r="I20" s="40">
        <v>3.5416666666666666E-2</v>
      </c>
      <c r="J20" s="39" t="s">
        <v>99</v>
      </c>
      <c r="K20" s="39">
        <v>-44</v>
      </c>
      <c r="L20" s="39" t="s">
        <v>95</v>
      </c>
      <c r="M20" s="39" t="s">
        <v>95</v>
      </c>
      <c r="N20" s="39" t="s">
        <v>161</v>
      </c>
      <c r="O20" s="39">
        <v>0</v>
      </c>
      <c r="P20" s="39">
        <v>89740.7</v>
      </c>
      <c r="Q20" s="39">
        <v>73780.899999999994</v>
      </c>
      <c r="R20" s="39">
        <v>0</v>
      </c>
      <c r="S20" s="39">
        <v>0</v>
      </c>
      <c r="T20" s="39">
        <v>6096.96</v>
      </c>
      <c r="U20" s="39">
        <v>58788</v>
      </c>
      <c r="V20" s="39">
        <v>228407</v>
      </c>
      <c r="W20" s="39">
        <v>77659.399999999994</v>
      </c>
      <c r="X20" s="39">
        <v>0</v>
      </c>
      <c r="Y20" s="39">
        <v>202.15199999999999</v>
      </c>
      <c r="Z20" s="39">
        <v>0</v>
      </c>
      <c r="AA20" s="39">
        <v>306268</v>
      </c>
      <c r="AB20" s="39">
        <v>102.91200000000001</v>
      </c>
      <c r="AC20" s="39">
        <v>0</v>
      </c>
      <c r="AD20" s="39">
        <v>0</v>
      </c>
      <c r="AE20" s="39">
        <v>0</v>
      </c>
      <c r="AF20" s="39">
        <v>0</v>
      </c>
      <c r="AG20" s="39">
        <v>0</v>
      </c>
      <c r="AH20" s="39">
        <v>0</v>
      </c>
      <c r="AI20" s="39">
        <v>102.91200000000001</v>
      </c>
      <c r="AJ20" s="39">
        <v>0</v>
      </c>
      <c r="AK20" s="39">
        <v>0</v>
      </c>
      <c r="AL20" s="39">
        <v>0</v>
      </c>
      <c r="AM20" s="39">
        <v>0</v>
      </c>
      <c r="AN20" s="39">
        <v>102.91200000000001</v>
      </c>
      <c r="AO20" s="39">
        <v>0</v>
      </c>
      <c r="AP20" s="39">
        <v>0</v>
      </c>
      <c r="AQ20" s="39">
        <v>0</v>
      </c>
      <c r="AR20" s="39">
        <v>0</v>
      </c>
      <c r="AS20" s="39">
        <v>0</v>
      </c>
      <c r="AT20" s="39">
        <v>0</v>
      </c>
      <c r="AU20" s="39">
        <v>0</v>
      </c>
      <c r="AV20" s="39">
        <v>0</v>
      </c>
      <c r="AW20" s="39">
        <v>0</v>
      </c>
      <c r="AX20" s="39">
        <v>0</v>
      </c>
      <c r="AY20" s="39">
        <v>0</v>
      </c>
      <c r="AZ20" s="39">
        <v>0</v>
      </c>
      <c r="BA20" s="39">
        <v>0</v>
      </c>
      <c r="BB20" s="39">
        <v>0.70894599999999997</v>
      </c>
      <c r="BC20" s="39">
        <v>122.226</v>
      </c>
      <c r="BD20" s="39">
        <v>69.633399999999995</v>
      </c>
      <c r="BE20" s="39">
        <v>0</v>
      </c>
      <c r="BF20" s="39">
        <v>0</v>
      </c>
      <c r="BG20" s="39">
        <v>5.2402699999999998</v>
      </c>
      <c r="BH20" s="39">
        <v>57.645299999999999</v>
      </c>
      <c r="BI20" s="39">
        <v>255.45400000000001</v>
      </c>
      <c r="BJ20" s="39">
        <v>77.584199999999996</v>
      </c>
      <c r="BK20" s="39">
        <v>0</v>
      </c>
      <c r="BL20" s="39">
        <v>0.19678100000000001</v>
      </c>
      <c r="BM20" s="39">
        <v>0</v>
      </c>
      <c r="BN20" s="39">
        <v>333.23500000000001</v>
      </c>
      <c r="BO20" s="39">
        <v>332.52600000000001</v>
      </c>
      <c r="BP20" s="39">
        <v>0.70894599999999997</v>
      </c>
      <c r="BQ20" s="39">
        <v>0</v>
      </c>
      <c r="BR20" s="39">
        <v>0</v>
      </c>
      <c r="BT20" s="39">
        <v>0</v>
      </c>
      <c r="BU20" s="39">
        <v>0</v>
      </c>
      <c r="BW20" s="39">
        <v>0</v>
      </c>
      <c r="BX20" s="39" t="s">
        <v>95</v>
      </c>
      <c r="BY20" s="39" t="s">
        <v>95</v>
      </c>
      <c r="BZ20" s="39" t="s">
        <v>160</v>
      </c>
      <c r="CA20" s="39">
        <v>2.1434600000000001</v>
      </c>
      <c r="CB20" s="39">
        <v>99366.399999999994</v>
      </c>
      <c r="CC20" s="39">
        <v>17499.400000000001</v>
      </c>
      <c r="CD20" s="39">
        <v>0</v>
      </c>
      <c r="CE20" s="39">
        <v>601.51400000000001</v>
      </c>
      <c r="CF20" s="39">
        <v>0</v>
      </c>
      <c r="CG20" s="39">
        <v>56504.6</v>
      </c>
      <c r="CH20" s="39">
        <v>173974</v>
      </c>
      <c r="CI20" s="39">
        <v>77659.399999999994</v>
      </c>
      <c r="CJ20" s="39">
        <v>0</v>
      </c>
      <c r="CK20" s="39">
        <v>424.5</v>
      </c>
      <c r="CL20" s="39">
        <v>0</v>
      </c>
      <c r="CM20" s="39">
        <v>252058</v>
      </c>
      <c r="CN20" s="39">
        <v>371.16899999999998</v>
      </c>
      <c r="CO20" s="39">
        <v>0</v>
      </c>
      <c r="CP20" s="39">
        <v>0</v>
      </c>
      <c r="CQ20" s="39">
        <v>0</v>
      </c>
      <c r="CR20" s="39">
        <v>0</v>
      </c>
      <c r="CS20" s="39">
        <v>554.36</v>
      </c>
      <c r="CT20" s="39">
        <v>0</v>
      </c>
      <c r="CU20" s="39">
        <v>925.529</v>
      </c>
      <c r="CV20" s="39">
        <v>0</v>
      </c>
      <c r="CW20" s="39">
        <v>0</v>
      </c>
      <c r="CX20" s="39">
        <v>0</v>
      </c>
      <c r="CY20" s="39">
        <v>0</v>
      </c>
      <c r="CZ20" s="39">
        <v>925.529</v>
      </c>
      <c r="DA20" s="39">
        <v>0</v>
      </c>
      <c r="DB20" s="39">
        <v>0</v>
      </c>
      <c r="DC20" s="39">
        <v>0</v>
      </c>
      <c r="DD20" s="39">
        <v>0</v>
      </c>
      <c r="DE20" s="39">
        <v>0</v>
      </c>
      <c r="DF20" s="39">
        <v>0</v>
      </c>
      <c r="DG20" s="39">
        <v>0</v>
      </c>
      <c r="DH20" s="39">
        <v>0</v>
      </c>
      <c r="DI20" s="39">
        <v>0</v>
      </c>
      <c r="DJ20" s="39">
        <v>0</v>
      </c>
      <c r="DK20" s="39">
        <v>0</v>
      </c>
      <c r="DL20" s="39">
        <v>0</v>
      </c>
      <c r="DM20" s="39">
        <v>0</v>
      </c>
      <c r="DN20" s="39">
        <v>2.6236000000000002</v>
      </c>
      <c r="DO20" s="39">
        <v>131.548</v>
      </c>
      <c r="DP20" s="39">
        <v>18.027000000000001</v>
      </c>
      <c r="DQ20" s="39">
        <v>0</v>
      </c>
      <c r="DR20" s="39">
        <v>0.42315000000000003</v>
      </c>
      <c r="DS20" s="39">
        <v>3.2723</v>
      </c>
      <c r="DT20" s="39">
        <v>55.572099999999999</v>
      </c>
      <c r="DU20" s="39">
        <v>211.46600000000001</v>
      </c>
      <c r="DV20" s="39">
        <v>77.584199999999996</v>
      </c>
      <c r="DW20" s="39">
        <v>0</v>
      </c>
      <c r="DX20" s="39">
        <v>0.42273300000000003</v>
      </c>
      <c r="DY20" s="39">
        <v>0</v>
      </c>
      <c r="DZ20" s="39">
        <v>289.47300000000001</v>
      </c>
      <c r="EA20" s="39">
        <v>283.57900000000001</v>
      </c>
      <c r="EB20" s="39">
        <v>5.8943899999999996</v>
      </c>
      <c r="EC20" s="39">
        <v>0</v>
      </c>
      <c r="ED20" s="39">
        <v>0</v>
      </c>
      <c r="EF20" s="39">
        <v>0</v>
      </c>
      <c r="EG20" s="39">
        <v>0</v>
      </c>
      <c r="EI20" s="39">
        <v>0</v>
      </c>
      <c r="FJ20" s="39" t="s">
        <v>117</v>
      </c>
      <c r="FK20" s="39" t="s">
        <v>118</v>
      </c>
      <c r="FL20" s="39" t="s">
        <v>96</v>
      </c>
      <c r="FM20" s="39" t="s">
        <v>119</v>
      </c>
      <c r="FN20" s="39">
        <v>8.5</v>
      </c>
      <c r="FO20" s="39" t="s">
        <v>97</v>
      </c>
      <c r="FP20" s="39" t="s">
        <v>120</v>
      </c>
      <c r="FQ20" s="39" t="s">
        <v>152</v>
      </c>
    </row>
    <row r="21" spans="1:173" x14ac:dyDescent="0.25">
      <c r="B21" s="86">
        <v>43005.061111111114</v>
      </c>
      <c r="C21" s="39" t="s">
        <v>138</v>
      </c>
      <c r="D21" s="39">
        <v>519315</v>
      </c>
      <c r="E21" s="39" t="s">
        <v>100</v>
      </c>
      <c r="F21" s="39">
        <v>24563.1</v>
      </c>
      <c r="G21" s="40">
        <v>24692.3</v>
      </c>
      <c r="H21" s="39" t="s">
        <v>93</v>
      </c>
      <c r="I21" s="40">
        <v>3.5416666666666666E-2</v>
      </c>
      <c r="J21" s="39" t="s">
        <v>99</v>
      </c>
      <c r="K21" s="39">
        <v>-42.33</v>
      </c>
      <c r="L21" s="39" t="s">
        <v>95</v>
      </c>
      <c r="M21" s="39" t="s">
        <v>95</v>
      </c>
      <c r="N21" s="39" t="s">
        <v>161</v>
      </c>
      <c r="O21" s="39">
        <v>0</v>
      </c>
      <c r="P21" s="39">
        <v>89740.7</v>
      </c>
      <c r="Q21" s="39">
        <v>73654.8</v>
      </c>
      <c r="R21" s="39">
        <v>0</v>
      </c>
      <c r="S21" s="39">
        <v>0</v>
      </c>
      <c r="T21" s="39">
        <v>4239.24</v>
      </c>
      <c r="U21" s="39">
        <v>58788</v>
      </c>
      <c r="V21" s="39">
        <v>226423</v>
      </c>
      <c r="W21" s="39">
        <v>77659.399999999994</v>
      </c>
      <c r="X21" s="39">
        <v>0</v>
      </c>
      <c r="Y21" s="39">
        <v>202.15199999999999</v>
      </c>
      <c r="Z21" s="39">
        <v>0</v>
      </c>
      <c r="AA21" s="39">
        <v>304284</v>
      </c>
      <c r="AB21" s="39">
        <v>102.91200000000001</v>
      </c>
      <c r="AC21" s="39">
        <v>0</v>
      </c>
      <c r="AD21" s="39">
        <v>0</v>
      </c>
      <c r="AE21" s="39">
        <v>0</v>
      </c>
      <c r="AF21" s="39">
        <v>0</v>
      </c>
      <c r="AG21" s="39">
        <v>0</v>
      </c>
      <c r="AH21" s="39">
        <v>0</v>
      </c>
      <c r="AI21" s="39">
        <v>102.91200000000001</v>
      </c>
      <c r="AJ21" s="39">
        <v>0</v>
      </c>
      <c r="AK21" s="39">
        <v>0</v>
      </c>
      <c r="AL21" s="39">
        <v>0</v>
      </c>
      <c r="AM21" s="39">
        <v>0</v>
      </c>
      <c r="AN21" s="39">
        <v>102.91200000000001</v>
      </c>
      <c r="AO21" s="39">
        <v>0</v>
      </c>
      <c r="AP21" s="39">
        <v>0</v>
      </c>
      <c r="AQ21" s="39">
        <v>0</v>
      </c>
      <c r="AR21" s="39">
        <v>0</v>
      </c>
      <c r="AS21" s="39">
        <v>0</v>
      </c>
      <c r="AT21" s="39">
        <v>0</v>
      </c>
      <c r="AU21" s="39">
        <v>0</v>
      </c>
      <c r="AV21" s="39">
        <v>0</v>
      </c>
      <c r="AW21" s="39">
        <v>0</v>
      </c>
      <c r="AX21" s="39">
        <v>0</v>
      </c>
      <c r="AY21" s="39">
        <v>0</v>
      </c>
      <c r="AZ21" s="39">
        <v>0</v>
      </c>
      <c r="BA21" s="39">
        <v>0</v>
      </c>
      <c r="BB21" s="39">
        <v>0.70894599999999997</v>
      </c>
      <c r="BC21" s="39">
        <v>122.226</v>
      </c>
      <c r="BD21" s="39">
        <v>69.531899999999993</v>
      </c>
      <c r="BE21" s="39">
        <v>0</v>
      </c>
      <c r="BF21" s="39">
        <v>0</v>
      </c>
      <c r="BG21" s="39">
        <v>3.6661299999999999</v>
      </c>
      <c r="BH21" s="39">
        <v>57.645299999999999</v>
      </c>
      <c r="BI21" s="39">
        <v>253.77799999999999</v>
      </c>
      <c r="BJ21" s="39">
        <v>77.584199999999996</v>
      </c>
      <c r="BK21" s="39">
        <v>0</v>
      </c>
      <c r="BL21" s="39">
        <v>0.19678100000000001</v>
      </c>
      <c r="BM21" s="39">
        <v>0</v>
      </c>
      <c r="BN21" s="39">
        <v>331.55900000000003</v>
      </c>
      <c r="BO21" s="39">
        <v>330.85</v>
      </c>
      <c r="BP21" s="39">
        <v>0.70894599999999997</v>
      </c>
      <c r="BQ21" s="39">
        <v>0</v>
      </c>
      <c r="BR21" s="39">
        <v>0</v>
      </c>
      <c r="BT21" s="39">
        <v>0</v>
      </c>
      <c r="BU21" s="39">
        <v>0</v>
      </c>
      <c r="BW21" s="39">
        <v>0</v>
      </c>
      <c r="BX21" s="39" t="s">
        <v>95</v>
      </c>
      <c r="BY21" s="39" t="s">
        <v>95</v>
      </c>
      <c r="BZ21" s="39" t="s">
        <v>160</v>
      </c>
      <c r="CA21" s="39">
        <v>2.1434600000000001</v>
      </c>
      <c r="CB21" s="39">
        <v>99366.399999999994</v>
      </c>
      <c r="CC21" s="39">
        <v>17499.400000000001</v>
      </c>
      <c r="CD21" s="39">
        <v>0</v>
      </c>
      <c r="CE21" s="39">
        <v>601.51400000000001</v>
      </c>
      <c r="CF21" s="39">
        <v>0</v>
      </c>
      <c r="CG21" s="39">
        <v>56504.6</v>
      </c>
      <c r="CH21" s="39">
        <v>173974</v>
      </c>
      <c r="CI21" s="39">
        <v>77659.399999999994</v>
      </c>
      <c r="CJ21" s="39">
        <v>0</v>
      </c>
      <c r="CK21" s="39">
        <v>424.5</v>
      </c>
      <c r="CL21" s="39">
        <v>0</v>
      </c>
      <c r="CM21" s="39">
        <v>252058</v>
      </c>
      <c r="CN21" s="39">
        <v>371.16899999999998</v>
      </c>
      <c r="CO21" s="39">
        <v>0</v>
      </c>
      <c r="CP21" s="39">
        <v>0</v>
      </c>
      <c r="CQ21" s="39">
        <v>0</v>
      </c>
      <c r="CR21" s="39">
        <v>0</v>
      </c>
      <c r="CS21" s="39">
        <v>554.36</v>
      </c>
      <c r="CT21" s="39">
        <v>0</v>
      </c>
      <c r="CU21" s="39">
        <v>925.529</v>
      </c>
      <c r="CV21" s="39">
        <v>0</v>
      </c>
      <c r="CW21" s="39">
        <v>0</v>
      </c>
      <c r="CX21" s="39">
        <v>0</v>
      </c>
      <c r="CY21" s="39">
        <v>0</v>
      </c>
      <c r="CZ21" s="39">
        <v>925.529</v>
      </c>
      <c r="DA21" s="39">
        <v>0</v>
      </c>
      <c r="DB21" s="39">
        <v>0</v>
      </c>
      <c r="DC21" s="39">
        <v>0</v>
      </c>
      <c r="DD21" s="39">
        <v>0</v>
      </c>
      <c r="DE21" s="39">
        <v>0</v>
      </c>
      <c r="DF21" s="39">
        <v>0</v>
      </c>
      <c r="DG21" s="39">
        <v>0</v>
      </c>
      <c r="DH21" s="39">
        <v>0</v>
      </c>
      <c r="DI21" s="39">
        <v>0</v>
      </c>
      <c r="DJ21" s="39">
        <v>0</v>
      </c>
      <c r="DK21" s="39">
        <v>0</v>
      </c>
      <c r="DL21" s="39">
        <v>0</v>
      </c>
      <c r="DM21" s="39">
        <v>0</v>
      </c>
      <c r="DN21" s="39">
        <v>2.6236000000000002</v>
      </c>
      <c r="DO21" s="39">
        <v>131.548</v>
      </c>
      <c r="DP21" s="39">
        <v>18.027000000000001</v>
      </c>
      <c r="DQ21" s="39">
        <v>0</v>
      </c>
      <c r="DR21" s="39">
        <v>0.42315000000000003</v>
      </c>
      <c r="DS21" s="39">
        <v>3.2723</v>
      </c>
      <c r="DT21" s="39">
        <v>55.572099999999999</v>
      </c>
      <c r="DU21" s="39">
        <v>211.46600000000001</v>
      </c>
      <c r="DV21" s="39">
        <v>77.584199999999996</v>
      </c>
      <c r="DW21" s="39">
        <v>0</v>
      </c>
      <c r="DX21" s="39">
        <v>0.42273300000000003</v>
      </c>
      <c r="DY21" s="39">
        <v>0</v>
      </c>
      <c r="DZ21" s="39">
        <v>289.47300000000001</v>
      </c>
      <c r="EA21" s="39">
        <v>283.57900000000001</v>
      </c>
      <c r="EB21" s="39">
        <v>5.8943899999999996</v>
      </c>
      <c r="EC21" s="39">
        <v>0</v>
      </c>
      <c r="ED21" s="39">
        <v>0</v>
      </c>
      <c r="EF21" s="39">
        <v>0</v>
      </c>
      <c r="EG21" s="39">
        <v>0</v>
      </c>
      <c r="EI21" s="39">
        <v>0</v>
      </c>
      <c r="FJ21" s="39" t="s">
        <v>117</v>
      </c>
      <c r="FK21" s="39" t="s">
        <v>118</v>
      </c>
      <c r="FL21" s="39" t="s">
        <v>96</v>
      </c>
      <c r="FM21" s="39" t="s">
        <v>119</v>
      </c>
      <c r="FN21" s="39">
        <v>8.5</v>
      </c>
      <c r="FO21" s="39" t="s">
        <v>97</v>
      </c>
      <c r="FP21" s="39" t="s">
        <v>120</v>
      </c>
      <c r="FQ21" s="39" t="s">
        <v>152</v>
      </c>
    </row>
    <row r="22" spans="1:173" x14ac:dyDescent="0.25">
      <c r="B22" s="86">
        <v>43005.061805555553</v>
      </c>
      <c r="C22" s="39" t="s">
        <v>139</v>
      </c>
      <c r="D22" s="39">
        <v>519415</v>
      </c>
      <c r="E22" s="39" t="s">
        <v>100</v>
      </c>
      <c r="F22" s="39">
        <v>24563.1</v>
      </c>
      <c r="G22" s="40">
        <v>24692.3</v>
      </c>
      <c r="H22" s="39" t="s">
        <v>93</v>
      </c>
      <c r="I22" s="40">
        <v>3.5416666666666666E-2</v>
      </c>
      <c r="J22" s="39" t="s">
        <v>99</v>
      </c>
      <c r="K22" s="39">
        <v>-42.07</v>
      </c>
      <c r="L22" s="39" t="s">
        <v>95</v>
      </c>
      <c r="M22" s="39" t="s">
        <v>95</v>
      </c>
      <c r="N22" s="39" t="s">
        <v>161</v>
      </c>
      <c r="O22" s="39">
        <v>0</v>
      </c>
      <c r="P22" s="39">
        <v>89740.7</v>
      </c>
      <c r="Q22" s="39">
        <v>73654.8</v>
      </c>
      <c r="R22" s="39">
        <v>0</v>
      </c>
      <c r="S22" s="39">
        <v>0</v>
      </c>
      <c r="T22" s="39">
        <v>3940.94</v>
      </c>
      <c r="U22" s="39">
        <v>58788</v>
      </c>
      <c r="V22" s="39">
        <v>226124</v>
      </c>
      <c r="W22" s="39">
        <v>77659.399999999994</v>
      </c>
      <c r="X22" s="39">
        <v>0</v>
      </c>
      <c r="Y22" s="39">
        <v>202.15199999999999</v>
      </c>
      <c r="Z22" s="39">
        <v>0</v>
      </c>
      <c r="AA22" s="39">
        <v>303986</v>
      </c>
      <c r="AB22" s="39">
        <v>102.91200000000001</v>
      </c>
      <c r="AC22" s="39">
        <v>0</v>
      </c>
      <c r="AD22" s="39">
        <v>0</v>
      </c>
      <c r="AE22" s="39">
        <v>0</v>
      </c>
      <c r="AF22" s="39">
        <v>0</v>
      </c>
      <c r="AG22" s="39">
        <v>0</v>
      </c>
      <c r="AH22" s="39">
        <v>0</v>
      </c>
      <c r="AI22" s="39">
        <v>102.91200000000001</v>
      </c>
      <c r="AJ22" s="39">
        <v>0</v>
      </c>
      <c r="AK22" s="39">
        <v>0</v>
      </c>
      <c r="AL22" s="39">
        <v>0</v>
      </c>
      <c r="AM22" s="39">
        <v>0</v>
      </c>
      <c r="AN22" s="39">
        <v>102.91200000000001</v>
      </c>
      <c r="AO22" s="39">
        <v>0</v>
      </c>
      <c r="AP22" s="39">
        <v>0</v>
      </c>
      <c r="AQ22" s="39">
        <v>0</v>
      </c>
      <c r="AR22" s="39">
        <v>0</v>
      </c>
      <c r="AS22" s="39">
        <v>0</v>
      </c>
      <c r="AT22" s="39">
        <v>0</v>
      </c>
      <c r="AU22" s="39">
        <v>0</v>
      </c>
      <c r="AV22" s="39">
        <v>0</v>
      </c>
      <c r="AW22" s="39">
        <v>0</v>
      </c>
      <c r="AX22" s="39">
        <v>0</v>
      </c>
      <c r="AY22" s="39">
        <v>0</v>
      </c>
      <c r="AZ22" s="39">
        <v>0</v>
      </c>
      <c r="BA22" s="39">
        <v>0</v>
      </c>
      <c r="BB22" s="39">
        <v>0.70894599999999997</v>
      </c>
      <c r="BC22" s="39">
        <v>122.226</v>
      </c>
      <c r="BD22" s="39">
        <v>69.531899999999993</v>
      </c>
      <c r="BE22" s="39">
        <v>0</v>
      </c>
      <c r="BF22" s="39">
        <v>0</v>
      </c>
      <c r="BG22" s="39">
        <v>3.40903</v>
      </c>
      <c r="BH22" s="39">
        <v>57.645299999999999</v>
      </c>
      <c r="BI22" s="39">
        <v>253.52099999999999</v>
      </c>
      <c r="BJ22" s="39">
        <v>77.584199999999996</v>
      </c>
      <c r="BK22" s="39">
        <v>0</v>
      </c>
      <c r="BL22" s="39">
        <v>0.19678100000000001</v>
      </c>
      <c r="BM22" s="39">
        <v>0</v>
      </c>
      <c r="BN22" s="39">
        <v>331.30200000000002</v>
      </c>
      <c r="BO22" s="39">
        <v>330.59300000000002</v>
      </c>
      <c r="BP22" s="39">
        <v>0.70894599999999997</v>
      </c>
      <c r="BQ22" s="39">
        <v>0</v>
      </c>
      <c r="BR22" s="39">
        <v>0</v>
      </c>
      <c r="BT22" s="39">
        <v>0</v>
      </c>
      <c r="BU22" s="39">
        <v>0</v>
      </c>
      <c r="BW22" s="39">
        <v>0</v>
      </c>
      <c r="BX22" s="39" t="s">
        <v>95</v>
      </c>
      <c r="BY22" s="39" t="s">
        <v>95</v>
      </c>
      <c r="BZ22" s="39" t="s">
        <v>160</v>
      </c>
      <c r="CA22" s="39">
        <v>2.1434600000000001</v>
      </c>
      <c r="CB22" s="39">
        <v>99366.399999999994</v>
      </c>
      <c r="CC22" s="39">
        <v>17499.400000000001</v>
      </c>
      <c r="CD22" s="39">
        <v>0</v>
      </c>
      <c r="CE22" s="39">
        <v>601.51400000000001</v>
      </c>
      <c r="CF22" s="39">
        <v>0</v>
      </c>
      <c r="CG22" s="39">
        <v>56504.6</v>
      </c>
      <c r="CH22" s="39">
        <v>173974</v>
      </c>
      <c r="CI22" s="39">
        <v>77659.399999999994</v>
      </c>
      <c r="CJ22" s="39">
        <v>0</v>
      </c>
      <c r="CK22" s="39">
        <v>424.5</v>
      </c>
      <c r="CL22" s="39">
        <v>0</v>
      </c>
      <c r="CM22" s="39">
        <v>252058</v>
      </c>
      <c r="CN22" s="39">
        <v>371.16899999999998</v>
      </c>
      <c r="CO22" s="39">
        <v>0</v>
      </c>
      <c r="CP22" s="39">
        <v>0</v>
      </c>
      <c r="CQ22" s="39">
        <v>0</v>
      </c>
      <c r="CR22" s="39">
        <v>0</v>
      </c>
      <c r="CS22" s="39">
        <v>554.36</v>
      </c>
      <c r="CT22" s="39">
        <v>0</v>
      </c>
      <c r="CU22" s="39">
        <v>925.529</v>
      </c>
      <c r="CV22" s="39">
        <v>0</v>
      </c>
      <c r="CW22" s="39">
        <v>0</v>
      </c>
      <c r="CX22" s="39">
        <v>0</v>
      </c>
      <c r="CY22" s="39">
        <v>0</v>
      </c>
      <c r="CZ22" s="39">
        <v>925.529</v>
      </c>
      <c r="DA22" s="39">
        <v>0</v>
      </c>
      <c r="DB22" s="39">
        <v>0</v>
      </c>
      <c r="DC22" s="39">
        <v>0</v>
      </c>
      <c r="DD22" s="39">
        <v>0</v>
      </c>
      <c r="DE22" s="39">
        <v>0</v>
      </c>
      <c r="DF22" s="39">
        <v>0</v>
      </c>
      <c r="DG22" s="39">
        <v>0</v>
      </c>
      <c r="DH22" s="39">
        <v>0</v>
      </c>
      <c r="DI22" s="39">
        <v>0</v>
      </c>
      <c r="DJ22" s="39">
        <v>0</v>
      </c>
      <c r="DK22" s="39">
        <v>0</v>
      </c>
      <c r="DL22" s="39">
        <v>0</v>
      </c>
      <c r="DM22" s="39">
        <v>0</v>
      </c>
      <c r="DN22" s="39">
        <v>2.6236000000000002</v>
      </c>
      <c r="DO22" s="39">
        <v>131.548</v>
      </c>
      <c r="DP22" s="39">
        <v>18.027000000000001</v>
      </c>
      <c r="DQ22" s="39">
        <v>0</v>
      </c>
      <c r="DR22" s="39">
        <v>0.42315000000000003</v>
      </c>
      <c r="DS22" s="39">
        <v>3.2723</v>
      </c>
      <c r="DT22" s="39">
        <v>55.572099999999999</v>
      </c>
      <c r="DU22" s="39">
        <v>211.46600000000001</v>
      </c>
      <c r="DV22" s="39">
        <v>77.584199999999996</v>
      </c>
      <c r="DW22" s="39">
        <v>0</v>
      </c>
      <c r="DX22" s="39">
        <v>0.42273300000000003</v>
      </c>
      <c r="DY22" s="39">
        <v>0</v>
      </c>
      <c r="DZ22" s="39">
        <v>289.47300000000001</v>
      </c>
      <c r="EA22" s="39">
        <v>283.57900000000001</v>
      </c>
      <c r="EB22" s="39">
        <v>5.8943899999999996</v>
      </c>
      <c r="EC22" s="39">
        <v>0</v>
      </c>
      <c r="ED22" s="39">
        <v>0</v>
      </c>
      <c r="EF22" s="39">
        <v>0</v>
      </c>
      <c r="EG22" s="39">
        <v>0</v>
      </c>
      <c r="EI22" s="39">
        <v>0</v>
      </c>
      <c r="FJ22" s="39" t="s">
        <v>117</v>
      </c>
      <c r="FK22" s="39" t="s">
        <v>118</v>
      </c>
      <c r="FL22" s="39" t="s">
        <v>96</v>
      </c>
      <c r="FM22" s="39" t="s">
        <v>119</v>
      </c>
      <c r="FN22" s="39">
        <v>8.5</v>
      </c>
      <c r="FO22" s="39" t="s">
        <v>97</v>
      </c>
      <c r="FP22" s="39" t="s">
        <v>120</v>
      </c>
      <c r="FQ22" s="39" t="s">
        <v>152</v>
      </c>
    </row>
    <row r="23" spans="1:173" x14ac:dyDescent="0.25">
      <c r="B23" s="86">
        <v>43005.0625</v>
      </c>
      <c r="C23" s="39" t="s">
        <v>140</v>
      </c>
      <c r="D23" s="39">
        <v>519515</v>
      </c>
      <c r="E23" s="39" t="s">
        <v>100</v>
      </c>
      <c r="F23" s="39">
        <v>24563.1</v>
      </c>
      <c r="G23" s="40">
        <v>24692.3</v>
      </c>
      <c r="H23" s="39" t="s">
        <v>93</v>
      </c>
      <c r="I23" s="40">
        <v>3.4722222222222224E-2</v>
      </c>
      <c r="J23" s="39" t="s">
        <v>99</v>
      </c>
      <c r="K23" s="39">
        <v>-40.909999999999997</v>
      </c>
      <c r="L23" s="39" t="s">
        <v>95</v>
      </c>
      <c r="M23" s="39" t="s">
        <v>95</v>
      </c>
      <c r="N23" s="39" t="s">
        <v>162</v>
      </c>
      <c r="O23" s="39">
        <v>0</v>
      </c>
      <c r="P23" s="39">
        <v>88293.7</v>
      </c>
      <c r="Q23" s="39">
        <v>73649.8</v>
      </c>
      <c r="R23" s="39">
        <v>0</v>
      </c>
      <c r="S23" s="39">
        <v>0</v>
      </c>
      <c r="T23" s="39">
        <v>3956.45</v>
      </c>
      <c r="U23" s="39">
        <v>58788</v>
      </c>
      <c r="V23" s="39">
        <v>224688</v>
      </c>
      <c r="W23" s="39">
        <v>77659.399999999994</v>
      </c>
      <c r="X23" s="39">
        <v>0</v>
      </c>
      <c r="Y23" s="39">
        <v>202.15199999999999</v>
      </c>
      <c r="Z23" s="39">
        <v>0</v>
      </c>
      <c r="AA23" s="39">
        <v>302549</v>
      </c>
      <c r="AB23" s="39">
        <v>142.78200000000001</v>
      </c>
      <c r="AC23" s="39">
        <v>0</v>
      </c>
      <c r="AD23" s="39">
        <v>0</v>
      </c>
      <c r="AE23" s="39">
        <v>0</v>
      </c>
      <c r="AF23" s="39">
        <v>0</v>
      </c>
      <c r="AG23" s="39">
        <v>0</v>
      </c>
      <c r="AH23" s="39">
        <v>0</v>
      </c>
      <c r="AI23" s="39">
        <v>142.78200000000001</v>
      </c>
      <c r="AJ23" s="39">
        <v>0</v>
      </c>
      <c r="AK23" s="39">
        <v>0</v>
      </c>
      <c r="AL23" s="39">
        <v>0</v>
      </c>
      <c r="AM23" s="39">
        <v>0</v>
      </c>
      <c r="AN23" s="39">
        <v>142.78200000000001</v>
      </c>
      <c r="AO23" s="39">
        <v>0</v>
      </c>
      <c r="AP23" s="39">
        <v>0</v>
      </c>
      <c r="AQ23" s="39">
        <v>0</v>
      </c>
      <c r="AR23" s="39">
        <v>0</v>
      </c>
      <c r="AS23" s="39">
        <v>0</v>
      </c>
      <c r="AT23" s="39">
        <v>0</v>
      </c>
      <c r="AU23" s="39">
        <v>0</v>
      </c>
      <c r="AV23" s="39">
        <v>0</v>
      </c>
      <c r="AW23" s="39">
        <v>0</v>
      </c>
      <c r="AX23" s="39">
        <v>0</v>
      </c>
      <c r="AY23" s="39">
        <v>0</v>
      </c>
      <c r="AZ23" s="39">
        <v>0</v>
      </c>
      <c r="BA23" s="39">
        <v>0</v>
      </c>
      <c r="BB23" s="39">
        <v>0.99048800000000004</v>
      </c>
      <c r="BC23" s="39">
        <v>120.581</v>
      </c>
      <c r="BD23" s="39">
        <v>69.551900000000003</v>
      </c>
      <c r="BE23" s="39">
        <v>0</v>
      </c>
      <c r="BF23" s="39">
        <v>0</v>
      </c>
      <c r="BG23" s="39">
        <v>3.5960200000000002</v>
      </c>
      <c r="BH23" s="39">
        <v>57.645299999999999</v>
      </c>
      <c r="BI23" s="39">
        <v>252.36500000000001</v>
      </c>
      <c r="BJ23" s="39">
        <v>77.584199999999996</v>
      </c>
      <c r="BK23" s="39">
        <v>0</v>
      </c>
      <c r="BL23" s="39">
        <v>0.19678100000000001</v>
      </c>
      <c r="BM23" s="39">
        <v>0</v>
      </c>
      <c r="BN23" s="39">
        <v>330.14600000000002</v>
      </c>
      <c r="BO23" s="39">
        <v>329.15499999999997</v>
      </c>
      <c r="BP23" s="39">
        <v>0.99048800000000004</v>
      </c>
      <c r="BQ23" s="39">
        <v>0</v>
      </c>
      <c r="BR23" s="39">
        <v>0</v>
      </c>
      <c r="BT23" s="39">
        <v>0</v>
      </c>
      <c r="BU23" s="39">
        <v>0</v>
      </c>
      <c r="BW23" s="39">
        <v>0</v>
      </c>
      <c r="BX23" s="39" t="s">
        <v>95</v>
      </c>
      <c r="BY23" s="39" t="s">
        <v>95</v>
      </c>
      <c r="BZ23" s="39" t="s">
        <v>160</v>
      </c>
      <c r="CA23" s="39">
        <v>2.1434600000000001</v>
      </c>
      <c r="CB23" s="39">
        <v>99366.399999999994</v>
      </c>
      <c r="CC23" s="39">
        <v>17499.400000000001</v>
      </c>
      <c r="CD23" s="39">
        <v>0</v>
      </c>
      <c r="CE23" s="39">
        <v>601.51400000000001</v>
      </c>
      <c r="CF23" s="39">
        <v>0</v>
      </c>
      <c r="CG23" s="39">
        <v>56504.6</v>
      </c>
      <c r="CH23" s="39">
        <v>173974</v>
      </c>
      <c r="CI23" s="39">
        <v>77659.399999999994</v>
      </c>
      <c r="CJ23" s="39">
        <v>0</v>
      </c>
      <c r="CK23" s="39">
        <v>424.5</v>
      </c>
      <c r="CL23" s="39">
        <v>0</v>
      </c>
      <c r="CM23" s="39">
        <v>252058</v>
      </c>
      <c r="CN23" s="39">
        <v>371.16899999999998</v>
      </c>
      <c r="CO23" s="39">
        <v>0</v>
      </c>
      <c r="CP23" s="39">
        <v>0</v>
      </c>
      <c r="CQ23" s="39">
        <v>0</v>
      </c>
      <c r="CR23" s="39">
        <v>0</v>
      </c>
      <c r="CS23" s="39">
        <v>554.36</v>
      </c>
      <c r="CT23" s="39">
        <v>0</v>
      </c>
      <c r="CU23" s="39">
        <v>925.529</v>
      </c>
      <c r="CV23" s="39">
        <v>0</v>
      </c>
      <c r="CW23" s="39">
        <v>0</v>
      </c>
      <c r="CX23" s="39">
        <v>0</v>
      </c>
      <c r="CY23" s="39">
        <v>0</v>
      </c>
      <c r="CZ23" s="39">
        <v>925.529</v>
      </c>
      <c r="DA23" s="39">
        <v>0</v>
      </c>
      <c r="DB23" s="39">
        <v>0</v>
      </c>
      <c r="DC23" s="39">
        <v>0</v>
      </c>
      <c r="DD23" s="39">
        <v>0</v>
      </c>
      <c r="DE23" s="39">
        <v>0</v>
      </c>
      <c r="DF23" s="39">
        <v>0</v>
      </c>
      <c r="DG23" s="39">
        <v>0</v>
      </c>
      <c r="DH23" s="39">
        <v>0</v>
      </c>
      <c r="DI23" s="39">
        <v>0</v>
      </c>
      <c r="DJ23" s="39">
        <v>0</v>
      </c>
      <c r="DK23" s="39">
        <v>0</v>
      </c>
      <c r="DL23" s="39">
        <v>0</v>
      </c>
      <c r="DM23" s="39">
        <v>0</v>
      </c>
      <c r="DN23" s="39">
        <v>2.6236000000000002</v>
      </c>
      <c r="DO23" s="39">
        <v>131.548</v>
      </c>
      <c r="DP23" s="39">
        <v>18.027000000000001</v>
      </c>
      <c r="DQ23" s="39">
        <v>0</v>
      </c>
      <c r="DR23" s="39">
        <v>0.42315000000000003</v>
      </c>
      <c r="DS23" s="39">
        <v>3.2723</v>
      </c>
      <c r="DT23" s="39">
        <v>55.572099999999999</v>
      </c>
      <c r="DU23" s="39">
        <v>211.46600000000001</v>
      </c>
      <c r="DV23" s="39">
        <v>77.584199999999996</v>
      </c>
      <c r="DW23" s="39">
        <v>0</v>
      </c>
      <c r="DX23" s="39">
        <v>0.42273300000000003</v>
      </c>
      <c r="DY23" s="39">
        <v>0</v>
      </c>
      <c r="DZ23" s="39">
        <v>289.47300000000001</v>
      </c>
      <c r="EA23" s="39">
        <v>283.57900000000001</v>
      </c>
      <c r="EB23" s="39">
        <v>5.8943899999999996</v>
      </c>
      <c r="EC23" s="39">
        <v>0</v>
      </c>
      <c r="ED23" s="39">
        <v>0</v>
      </c>
      <c r="EF23" s="39">
        <v>0</v>
      </c>
      <c r="EG23" s="39">
        <v>0</v>
      </c>
      <c r="EI23" s="39">
        <v>0</v>
      </c>
      <c r="FJ23" s="39" t="s">
        <v>117</v>
      </c>
      <c r="FK23" s="39" t="s">
        <v>118</v>
      </c>
      <c r="FL23" s="39" t="s">
        <v>96</v>
      </c>
      <c r="FM23" s="39" t="s">
        <v>119</v>
      </c>
      <c r="FN23" s="39">
        <v>8.5</v>
      </c>
      <c r="FO23" s="39" t="s">
        <v>97</v>
      </c>
      <c r="FP23" s="39" t="s">
        <v>120</v>
      </c>
      <c r="FQ23" s="39" t="s">
        <v>152</v>
      </c>
    </row>
    <row r="24" spans="1:173" x14ac:dyDescent="0.25">
      <c r="A24" s="2"/>
      <c r="B24" s="86">
        <v>43005.063194444447</v>
      </c>
      <c r="C24" s="39" t="s">
        <v>141</v>
      </c>
      <c r="D24" s="39">
        <v>519615</v>
      </c>
      <c r="E24" s="39" t="s">
        <v>100</v>
      </c>
      <c r="F24" s="39">
        <v>24563.1</v>
      </c>
      <c r="G24" s="40">
        <v>24692.3</v>
      </c>
      <c r="H24" s="39" t="s">
        <v>93</v>
      </c>
      <c r="I24" s="40">
        <v>3.4722222222222224E-2</v>
      </c>
      <c r="J24" s="39" t="s">
        <v>99</v>
      </c>
      <c r="K24" s="39">
        <v>-41.95</v>
      </c>
      <c r="L24" s="39" t="s">
        <v>95</v>
      </c>
      <c r="M24" s="39" t="s">
        <v>95</v>
      </c>
      <c r="N24" s="39" t="s">
        <v>159</v>
      </c>
      <c r="O24" s="39">
        <v>0</v>
      </c>
      <c r="P24" s="39">
        <v>89740.7</v>
      </c>
      <c r="Q24" s="39">
        <v>73369.899999999994</v>
      </c>
      <c r="R24" s="39">
        <v>0</v>
      </c>
      <c r="S24" s="39">
        <v>0</v>
      </c>
      <c r="T24" s="39">
        <v>0</v>
      </c>
      <c r="U24" s="39">
        <v>58788</v>
      </c>
      <c r="V24" s="39">
        <v>221899</v>
      </c>
      <c r="W24" s="39">
        <v>77659.399999999994</v>
      </c>
      <c r="X24" s="39">
        <v>0</v>
      </c>
      <c r="Y24" s="39">
        <v>202.15199999999999</v>
      </c>
      <c r="Z24" s="39">
        <v>0</v>
      </c>
      <c r="AA24" s="39">
        <v>299760</v>
      </c>
      <c r="AB24" s="39">
        <v>102.91200000000001</v>
      </c>
      <c r="AC24" s="39">
        <v>0</v>
      </c>
      <c r="AD24" s="39">
        <v>0</v>
      </c>
      <c r="AE24" s="39">
        <v>0</v>
      </c>
      <c r="AF24" s="39">
        <v>0</v>
      </c>
      <c r="AG24" s="39">
        <v>605.32399999999996</v>
      </c>
      <c r="AH24" s="39">
        <v>0</v>
      </c>
      <c r="AI24" s="39">
        <v>708.23599999999999</v>
      </c>
      <c r="AJ24" s="39">
        <v>0</v>
      </c>
      <c r="AK24" s="39">
        <v>0</v>
      </c>
      <c r="AL24" s="39">
        <v>0</v>
      </c>
      <c r="AM24" s="39">
        <v>0</v>
      </c>
      <c r="AN24" s="39">
        <v>708.23599999999999</v>
      </c>
      <c r="AO24" s="39">
        <v>0</v>
      </c>
      <c r="AP24" s="39">
        <v>0</v>
      </c>
      <c r="AQ24" s="39">
        <v>0</v>
      </c>
      <c r="AR24" s="39">
        <v>0</v>
      </c>
      <c r="AS24" s="39">
        <v>0</v>
      </c>
      <c r="AT24" s="39">
        <v>0</v>
      </c>
      <c r="AU24" s="39">
        <v>0</v>
      </c>
      <c r="AV24" s="39">
        <v>0</v>
      </c>
      <c r="AW24" s="39">
        <v>0</v>
      </c>
      <c r="AX24" s="39">
        <v>0</v>
      </c>
      <c r="AY24" s="39">
        <v>0</v>
      </c>
      <c r="AZ24" s="39">
        <v>0</v>
      </c>
      <c r="BA24" s="39">
        <v>0</v>
      </c>
      <c r="BB24" s="39">
        <v>0.70894599999999997</v>
      </c>
      <c r="BC24" s="39">
        <v>122.226</v>
      </c>
      <c r="BD24" s="39">
        <v>69.2988</v>
      </c>
      <c r="BE24" s="39">
        <v>0</v>
      </c>
      <c r="BF24" s="39">
        <v>0</v>
      </c>
      <c r="BG24" s="39">
        <v>3.5689199999999999</v>
      </c>
      <c r="BH24" s="39">
        <v>57.645299999999999</v>
      </c>
      <c r="BI24" s="39">
        <v>253.44800000000001</v>
      </c>
      <c r="BJ24" s="39">
        <v>77.584199999999996</v>
      </c>
      <c r="BK24" s="39">
        <v>0</v>
      </c>
      <c r="BL24" s="39">
        <v>0.19678100000000001</v>
      </c>
      <c r="BM24" s="39">
        <v>0</v>
      </c>
      <c r="BN24" s="39">
        <v>331.22899999999998</v>
      </c>
      <c r="BO24" s="39">
        <v>326.95100000000002</v>
      </c>
      <c r="BP24" s="39">
        <v>4.2778700000000001</v>
      </c>
      <c r="BQ24" s="39">
        <v>0</v>
      </c>
      <c r="BR24" s="39">
        <v>0</v>
      </c>
      <c r="BT24" s="39">
        <v>0</v>
      </c>
      <c r="BU24" s="39">
        <v>0</v>
      </c>
      <c r="BW24" s="39">
        <v>0</v>
      </c>
      <c r="BX24" s="39" t="s">
        <v>95</v>
      </c>
      <c r="BY24" s="39" t="s">
        <v>95</v>
      </c>
      <c r="BZ24" s="39" t="s">
        <v>160</v>
      </c>
      <c r="CA24" s="39">
        <v>2.1434600000000001</v>
      </c>
      <c r="CB24" s="39">
        <v>99366.399999999994</v>
      </c>
      <c r="CC24" s="39">
        <v>17499.400000000001</v>
      </c>
      <c r="CD24" s="39">
        <v>0</v>
      </c>
      <c r="CE24" s="39">
        <v>601.51400000000001</v>
      </c>
      <c r="CF24" s="39">
        <v>0</v>
      </c>
      <c r="CG24" s="39">
        <v>56504.6</v>
      </c>
      <c r="CH24" s="39">
        <v>173974</v>
      </c>
      <c r="CI24" s="39">
        <v>77659.399999999994</v>
      </c>
      <c r="CJ24" s="39">
        <v>0</v>
      </c>
      <c r="CK24" s="39">
        <v>424.5</v>
      </c>
      <c r="CL24" s="39">
        <v>0</v>
      </c>
      <c r="CM24" s="39">
        <v>252058</v>
      </c>
      <c r="CN24" s="39">
        <v>371.16899999999998</v>
      </c>
      <c r="CO24" s="39">
        <v>0</v>
      </c>
      <c r="CP24" s="39">
        <v>0</v>
      </c>
      <c r="CQ24" s="39">
        <v>0</v>
      </c>
      <c r="CR24" s="39">
        <v>0</v>
      </c>
      <c r="CS24" s="39">
        <v>562.21100000000001</v>
      </c>
      <c r="CT24" s="39">
        <v>0</v>
      </c>
      <c r="CU24" s="39">
        <v>933.37900000000002</v>
      </c>
      <c r="CV24" s="39">
        <v>0</v>
      </c>
      <c r="CW24" s="39">
        <v>0</v>
      </c>
      <c r="CX24" s="39">
        <v>0</v>
      </c>
      <c r="CY24" s="39">
        <v>0</v>
      </c>
      <c r="CZ24" s="39">
        <v>933.37900000000002</v>
      </c>
      <c r="DA24" s="39">
        <v>0</v>
      </c>
      <c r="DB24" s="39">
        <v>0</v>
      </c>
      <c r="DC24" s="39">
        <v>0</v>
      </c>
      <c r="DD24" s="39">
        <v>0</v>
      </c>
      <c r="DE24" s="39">
        <v>0</v>
      </c>
      <c r="DF24" s="39">
        <v>0</v>
      </c>
      <c r="DG24" s="39">
        <v>0</v>
      </c>
      <c r="DH24" s="39">
        <v>0</v>
      </c>
      <c r="DI24" s="39">
        <v>0</v>
      </c>
      <c r="DJ24" s="39">
        <v>0</v>
      </c>
      <c r="DK24" s="39">
        <v>0</v>
      </c>
      <c r="DL24" s="39">
        <v>0</v>
      </c>
      <c r="DM24" s="39">
        <v>0</v>
      </c>
      <c r="DN24" s="39">
        <v>2.6236000000000002</v>
      </c>
      <c r="DO24" s="39">
        <v>131.548</v>
      </c>
      <c r="DP24" s="39">
        <v>18.027000000000001</v>
      </c>
      <c r="DQ24" s="39">
        <v>0</v>
      </c>
      <c r="DR24" s="39">
        <v>0.42315000000000003</v>
      </c>
      <c r="DS24" s="39">
        <v>3.31826</v>
      </c>
      <c r="DT24" s="39">
        <v>55.572099999999999</v>
      </c>
      <c r="DU24" s="39">
        <v>211.512</v>
      </c>
      <c r="DV24" s="39">
        <v>77.584199999999996</v>
      </c>
      <c r="DW24" s="39">
        <v>0</v>
      </c>
      <c r="DX24" s="39">
        <v>0.42273300000000003</v>
      </c>
      <c r="DY24" s="39">
        <v>0</v>
      </c>
      <c r="DZ24" s="39">
        <v>289.51900000000001</v>
      </c>
      <c r="EA24" s="39">
        <v>283.57900000000001</v>
      </c>
      <c r="EB24" s="39">
        <v>5.9403600000000001</v>
      </c>
      <c r="EC24" s="39">
        <v>0</v>
      </c>
      <c r="ED24" s="39">
        <v>0</v>
      </c>
      <c r="EF24" s="39">
        <v>0</v>
      </c>
      <c r="EG24" s="39">
        <v>0</v>
      </c>
      <c r="EI24" s="39">
        <v>0</v>
      </c>
      <c r="FJ24" s="39" t="s">
        <v>117</v>
      </c>
      <c r="FK24" s="39" t="s">
        <v>118</v>
      </c>
      <c r="FL24" s="39" t="s">
        <v>96</v>
      </c>
      <c r="FM24" s="39" t="s">
        <v>119</v>
      </c>
      <c r="FN24" s="39">
        <v>8.5</v>
      </c>
      <c r="FO24" s="39" t="s">
        <v>97</v>
      </c>
      <c r="FP24" s="39" t="s">
        <v>120</v>
      </c>
      <c r="FQ24" s="39" t="s">
        <v>152</v>
      </c>
    </row>
    <row r="25" spans="1:173" x14ac:dyDescent="0.25">
      <c r="B25" s="86">
        <v>43005.063888888886</v>
      </c>
      <c r="C25" s="39" t="s">
        <v>142</v>
      </c>
      <c r="D25" s="39">
        <v>519715</v>
      </c>
      <c r="E25" s="39" t="s">
        <v>100</v>
      </c>
      <c r="F25" s="39">
        <v>24563.1</v>
      </c>
      <c r="G25" s="40">
        <v>24692.3</v>
      </c>
      <c r="H25" s="39" t="s">
        <v>93</v>
      </c>
      <c r="I25" s="40">
        <v>3.4027777777777775E-2</v>
      </c>
      <c r="J25" s="39" t="s">
        <v>99</v>
      </c>
      <c r="K25" s="39">
        <v>-40.700000000000003</v>
      </c>
      <c r="L25" s="39" t="s">
        <v>95</v>
      </c>
      <c r="M25" s="39" t="s">
        <v>95</v>
      </c>
      <c r="N25" s="39" t="s">
        <v>159</v>
      </c>
      <c r="O25" s="39">
        <v>0</v>
      </c>
      <c r="P25" s="39">
        <v>89740.7</v>
      </c>
      <c r="Q25" s="39">
        <v>73369.899999999994</v>
      </c>
      <c r="R25" s="39">
        <v>0</v>
      </c>
      <c r="S25" s="39">
        <v>0</v>
      </c>
      <c r="T25" s="39">
        <v>0</v>
      </c>
      <c r="U25" s="39">
        <v>58788</v>
      </c>
      <c r="V25" s="39">
        <v>221899</v>
      </c>
      <c r="W25" s="39">
        <v>77659.399999999994</v>
      </c>
      <c r="X25" s="39">
        <v>0</v>
      </c>
      <c r="Y25" s="39">
        <v>202.15199999999999</v>
      </c>
      <c r="Z25" s="39">
        <v>0</v>
      </c>
      <c r="AA25" s="39">
        <v>299760</v>
      </c>
      <c r="AB25" s="39">
        <v>102.91200000000001</v>
      </c>
      <c r="AC25" s="39">
        <v>0</v>
      </c>
      <c r="AD25" s="39">
        <v>0</v>
      </c>
      <c r="AE25" s="39">
        <v>0</v>
      </c>
      <c r="AF25" s="39">
        <v>0</v>
      </c>
      <c r="AG25" s="39">
        <v>451.012</v>
      </c>
      <c r="AH25" s="39">
        <v>0</v>
      </c>
      <c r="AI25" s="39">
        <v>553.92399999999998</v>
      </c>
      <c r="AJ25" s="39">
        <v>0</v>
      </c>
      <c r="AK25" s="39">
        <v>0</v>
      </c>
      <c r="AL25" s="39">
        <v>0</v>
      </c>
      <c r="AM25" s="39">
        <v>0</v>
      </c>
      <c r="AN25" s="39">
        <v>553.92399999999998</v>
      </c>
      <c r="AO25" s="39">
        <v>0</v>
      </c>
      <c r="AP25" s="39">
        <v>0</v>
      </c>
      <c r="AQ25" s="39">
        <v>0</v>
      </c>
      <c r="AR25" s="39">
        <v>0</v>
      </c>
      <c r="AS25" s="39">
        <v>0</v>
      </c>
      <c r="AT25" s="39">
        <v>0</v>
      </c>
      <c r="AU25" s="39">
        <v>0</v>
      </c>
      <c r="AV25" s="39">
        <v>0</v>
      </c>
      <c r="AW25" s="39">
        <v>0</v>
      </c>
      <c r="AX25" s="39">
        <v>0</v>
      </c>
      <c r="AY25" s="39">
        <v>0</v>
      </c>
      <c r="AZ25" s="39">
        <v>0</v>
      </c>
      <c r="BA25" s="39">
        <v>0</v>
      </c>
      <c r="BB25" s="39">
        <v>0.70894599999999997</v>
      </c>
      <c r="BC25" s="39">
        <v>122.226</v>
      </c>
      <c r="BD25" s="39">
        <v>69.2988</v>
      </c>
      <c r="BE25" s="39">
        <v>0</v>
      </c>
      <c r="BF25" s="39">
        <v>0</v>
      </c>
      <c r="BG25" s="39">
        <v>2.6651099999999999</v>
      </c>
      <c r="BH25" s="39">
        <v>57.645299999999999</v>
      </c>
      <c r="BI25" s="39">
        <v>252.54400000000001</v>
      </c>
      <c r="BJ25" s="39">
        <v>77.584199999999996</v>
      </c>
      <c r="BK25" s="39">
        <v>0</v>
      </c>
      <c r="BL25" s="39">
        <v>0.19678100000000001</v>
      </c>
      <c r="BM25" s="39">
        <v>0</v>
      </c>
      <c r="BN25" s="39">
        <v>330.32499999999999</v>
      </c>
      <c r="BO25" s="39">
        <v>326.95100000000002</v>
      </c>
      <c r="BP25" s="39">
        <v>3.3740600000000001</v>
      </c>
      <c r="BQ25" s="39">
        <v>0</v>
      </c>
      <c r="BR25" s="39">
        <v>0</v>
      </c>
      <c r="BT25" s="39">
        <v>0</v>
      </c>
      <c r="BU25" s="39">
        <v>0</v>
      </c>
      <c r="BW25" s="39">
        <v>0</v>
      </c>
      <c r="BX25" s="39" t="s">
        <v>95</v>
      </c>
      <c r="BY25" s="39" t="s">
        <v>95</v>
      </c>
      <c r="BZ25" s="39" t="s">
        <v>160</v>
      </c>
      <c r="CA25" s="39">
        <v>2.1434600000000001</v>
      </c>
      <c r="CB25" s="39">
        <v>99366.399999999994</v>
      </c>
      <c r="CC25" s="39">
        <v>17499.400000000001</v>
      </c>
      <c r="CD25" s="39">
        <v>0</v>
      </c>
      <c r="CE25" s="39">
        <v>601.51400000000001</v>
      </c>
      <c r="CF25" s="39">
        <v>0</v>
      </c>
      <c r="CG25" s="39">
        <v>56504.6</v>
      </c>
      <c r="CH25" s="39">
        <v>173974</v>
      </c>
      <c r="CI25" s="39">
        <v>77659.399999999994</v>
      </c>
      <c r="CJ25" s="39">
        <v>0</v>
      </c>
      <c r="CK25" s="39">
        <v>424.5</v>
      </c>
      <c r="CL25" s="39">
        <v>0</v>
      </c>
      <c r="CM25" s="39">
        <v>252058</v>
      </c>
      <c r="CN25" s="39">
        <v>371.16899999999998</v>
      </c>
      <c r="CO25" s="39">
        <v>0</v>
      </c>
      <c r="CP25" s="39">
        <v>0</v>
      </c>
      <c r="CQ25" s="39">
        <v>0</v>
      </c>
      <c r="CR25" s="39">
        <v>0</v>
      </c>
      <c r="CS25" s="39">
        <v>622.58699999999999</v>
      </c>
      <c r="CT25" s="39">
        <v>0</v>
      </c>
      <c r="CU25" s="39">
        <v>993.755</v>
      </c>
      <c r="CV25" s="39">
        <v>0</v>
      </c>
      <c r="CW25" s="39">
        <v>0</v>
      </c>
      <c r="CX25" s="39">
        <v>0</v>
      </c>
      <c r="CY25" s="39">
        <v>0</v>
      </c>
      <c r="CZ25" s="39">
        <v>993.755</v>
      </c>
      <c r="DA25" s="39">
        <v>0</v>
      </c>
      <c r="DB25" s="39">
        <v>0</v>
      </c>
      <c r="DC25" s="39">
        <v>0</v>
      </c>
      <c r="DD25" s="39">
        <v>0</v>
      </c>
      <c r="DE25" s="39">
        <v>0</v>
      </c>
      <c r="DF25" s="39">
        <v>0</v>
      </c>
      <c r="DG25" s="39">
        <v>0</v>
      </c>
      <c r="DH25" s="39">
        <v>0</v>
      </c>
      <c r="DI25" s="39">
        <v>0</v>
      </c>
      <c r="DJ25" s="39">
        <v>0</v>
      </c>
      <c r="DK25" s="39">
        <v>0</v>
      </c>
      <c r="DL25" s="39">
        <v>0</v>
      </c>
      <c r="DM25" s="39">
        <v>0</v>
      </c>
      <c r="DN25" s="39">
        <v>2.6236000000000002</v>
      </c>
      <c r="DO25" s="39">
        <v>131.548</v>
      </c>
      <c r="DP25" s="39">
        <v>18.027000000000001</v>
      </c>
      <c r="DQ25" s="39">
        <v>0</v>
      </c>
      <c r="DR25" s="39">
        <v>0.42315000000000003</v>
      </c>
      <c r="DS25" s="39">
        <v>3.6715800000000001</v>
      </c>
      <c r="DT25" s="39">
        <v>55.572099999999999</v>
      </c>
      <c r="DU25" s="39">
        <v>211.86600000000001</v>
      </c>
      <c r="DV25" s="39">
        <v>77.584199999999996</v>
      </c>
      <c r="DW25" s="39">
        <v>0</v>
      </c>
      <c r="DX25" s="39">
        <v>0.42273300000000003</v>
      </c>
      <c r="DY25" s="39">
        <v>0</v>
      </c>
      <c r="DZ25" s="39">
        <v>289.87299999999999</v>
      </c>
      <c r="EA25" s="39">
        <v>283.57900000000001</v>
      </c>
      <c r="EB25" s="39">
        <v>6.2936800000000002</v>
      </c>
      <c r="EC25" s="39">
        <v>0</v>
      </c>
      <c r="ED25" s="39">
        <v>0</v>
      </c>
      <c r="EF25" s="39">
        <v>0</v>
      </c>
      <c r="EG25" s="39">
        <v>0</v>
      </c>
      <c r="EI25" s="39">
        <v>0</v>
      </c>
      <c r="FJ25" s="39" t="s">
        <v>117</v>
      </c>
      <c r="FK25" s="39" t="s">
        <v>118</v>
      </c>
      <c r="FL25" s="39" t="s">
        <v>96</v>
      </c>
      <c r="FM25" s="39" t="s">
        <v>119</v>
      </c>
      <c r="FN25" s="39">
        <v>8.5</v>
      </c>
      <c r="FO25" s="39" t="s">
        <v>97</v>
      </c>
      <c r="FP25" s="39" t="s">
        <v>120</v>
      </c>
      <c r="FQ25" s="39" t="s">
        <v>152</v>
      </c>
    </row>
    <row r="26" spans="1:173" x14ac:dyDescent="0.25">
      <c r="B26" s="86">
        <v>43005.064583333333</v>
      </c>
      <c r="C26" s="39" t="s">
        <v>143</v>
      </c>
      <c r="D26" s="39">
        <v>519815</v>
      </c>
      <c r="E26" s="39" t="s">
        <v>100</v>
      </c>
      <c r="F26" s="39">
        <v>24563.1</v>
      </c>
      <c r="G26" s="40">
        <v>24692.3</v>
      </c>
      <c r="H26" s="39" t="s">
        <v>93</v>
      </c>
      <c r="I26" s="40">
        <v>3.4722222222222224E-2</v>
      </c>
      <c r="J26" s="39" t="s">
        <v>99</v>
      </c>
      <c r="K26" s="39">
        <v>-49.05</v>
      </c>
      <c r="L26" s="39" t="s">
        <v>95</v>
      </c>
      <c r="M26" s="39" t="s">
        <v>95</v>
      </c>
      <c r="N26" s="39" t="s">
        <v>159</v>
      </c>
      <c r="O26" s="39">
        <v>0</v>
      </c>
      <c r="P26" s="39">
        <v>89740.7</v>
      </c>
      <c r="Q26" s="39">
        <v>73369.899999999994</v>
      </c>
      <c r="R26" s="39">
        <v>0</v>
      </c>
      <c r="S26" s="39">
        <v>0</v>
      </c>
      <c r="T26" s="39">
        <v>11772.6</v>
      </c>
      <c r="U26" s="39">
        <v>58788</v>
      </c>
      <c r="V26" s="39">
        <v>233671</v>
      </c>
      <c r="W26" s="39">
        <v>77659.399999999994</v>
      </c>
      <c r="X26" s="39">
        <v>0</v>
      </c>
      <c r="Y26" s="39">
        <v>202.15199999999999</v>
      </c>
      <c r="Z26" s="39">
        <v>0</v>
      </c>
      <c r="AA26" s="39">
        <v>311533</v>
      </c>
      <c r="AB26" s="39">
        <v>102.91200000000001</v>
      </c>
      <c r="AC26" s="39">
        <v>0</v>
      </c>
      <c r="AD26" s="39">
        <v>0</v>
      </c>
      <c r="AE26" s="39">
        <v>0</v>
      </c>
      <c r="AF26" s="39">
        <v>0</v>
      </c>
      <c r="AG26" s="39">
        <v>0</v>
      </c>
      <c r="AH26" s="39">
        <v>0</v>
      </c>
      <c r="AI26" s="39">
        <v>102.91200000000001</v>
      </c>
      <c r="AJ26" s="39">
        <v>0</v>
      </c>
      <c r="AK26" s="39">
        <v>0</v>
      </c>
      <c r="AL26" s="39">
        <v>0</v>
      </c>
      <c r="AM26" s="39">
        <v>0</v>
      </c>
      <c r="AN26" s="39">
        <v>102.91200000000001</v>
      </c>
      <c r="AO26" s="39">
        <v>0</v>
      </c>
      <c r="AP26" s="39">
        <v>0</v>
      </c>
      <c r="AQ26" s="39">
        <v>0</v>
      </c>
      <c r="AR26" s="39">
        <v>0</v>
      </c>
      <c r="AS26" s="39">
        <v>0</v>
      </c>
      <c r="AT26" s="39">
        <v>0</v>
      </c>
      <c r="AU26" s="39">
        <v>0</v>
      </c>
      <c r="AV26" s="39">
        <v>0</v>
      </c>
      <c r="AW26" s="39">
        <v>0</v>
      </c>
      <c r="AX26" s="39">
        <v>0</v>
      </c>
      <c r="AY26" s="39">
        <v>0</v>
      </c>
      <c r="AZ26" s="39">
        <v>0</v>
      </c>
      <c r="BA26" s="39">
        <v>0</v>
      </c>
      <c r="BB26" s="39">
        <v>0.70894599999999997</v>
      </c>
      <c r="BC26" s="39">
        <v>122.226</v>
      </c>
      <c r="BD26" s="39">
        <v>69.2988</v>
      </c>
      <c r="BE26" s="39">
        <v>0</v>
      </c>
      <c r="BF26" s="39">
        <v>0</v>
      </c>
      <c r="BG26" s="39">
        <v>11.090199999999999</v>
      </c>
      <c r="BH26" s="39">
        <v>57.645299999999999</v>
      </c>
      <c r="BI26" s="39">
        <v>260.96899999999999</v>
      </c>
      <c r="BJ26" s="39">
        <v>77.584199999999996</v>
      </c>
      <c r="BK26" s="39">
        <v>0</v>
      </c>
      <c r="BL26" s="39">
        <v>0.19678100000000001</v>
      </c>
      <c r="BM26" s="39">
        <v>0</v>
      </c>
      <c r="BN26" s="39">
        <v>338.75</v>
      </c>
      <c r="BO26" s="39">
        <v>338.041</v>
      </c>
      <c r="BP26" s="39">
        <v>0.70894599999999997</v>
      </c>
      <c r="BQ26" s="39">
        <v>0</v>
      </c>
      <c r="BR26" s="39">
        <v>0</v>
      </c>
      <c r="BT26" s="39">
        <v>0</v>
      </c>
      <c r="BU26" s="39">
        <v>0</v>
      </c>
      <c r="BW26" s="39">
        <v>0</v>
      </c>
      <c r="BX26" s="39" t="s">
        <v>95</v>
      </c>
      <c r="BY26" s="39" t="s">
        <v>95</v>
      </c>
      <c r="BZ26" s="39" t="s">
        <v>160</v>
      </c>
      <c r="CA26" s="39">
        <v>2.1434600000000001</v>
      </c>
      <c r="CB26" s="39">
        <v>99366.399999999994</v>
      </c>
      <c r="CC26" s="39">
        <v>17499.400000000001</v>
      </c>
      <c r="CD26" s="39">
        <v>0</v>
      </c>
      <c r="CE26" s="39">
        <v>601.51400000000001</v>
      </c>
      <c r="CF26" s="39">
        <v>0</v>
      </c>
      <c r="CG26" s="39">
        <v>56504.6</v>
      </c>
      <c r="CH26" s="39">
        <v>173974</v>
      </c>
      <c r="CI26" s="39">
        <v>77659.399999999994</v>
      </c>
      <c r="CJ26" s="39">
        <v>0</v>
      </c>
      <c r="CK26" s="39">
        <v>424.5</v>
      </c>
      <c r="CL26" s="39">
        <v>0</v>
      </c>
      <c r="CM26" s="39">
        <v>252058</v>
      </c>
      <c r="CN26" s="39">
        <v>371.16899999999998</v>
      </c>
      <c r="CO26" s="39">
        <v>0</v>
      </c>
      <c r="CP26" s="39">
        <v>0</v>
      </c>
      <c r="CQ26" s="39">
        <v>0</v>
      </c>
      <c r="CR26" s="39">
        <v>0</v>
      </c>
      <c r="CS26" s="39">
        <v>634.86</v>
      </c>
      <c r="CT26" s="39">
        <v>0</v>
      </c>
      <c r="CU26" s="39">
        <v>1006.03</v>
      </c>
      <c r="CV26" s="39">
        <v>0</v>
      </c>
      <c r="CW26" s="39">
        <v>0</v>
      </c>
      <c r="CX26" s="39">
        <v>0</v>
      </c>
      <c r="CY26" s="39">
        <v>0</v>
      </c>
      <c r="CZ26" s="39">
        <v>1006.03</v>
      </c>
      <c r="DA26" s="39">
        <v>0</v>
      </c>
      <c r="DB26" s="39">
        <v>0</v>
      </c>
      <c r="DC26" s="39">
        <v>0</v>
      </c>
      <c r="DD26" s="39">
        <v>0</v>
      </c>
      <c r="DE26" s="39">
        <v>0</v>
      </c>
      <c r="DF26" s="39">
        <v>0</v>
      </c>
      <c r="DG26" s="39">
        <v>0</v>
      </c>
      <c r="DH26" s="39">
        <v>0</v>
      </c>
      <c r="DI26" s="39">
        <v>0</v>
      </c>
      <c r="DJ26" s="39">
        <v>0</v>
      </c>
      <c r="DK26" s="39">
        <v>0</v>
      </c>
      <c r="DL26" s="39">
        <v>0</v>
      </c>
      <c r="DM26" s="39">
        <v>0</v>
      </c>
      <c r="DN26" s="39">
        <v>2.6236000000000002</v>
      </c>
      <c r="DO26" s="39">
        <v>131.548</v>
      </c>
      <c r="DP26" s="39">
        <v>18.027000000000001</v>
      </c>
      <c r="DQ26" s="39">
        <v>0</v>
      </c>
      <c r="DR26" s="39">
        <v>0.42315000000000003</v>
      </c>
      <c r="DS26" s="39">
        <v>3.7434099999999999</v>
      </c>
      <c r="DT26" s="39">
        <v>55.572099999999999</v>
      </c>
      <c r="DU26" s="39">
        <v>211.93799999999999</v>
      </c>
      <c r="DV26" s="39">
        <v>77.584199999999996</v>
      </c>
      <c r="DW26" s="39">
        <v>0</v>
      </c>
      <c r="DX26" s="39">
        <v>0.42273300000000003</v>
      </c>
      <c r="DY26" s="39">
        <v>0</v>
      </c>
      <c r="DZ26" s="39">
        <v>289.94499999999999</v>
      </c>
      <c r="EA26" s="39">
        <v>283.57900000000001</v>
      </c>
      <c r="EB26" s="39">
        <v>6.3655099999999996</v>
      </c>
      <c r="EC26" s="39">
        <v>0</v>
      </c>
      <c r="ED26" s="39">
        <v>0</v>
      </c>
      <c r="EF26" s="39">
        <v>0</v>
      </c>
      <c r="EG26" s="39">
        <v>0</v>
      </c>
      <c r="EI26" s="39">
        <v>0</v>
      </c>
      <c r="FJ26" s="39" t="s">
        <v>117</v>
      </c>
      <c r="FK26" s="39" t="s">
        <v>118</v>
      </c>
      <c r="FL26" s="39" t="s">
        <v>96</v>
      </c>
      <c r="FM26" s="39" t="s">
        <v>119</v>
      </c>
      <c r="FN26" s="39">
        <v>8.5</v>
      </c>
      <c r="FO26" s="39" t="s">
        <v>97</v>
      </c>
      <c r="FP26" s="39" t="s">
        <v>120</v>
      </c>
      <c r="FQ26" s="39" t="s">
        <v>152</v>
      </c>
    </row>
    <row r="27" spans="1:173" x14ac:dyDescent="0.25">
      <c r="B27" s="86">
        <v>43005.06527777778</v>
      </c>
      <c r="C27" s="39" t="s">
        <v>144</v>
      </c>
      <c r="D27" s="39">
        <v>519915</v>
      </c>
      <c r="E27" s="39" t="s">
        <v>100</v>
      </c>
      <c r="F27" s="39">
        <v>24563.1</v>
      </c>
      <c r="G27" s="40">
        <v>24692.3</v>
      </c>
      <c r="H27" s="39" t="s">
        <v>93</v>
      </c>
      <c r="I27" s="40">
        <v>3.4027777777777775E-2</v>
      </c>
      <c r="J27" s="39" t="s">
        <v>99</v>
      </c>
      <c r="K27" s="39">
        <v>-49.54</v>
      </c>
      <c r="L27" s="39" t="s">
        <v>95</v>
      </c>
      <c r="M27" s="39" t="s">
        <v>95</v>
      </c>
      <c r="N27" s="39" t="s">
        <v>159</v>
      </c>
      <c r="O27" s="39">
        <v>0</v>
      </c>
      <c r="P27" s="39">
        <v>89740.7</v>
      </c>
      <c r="Q27" s="39">
        <v>73369.899999999994</v>
      </c>
      <c r="R27" s="39">
        <v>0</v>
      </c>
      <c r="S27" s="39">
        <v>0</v>
      </c>
      <c r="T27" s="39">
        <v>12211.7</v>
      </c>
      <c r="U27" s="39">
        <v>58788</v>
      </c>
      <c r="V27" s="39">
        <v>234110</v>
      </c>
      <c r="W27" s="39">
        <v>77659.399999999994</v>
      </c>
      <c r="X27" s="39">
        <v>0</v>
      </c>
      <c r="Y27" s="39">
        <v>202.15199999999999</v>
      </c>
      <c r="Z27" s="39">
        <v>0</v>
      </c>
      <c r="AA27" s="39">
        <v>311972</v>
      </c>
      <c r="AB27" s="39">
        <v>102.91200000000001</v>
      </c>
      <c r="AC27" s="39">
        <v>0</v>
      </c>
      <c r="AD27" s="39">
        <v>0</v>
      </c>
      <c r="AE27" s="39">
        <v>0</v>
      </c>
      <c r="AF27" s="39">
        <v>0</v>
      </c>
      <c r="AG27" s="39">
        <v>0</v>
      </c>
      <c r="AH27" s="39">
        <v>0</v>
      </c>
      <c r="AI27" s="39">
        <v>102.91200000000001</v>
      </c>
      <c r="AJ27" s="39">
        <v>0</v>
      </c>
      <c r="AK27" s="39">
        <v>0</v>
      </c>
      <c r="AL27" s="39">
        <v>0</v>
      </c>
      <c r="AM27" s="39">
        <v>0</v>
      </c>
      <c r="AN27" s="39">
        <v>102.91200000000001</v>
      </c>
      <c r="AO27" s="39">
        <v>0</v>
      </c>
      <c r="AP27" s="39">
        <v>0</v>
      </c>
      <c r="AQ27" s="39">
        <v>0</v>
      </c>
      <c r="AR27" s="39">
        <v>0</v>
      </c>
      <c r="AS27" s="39">
        <v>0</v>
      </c>
      <c r="AT27" s="39">
        <v>0</v>
      </c>
      <c r="AU27" s="39">
        <v>0</v>
      </c>
      <c r="AV27" s="39">
        <v>0</v>
      </c>
      <c r="AW27" s="39">
        <v>0</v>
      </c>
      <c r="AX27" s="39">
        <v>0</v>
      </c>
      <c r="AY27" s="39">
        <v>0</v>
      </c>
      <c r="AZ27" s="39">
        <v>0</v>
      </c>
      <c r="BA27" s="39">
        <v>0</v>
      </c>
      <c r="BB27" s="39">
        <v>0.70894599999999997</v>
      </c>
      <c r="BC27" s="39">
        <v>122.226</v>
      </c>
      <c r="BD27" s="39">
        <v>69.2988</v>
      </c>
      <c r="BE27" s="39">
        <v>0</v>
      </c>
      <c r="BF27" s="39">
        <v>0</v>
      </c>
      <c r="BG27" s="39">
        <v>11.5123</v>
      </c>
      <c r="BH27" s="39">
        <v>57.645299999999999</v>
      </c>
      <c r="BI27" s="39">
        <v>261.39100000000002</v>
      </c>
      <c r="BJ27" s="39">
        <v>77.584199999999996</v>
      </c>
      <c r="BK27" s="39">
        <v>0</v>
      </c>
      <c r="BL27" s="39">
        <v>0.19678100000000001</v>
      </c>
      <c r="BM27" s="39">
        <v>0</v>
      </c>
      <c r="BN27" s="39">
        <v>339.173</v>
      </c>
      <c r="BO27" s="39">
        <v>338.464</v>
      </c>
      <c r="BP27" s="39">
        <v>0.70894599999999997</v>
      </c>
      <c r="BQ27" s="39">
        <v>0</v>
      </c>
      <c r="BR27" s="39">
        <v>0</v>
      </c>
      <c r="BT27" s="39">
        <v>0</v>
      </c>
      <c r="BU27" s="39">
        <v>0</v>
      </c>
      <c r="BW27" s="39">
        <v>0</v>
      </c>
      <c r="BX27" s="39" t="s">
        <v>95</v>
      </c>
      <c r="BY27" s="39" t="s">
        <v>95</v>
      </c>
      <c r="BZ27" s="39" t="s">
        <v>160</v>
      </c>
      <c r="CA27" s="39">
        <v>2.1434600000000001</v>
      </c>
      <c r="CB27" s="39">
        <v>99366.399999999994</v>
      </c>
      <c r="CC27" s="39">
        <v>17499.400000000001</v>
      </c>
      <c r="CD27" s="39">
        <v>0</v>
      </c>
      <c r="CE27" s="39">
        <v>601.51400000000001</v>
      </c>
      <c r="CF27" s="39">
        <v>0</v>
      </c>
      <c r="CG27" s="39">
        <v>56504.6</v>
      </c>
      <c r="CH27" s="39">
        <v>173974</v>
      </c>
      <c r="CI27" s="39">
        <v>77659.399999999994</v>
      </c>
      <c r="CJ27" s="39">
        <v>0</v>
      </c>
      <c r="CK27" s="39">
        <v>424.5</v>
      </c>
      <c r="CL27" s="39">
        <v>0</v>
      </c>
      <c r="CM27" s="39">
        <v>252058</v>
      </c>
      <c r="CN27" s="39">
        <v>371.16899999999998</v>
      </c>
      <c r="CO27" s="39">
        <v>0</v>
      </c>
      <c r="CP27" s="39">
        <v>0</v>
      </c>
      <c r="CQ27" s="39">
        <v>0</v>
      </c>
      <c r="CR27" s="39">
        <v>0</v>
      </c>
      <c r="CS27" s="39">
        <v>622.58699999999999</v>
      </c>
      <c r="CT27" s="39">
        <v>0</v>
      </c>
      <c r="CU27" s="39">
        <v>993.755</v>
      </c>
      <c r="CV27" s="39">
        <v>0</v>
      </c>
      <c r="CW27" s="39">
        <v>0</v>
      </c>
      <c r="CX27" s="39">
        <v>0</v>
      </c>
      <c r="CY27" s="39">
        <v>0</v>
      </c>
      <c r="CZ27" s="39">
        <v>993.755</v>
      </c>
      <c r="DA27" s="39">
        <v>0</v>
      </c>
      <c r="DB27" s="39">
        <v>0</v>
      </c>
      <c r="DC27" s="39">
        <v>0</v>
      </c>
      <c r="DD27" s="39">
        <v>0</v>
      </c>
      <c r="DE27" s="39">
        <v>0</v>
      </c>
      <c r="DF27" s="39">
        <v>0</v>
      </c>
      <c r="DG27" s="39">
        <v>0</v>
      </c>
      <c r="DH27" s="39">
        <v>0</v>
      </c>
      <c r="DI27" s="39">
        <v>0</v>
      </c>
      <c r="DJ27" s="39">
        <v>0</v>
      </c>
      <c r="DK27" s="39">
        <v>0</v>
      </c>
      <c r="DL27" s="39">
        <v>0</v>
      </c>
      <c r="DM27" s="39">
        <v>0</v>
      </c>
      <c r="DN27" s="39">
        <v>2.6236000000000002</v>
      </c>
      <c r="DO27" s="39">
        <v>131.548</v>
      </c>
      <c r="DP27" s="39">
        <v>18.027000000000001</v>
      </c>
      <c r="DQ27" s="39">
        <v>0</v>
      </c>
      <c r="DR27" s="39">
        <v>0.42315000000000003</v>
      </c>
      <c r="DS27" s="39">
        <v>3.6715800000000001</v>
      </c>
      <c r="DT27" s="39">
        <v>55.572099999999999</v>
      </c>
      <c r="DU27" s="39">
        <v>211.86600000000001</v>
      </c>
      <c r="DV27" s="39">
        <v>77.584199999999996</v>
      </c>
      <c r="DW27" s="39">
        <v>0</v>
      </c>
      <c r="DX27" s="39">
        <v>0.42273300000000003</v>
      </c>
      <c r="DY27" s="39">
        <v>0</v>
      </c>
      <c r="DZ27" s="39">
        <v>289.87299999999999</v>
      </c>
      <c r="EA27" s="39">
        <v>283.57900000000001</v>
      </c>
      <c r="EB27" s="39">
        <v>6.2936800000000002</v>
      </c>
      <c r="EC27" s="39">
        <v>0</v>
      </c>
      <c r="ED27" s="39">
        <v>0</v>
      </c>
      <c r="EF27" s="39">
        <v>0</v>
      </c>
      <c r="EG27" s="39">
        <v>0</v>
      </c>
      <c r="EI27" s="39">
        <v>0</v>
      </c>
      <c r="FJ27" s="39" t="s">
        <v>117</v>
      </c>
      <c r="FK27" s="39" t="s">
        <v>118</v>
      </c>
      <c r="FL27" s="39" t="s">
        <v>96</v>
      </c>
      <c r="FM27" s="39" t="s">
        <v>119</v>
      </c>
      <c r="FN27" s="39">
        <v>8.5</v>
      </c>
      <c r="FO27" s="39" t="s">
        <v>97</v>
      </c>
      <c r="FP27" s="39" t="s">
        <v>120</v>
      </c>
      <c r="FQ27" s="39" t="s">
        <v>152</v>
      </c>
    </row>
    <row r="28" spans="1:173" x14ac:dyDescent="0.25">
      <c r="A28" s="21"/>
      <c r="B28" s="86">
        <v>43005.065972222219</v>
      </c>
      <c r="C28" s="39" t="s">
        <v>145</v>
      </c>
      <c r="D28" s="39">
        <v>520015</v>
      </c>
      <c r="E28" s="39" t="s">
        <v>100</v>
      </c>
      <c r="F28" s="39">
        <v>24563.1</v>
      </c>
      <c r="G28" s="40">
        <v>24692.3</v>
      </c>
      <c r="H28" s="39" t="s">
        <v>93</v>
      </c>
      <c r="I28" s="40">
        <v>3.4722222222222224E-2</v>
      </c>
      <c r="J28" s="39" t="s">
        <v>99</v>
      </c>
      <c r="K28" s="39">
        <v>-41.45</v>
      </c>
      <c r="L28" s="39" t="s">
        <v>95</v>
      </c>
      <c r="M28" s="39" t="s">
        <v>95</v>
      </c>
      <c r="N28" s="39" t="s">
        <v>159</v>
      </c>
      <c r="O28" s="39">
        <v>0</v>
      </c>
      <c r="P28" s="39">
        <v>89742.9</v>
      </c>
      <c r="Q28" s="39">
        <v>73369.899999999994</v>
      </c>
      <c r="R28" s="39">
        <v>0</v>
      </c>
      <c r="S28" s="39">
        <v>0</v>
      </c>
      <c r="T28" s="39">
        <v>0</v>
      </c>
      <c r="U28" s="39">
        <v>58788</v>
      </c>
      <c r="V28" s="39">
        <v>221901</v>
      </c>
      <c r="W28" s="39">
        <v>77659.399999999994</v>
      </c>
      <c r="X28" s="39">
        <v>0</v>
      </c>
      <c r="Y28" s="39">
        <v>202.15199999999999</v>
      </c>
      <c r="Z28" s="39">
        <v>0</v>
      </c>
      <c r="AA28" s="39">
        <v>299762</v>
      </c>
      <c r="AB28" s="39">
        <v>102.925</v>
      </c>
      <c r="AC28" s="39">
        <v>0</v>
      </c>
      <c r="AD28" s="39">
        <v>0</v>
      </c>
      <c r="AE28" s="39">
        <v>0</v>
      </c>
      <c r="AF28" s="39">
        <v>0</v>
      </c>
      <c r="AG28" s="39">
        <v>504.08800000000002</v>
      </c>
      <c r="AH28" s="39">
        <v>0</v>
      </c>
      <c r="AI28" s="39">
        <v>607.01300000000003</v>
      </c>
      <c r="AJ28" s="39">
        <v>0</v>
      </c>
      <c r="AK28" s="39">
        <v>0</v>
      </c>
      <c r="AL28" s="39">
        <v>0</v>
      </c>
      <c r="AM28" s="39">
        <v>0</v>
      </c>
      <c r="AN28" s="39">
        <v>607.01300000000003</v>
      </c>
      <c r="AO28" s="39">
        <v>0</v>
      </c>
      <c r="AP28" s="39">
        <v>0</v>
      </c>
      <c r="AQ28" s="39">
        <v>0</v>
      </c>
      <c r="AR28" s="39">
        <v>0</v>
      </c>
      <c r="AS28" s="39">
        <v>0</v>
      </c>
      <c r="AT28" s="39">
        <v>0</v>
      </c>
      <c r="AU28" s="39">
        <v>0</v>
      </c>
      <c r="AV28" s="39">
        <v>0</v>
      </c>
      <c r="AW28" s="39">
        <v>0</v>
      </c>
      <c r="AX28" s="39">
        <v>0</v>
      </c>
      <c r="AY28" s="39">
        <v>0</v>
      </c>
      <c r="AZ28" s="39">
        <v>0</v>
      </c>
      <c r="BA28" s="39">
        <v>0</v>
      </c>
      <c r="BB28" s="39">
        <v>0.70904500000000004</v>
      </c>
      <c r="BC28" s="39">
        <v>122.22799999999999</v>
      </c>
      <c r="BD28" s="39">
        <v>69.2988</v>
      </c>
      <c r="BE28" s="39">
        <v>0</v>
      </c>
      <c r="BF28" s="39">
        <v>0</v>
      </c>
      <c r="BG28" s="39">
        <v>2.9764699999999999</v>
      </c>
      <c r="BH28" s="39">
        <v>57.645299999999999</v>
      </c>
      <c r="BI28" s="39">
        <v>252.858</v>
      </c>
      <c r="BJ28" s="39">
        <v>77.584199999999996</v>
      </c>
      <c r="BK28" s="39">
        <v>0</v>
      </c>
      <c r="BL28" s="39">
        <v>0.19678100000000001</v>
      </c>
      <c r="BM28" s="39">
        <v>0</v>
      </c>
      <c r="BN28" s="39">
        <v>330.63900000000001</v>
      </c>
      <c r="BO28" s="39">
        <v>326.95299999999997</v>
      </c>
      <c r="BP28" s="39">
        <v>3.6855099999999998</v>
      </c>
      <c r="BQ28" s="39">
        <v>0</v>
      </c>
      <c r="BR28" s="39">
        <v>0</v>
      </c>
      <c r="BT28" s="39">
        <v>0</v>
      </c>
      <c r="BU28" s="39">
        <v>0</v>
      </c>
      <c r="BW28" s="39">
        <v>0</v>
      </c>
      <c r="BX28" s="39" t="s">
        <v>95</v>
      </c>
      <c r="BY28" s="39" t="s">
        <v>95</v>
      </c>
      <c r="BZ28" s="39" t="s">
        <v>160</v>
      </c>
      <c r="CA28" s="39">
        <v>2.1434600000000001</v>
      </c>
      <c r="CB28" s="39">
        <v>99366.399999999994</v>
      </c>
      <c r="CC28" s="39">
        <v>17499.400000000001</v>
      </c>
      <c r="CD28" s="39">
        <v>0</v>
      </c>
      <c r="CE28" s="39">
        <v>601.51400000000001</v>
      </c>
      <c r="CF28" s="39">
        <v>0</v>
      </c>
      <c r="CG28" s="39">
        <v>56504.6</v>
      </c>
      <c r="CH28" s="39">
        <v>173974</v>
      </c>
      <c r="CI28" s="39">
        <v>77659.399999999994</v>
      </c>
      <c r="CJ28" s="39">
        <v>0</v>
      </c>
      <c r="CK28" s="39">
        <v>424.5</v>
      </c>
      <c r="CL28" s="39">
        <v>0</v>
      </c>
      <c r="CM28" s="39">
        <v>252058</v>
      </c>
      <c r="CN28" s="39">
        <v>371.16899999999998</v>
      </c>
      <c r="CO28" s="39">
        <v>0</v>
      </c>
      <c r="CP28" s="39">
        <v>0</v>
      </c>
      <c r="CQ28" s="39">
        <v>0</v>
      </c>
      <c r="CR28" s="39">
        <v>0</v>
      </c>
      <c r="CS28" s="39">
        <v>547.34500000000003</v>
      </c>
      <c r="CT28" s="39">
        <v>0</v>
      </c>
      <c r="CU28" s="39">
        <v>918.51400000000001</v>
      </c>
      <c r="CV28" s="39">
        <v>0</v>
      </c>
      <c r="CW28" s="39">
        <v>0</v>
      </c>
      <c r="CX28" s="39">
        <v>0</v>
      </c>
      <c r="CY28" s="39">
        <v>0</v>
      </c>
      <c r="CZ28" s="39">
        <v>918.51400000000001</v>
      </c>
      <c r="DA28" s="39">
        <v>0</v>
      </c>
      <c r="DB28" s="39">
        <v>0</v>
      </c>
      <c r="DC28" s="39">
        <v>0</v>
      </c>
      <c r="DD28" s="39">
        <v>0</v>
      </c>
      <c r="DE28" s="39">
        <v>0</v>
      </c>
      <c r="DF28" s="39">
        <v>0</v>
      </c>
      <c r="DG28" s="39">
        <v>0</v>
      </c>
      <c r="DH28" s="39">
        <v>0</v>
      </c>
      <c r="DI28" s="39">
        <v>0</v>
      </c>
      <c r="DJ28" s="39">
        <v>0</v>
      </c>
      <c r="DK28" s="39">
        <v>0</v>
      </c>
      <c r="DL28" s="39">
        <v>0</v>
      </c>
      <c r="DM28" s="39">
        <v>0</v>
      </c>
      <c r="DN28" s="39">
        <v>2.6236000000000002</v>
      </c>
      <c r="DO28" s="39">
        <v>131.548</v>
      </c>
      <c r="DP28" s="39">
        <v>18.027000000000001</v>
      </c>
      <c r="DQ28" s="39">
        <v>0</v>
      </c>
      <c r="DR28" s="39">
        <v>0.42315000000000003</v>
      </c>
      <c r="DS28" s="39">
        <v>3.2312699999999999</v>
      </c>
      <c r="DT28" s="39">
        <v>55.572099999999999</v>
      </c>
      <c r="DU28" s="39">
        <v>211.42500000000001</v>
      </c>
      <c r="DV28" s="39">
        <v>77.584199999999996</v>
      </c>
      <c r="DW28" s="39">
        <v>0</v>
      </c>
      <c r="DX28" s="39">
        <v>0.42273300000000003</v>
      </c>
      <c r="DY28" s="39">
        <v>0</v>
      </c>
      <c r="DZ28" s="39">
        <v>289.43200000000002</v>
      </c>
      <c r="EA28" s="39">
        <v>283.57900000000001</v>
      </c>
      <c r="EB28" s="39">
        <v>5.8533600000000003</v>
      </c>
      <c r="EC28" s="39">
        <v>0</v>
      </c>
      <c r="ED28" s="39">
        <v>0</v>
      </c>
      <c r="EF28" s="39">
        <v>0</v>
      </c>
      <c r="EG28" s="39">
        <v>0</v>
      </c>
      <c r="EI28" s="39">
        <v>0</v>
      </c>
      <c r="FJ28" s="39" t="s">
        <v>117</v>
      </c>
      <c r="FK28" s="39" t="s">
        <v>118</v>
      </c>
      <c r="FL28" s="39" t="s">
        <v>96</v>
      </c>
      <c r="FM28" s="39" t="s">
        <v>119</v>
      </c>
      <c r="FN28" s="39">
        <v>8.5</v>
      </c>
      <c r="FO28" s="39" t="s">
        <v>97</v>
      </c>
      <c r="FP28" s="39" t="s">
        <v>120</v>
      </c>
      <c r="FQ28" s="39" t="s">
        <v>152</v>
      </c>
    </row>
    <row r="29" spans="1:173" x14ac:dyDescent="0.25">
      <c r="A29" s="21"/>
      <c r="B29" s="86">
        <v>43005.065972222219</v>
      </c>
      <c r="C29" s="39" t="s">
        <v>146</v>
      </c>
      <c r="D29" s="39">
        <v>520115</v>
      </c>
      <c r="E29" s="39" t="s">
        <v>100</v>
      </c>
      <c r="F29" s="39">
        <v>24563.1</v>
      </c>
      <c r="G29" s="40">
        <v>24692.3</v>
      </c>
      <c r="H29" s="39" t="s">
        <v>93</v>
      </c>
      <c r="I29" s="40">
        <v>3.5416666666666666E-2</v>
      </c>
      <c r="J29" s="39" t="s">
        <v>99</v>
      </c>
      <c r="K29" s="39">
        <v>-41.36</v>
      </c>
      <c r="L29" s="39" t="s">
        <v>95</v>
      </c>
      <c r="M29" s="39" t="s">
        <v>95</v>
      </c>
      <c r="N29" s="39" t="s">
        <v>159</v>
      </c>
      <c r="O29" s="39">
        <v>0</v>
      </c>
      <c r="P29" s="39">
        <v>89689.1</v>
      </c>
      <c r="Q29" s="39">
        <v>73369.899999999994</v>
      </c>
      <c r="R29" s="39">
        <v>0</v>
      </c>
      <c r="S29" s="39">
        <v>0</v>
      </c>
      <c r="T29" s="39">
        <v>0</v>
      </c>
      <c r="U29" s="39">
        <v>58788</v>
      </c>
      <c r="V29" s="39">
        <v>221847</v>
      </c>
      <c r="W29" s="39">
        <v>77659.399999999994</v>
      </c>
      <c r="X29" s="39">
        <v>0</v>
      </c>
      <c r="Y29" s="39">
        <v>202.15199999999999</v>
      </c>
      <c r="Z29" s="39">
        <v>0</v>
      </c>
      <c r="AA29" s="39">
        <v>299708</v>
      </c>
      <c r="AB29" s="39">
        <v>102.242</v>
      </c>
      <c r="AC29" s="39">
        <v>0</v>
      </c>
      <c r="AD29" s="39">
        <v>0</v>
      </c>
      <c r="AE29" s="39">
        <v>0</v>
      </c>
      <c r="AF29" s="39">
        <v>0</v>
      </c>
      <c r="AG29" s="39">
        <v>504.08800000000002</v>
      </c>
      <c r="AH29" s="39">
        <v>0</v>
      </c>
      <c r="AI29" s="39">
        <v>606.33000000000004</v>
      </c>
      <c r="AJ29" s="39">
        <v>0</v>
      </c>
      <c r="AK29" s="39">
        <v>0</v>
      </c>
      <c r="AL29" s="39">
        <v>0</v>
      </c>
      <c r="AM29" s="39">
        <v>0</v>
      </c>
      <c r="AN29" s="39">
        <v>606.33000000000004</v>
      </c>
      <c r="AO29" s="39">
        <v>0</v>
      </c>
      <c r="AP29" s="39">
        <v>0</v>
      </c>
      <c r="AQ29" s="39">
        <v>0</v>
      </c>
      <c r="AR29" s="39">
        <v>0</v>
      </c>
      <c r="AS29" s="39">
        <v>0</v>
      </c>
      <c r="AT29" s="39">
        <v>0</v>
      </c>
      <c r="AU29" s="39">
        <v>0</v>
      </c>
      <c r="AV29" s="39">
        <v>0</v>
      </c>
      <c r="AW29" s="39">
        <v>0</v>
      </c>
      <c r="AX29" s="39">
        <v>0</v>
      </c>
      <c r="AY29" s="39">
        <v>0</v>
      </c>
      <c r="AZ29" s="39">
        <v>0</v>
      </c>
      <c r="BA29" s="39">
        <v>0</v>
      </c>
      <c r="BB29" s="39">
        <v>0.70412200000000003</v>
      </c>
      <c r="BC29" s="39">
        <v>122.148</v>
      </c>
      <c r="BD29" s="39">
        <v>69.2988</v>
      </c>
      <c r="BE29" s="39">
        <v>0</v>
      </c>
      <c r="BF29" s="39">
        <v>0</v>
      </c>
      <c r="BG29" s="39">
        <v>2.9764699999999999</v>
      </c>
      <c r="BH29" s="39">
        <v>57.645299999999999</v>
      </c>
      <c r="BI29" s="39">
        <v>252.773</v>
      </c>
      <c r="BJ29" s="39">
        <v>77.584199999999996</v>
      </c>
      <c r="BK29" s="39">
        <v>0</v>
      </c>
      <c r="BL29" s="39">
        <v>0.19678100000000001</v>
      </c>
      <c r="BM29" s="39">
        <v>0</v>
      </c>
      <c r="BN29" s="39">
        <v>330.55399999999997</v>
      </c>
      <c r="BO29" s="39">
        <v>326.87299999999999</v>
      </c>
      <c r="BP29" s="39">
        <v>3.68059</v>
      </c>
      <c r="BQ29" s="39">
        <v>0</v>
      </c>
      <c r="BR29" s="39">
        <v>0</v>
      </c>
      <c r="BT29" s="39">
        <v>0</v>
      </c>
      <c r="BU29" s="39">
        <v>0</v>
      </c>
      <c r="BW29" s="39">
        <v>0</v>
      </c>
      <c r="BX29" s="39" t="s">
        <v>95</v>
      </c>
      <c r="BY29" s="39" t="s">
        <v>95</v>
      </c>
      <c r="BZ29" s="39" t="s">
        <v>160</v>
      </c>
      <c r="CA29" s="39">
        <v>2.1434600000000001</v>
      </c>
      <c r="CB29" s="39">
        <v>99366.399999999994</v>
      </c>
      <c r="CC29" s="39">
        <v>17499.400000000001</v>
      </c>
      <c r="CD29" s="39">
        <v>0</v>
      </c>
      <c r="CE29" s="39">
        <v>601.51400000000001</v>
      </c>
      <c r="CF29" s="39">
        <v>0</v>
      </c>
      <c r="CG29" s="39">
        <v>56504.6</v>
      </c>
      <c r="CH29" s="39">
        <v>173974</v>
      </c>
      <c r="CI29" s="39">
        <v>77659.399999999994</v>
      </c>
      <c r="CJ29" s="39">
        <v>0</v>
      </c>
      <c r="CK29" s="39">
        <v>424.5</v>
      </c>
      <c r="CL29" s="39">
        <v>0</v>
      </c>
      <c r="CM29" s="39">
        <v>252058</v>
      </c>
      <c r="CN29" s="39">
        <v>371.16899999999998</v>
      </c>
      <c r="CO29" s="39">
        <v>0</v>
      </c>
      <c r="CP29" s="39">
        <v>0</v>
      </c>
      <c r="CQ29" s="39">
        <v>0</v>
      </c>
      <c r="CR29" s="39">
        <v>0</v>
      </c>
      <c r="CS29" s="39">
        <v>547.34500000000003</v>
      </c>
      <c r="CT29" s="39">
        <v>0</v>
      </c>
      <c r="CU29" s="39">
        <v>918.51400000000001</v>
      </c>
      <c r="CV29" s="39">
        <v>0</v>
      </c>
      <c r="CW29" s="39">
        <v>0</v>
      </c>
      <c r="CX29" s="39">
        <v>0</v>
      </c>
      <c r="CY29" s="39">
        <v>0</v>
      </c>
      <c r="CZ29" s="39">
        <v>918.51400000000001</v>
      </c>
      <c r="DA29" s="39">
        <v>0</v>
      </c>
      <c r="DB29" s="39">
        <v>0</v>
      </c>
      <c r="DC29" s="39">
        <v>0</v>
      </c>
      <c r="DD29" s="39">
        <v>0</v>
      </c>
      <c r="DE29" s="39">
        <v>0</v>
      </c>
      <c r="DF29" s="39">
        <v>0</v>
      </c>
      <c r="DG29" s="39">
        <v>0</v>
      </c>
      <c r="DH29" s="39">
        <v>0</v>
      </c>
      <c r="DI29" s="39">
        <v>0</v>
      </c>
      <c r="DJ29" s="39">
        <v>0</v>
      </c>
      <c r="DK29" s="39">
        <v>0</v>
      </c>
      <c r="DL29" s="39">
        <v>0</v>
      </c>
      <c r="DM29" s="39">
        <v>0</v>
      </c>
      <c r="DN29" s="39">
        <v>2.6236000000000002</v>
      </c>
      <c r="DO29" s="39">
        <v>131.548</v>
      </c>
      <c r="DP29" s="39">
        <v>18.027000000000001</v>
      </c>
      <c r="DQ29" s="39">
        <v>0</v>
      </c>
      <c r="DR29" s="39">
        <v>0.42315000000000003</v>
      </c>
      <c r="DS29" s="39">
        <v>3.2312699999999999</v>
      </c>
      <c r="DT29" s="39">
        <v>55.572099999999999</v>
      </c>
      <c r="DU29" s="39">
        <v>211.42500000000001</v>
      </c>
      <c r="DV29" s="39">
        <v>77.584199999999996</v>
      </c>
      <c r="DW29" s="39">
        <v>0</v>
      </c>
      <c r="DX29" s="39">
        <v>0.42273300000000003</v>
      </c>
      <c r="DY29" s="39">
        <v>0</v>
      </c>
      <c r="DZ29" s="39">
        <v>289.43200000000002</v>
      </c>
      <c r="EA29" s="39">
        <v>283.57900000000001</v>
      </c>
      <c r="EB29" s="39">
        <v>5.8533600000000003</v>
      </c>
      <c r="EC29" s="39">
        <v>0</v>
      </c>
      <c r="ED29" s="39">
        <v>0</v>
      </c>
      <c r="EF29" s="39">
        <v>0</v>
      </c>
      <c r="EG29" s="39">
        <v>0</v>
      </c>
      <c r="EI29" s="39">
        <v>0</v>
      </c>
      <c r="FJ29" s="39" t="s">
        <v>117</v>
      </c>
      <c r="FK29" s="39" t="s">
        <v>118</v>
      </c>
      <c r="FL29" s="39" t="s">
        <v>96</v>
      </c>
      <c r="FM29" s="39" t="s">
        <v>119</v>
      </c>
      <c r="FN29" s="39">
        <v>8.5</v>
      </c>
      <c r="FO29" s="39" t="s">
        <v>97</v>
      </c>
      <c r="FP29" s="39" t="s">
        <v>120</v>
      </c>
      <c r="FQ29" s="39" t="s">
        <v>152</v>
      </c>
    </row>
    <row r="30" spans="1:173" x14ac:dyDescent="0.25">
      <c r="A30" s="21"/>
      <c r="B30" s="86">
        <v>43005.066666666666</v>
      </c>
      <c r="C30" s="39" t="s">
        <v>147</v>
      </c>
      <c r="D30" s="39">
        <v>520215</v>
      </c>
      <c r="E30" s="39" t="s">
        <v>100</v>
      </c>
      <c r="F30" s="39">
        <v>24563.1</v>
      </c>
      <c r="G30" s="40">
        <v>24692.3</v>
      </c>
      <c r="H30" s="39" t="s">
        <v>93</v>
      </c>
      <c r="I30" s="40">
        <v>3.4722222222222224E-2</v>
      </c>
      <c r="J30" s="39" t="s">
        <v>99</v>
      </c>
      <c r="K30" s="39">
        <v>-39.590000000000003</v>
      </c>
      <c r="L30" s="39" t="s">
        <v>95</v>
      </c>
      <c r="M30" s="39" t="s">
        <v>95</v>
      </c>
      <c r="N30" s="39" t="s">
        <v>159</v>
      </c>
      <c r="O30" s="39">
        <v>0</v>
      </c>
      <c r="P30" s="39">
        <v>88541</v>
      </c>
      <c r="Q30" s="39">
        <v>73369.899999999994</v>
      </c>
      <c r="R30" s="39">
        <v>0</v>
      </c>
      <c r="S30" s="39">
        <v>0</v>
      </c>
      <c r="T30" s="39">
        <v>0</v>
      </c>
      <c r="U30" s="39">
        <v>58788</v>
      </c>
      <c r="V30" s="39">
        <v>220699</v>
      </c>
      <c r="W30" s="39">
        <v>77659.399999999994</v>
      </c>
      <c r="X30" s="39">
        <v>0</v>
      </c>
      <c r="Y30" s="39">
        <v>202.15199999999999</v>
      </c>
      <c r="Z30" s="39">
        <v>0</v>
      </c>
      <c r="AA30" s="39">
        <v>298560</v>
      </c>
      <c r="AB30" s="39">
        <v>89.153599999999997</v>
      </c>
      <c r="AC30" s="39">
        <v>0</v>
      </c>
      <c r="AD30" s="39">
        <v>0</v>
      </c>
      <c r="AE30" s="39">
        <v>0</v>
      </c>
      <c r="AF30" s="39">
        <v>0</v>
      </c>
      <c r="AG30" s="39">
        <v>504.08699999999999</v>
      </c>
      <c r="AH30" s="39">
        <v>0</v>
      </c>
      <c r="AI30" s="39">
        <v>593.24099999999999</v>
      </c>
      <c r="AJ30" s="39">
        <v>0</v>
      </c>
      <c r="AK30" s="39">
        <v>0</v>
      </c>
      <c r="AL30" s="39">
        <v>0</v>
      </c>
      <c r="AM30" s="39">
        <v>0</v>
      </c>
      <c r="AN30" s="39">
        <v>593.24099999999999</v>
      </c>
      <c r="AO30" s="39">
        <v>0</v>
      </c>
      <c r="AP30" s="39">
        <v>0</v>
      </c>
      <c r="AQ30" s="39">
        <v>0</v>
      </c>
      <c r="AR30" s="39">
        <v>0</v>
      </c>
      <c r="AS30" s="39">
        <v>0</v>
      </c>
      <c r="AT30" s="39">
        <v>0</v>
      </c>
      <c r="AU30" s="39">
        <v>0</v>
      </c>
      <c r="AV30" s="39">
        <v>0</v>
      </c>
      <c r="AW30" s="39">
        <v>0</v>
      </c>
      <c r="AX30" s="39">
        <v>0</v>
      </c>
      <c r="AY30" s="39">
        <v>0</v>
      </c>
      <c r="AZ30" s="39">
        <v>0</v>
      </c>
      <c r="BA30" s="39">
        <v>0</v>
      </c>
      <c r="BB30" s="39">
        <v>0.60943099999999994</v>
      </c>
      <c r="BC30" s="39">
        <v>120.471</v>
      </c>
      <c r="BD30" s="39">
        <v>69.2988</v>
      </c>
      <c r="BE30" s="39">
        <v>0</v>
      </c>
      <c r="BF30" s="39">
        <v>0</v>
      </c>
      <c r="BG30" s="39">
        <v>2.9764699999999999</v>
      </c>
      <c r="BH30" s="39">
        <v>57.645299999999999</v>
      </c>
      <c r="BI30" s="39">
        <v>251.001</v>
      </c>
      <c r="BJ30" s="39">
        <v>77.584199999999996</v>
      </c>
      <c r="BK30" s="39">
        <v>0</v>
      </c>
      <c r="BL30" s="39">
        <v>0.19678100000000001</v>
      </c>
      <c r="BM30" s="39">
        <v>0</v>
      </c>
      <c r="BN30" s="39">
        <v>328.78199999999998</v>
      </c>
      <c r="BO30" s="39">
        <v>325.19600000000003</v>
      </c>
      <c r="BP30" s="39">
        <v>3.5859000000000001</v>
      </c>
      <c r="BQ30" s="39">
        <v>0</v>
      </c>
      <c r="BR30" s="39">
        <v>0</v>
      </c>
      <c r="BT30" s="39">
        <v>0</v>
      </c>
      <c r="BU30" s="39">
        <v>0</v>
      </c>
      <c r="BW30" s="39">
        <v>0</v>
      </c>
      <c r="BX30" s="39" t="s">
        <v>95</v>
      </c>
      <c r="BY30" s="39" t="s">
        <v>95</v>
      </c>
      <c r="BZ30" s="39" t="s">
        <v>160</v>
      </c>
      <c r="CA30" s="39">
        <v>2.1434600000000001</v>
      </c>
      <c r="CB30" s="39">
        <v>99366.399999999994</v>
      </c>
      <c r="CC30" s="39">
        <v>17499.400000000001</v>
      </c>
      <c r="CD30" s="39">
        <v>0</v>
      </c>
      <c r="CE30" s="39">
        <v>601.51400000000001</v>
      </c>
      <c r="CF30" s="39">
        <v>0</v>
      </c>
      <c r="CG30" s="39">
        <v>56504.6</v>
      </c>
      <c r="CH30" s="39">
        <v>173974</v>
      </c>
      <c r="CI30" s="39">
        <v>77659.399999999994</v>
      </c>
      <c r="CJ30" s="39">
        <v>0</v>
      </c>
      <c r="CK30" s="39">
        <v>424.5</v>
      </c>
      <c r="CL30" s="39">
        <v>0</v>
      </c>
      <c r="CM30" s="39">
        <v>252058</v>
      </c>
      <c r="CN30" s="39">
        <v>371.16899999999998</v>
      </c>
      <c r="CO30" s="39">
        <v>0</v>
      </c>
      <c r="CP30" s="39">
        <v>0</v>
      </c>
      <c r="CQ30" s="39">
        <v>0</v>
      </c>
      <c r="CR30" s="39">
        <v>0</v>
      </c>
      <c r="CS30" s="39">
        <v>547.34500000000003</v>
      </c>
      <c r="CT30" s="39">
        <v>0</v>
      </c>
      <c r="CU30" s="39">
        <v>918.51400000000001</v>
      </c>
      <c r="CV30" s="39">
        <v>0</v>
      </c>
      <c r="CW30" s="39">
        <v>0</v>
      </c>
      <c r="CX30" s="39">
        <v>0</v>
      </c>
      <c r="CY30" s="39">
        <v>0</v>
      </c>
      <c r="CZ30" s="39">
        <v>918.51400000000001</v>
      </c>
      <c r="DA30" s="39">
        <v>0</v>
      </c>
      <c r="DB30" s="39">
        <v>0</v>
      </c>
      <c r="DC30" s="39">
        <v>0</v>
      </c>
      <c r="DD30" s="39">
        <v>0</v>
      </c>
      <c r="DE30" s="39">
        <v>0</v>
      </c>
      <c r="DF30" s="39">
        <v>0</v>
      </c>
      <c r="DG30" s="39">
        <v>0</v>
      </c>
      <c r="DH30" s="39">
        <v>0</v>
      </c>
      <c r="DI30" s="39">
        <v>0</v>
      </c>
      <c r="DJ30" s="39">
        <v>0</v>
      </c>
      <c r="DK30" s="39">
        <v>0</v>
      </c>
      <c r="DL30" s="39">
        <v>0</v>
      </c>
      <c r="DM30" s="39">
        <v>0</v>
      </c>
      <c r="DN30" s="39">
        <v>2.6236000000000002</v>
      </c>
      <c r="DO30" s="39">
        <v>131.548</v>
      </c>
      <c r="DP30" s="39">
        <v>18.027000000000001</v>
      </c>
      <c r="DQ30" s="39">
        <v>0</v>
      </c>
      <c r="DR30" s="39">
        <v>0.42315000000000003</v>
      </c>
      <c r="DS30" s="39">
        <v>3.2312699999999999</v>
      </c>
      <c r="DT30" s="39">
        <v>55.572099999999999</v>
      </c>
      <c r="DU30" s="39">
        <v>211.42500000000001</v>
      </c>
      <c r="DV30" s="39">
        <v>77.584199999999996</v>
      </c>
      <c r="DW30" s="39">
        <v>0</v>
      </c>
      <c r="DX30" s="39">
        <v>0.42273300000000003</v>
      </c>
      <c r="DY30" s="39">
        <v>0</v>
      </c>
      <c r="DZ30" s="39">
        <v>289.43200000000002</v>
      </c>
      <c r="EA30" s="39">
        <v>283.57900000000001</v>
      </c>
      <c r="EB30" s="39">
        <v>5.8533600000000003</v>
      </c>
      <c r="EC30" s="39">
        <v>0</v>
      </c>
      <c r="ED30" s="39">
        <v>0</v>
      </c>
      <c r="EF30" s="39">
        <v>0</v>
      </c>
      <c r="EG30" s="39">
        <v>0</v>
      </c>
      <c r="EI30" s="39">
        <v>0</v>
      </c>
      <c r="FJ30" s="39" t="s">
        <v>117</v>
      </c>
      <c r="FK30" s="39" t="s">
        <v>118</v>
      </c>
      <c r="FL30" s="39" t="s">
        <v>96</v>
      </c>
      <c r="FM30" s="39" t="s">
        <v>119</v>
      </c>
      <c r="FN30" s="39">
        <v>8.5</v>
      </c>
      <c r="FO30" s="39" t="s">
        <v>97</v>
      </c>
      <c r="FP30" s="39" t="s">
        <v>120</v>
      </c>
      <c r="FQ30" s="39" t="s">
        <v>152</v>
      </c>
    </row>
    <row r="31" spans="1:173" x14ac:dyDescent="0.25">
      <c r="A31" s="21"/>
      <c r="B31" s="86">
        <v>43005.067361111112</v>
      </c>
      <c r="C31" s="39" t="s">
        <v>148</v>
      </c>
      <c r="D31" s="39">
        <v>520315</v>
      </c>
      <c r="E31" s="39" t="s">
        <v>100</v>
      </c>
      <c r="F31" s="39">
        <v>24563.1</v>
      </c>
      <c r="G31" s="40">
        <v>24692.3</v>
      </c>
      <c r="H31" s="39" t="s">
        <v>93</v>
      </c>
      <c r="I31" s="40">
        <v>3.5416666666666666E-2</v>
      </c>
      <c r="J31" s="39" t="s">
        <v>99</v>
      </c>
      <c r="K31" s="39">
        <v>-37.99</v>
      </c>
      <c r="L31" s="39" t="s">
        <v>95</v>
      </c>
      <c r="M31" s="39" t="s">
        <v>95</v>
      </c>
      <c r="N31" s="39" t="s">
        <v>159</v>
      </c>
      <c r="O31" s="39">
        <v>0</v>
      </c>
      <c r="P31" s="39">
        <v>87501.9</v>
      </c>
      <c r="Q31" s="39">
        <v>73369.899999999994</v>
      </c>
      <c r="R31" s="39">
        <v>0</v>
      </c>
      <c r="S31" s="39">
        <v>0</v>
      </c>
      <c r="T31" s="39">
        <v>0</v>
      </c>
      <c r="U31" s="39">
        <v>58788</v>
      </c>
      <c r="V31" s="39">
        <v>219660</v>
      </c>
      <c r="W31" s="39">
        <v>77659.399999999994</v>
      </c>
      <c r="X31" s="39">
        <v>0</v>
      </c>
      <c r="Y31" s="39">
        <v>202.15199999999999</v>
      </c>
      <c r="Z31" s="39">
        <v>0</v>
      </c>
      <c r="AA31" s="39">
        <v>297521</v>
      </c>
      <c r="AB31" s="39">
        <v>77.957800000000006</v>
      </c>
      <c r="AC31" s="39">
        <v>0</v>
      </c>
      <c r="AD31" s="39">
        <v>0</v>
      </c>
      <c r="AE31" s="39">
        <v>0</v>
      </c>
      <c r="AF31" s="39">
        <v>0</v>
      </c>
      <c r="AG31" s="39">
        <v>504.08699999999999</v>
      </c>
      <c r="AH31" s="39">
        <v>0</v>
      </c>
      <c r="AI31" s="39">
        <v>582.04499999999996</v>
      </c>
      <c r="AJ31" s="39">
        <v>0</v>
      </c>
      <c r="AK31" s="39">
        <v>0</v>
      </c>
      <c r="AL31" s="39">
        <v>0</v>
      </c>
      <c r="AM31" s="39">
        <v>0</v>
      </c>
      <c r="AN31" s="39">
        <v>582.04499999999996</v>
      </c>
      <c r="AO31" s="39">
        <v>0</v>
      </c>
      <c r="AP31" s="39">
        <v>0</v>
      </c>
      <c r="AQ31" s="39">
        <v>0</v>
      </c>
      <c r="AR31" s="39">
        <v>0</v>
      </c>
      <c r="AS31" s="39">
        <v>0</v>
      </c>
      <c r="AT31" s="39">
        <v>0</v>
      </c>
      <c r="AU31" s="39">
        <v>0</v>
      </c>
      <c r="AV31" s="39">
        <v>0</v>
      </c>
      <c r="AW31" s="39">
        <v>0</v>
      </c>
      <c r="AX31" s="39">
        <v>0</v>
      </c>
      <c r="AY31" s="39">
        <v>0</v>
      </c>
      <c r="AZ31" s="39">
        <v>0</v>
      </c>
      <c r="BA31" s="39">
        <v>0</v>
      </c>
      <c r="BB31" s="39">
        <v>0.52930900000000003</v>
      </c>
      <c r="BC31" s="39">
        <v>118.946</v>
      </c>
      <c r="BD31" s="39">
        <v>69.2988</v>
      </c>
      <c r="BE31" s="39">
        <v>0</v>
      </c>
      <c r="BF31" s="39">
        <v>0</v>
      </c>
      <c r="BG31" s="39">
        <v>2.9764599999999999</v>
      </c>
      <c r="BH31" s="39">
        <v>57.645299999999999</v>
      </c>
      <c r="BI31" s="39">
        <v>249.39599999999999</v>
      </c>
      <c r="BJ31" s="39">
        <v>77.584199999999996</v>
      </c>
      <c r="BK31" s="39">
        <v>0</v>
      </c>
      <c r="BL31" s="39">
        <v>0.19678100000000001</v>
      </c>
      <c r="BM31" s="39">
        <v>0</v>
      </c>
      <c r="BN31" s="39">
        <v>327.17700000000002</v>
      </c>
      <c r="BO31" s="39">
        <v>323.67099999999999</v>
      </c>
      <c r="BP31" s="39">
        <v>3.5057700000000001</v>
      </c>
      <c r="BQ31" s="39">
        <v>0</v>
      </c>
      <c r="BR31" s="39">
        <v>0</v>
      </c>
      <c r="BT31" s="39">
        <v>0</v>
      </c>
      <c r="BU31" s="39">
        <v>0</v>
      </c>
      <c r="BW31" s="39">
        <v>0</v>
      </c>
      <c r="BX31" s="39" t="s">
        <v>95</v>
      </c>
      <c r="BY31" s="39" t="s">
        <v>95</v>
      </c>
      <c r="BZ31" s="39" t="s">
        <v>160</v>
      </c>
      <c r="CA31" s="39">
        <v>2.1434600000000001</v>
      </c>
      <c r="CB31" s="39">
        <v>99366.399999999994</v>
      </c>
      <c r="CC31" s="39">
        <v>17499.400000000001</v>
      </c>
      <c r="CD31" s="39">
        <v>0</v>
      </c>
      <c r="CE31" s="39">
        <v>601.51400000000001</v>
      </c>
      <c r="CF31" s="39">
        <v>0</v>
      </c>
      <c r="CG31" s="39">
        <v>56504.6</v>
      </c>
      <c r="CH31" s="39">
        <v>173974</v>
      </c>
      <c r="CI31" s="39">
        <v>77659.399999999994</v>
      </c>
      <c r="CJ31" s="39">
        <v>0</v>
      </c>
      <c r="CK31" s="39">
        <v>424.5</v>
      </c>
      <c r="CL31" s="39">
        <v>0</v>
      </c>
      <c r="CM31" s="39">
        <v>252058</v>
      </c>
      <c r="CN31" s="39">
        <v>371.16899999999998</v>
      </c>
      <c r="CO31" s="39">
        <v>0</v>
      </c>
      <c r="CP31" s="39">
        <v>0</v>
      </c>
      <c r="CQ31" s="39">
        <v>0</v>
      </c>
      <c r="CR31" s="39">
        <v>0</v>
      </c>
      <c r="CS31" s="39">
        <v>547.34500000000003</v>
      </c>
      <c r="CT31" s="39">
        <v>0</v>
      </c>
      <c r="CU31" s="39">
        <v>918.51400000000001</v>
      </c>
      <c r="CV31" s="39">
        <v>0</v>
      </c>
      <c r="CW31" s="39">
        <v>0</v>
      </c>
      <c r="CX31" s="39">
        <v>0</v>
      </c>
      <c r="CY31" s="39">
        <v>0</v>
      </c>
      <c r="CZ31" s="39">
        <v>918.51400000000001</v>
      </c>
      <c r="DA31" s="39">
        <v>0</v>
      </c>
      <c r="DB31" s="39">
        <v>0</v>
      </c>
      <c r="DC31" s="39">
        <v>0</v>
      </c>
      <c r="DD31" s="39">
        <v>0</v>
      </c>
      <c r="DE31" s="39">
        <v>0</v>
      </c>
      <c r="DF31" s="39">
        <v>0</v>
      </c>
      <c r="DG31" s="39">
        <v>0</v>
      </c>
      <c r="DH31" s="39">
        <v>0</v>
      </c>
      <c r="DI31" s="39">
        <v>0</v>
      </c>
      <c r="DJ31" s="39">
        <v>0</v>
      </c>
      <c r="DK31" s="39">
        <v>0</v>
      </c>
      <c r="DL31" s="39">
        <v>0</v>
      </c>
      <c r="DM31" s="39">
        <v>0</v>
      </c>
      <c r="DN31" s="39">
        <v>2.6236000000000002</v>
      </c>
      <c r="DO31" s="39">
        <v>131.548</v>
      </c>
      <c r="DP31" s="39">
        <v>18.027000000000001</v>
      </c>
      <c r="DQ31" s="39">
        <v>0</v>
      </c>
      <c r="DR31" s="39">
        <v>0.42315000000000003</v>
      </c>
      <c r="DS31" s="39">
        <v>3.2312699999999999</v>
      </c>
      <c r="DT31" s="39">
        <v>55.572099999999999</v>
      </c>
      <c r="DU31" s="39">
        <v>211.42500000000001</v>
      </c>
      <c r="DV31" s="39">
        <v>77.584199999999996</v>
      </c>
      <c r="DW31" s="39">
        <v>0</v>
      </c>
      <c r="DX31" s="39">
        <v>0.42273300000000003</v>
      </c>
      <c r="DY31" s="39">
        <v>0</v>
      </c>
      <c r="DZ31" s="39">
        <v>289.43200000000002</v>
      </c>
      <c r="EA31" s="39">
        <v>283.57900000000001</v>
      </c>
      <c r="EB31" s="39">
        <v>5.8533600000000003</v>
      </c>
      <c r="EC31" s="39">
        <v>0</v>
      </c>
      <c r="ED31" s="39">
        <v>0</v>
      </c>
      <c r="EF31" s="39">
        <v>0</v>
      </c>
      <c r="EG31" s="39">
        <v>0</v>
      </c>
      <c r="EI31" s="39">
        <v>0</v>
      </c>
      <c r="FJ31" s="39" t="s">
        <v>117</v>
      </c>
      <c r="FK31" s="39" t="s">
        <v>118</v>
      </c>
      <c r="FL31" s="39" t="s">
        <v>96</v>
      </c>
      <c r="FM31" s="39" t="s">
        <v>119</v>
      </c>
      <c r="FN31" s="39">
        <v>8.5</v>
      </c>
      <c r="FO31" s="39" t="s">
        <v>97</v>
      </c>
      <c r="FP31" s="39" t="s">
        <v>120</v>
      </c>
      <c r="FQ31" s="39" t="s">
        <v>152</v>
      </c>
    </row>
    <row r="32" spans="1:173" x14ac:dyDescent="0.25">
      <c r="A32" s="21"/>
      <c r="B32" s="86">
        <v>43005.068055555559</v>
      </c>
      <c r="C32" s="39" t="s">
        <v>149</v>
      </c>
      <c r="D32" s="39">
        <v>520415</v>
      </c>
      <c r="E32" s="39" t="s">
        <v>100</v>
      </c>
      <c r="F32" s="39">
        <v>24563.1</v>
      </c>
      <c r="G32" s="40">
        <v>24692.3</v>
      </c>
      <c r="H32" s="39" t="s">
        <v>93</v>
      </c>
      <c r="I32" s="40">
        <v>3.4722222222222224E-2</v>
      </c>
      <c r="J32" s="39" t="s">
        <v>99</v>
      </c>
      <c r="K32" s="39">
        <v>-38.270000000000003</v>
      </c>
      <c r="L32" s="39" t="s">
        <v>95</v>
      </c>
      <c r="M32" s="39" t="s">
        <v>95</v>
      </c>
      <c r="N32" s="39" t="s">
        <v>163</v>
      </c>
      <c r="O32" s="39">
        <v>45.750500000000002</v>
      </c>
      <c r="P32" s="39">
        <v>89539.7</v>
      </c>
      <c r="Q32" s="39">
        <v>64899.199999999997</v>
      </c>
      <c r="R32" s="39">
        <v>0</v>
      </c>
      <c r="S32" s="39">
        <v>0</v>
      </c>
      <c r="T32" s="39">
        <v>0</v>
      </c>
      <c r="U32" s="39">
        <v>58788</v>
      </c>
      <c r="V32" s="39">
        <v>213273</v>
      </c>
      <c r="W32" s="39">
        <v>77659.399999999994</v>
      </c>
      <c r="X32" s="39">
        <v>0</v>
      </c>
      <c r="Y32" s="39">
        <v>202.15199999999999</v>
      </c>
      <c r="Z32" s="39">
        <v>0</v>
      </c>
      <c r="AA32" s="39">
        <v>291134</v>
      </c>
      <c r="AB32" s="39">
        <v>180.15600000000001</v>
      </c>
      <c r="AC32" s="39">
        <v>0</v>
      </c>
      <c r="AD32" s="39">
        <v>0</v>
      </c>
      <c r="AE32" s="39">
        <v>0</v>
      </c>
      <c r="AF32" s="39">
        <v>0</v>
      </c>
      <c r="AG32" s="39">
        <v>504.08800000000002</v>
      </c>
      <c r="AH32" s="39">
        <v>0</v>
      </c>
      <c r="AI32" s="39">
        <v>684.24300000000005</v>
      </c>
      <c r="AJ32" s="39">
        <v>0</v>
      </c>
      <c r="AK32" s="39">
        <v>0</v>
      </c>
      <c r="AL32" s="39">
        <v>0</v>
      </c>
      <c r="AM32" s="39">
        <v>0</v>
      </c>
      <c r="AN32" s="39">
        <v>684.24300000000005</v>
      </c>
      <c r="AO32" s="39">
        <v>0</v>
      </c>
      <c r="AP32" s="39">
        <v>0</v>
      </c>
      <c r="AQ32" s="39">
        <v>0</v>
      </c>
      <c r="AR32" s="39">
        <v>0</v>
      </c>
      <c r="AS32" s="39">
        <v>0</v>
      </c>
      <c r="AT32" s="39">
        <v>0</v>
      </c>
      <c r="AU32" s="39">
        <v>0</v>
      </c>
      <c r="AV32" s="39">
        <v>0</v>
      </c>
      <c r="AW32" s="39">
        <v>0</v>
      </c>
      <c r="AX32" s="39">
        <v>0</v>
      </c>
      <c r="AY32" s="39">
        <v>0</v>
      </c>
      <c r="AZ32" s="39">
        <v>0</v>
      </c>
      <c r="BA32" s="39">
        <v>0</v>
      </c>
      <c r="BB32" s="39">
        <v>1.29274</v>
      </c>
      <c r="BC32" s="39">
        <v>120.93600000000001</v>
      </c>
      <c r="BD32" s="39">
        <v>61.984999999999999</v>
      </c>
      <c r="BE32" s="39">
        <v>0</v>
      </c>
      <c r="BF32" s="39">
        <v>0</v>
      </c>
      <c r="BG32" s="39">
        <v>2.9764699999999999</v>
      </c>
      <c r="BH32" s="39">
        <v>57.645299999999999</v>
      </c>
      <c r="BI32" s="39">
        <v>244.83500000000001</v>
      </c>
      <c r="BJ32" s="39">
        <v>77.584199999999996</v>
      </c>
      <c r="BK32" s="39">
        <v>0</v>
      </c>
      <c r="BL32" s="39">
        <v>0.19678100000000001</v>
      </c>
      <c r="BM32" s="39">
        <v>0</v>
      </c>
      <c r="BN32" s="39">
        <v>322.61599999999999</v>
      </c>
      <c r="BO32" s="39">
        <v>318.37900000000002</v>
      </c>
      <c r="BP32" s="39">
        <v>4.2374299999999998</v>
      </c>
      <c r="BQ32" s="39">
        <v>0</v>
      </c>
      <c r="BR32" s="39">
        <v>0</v>
      </c>
      <c r="BT32" s="39">
        <v>0</v>
      </c>
      <c r="BU32" s="39">
        <v>0</v>
      </c>
      <c r="BW32" s="39">
        <v>0</v>
      </c>
      <c r="BX32" s="39" t="s">
        <v>95</v>
      </c>
      <c r="BY32" s="39" t="s">
        <v>95</v>
      </c>
      <c r="BZ32" s="39" t="s">
        <v>160</v>
      </c>
      <c r="CA32" s="39">
        <v>2.1805099999999999</v>
      </c>
      <c r="CB32" s="39">
        <v>95985.1</v>
      </c>
      <c r="CC32" s="39">
        <v>17450.7</v>
      </c>
      <c r="CD32" s="39">
        <v>0</v>
      </c>
      <c r="CE32" s="39">
        <v>704.52</v>
      </c>
      <c r="CF32" s="39">
        <v>0</v>
      </c>
      <c r="CG32" s="39">
        <v>56504.6</v>
      </c>
      <c r="CH32" s="39">
        <v>170647</v>
      </c>
      <c r="CI32" s="39">
        <v>77659.399999999994</v>
      </c>
      <c r="CJ32" s="39">
        <v>0</v>
      </c>
      <c r="CK32" s="39">
        <v>424.5</v>
      </c>
      <c r="CL32" s="39">
        <v>0</v>
      </c>
      <c r="CM32" s="39">
        <v>248731</v>
      </c>
      <c r="CN32" s="39">
        <v>383.32100000000003</v>
      </c>
      <c r="CO32" s="39">
        <v>0</v>
      </c>
      <c r="CP32" s="39">
        <v>0</v>
      </c>
      <c r="CQ32" s="39">
        <v>0</v>
      </c>
      <c r="CR32" s="39">
        <v>0</v>
      </c>
      <c r="CS32" s="39">
        <v>547.346</v>
      </c>
      <c r="CT32" s="39">
        <v>0</v>
      </c>
      <c r="CU32" s="39">
        <v>930.66600000000005</v>
      </c>
      <c r="CV32" s="39">
        <v>0</v>
      </c>
      <c r="CW32" s="39">
        <v>0</v>
      </c>
      <c r="CX32" s="39">
        <v>0</v>
      </c>
      <c r="CY32" s="39">
        <v>0</v>
      </c>
      <c r="CZ32" s="39">
        <v>930.66600000000005</v>
      </c>
      <c r="DA32" s="39">
        <v>0</v>
      </c>
      <c r="DB32" s="39">
        <v>0</v>
      </c>
      <c r="DC32" s="39">
        <v>0</v>
      </c>
      <c r="DD32" s="39">
        <v>0</v>
      </c>
      <c r="DE32" s="39">
        <v>0</v>
      </c>
      <c r="DF32" s="39">
        <v>0</v>
      </c>
      <c r="DG32" s="39">
        <v>0</v>
      </c>
      <c r="DH32" s="39">
        <v>0</v>
      </c>
      <c r="DI32" s="39">
        <v>0</v>
      </c>
      <c r="DJ32" s="39">
        <v>0</v>
      </c>
      <c r="DK32" s="39">
        <v>0</v>
      </c>
      <c r="DL32" s="39">
        <v>0</v>
      </c>
      <c r="DM32" s="39">
        <v>0</v>
      </c>
      <c r="DN32" s="39">
        <v>2.7038199999999999</v>
      </c>
      <c r="DO32" s="39">
        <v>126.66500000000001</v>
      </c>
      <c r="DP32" s="39">
        <v>17.9207</v>
      </c>
      <c r="DQ32" s="39">
        <v>0</v>
      </c>
      <c r="DR32" s="39">
        <v>0.49465500000000001</v>
      </c>
      <c r="DS32" s="39">
        <v>3.2312699999999999</v>
      </c>
      <c r="DT32" s="39">
        <v>55.572099999999999</v>
      </c>
      <c r="DU32" s="39">
        <v>206.58799999999999</v>
      </c>
      <c r="DV32" s="39">
        <v>77.584199999999996</v>
      </c>
      <c r="DW32" s="39">
        <v>0</v>
      </c>
      <c r="DX32" s="39">
        <v>0.42273300000000003</v>
      </c>
      <c r="DY32" s="39">
        <v>0</v>
      </c>
      <c r="DZ32" s="39">
        <v>284.59500000000003</v>
      </c>
      <c r="EA32" s="39">
        <v>278.661</v>
      </c>
      <c r="EB32" s="39">
        <v>5.9335500000000003</v>
      </c>
      <c r="EC32" s="39">
        <v>0</v>
      </c>
      <c r="ED32" s="39">
        <v>0</v>
      </c>
      <c r="EF32" s="39">
        <v>0</v>
      </c>
      <c r="EG32" s="39">
        <v>0</v>
      </c>
      <c r="EI32" s="39">
        <v>0</v>
      </c>
      <c r="FJ32" s="39" t="s">
        <v>117</v>
      </c>
      <c r="FK32" s="39" t="s">
        <v>118</v>
      </c>
      <c r="FL32" s="39" t="s">
        <v>96</v>
      </c>
      <c r="FM32" s="39" t="s">
        <v>119</v>
      </c>
      <c r="FN32" s="39">
        <v>8.5</v>
      </c>
      <c r="FO32" s="39" t="s">
        <v>97</v>
      </c>
      <c r="FP32" s="39" t="s">
        <v>120</v>
      </c>
      <c r="FQ32" s="39" t="s">
        <v>152</v>
      </c>
    </row>
    <row r="33" spans="1:173" x14ac:dyDescent="0.25">
      <c r="A33" s="21"/>
      <c r="B33" s="86">
        <v>43005.068749999999</v>
      </c>
      <c r="C33" s="39" t="s">
        <v>150</v>
      </c>
      <c r="D33" s="39">
        <v>520515</v>
      </c>
      <c r="E33" s="39" t="s">
        <v>100</v>
      </c>
      <c r="F33" s="39">
        <v>24563.1</v>
      </c>
      <c r="G33" s="40">
        <v>24692.3</v>
      </c>
      <c r="H33" s="39" t="s">
        <v>93</v>
      </c>
      <c r="I33" s="40">
        <v>3.4722222222222224E-2</v>
      </c>
      <c r="J33" s="39" t="s">
        <v>99</v>
      </c>
      <c r="K33" s="39">
        <v>-37.49</v>
      </c>
      <c r="L33" s="39" t="s">
        <v>95</v>
      </c>
      <c r="M33" s="39" t="s">
        <v>95</v>
      </c>
      <c r="N33" s="39" t="s">
        <v>102</v>
      </c>
      <c r="O33" s="39">
        <v>22.911799999999999</v>
      </c>
      <c r="P33" s="39">
        <v>88652.3</v>
      </c>
      <c r="Q33" s="39">
        <v>64898.8</v>
      </c>
      <c r="R33" s="39">
        <v>0</v>
      </c>
      <c r="S33" s="39">
        <v>0</v>
      </c>
      <c r="T33" s="38">
        <v>0</v>
      </c>
      <c r="U33" s="38">
        <v>58788</v>
      </c>
      <c r="V33" s="39">
        <v>212362</v>
      </c>
      <c r="W33" s="39">
        <v>77659.399999999994</v>
      </c>
      <c r="X33" s="38">
        <v>0</v>
      </c>
      <c r="Y33" s="39">
        <v>202.15199999999999</v>
      </c>
      <c r="Z33" s="39">
        <v>0</v>
      </c>
      <c r="AA33" s="39">
        <v>290224</v>
      </c>
      <c r="AB33" s="39">
        <v>180.154</v>
      </c>
      <c r="AC33" s="39">
        <v>0</v>
      </c>
      <c r="AD33" s="39">
        <v>0</v>
      </c>
      <c r="AE33" s="39">
        <v>0</v>
      </c>
      <c r="AF33" s="39">
        <v>0</v>
      </c>
      <c r="AG33" s="39">
        <v>504.08800000000002</v>
      </c>
      <c r="AH33" s="39">
        <v>0</v>
      </c>
      <c r="AI33" s="39">
        <v>684.24199999999996</v>
      </c>
      <c r="AJ33" s="39">
        <v>0</v>
      </c>
      <c r="AK33" s="39">
        <v>0</v>
      </c>
      <c r="AL33" s="39">
        <v>0</v>
      </c>
      <c r="AM33" s="39">
        <v>0</v>
      </c>
      <c r="AN33" s="39">
        <v>684.24199999999996</v>
      </c>
      <c r="AO33" s="39">
        <v>0</v>
      </c>
      <c r="AP33" s="39">
        <v>0</v>
      </c>
      <c r="AQ33" s="39">
        <v>0</v>
      </c>
      <c r="AR33" s="39">
        <v>0</v>
      </c>
      <c r="AS33" s="39">
        <v>0</v>
      </c>
      <c r="AT33" s="39">
        <v>0</v>
      </c>
      <c r="AU33" s="39">
        <v>0</v>
      </c>
      <c r="AV33" s="39">
        <v>0</v>
      </c>
      <c r="AW33" s="39">
        <v>0</v>
      </c>
      <c r="AX33" s="39">
        <v>0</v>
      </c>
      <c r="AY33" s="39">
        <v>0</v>
      </c>
      <c r="AZ33" s="39">
        <v>0</v>
      </c>
      <c r="BA33" s="39">
        <v>0</v>
      </c>
      <c r="BB33" s="39">
        <v>1.2768699999999999</v>
      </c>
      <c r="BC33" s="39">
        <v>120.175</v>
      </c>
      <c r="BD33" s="39">
        <v>61.9848</v>
      </c>
      <c r="BE33" s="39">
        <v>0</v>
      </c>
      <c r="BF33" s="39">
        <v>0</v>
      </c>
      <c r="BG33" s="39">
        <v>2.9764699999999999</v>
      </c>
      <c r="BH33" s="39">
        <v>57.645299999999999</v>
      </c>
      <c r="BI33" s="39">
        <v>244.059</v>
      </c>
      <c r="BJ33" s="39">
        <v>77.584199999999996</v>
      </c>
      <c r="BK33" s="39">
        <v>0</v>
      </c>
      <c r="BL33" s="39">
        <v>0.19678100000000001</v>
      </c>
      <c r="BM33" s="39">
        <v>0</v>
      </c>
      <c r="BN33" s="39">
        <v>321.83999999999997</v>
      </c>
      <c r="BO33" s="39">
        <v>317.60199999999998</v>
      </c>
      <c r="BP33" s="39">
        <v>4.2374099999999997</v>
      </c>
      <c r="BQ33" s="39">
        <v>0</v>
      </c>
      <c r="BR33" s="39">
        <v>0</v>
      </c>
      <c r="BT33" s="39">
        <v>0</v>
      </c>
      <c r="BU33" s="38">
        <v>0</v>
      </c>
      <c r="BV33" s="38"/>
      <c r="BW33" s="39">
        <v>0</v>
      </c>
      <c r="BX33" s="39" t="s">
        <v>95</v>
      </c>
      <c r="BY33" s="38" t="s">
        <v>95</v>
      </c>
      <c r="BZ33" s="39" t="s">
        <v>160</v>
      </c>
      <c r="CA33" s="39">
        <v>2.1805099999999999</v>
      </c>
      <c r="CB33" s="39">
        <v>95985.1</v>
      </c>
      <c r="CC33" s="39">
        <v>17450.7</v>
      </c>
      <c r="CD33" s="39">
        <v>0</v>
      </c>
      <c r="CE33" s="39">
        <v>704.52</v>
      </c>
      <c r="CF33" s="39">
        <v>0</v>
      </c>
      <c r="CG33" s="39">
        <v>56504.6</v>
      </c>
      <c r="CH33" s="39">
        <v>170647</v>
      </c>
      <c r="CI33" s="39">
        <v>77659.399999999994</v>
      </c>
      <c r="CJ33" s="39">
        <v>0</v>
      </c>
      <c r="CK33" s="39">
        <v>424.5</v>
      </c>
      <c r="CL33" s="39">
        <v>0</v>
      </c>
      <c r="CM33" s="39">
        <v>248731</v>
      </c>
      <c r="CN33" s="39">
        <v>383.32100000000003</v>
      </c>
      <c r="CO33" s="39">
        <v>0</v>
      </c>
      <c r="CP33" s="39">
        <v>0</v>
      </c>
      <c r="CQ33" s="39">
        <v>0</v>
      </c>
      <c r="CR33" s="39">
        <v>0</v>
      </c>
      <c r="CS33" s="39">
        <v>547.346</v>
      </c>
      <c r="CT33" s="39">
        <v>0</v>
      </c>
      <c r="CU33" s="39">
        <v>930.66600000000005</v>
      </c>
      <c r="CV33" s="39">
        <v>0</v>
      </c>
      <c r="CW33" s="39">
        <v>0</v>
      </c>
      <c r="CX33" s="39">
        <v>0</v>
      </c>
      <c r="CY33" s="39">
        <v>0</v>
      </c>
      <c r="CZ33" s="39">
        <v>930.66600000000005</v>
      </c>
      <c r="DA33" s="39">
        <v>0</v>
      </c>
      <c r="DB33" s="39">
        <v>0</v>
      </c>
      <c r="DC33" s="39">
        <v>0</v>
      </c>
      <c r="DD33" s="39">
        <v>0</v>
      </c>
      <c r="DE33" s="39">
        <v>0</v>
      </c>
      <c r="DF33" s="39">
        <v>0</v>
      </c>
      <c r="DG33" s="39">
        <v>0</v>
      </c>
      <c r="DH33" s="39">
        <v>0</v>
      </c>
      <c r="DI33" s="39">
        <v>0</v>
      </c>
      <c r="DJ33" s="39">
        <v>0</v>
      </c>
      <c r="DK33" s="39">
        <v>0</v>
      </c>
      <c r="DL33" s="39">
        <v>0</v>
      </c>
      <c r="DM33" s="39">
        <v>0</v>
      </c>
      <c r="DN33" s="39">
        <v>2.7038199999999999</v>
      </c>
      <c r="DO33" s="39">
        <v>126.66500000000001</v>
      </c>
      <c r="DP33" s="39">
        <v>17.9207</v>
      </c>
      <c r="DQ33" s="39">
        <v>0</v>
      </c>
      <c r="DR33" s="39">
        <v>0.49465500000000001</v>
      </c>
      <c r="DS33" s="39">
        <v>3.2312699999999999</v>
      </c>
      <c r="DT33" s="39">
        <v>55.572099999999999</v>
      </c>
      <c r="DU33" s="39">
        <v>206.58799999999999</v>
      </c>
      <c r="DV33" s="39">
        <v>77.584199999999996</v>
      </c>
      <c r="DW33" s="39">
        <v>0</v>
      </c>
      <c r="DX33" s="39">
        <v>0.42273300000000003</v>
      </c>
      <c r="DY33" s="39">
        <v>0</v>
      </c>
      <c r="DZ33" s="39">
        <v>284.59500000000003</v>
      </c>
      <c r="EA33" s="39">
        <v>278.661</v>
      </c>
      <c r="EB33" s="39">
        <v>5.9335500000000003</v>
      </c>
      <c r="EC33" s="39">
        <v>0</v>
      </c>
      <c r="ED33" s="39">
        <v>0</v>
      </c>
      <c r="EF33" s="39">
        <v>0</v>
      </c>
      <c r="EG33" s="39">
        <v>0</v>
      </c>
      <c r="EI33" s="39">
        <v>0</v>
      </c>
      <c r="FJ33" s="39" t="s">
        <v>117</v>
      </c>
      <c r="FK33" s="39" t="s">
        <v>118</v>
      </c>
      <c r="FL33" s="39" t="s">
        <v>96</v>
      </c>
      <c r="FM33" s="39" t="s">
        <v>119</v>
      </c>
      <c r="FN33" s="39">
        <v>8.5</v>
      </c>
      <c r="FO33" s="39" t="s">
        <v>97</v>
      </c>
      <c r="FP33" s="39" t="s">
        <v>120</v>
      </c>
      <c r="FQ33" s="39" t="s">
        <v>152</v>
      </c>
    </row>
    <row r="34" spans="1:173" x14ac:dyDescent="0.25">
      <c r="A34" s="21"/>
      <c r="G34" s="40"/>
      <c r="T34" s="38"/>
      <c r="U34" s="38"/>
      <c r="X34" s="38"/>
      <c r="BU34" s="38"/>
      <c r="BV34" s="38"/>
      <c r="BY34" s="38"/>
    </row>
    <row r="35" spans="1:173" x14ac:dyDescent="0.25">
      <c r="A35" s="21"/>
      <c r="G35" s="40"/>
      <c r="T35" s="38"/>
      <c r="U35" s="38"/>
      <c r="X35" s="38"/>
      <c r="BU35" s="38"/>
      <c r="BV35" s="38"/>
      <c r="BY35" s="38"/>
    </row>
    <row r="36" spans="1:173" x14ac:dyDescent="0.25">
      <c r="A36" s="21"/>
      <c r="G36" s="40"/>
      <c r="T36" s="38"/>
      <c r="U36" s="38"/>
      <c r="X36" s="38"/>
      <c r="BU36" s="38"/>
      <c r="BV36" s="38"/>
      <c r="BY36" s="38"/>
    </row>
    <row r="37" spans="1:173" x14ac:dyDescent="0.25">
      <c r="A37" s="21"/>
      <c r="G37" s="40"/>
      <c r="T37" s="38"/>
      <c r="U37" s="38"/>
      <c r="X37" s="38"/>
      <c r="BU37" s="38"/>
      <c r="BV37" s="38"/>
      <c r="BY37" s="38"/>
    </row>
    <row r="38" spans="1:173" x14ac:dyDescent="0.25">
      <c r="A38" s="21"/>
      <c r="G38" s="40"/>
      <c r="T38" s="38"/>
      <c r="U38" s="38"/>
      <c r="X38" s="38"/>
      <c r="BU38" s="38"/>
      <c r="BV38" s="38"/>
      <c r="BY38" s="38"/>
    </row>
    <row r="39" spans="1:173" x14ac:dyDescent="0.25">
      <c r="A39" s="21"/>
      <c r="G39" s="40"/>
      <c r="T39" s="38"/>
      <c r="U39" s="38"/>
      <c r="X39" s="38"/>
      <c r="BU39" s="38"/>
      <c r="BV39" s="38"/>
      <c r="BY39" s="38"/>
    </row>
    <row r="40" spans="1:173" x14ac:dyDescent="0.25">
      <c r="A40" s="21"/>
      <c r="G40" s="40"/>
      <c r="T40" s="38"/>
      <c r="U40" s="38"/>
      <c r="X40" s="38"/>
      <c r="BU40" s="38"/>
      <c r="BV40" s="38"/>
      <c r="BY40" s="38"/>
    </row>
    <row r="41" spans="1:173" x14ac:dyDescent="0.25">
      <c r="A41" s="21"/>
      <c r="G41" s="40"/>
      <c r="T41" s="38"/>
      <c r="U41" s="38"/>
      <c r="X41" s="38"/>
      <c r="BU41" s="38"/>
      <c r="BV41" s="38"/>
      <c r="BY41" s="38"/>
    </row>
    <row r="42" spans="1:173" x14ac:dyDescent="0.25">
      <c r="A42" s="21"/>
      <c r="G42" s="40"/>
      <c r="T42" s="38"/>
      <c r="U42" s="38"/>
      <c r="X42" s="38"/>
      <c r="BU42" s="38"/>
      <c r="BV42" s="38"/>
      <c r="BY42" s="38"/>
    </row>
    <row r="43" spans="1:173" x14ac:dyDescent="0.25">
      <c r="A43" s="21"/>
      <c r="G43" s="40"/>
    </row>
    <row r="44" spans="1:173" x14ac:dyDescent="0.25">
      <c r="A44" s="21"/>
      <c r="G44" s="40"/>
    </row>
    <row r="45" spans="1:173" x14ac:dyDescent="0.25">
      <c r="A45" s="21"/>
      <c r="G45" s="40"/>
    </row>
    <row r="46" spans="1:173" x14ac:dyDescent="0.25">
      <c r="A46" s="21"/>
      <c r="G46" s="40"/>
    </row>
    <row r="47" spans="1:173" x14ac:dyDescent="0.25">
      <c r="A47" s="21"/>
      <c r="G47" s="40"/>
    </row>
    <row r="48" spans="1:173" x14ac:dyDescent="0.25">
      <c r="G48" s="40"/>
    </row>
    <row r="49" spans="1:7" x14ac:dyDescent="0.25">
      <c r="A49" s="2"/>
      <c r="G49" s="40"/>
    </row>
    <row r="50" spans="1:7" x14ac:dyDescent="0.25">
      <c r="G50" s="40"/>
    </row>
    <row r="51" spans="1:7" x14ac:dyDescent="0.25">
      <c r="G51" s="40"/>
    </row>
    <row r="52" spans="1:7" x14ac:dyDescent="0.25">
      <c r="G52" s="40"/>
    </row>
    <row r="53" spans="1:7" x14ac:dyDescent="0.25">
      <c r="A53" s="22"/>
      <c r="G53" s="40"/>
    </row>
    <row r="54" spans="1:7" x14ac:dyDescent="0.25">
      <c r="A54" s="22"/>
      <c r="G54" s="40"/>
    </row>
    <row r="55" spans="1:7" x14ac:dyDescent="0.25">
      <c r="A55" s="22"/>
      <c r="G55" s="40"/>
    </row>
    <row r="56" spans="1:7" x14ac:dyDescent="0.25">
      <c r="A56" s="22"/>
      <c r="G56" s="40"/>
    </row>
    <row r="57" spans="1:7" x14ac:dyDescent="0.25">
      <c r="A57" s="22"/>
      <c r="G57" s="40"/>
    </row>
    <row r="58" spans="1:7" x14ac:dyDescent="0.25">
      <c r="A58" s="22"/>
      <c r="G58" s="40"/>
    </row>
    <row r="59" spans="1:7" x14ac:dyDescent="0.25">
      <c r="A59" s="22"/>
      <c r="G59" s="40"/>
    </row>
    <row r="60" spans="1:7" x14ac:dyDescent="0.25">
      <c r="A60" s="22"/>
      <c r="G60" s="40"/>
    </row>
    <row r="61" spans="1:7" x14ac:dyDescent="0.25">
      <c r="A61" s="22"/>
      <c r="G61" s="40"/>
    </row>
    <row r="62" spans="1:7" x14ac:dyDescent="0.25">
      <c r="A62" s="22"/>
      <c r="G62" s="40"/>
    </row>
    <row r="63" spans="1:7" x14ac:dyDescent="0.25">
      <c r="A63" s="22"/>
      <c r="G63" s="40"/>
    </row>
    <row r="64" spans="1:7" x14ac:dyDescent="0.25">
      <c r="A64" s="22"/>
      <c r="G64" s="40"/>
    </row>
    <row r="65" spans="1:77" x14ac:dyDescent="0.25">
      <c r="A65" s="22"/>
      <c r="G65" s="40"/>
    </row>
    <row r="66" spans="1:77" x14ac:dyDescent="0.25">
      <c r="A66" s="22"/>
      <c r="G66" s="40"/>
    </row>
    <row r="67" spans="1:77" x14ac:dyDescent="0.25">
      <c r="A67" s="22"/>
      <c r="G67" s="40"/>
    </row>
    <row r="68" spans="1:77" x14ac:dyDescent="0.25">
      <c r="A68" s="22"/>
      <c r="G68" s="40"/>
    </row>
    <row r="69" spans="1:77" x14ac:dyDescent="0.25">
      <c r="A69" s="22"/>
      <c r="G69" s="40"/>
    </row>
    <row r="70" spans="1:77" x14ac:dyDescent="0.25">
      <c r="A70" s="22"/>
      <c r="G70" s="40"/>
    </row>
    <row r="71" spans="1:77" x14ac:dyDescent="0.25">
      <c r="A71" s="22"/>
      <c r="G71" s="40"/>
    </row>
    <row r="72" spans="1:77" x14ac:dyDescent="0.25">
      <c r="A72" s="22"/>
      <c r="G72" s="40"/>
    </row>
    <row r="73" spans="1:77" x14ac:dyDescent="0.25">
      <c r="A73" s="22"/>
      <c r="G73" s="40"/>
    </row>
    <row r="74" spans="1:77" x14ac:dyDescent="0.25">
      <c r="A74" s="22"/>
      <c r="G74" s="40"/>
    </row>
    <row r="75" spans="1:77" x14ac:dyDescent="0.25">
      <c r="A75" s="22"/>
      <c r="G75" s="40"/>
      <c r="T75" s="38"/>
      <c r="U75" s="38"/>
      <c r="X75" s="38"/>
      <c r="BU75" s="38"/>
      <c r="BV75" s="38"/>
      <c r="BY75" s="38"/>
    </row>
    <row r="76" spans="1:77" x14ac:dyDescent="0.25">
      <c r="A76" s="22"/>
      <c r="G76" s="40"/>
      <c r="T76" s="38"/>
      <c r="U76" s="38"/>
      <c r="X76" s="38"/>
      <c r="BU76" s="38"/>
      <c r="BV76" s="38"/>
      <c r="BY76" s="38"/>
    </row>
    <row r="77" spans="1:77" x14ac:dyDescent="0.25">
      <c r="A77" s="22"/>
      <c r="G77" s="40"/>
      <c r="T77" s="38"/>
      <c r="U77" s="38"/>
      <c r="X77" s="38"/>
      <c r="BU77" s="38"/>
      <c r="BV77" s="38"/>
      <c r="BY77" s="38"/>
    </row>
    <row r="78" spans="1:77" x14ac:dyDescent="0.25">
      <c r="A78" s="22"/>
      <c r="G78" s="40"/>
      <c r="T78" s="38"/>
      <c r="U78" s="38"/>
      <c r="X78" s="38"/>
      <c r="BU78" s="38"/>
      <c r="BV78" s="38"/>
      <c r="BY78" s="38"/>
    </row>
    <row r="79" spans="1:77" x14ac:dyDescent="0.25">
      <c r="A79" s="22"/>
      <c r="G79" s="40"/>
    </row>
    <row r="80" spans="1:77" x14ac:dyDescent="0.25">
      <c r="A80" s="22"/>
      <c r="G80" s="40"/>
    </row>
    <row r="81" spans="1:7" x14ac:dyDescent="0.25">
      <c r="A81" s="22"/>
      <c r="G81" s="40"/>
    </row>
    <row r="82" spans="1:7" x14ac:dyDescent="0.25">
      <c r="A82" s="22"/>
      <c r="G82" s="40"/>
    </row>
    <row r="83" spans="1:7" x14ac:dyDescent="0.25">
      <c r="A83" s="22"/>
      <c r="G83" s="40"/>
    </row>
    <row r="84" spans="1:7" x14ac:dyDescent="0.25">
      <c r="A84" s="22"/>
      <c r="G84" s="40"/>
    </row>
    <row r="85" spans="1:7" x14ac:dyDescent="0.25">
      <c r="A85" s="22"/>
      <c r="G85" s="40"/>
    </row>
    <row r="86" spans="1:7" x14ac:dyDescent="0.25">
      <c r="G86" s="40"/>
    </row>
    <row r="87" spans="1:7" x14ac:dyDescent="0.25">
      <c r="G87" s="40"/>
    </row>
    <row r="88" spans="1:7" x14ac:dyDescent="0.25">
      <c r="A88" s="2"/>
      <c r="G88" s="40"/>
    </row>
    <row r="89" spans="1:7" x14ac:dyDescent="0.25">
      <c r="G89" s="40"/>
    </row>
    <row r="90" spans="1:7" x14ac:dyDescent="0.25">
      <c r="G90" s="40"/>
    </row>
    <row r="91" spans="1:7" x14ac:dyDescent="0.25">
      <c r="G91" s="40"/>
    </row>
    <row r="92" spans="1:7" x14ac:dyDescent="0.25">
      <c r="G92" s="40"/>
    </row>
    <row r="93" spans="1:7" x14ac:dyDescent="0.25">
      <c r="G93" s="40"/>
    </row>
    <row r="94" spans="1:7" x14ac:dyDescent="0.25">
      <c r="G94" s="40"/>
    </row>
    <row r="95" spans="1:7" x14ac:dyDescent="0.25">
      <c r="G95" s="40"/>
    </row>
    <row r="96" spans="1:7" x14ac:dyDescent="0.25">
      <c r="G96" s="40"/>
    </row>
    <row r="97" spans="7:77" x14ac:dyDescent="0.25">
      <c r="G97" s="40"/>
    </row>
    <row r="98" spans="7:77" x14ac:dyDescent="0.25">
      <c r="G98" s="40"/>
    </row>
    <row r="99" spans="7:77" x14ac:dyDescent="0.25">
      <c r="G99" s="40"/>
    </row>
    <row r="100" spans="7:77" x14ac:dyDescent="0.25">
      <c r="G100" s="40"/>
    </row>
    <row r="101" spans="7:77" x14ac:dyDescent="0.25">
      <c r="G101" s="40"/>
    </row>
    <row r="102" spans="7:77" x14ac:dyDescent="0.25">
      <c r="G102" s="40"/>
      <c r="T102" s="38"/>
      <c r="U102" s="38"/>
      <c r="X102" s="38"/>
      <c r="BU102" s="38"/>
      <c r="BV102" s="38"/>
      <c r="BY102" s="38"/>
    </row>
    <row r="103" spans="7:77" x14ac:dyDescent="0.25">
      <c r="G103" s="40"/>
      <c r="T103" s="38"/>
      <c r="U103" s="38"/>
      <c r="X103" s="38"/>
      <c r="BU103" s="38"/>
      <c r="BV103" s="38"/>
      <c r="BY103" s="38"/>
    </row>
    <row r="104" spans="7:77" x14ac:dyDescent="0.25">
      <c r="G104" s="40"/>
      <c r="T104" s="38"/>
      <c r="U104" s="38"/>
      <c r="X104" s="38"/>
      <c r="BU104" s="38"/>
      <c r="BV104" s="38"/>
      <c r="BY104" s="38"/>
    </row>
    <row r="105" spans="7:77" x14ac:dyDescent="0.25">
      <c r="G105" s="40"/>
      <c r="T105" s="38"/>
      <c r="U105" s="38"/>
      <c r="X105" s="38"/>
      <c r="BU105" s="38"/>
      <c r="BV105" s="38"/>
      <c r="BY105" s="38"/>
    </row>
    <row r="106" spans="7:77" x14ac:dyDescent="0.25">
      <c r="G106" s="40"/>
      <c r="T106" s="38"/>
      <c r="U106" s="38"/>
      <c r="X106" s="38"/>
      <c r="BU106" s="38"/>
      <c r="BV106" s="38"/>
      <c r="BY106" s="38"/>
    </row>
    <row r="107" spans="7:77" x14ac:dyDescent="0.25">
      <c r="G107" s="40"/>
      <c r="T107" s="38"/>
      <c r="U107" s="38"/>
      <c r="X107" s="38"/>
      <c r="BU107" s="38"/>
      <c r="BV107" s="38"/>
      <c r="BY107" s="38"/>
    </row>
    <row r="108" spans="7:77" x14ac:dyDescent="0.25">
      <c r="G108" s="40"/>
    </row>
    <row r="109" spans="7:77" x14ac:dyDescent="0.25">
      <c r="G109" s="40"/>
    </row>
    <row r="110" spans="7:77" x14ac:dyDescent="0.25">
      <c r="G110" s="40"/>
    </row>
    <row r="111" spans="7:77" x14ac:dyDescent="0.25">
      <c r="G111" s="40"/>
    </row>
    <row r="112" spans="7:77" x14ac:dyDescent="0.25">
      <c r="G112" s="40"/>
    </row>
    <row r="113" spans="7:77" x14ac:dyDescent="0.25">
      <c r="G113" s="40"/>
    </row>
    <row r="114" spans="7:77" x14ac:dyDescent="0.25">
      <c r="G114" s="40"/>
    </row>
    <row r="115" spans="7:77" x14ac:dyDescent="0.25">
      <c r="G115" s="40"/>
    </row>
    <row r="116" spans="7:77" x14ac:dyDescent="0.25">
      <c r="G116" s="40"/>
    </row>
    <row r="117" spans="7:77" x14ac:dyDescent="0.25">
      <c r="G117" s="40"/>
    </row>
    <row r="118" spans="7:77" x14ac:dyDescent="0.25">
      <c r="G118" s="40"/>
    </row>
    <row r="119" spans="7:77" x14ac:dyDescent="0.25">
      <c r="G119" s="40"/>
    </row>
    <row r="120" spans="7:77" x14ac:dyDescent="0.25">
      <c r="G120" s="40"/>
    </row>
    <row r="121" spans="7:77" x14ac:dyDescent="0.25">
      <c r="G121" s="40"/>
    </row>
    <row r="122" spans="7:77" x14ac:dyDescent="0.25">
      <c r="G122" s="40"/>
    </row>
    <row r="123" spans="7:77" x14ac:dyDescent="0.25">
      <c r="G123" s="40"/>
    </row>
    <row r="124" spans="7:77" x14ac:dyDescent="0.25">
      <c r="G124" s="40"/>
    </row>
    <row r="125" spans="7:77" x14ac:dyDescent="0.25">
      <c r="G125" s="40"/>
    </row>
    <row r="126" spans="7:77" x14ac:dyDescent="0.25">
      <c r="G126" s="40"/>
      <c r="T126" s="38"/>
      <c r="U126" s="38"/>
      <c r="X126" s="38"/>
      <c r="BU126" s="38"/>
      <c r="BV126" s="38"/>
      <c r="BY126" s="38"/>
    </row>
    <row r="127" spans="7:77" x14ac:dyDescent="0.25">
      <c r="G127" s="40"/>
      <c r="T127" s="38"/>
      <c r="U127" s="38"/>
      <c r="X127" s="38"/>
      <c r="BU127" s="38"/>
      <c r="BV127" s="38"/>
      <c r="BY127" s="38"/>
    </row>
    <row r="128" spans="7:77" x14ac:dyDescent="0.25">
      <c r="G128" s="40"/>
      <c r="T128" s="38"/>
      <c r="U128" s="38"/>
      <c r="X128" s="38"/>
      <c r="BU128" s="38"/>
      <c r="BV128" s="38"/>
      <c r="BY128" s="38"/>
    </row>
    <row r="129" spans="7:77" x14ac:dyDescent="0.25">
      <c r="G129" s="40"/>
      <c r="T129" s="38"/>
      <c r="U129" s="38"/>
      <c r="X129" s="38"/>
      <c r="BU129" s="38"/>
      <c r="BV129" s="38"/>
      <c r="BY129" s="38"/>
    </row>
    <row r="130" spans="7:77" x14ac:dyDescent="0.25">
      <c r="G130" s="40"/>
    </row>
    <row r="131" spans="7:77" x14ac:dyDescent="0.25">
      <c r="G131" s="49"/>
    </row>
    <row r="132" spans="7:77" x14ac:dyDescent="0.25">
      <c r="G132" s="40"/>
    </row>
    <row r="133" spans="7:77" x14ac:dyDescent="0.25">
      <c r="G133" s="40"/>
    </row>
    <row r="134" spans="7:77" x14ac:dyDescent="0.25">
      <c r="G134" s="40"/>
    </row>
    <row r="135" spans="7:77" x14ac:dyDescent="0.25">
      <c r="G135" s="40"/>
    </row>
    <row r="136" spans="7:77" x14ac:dyDescent="0.25">
      <c r="G136" s="40"/>
    </row>
    <row r="137" spans="7:77" x14ac:dyDescent="0.25">
      <c r="G137" s="40"/>
    </row>
    <row r="138" spans="7:77" x14ac:dyDescent="0.25">
      <c r="G138" s="40"/>
    </row>
    <row r="139" spans="7:77" x14ac:dyDescent="0.25">
      <c r="G139" s="40"/>
    </row>
    <row r="140" spans="7:77" x14ac:dyDescent="0.25">
      <c r="G140" s="40"/>
    </row>
    <row r="141" spans="7:77" x14ac:dyDescent="0.25">
      <c r="G141" s="40"/>
    </row>
    <row r="142" spans="7:77" x14ac:dyDescent="0.25">
      <c r="G142" s="40"/>
    </row>
    <row r="143" spans="7:77" x14ac:dyDescent="0.25">
      <c r="G143" s="40"/>
    </row>
    <row r="144" spans="7:77" x14ac:dyDescent="0.25">
      <c r="G144" s="40"/>
    </row>
    <row r="145" spans="1:77" x14ac:dyDescent="0.25">
      <c r="A145" s="2"/>
      <c r="G145" s="40"/>
    </row>
    <row r="146" spans="1:77" x14ac:dyDescent="0.25">
      <c r="G146" s="40"/>
    </row>
    <row r="147" spans="1:77" x14ac:dyDescent="0.25">
      <c r="G147" s="40"/>
    </row>
    <row r="148" spans="1:77" x14ac:dyDescent="0.25">
      <c r="G148" s="40"/>
    </row>
    <row r="149" spans="1:77" x14ac:dyDescent="0.25">
      <c r="G149" s="40"/>
    </row>
    <row r="150" spans="1:77" x14ac:dyDescent="0.25">
      <c r="G150" s="40"/>
    </row>
    <row r="151" spans="1:77" x14ac:dyDescent="0.25">
      <c r="G151" s="40"/>
    </row>
    <row r="152" spans="1:77" x14ac:dyDescent="0.25">
      <c r="G152" s="40"/>
    </row>
    <row r="153" spans="1:77" x14ac:dyDescent="0.25">
      <c r="G153" s="40"/>
    </row>
    <row r="154" spans="1:77" x14ac:dyDescent="0.25">
      <c r="G154" s="40"/>
    </row>
    <row r="155" spans="1:77" x14ac:dyDescent="0.25">
      <c r="G155" s="40"/>
    </row>
    <row r="156" spans="1:77" x14ac:dyDescent="0.25">
      <c r="G156" s="40"/>
    </row>
    <row r="157" spans="1:77" x14ac:dyDescent="0.25">
      <c r="G157" s="40"/>
    </row>
    <row r="158" spans="1:77" x14ac:dyDescent="0.25">
      <c r="A158" s="22"/>
      <c r="G158" s="40"/>
    </row>
    <row r="159" spans="1:77" x14ac:dyDescent="0.25">
      <c r="A159" s="22"/>
      <c r="G159" s="40"/>
    </row>
    <row r="160" spans="1:77" x14ac:dyDescent="0.25">
      <c r="A160" s="22"/>
      <c r="G160" s="40"/>
      <c r="T160" s="38"/>
      <c r="U160" s="38"/>
      <c r="X160" s="38"/>
      <c r="BU160" s="38"/>
      <c r="BV160" s="38"/>
      <c r="BY160" s="38"/>
    </row>
    <row r="161" spans="1:77" x14ac:dyDescent="0.25">
      <c r="A161" s="22"/>
      <c r="G161" s="40"/>
      <c r="T161" s="38"/>
      <c r="U161" s="38"/>
      <c r="X161" s="38"/>
      <c r="BU161" s="38"/>
      <c r="BV161" s="38"/>
      <c r="BY161" s="38"/>
    </row>
    <row r="162" spans="1:77" x14ac:dyDescent="0.25">
      <c r="A162" s="22"/>
      <c r="G162" s="40"/>
      <c r="T162" s="38"/>
      <c r="U162" s="38"/>
      <c r="X162" s="38"/>
      <c r="BU162" s="38"/>
      <c r="BV162" s="38"/>
      <c r="BY162" s="38"/>
    </row>
    <row r="163" spans="1:77" x14ac:dyDescent="0.25">
      <c r="A163" s="22"/>
      <c r="G163" s="40"/>
      <c r="T163" s="38"/>
      <c r="U163" s="38"/>
      <c r="X163" s="38"/>
      <c r="BU163" s="38"/>
      <c r="BV163" s="38"/>
      <c r="BY163" s="38"/>
    </row>
    <row r="164" spans="1:77" x14ac:dyDescent="0.25">
      <c r="A164" s="22"/>
      <c r="G164" s="40"/>
      <c r="T164" s="38"/>
      <c r="U164" s="38"/>
      <c r="X164" s="38"/>
      <c r="BU164" s="38"/>
      <c r="BV164" s="38"/>
      <c r="BY164" s="38"/>
    </row>
    <row r="165" spans="1:77" x14ac:dyDescent="0.25">
      <c r="A165" s="22"/>
      <c r="G165" s="40"/>
      <c r="T165" s="38"/>
      <c r="U165" s="38"/>
      <c r="X165" s="38"/>
      <c r="BU165" s="38"/>
      <c r="BV165" s="38"/>
      <c r="BY165" s="38"/>
    </row>
    <row r="166" spans="1:77" x14ac:dyDescent="0.25">
      <c r="A166" s="22"/>
      <c r="G166" s="40"/>
      <c r="T166" s="38"/>
      <c r="U166" s="38"/>
      <c r="X166" s="38"/>
      <c r="BU166" s="38"/>
      <c r="BV166" s="38"/>
      <c r="BY166" s="38"/>
    </row>
    <row r="167" spans="1:77" x14ac:dyDescent="0.25">
      <c r="A167" s="22"/>
      <c r="G167" s="40"/>
    </row>
    <row r="168" spans="1:77" x14ac:dyDescent="0.25">
      <c r="A168" s="22"/>
      <c r="G168" s="40"/>
      <c r="T168" s="38"/>
      <c r="U168" s="38"/>
      <c r="X168" s="38"/>
      <c r="BU168" s="38"/>
      <c r="BV168" s="38"/>
      <c r="BY168" s="38"/>
    </row>
    <row r="169" spans="1:77" x14ac:dyDescent="0.25">
      <c r="A169" s="22"/>
      <c r="G169" s="40"/>
      <c r="T169" s="38"/>
      <c r="U169" s="38"/>
      <c r="X169" s="38"/>
      <c r="BU169" s="38"/>
      <c r="BV169" s="38"/>
      <c r="BY169" s="38"/>
    </row>
    <row r="170" spans="1:77" x14ac:dyDescent="0.25">
      <c r="G170" s="40"/>
    </row>
    <row r="171" spans="1:77" x14ac:dyDescent="0.25">
      <c r="G171" s="23"/>
    </row>
    <row r="172" spans="1:77" x14ac:dyDescent="0.25">
      <c r="G172" s="23"/>
    </row>
    <row r="173" spans="1:77" x14ac:dyDescent="0.25">
      <c r="G173" s="23"/>
    </row>
    <row r="174" spans="1:77" x14ac:dyDescent="0.25">
      <c r="G174" s="23"/>
    </row>
    <row r="175" spans="1:77" x14ac:dyDescent="0.25">
      <c r="G175" s="23"/>
    </row>
    <row r="176" spans="1:77" x14ac:dyDescent="0.25">
      <c r="G176" s="23"/>
    </row>
    <row r="177" spans="7:7" x14ac:dyDescent="0.25">
      <c r="G177" s="23"/>
    </row>
    <row r="178" spans="7:7" x14ac:dyDescent="0.25">
      <c r="G178" s="23"/>
    </row>
    <row r="179" spans="7:7" x14ac:dyDescent="0.25">
      <c r="G179" s="23"/>
    </row>
    <row r="180" spans="7:7" x14ac:dyDescent="0.25">
      <c r="G180" s="23"/>
    </row>
    <row r="181" spans="7:7" x14ac:dyDescent="0.25">
      <c r="G181" s="23"/>
    </row>
    <row r="182" spans="7:7" x14ac:dyDescent="0.25">
      <c r="G182" s="23"/>
    </row>
    <row r="183" spans="7:7" x14ac:dyDescent="0.25">
      <c r="G183" s="23"/>
    </row>
    <row r="184" spans="7:7" x14ac:dyDescent="0.25">
      <c r="G184" s="23"/>
    </row>
    <row r="185" spans="7:7" x14ac:dyDescent="0.25">
      <c r="G185" s="23"/>
    </row>
    <row r="186" spans="7:7" x14ac:dyDescent="0.25">
      <c r="G186" s="23"/>
    </row>
    <row r="187" spans="7:7" x14ac:dyDescent="0.25">
      <c r="G187" s="23"/>
    </row>
    <row r="188" spans="7:7" x14ac:dyDescent="0.25">
      <c r="G188" s="23"/>
    </row>
    <row r="189" spans="7:7" x14ac:dyDescent="0.25">
      <c r="G189" s="23"/>
    </row>
    <row r="190" spans="7:7" x14ac:dyDescent="0.25">
      <c r="G190" s="23"/>
    </row>
  </sheetData>
  <sheetProtection password="E946" sheet="1" objects="1" scenarios="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41" sqref="A41"/>
    </sheetView>
  </sheetViews>
  <sheetFormatPr defaultRowHeight="15" x14ac:dyDescent="0.25"/>
  <cols>
    <col min="1" max="2" width="39.140625" style="39" customWidth="1"/>
    <col min="3" max="5" width="38.7109375" style="39" customWidth="1"/>
    <col min="6" max="16384" width="9.140625" style="39"/>
  </cols>
  <sheetData>
    <row r="1" spans="1:5" x14ac:dyDescent="0.25">
      <c r="A1" s="24" t="s">
        <v>77</v>
      </c>
      <c r="B1" s="25" t="s">
        <v>78</v>
      </c>
      <c r="C1" s="26" t="s">
        <v>79</v>
      </c>
      <c r="D1" s="27" t="s">
        <v>80</v>
      </c>
      <c r="E1" s="28" t="s">
        <v>81</v>
      </c>
    </row>
    <row r="2" spans="1:5" x14ac:dyDescent="0.25">
      <c r="A2" s="29">
        <v>5500</v>
      </c>
      <c r="B2" s="30">
        <v>53627.8</v>
      </c>
      <c r="C2" s="32">
        <v>498589</v>
      </c>
      <c r="D2" s="31">
        <v>24563.1</v>
      </c>
      <c r="E2" s="33">
        <v>22500</v>
      </c>
    </row>
    <row r="3" spans="1:5" x14ac:dyDescent="0.25">
      <c r="A3" s="39" t="s">
        <v>82</v>
      </c>
      <c r="B3" s="39" t="s">
        <v>83</v>
      </c>
      <c r="C3" s="39" t="s">
        <v>84</v>
      </c>
      <c r="D3" s="39" t="s">
        <v>85</v>
      </c>
      <c r="E3" s="39" t="s">
        <v>86</v>
      </c>
    </row>
  </sheetData>
  <sheetProtection password="E946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Results</vt:lpstr>
      <vt:lpstr>Sheet1</vt:lpstr>
      <vt:lpstr>Sheet3</vt:lpstr>
      <vt:lpstr>TDVabl7</vt:lpstr>
      <vt:lpstr>TDVrbl7</vt:lpstr>
    </vt:vector>
  </TitlesOfParts>
  <Company>NORESCO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2016.2.0 Appendix 3B Results Summary SG Blank Form</dc:title>
  <dc:creator>nkapur@noresco.com</dc:creator>
  <cp:keywords>2016.2.0, Appendix 3B</cp:keywords>
  <cp:lastModifiedBy>Kapur, Nikhil</cp:lastModifiedBy>
  <dcterms:created xsi:type="dcterms:W3CDTF">2012-11-20T02:59:03Z</dcterms:created>
  <dcterms:modified xsi:type="dcterms:W3CDTF">2017-09-27T15:28:59Z</dcterms:modified>
</cp:coreProperties>
</file>