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josephscala/Dev/TargetFieldTool/"/>
    </mc:Choice>
  </mc:AlternateContent>
  <bookViews>
    <workbookView xWindow="-28240" yWindow="-11760" windowWidth="23400" windowHeight="14180" firstSheet="2" activeTab="8"/>
  </bookViews>
  <sheets>
    <sheet name="Cover" sheetId="1" state="hidden" r:id="rId1"/>
    <sheet name="Cost Analyses" sheetId="8" state="hidden" r:id="rId2"/>
    <sheet name="HVAC" sheetId="2" r:id="rId3"/>
    <sheet name="Refrigeration" sheetId="3" r:id="rId4"/>
    <sheet name="Self-Contained" sheetId="4" r:id="rId5"/>
    <sheet name="Attributes" sheetId="9" r:id="rId6"/>
    <sheet name="Sheet1" sheetId="10" r:id="rId7"/>
    <sheet name="Lookups" sheetId="5" r:id="rId8"/>
    <sheet name="Lookups Joe" sheetId="11" r:id="rId9"/>
    <sheet name="Make and Model" sheetId="12" r:id="rId10"/>
    <sheet name="Refrigeration_Kano" sheetId="6" state="hidden" r:id="rId11"/>
    <sheet name="Self-Contained_Kano" sheetId="7" state="hidden" r:id="rId12"/>
  </sheets>
  <definedNames>
    <definedName name="_xlnm._FilterDatabase" localSheetId="5" hidden="1">Attributes!$A$1:$AK$27</definedName>
    <definedName name="_xlnm._FilterDatabase" localSheetId="6" hidden="1">Sheet1!$A$1:$AI$24</definedName>
    <definedName name="ACCMake">Lookups!$A$44:$A$52</definedName>
    <definedName name="CaseMake">Lookups!$A$110:$A$116</definedName>
    <definedName name="CompressorMake">Lookups!$A$88:$A$91</definedName>
    <definedName name="CUMake">Lookups!$A$62:$A$75</definedName>
    <definedName name="ECCMake">Lookups!$A$56:$A$58</definedName>
    <definedName name="EvaporatorMake">Lookups!$A$101:$A$106</definedName>
    <definedName name="FoodAreaService">Lookups!$B$31:$B$39</definedName>
    <definedName name="Kano">Lookups!$G$3:$G$7</definedName>
    <definedName name="LightingManufacturer">Lookups!$C$31:$C$40</definedName>
    <definedName name="Location">Lookups!$A$31:$A$40</definedName>
    <definedName name="RackMake">Lookups!$A$79:$A$84</definedName>
    <definedName name="RefrigerantType">Lookups!$A$3:$A$25</definedName>
    <definedName name="SCMake">Lookups!$A$120:$A$149</definedName>
    <definedName name="WIMake">Lookups!$A$95:$A$97</definedName>
  </definedNames>
  <calcPr calcId="150001" concurrentCalc="0"/>
  <customWorkbookViews>
    <customWorkbookView name="Neil.Osten - Personal View" guid="{0F42614E-DC8C-45AE-A084-2485C4FA06F7}" autoUpdate="1" mergeInterval="15" personalView="1" maximized="1" xWindow="-9" yWindow="-9" windowWidth="1938" windowHeight="1050" activeSheetId="3"/>
    <customWorkbookView name="Trent.Nelsen - Personal View" guid="{1C71E020-84ED-48AF-A749-6E884FFF5EF5}" mergeInterval="0" personalView="1" maximized="1" xWindow="-9" yWindow="-9" windowWidth="1938" windowHeight="1050" activeSheetId="2"/>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N6" i="3" l="1"/>
  <c r="O6" i="3"/>
  <c r="B2" i="4"/>
  <c r="B5" i="4"/>
  <c r="D5" i="4"/>
  <c r="E5" i="4"/>
  <c r="E5" i="2"/>
  <c r="F5" i="2"/>
  <c r="G5" i="2"/>
  <c r="H5" i="2"/>
  <c r="I5" i="2"/>
  <c r="J5" i="2"/>
  <c r="L5" i="2"/>
  <c r="M5" i="2"/>
  <c r="N5" i="2"/>
  <c r="U5" i="2"/>
  <c r="V5" i="2"/>
  <c r="W5" i="2"/>
  <c r="C5" i="2"/>
  <c r="D5" i="2"/>
  <c r="O5" i="2"/>
  <c r="P5" i="2"/>
  <c r="Q5" i="2"/>
  <c r="K2" i="3"/>
  <c r="K5" i="3"/>
  <c r="V21" i="1"/>
  <c r="V22" i="1"/>
  <c r="V23" i="1"/>
  <c r="V20" i="1"/>
  <c r="C5" i="3"/>
  <c r="D5" i="3"/>
  <c r="E5" i="3"/>
  <c r="F5" i="3"/>
  <c r="G5" i="3"/>
  <c r="H5" i="3"/>
  <c r="I5" i="3"/>
  <c r="J5" i="3"/>
  <c r="T25" i="1"/>
  <c r="K5" i="2"/>
  <c r="M7" i="3"/>
  <c r="N7" i="3"/>
  <c r="O7" i="3"/>
  <c r="M5" i="3"/>
  <c r="N5" i="3"/>
  <c r="O5" i="3"/>
  <c r="R5" i="2"/>
  <c r="S5" i="2"/>
  <c r="T35" i="6"/>
  <c r="T34" i="6"/>
  <c r="T33" i="6"/>
  <c r="T32" i="6"/>
  <c r="T31" i="6"/>
  <c r="D29" i="7"/>
  <c r="D28" i="7"/>
  <c r="D27" i="7"/>
  <c r="D26" i="7"/>
  <c r="D25" i="7"/>
  <c r="B2" i="7"/>
  <c r="R35" i="6"/>
  <c r="R34" i="6"/>
  <c r="R33" i="6"/>
  <c r="R32" i="6"/>
  <c r="R31" i="6"/>
  <c r="P35" i="6"/>
  <c r="P34" i="6"/>
  <c r="P33" i="6"/>
  <c r="P32" i="6"/>
  <c r="P31" i="6"/>
  <c r="N35" i="6"/>
  <c r="N34" i="6"/>
  <c r="N33" i="6"/>
  <c r="N32" i="6"/>
  <c r="N31" i="6"/>
  <c r="L35" i="6"/>
  <c r="L34" i="6"/>
  <c r="L33" i="6"/>
  <c r="L32" i="6"/>
  <c r="L31" i="6"/>
  <c r="J35" i="6"/>
  <c r="J34" i="6"/>
  <c r="J33" i="6"/>
  <c r="J32" i="6"/>
  <c r="J31" i="6"/>
  <c r="H35" i="6"/>
  <c r="H34" i="6"/>
  <c r="H33" i="6"/>
  <c r="H32" i="6"/>
  <c r="H31" i="6"/>
  <c r="F35" i="6"/>
  <c r="F34" i="6"/>
  <c r="F33" i="6"/>
  <c r="F32" i="6"/>
  <c r="F31" i="6"/>
  <c r="D35" i="6"/>
  <c r="D34" i="6"/>
  <c r="D33" i="6"/>
  <c r="D32" i="6"/>
  <c r="D31" i="6"/>
  <c r="X21" i="1"/>
  <c r="X23" i="1"/>
  <c r="X20" i="1"/>
  <c r="X22" i="1"/>
  <c r="B32" i="6"/>
  <c r="B34" i="6"/>
  <c r="B31" i="6"/>
  <c r="B35" i="6"/>
  <c r="B33" i="6"/>
  <c r="S2" i="6"/>
  <c r="Z23" i="1"/>
  <c r="AA23" i="1"/>
  <c r="AC23" i="1"/>
  <c r="AE23" i="1"/>
  <c r="Y23" i="1"/>
  <c r="Y28" i="1"/>
  <c r="Y20" i="1"/>
  <c r="Y25" i="1"/>
  <c r="Z20" i="1"/>
  <c r="AA20" i="1"/>
  <c r="AC20" i="1"/>
  <c r="AE20" i="1"/>
  <c r="Y22" i="1"/>
  <c r="Y27" i="1"/>
  <c r="Z22" i="1"/>
  <c r="AA22" i="1"/>
  <c r="AC22" i="1"/>
  <c r="AE22" i="1"/>
  <c r="Z21" i="1"/>
  <c r="AA21" i="1"/>
  <c r="AC21" i="1"/>
  <c r="AE21" i="1"/>
  <c r="Y21" i="1"/>
  <c r="Y26" i="1"/>
</calcChain>
</file>

<file path=xl/comments1.xml><?xml version="1.0" encoding="utf-8"?>
<comments xmlns="http://schemas.openxmlformats.org/spreadsheetml/2006/main">
  <authors>
    <author>Byers, Brett</author>
  </authors>
  <commentList>
    <comment ref="B14" authorId="0">
      <text>
        <r>
          <rPr>
            <b/>
            <sz val="9"/>
            <color indexed="81"/>
            <rFont val="Tahoma"/>
            <family val="2"/>
          </rPr>
          <t>Byers, Brett:</t>
        </r>
        <r>
          <rPr>
            <sz val="9"/>
            <color indexed="81"/>
            <rFont val="Tahoma"/>
            <family val="2"/>
          </rPr>
          <t xml:space="preserve">
need clarification on the meaning.</t>
        </r>
      </text>
    </comment>
    <comment ref="B21" authorId="0">
      <text>
        <r>
          <rPr>
            <b/>
            <sz val="9"/>
            <color indexed="81"/>
            <rFont val="Tahoma"/>
            <family val="2"/>
          </rPr>
          <t>Byers, Brett:</t>
        </r>
        <r>
          <rPr>
            <sz val="9"/>
            <color indexed="81"/>
            <rFont val="Tahoma"/>
            <family val="2"/>
          </rPr>
          <t xml:space="preserve">
Can be dry cooler (aka, Liebert type air cooled condenser), closed loop evaporative cooling, or open loop with a heat exchanger.</t>
        </r>
      </text>
    </comment>
  </commentList>
</comments>
</file>

<file path=xl/comments2.xml><?xml version="1.0" encoding="utf-8"?>
<comments xmlns="http://schemas.openxmlformats.org/spreadsheetml/2006/main">
  <authors>
    <author>Byers, Brett</author>
  </authors>
  <commentList>
    <comment ref="V1" authorId="0">
      <text>
        <r>
          <rPr>
            <b/>
            <sz val="9"/>
            <color indexed="81"/>
            <rFont val="Tahoma"/>
            <family val="2"/>
          </rPr>
          <t>Byers, Brett:</t>
        </r>
        <r>
          <rPr>
            <sz val="9"/>
            <color indexed="81"/>
            <rFont val="Tahoma"/>
            <family val="2"/>
          </rPr>
          <t xml:space="preserve">
Can be dry cooler (aka, Liebert type air cooled condenser), closed loop evaporative cooling, or open loop with a heat exchanger.</t>
        </r>
      </text>
    </comment>
  </commentList>
</comments>
</file>

<file path=xl/comments3.xml><?xml version="1.0" encoding="utf-8"?>
<comments xmlns="http://schemas.openxmlformats.org/spreadsheetml/2006/main">
  <authors>
    <author>Byers, Brett</author>
  </authors>
  <commentList>
    <comment ref="V1" authorId="0">
      <text>
        <r>
          <rPr>
            <b/>
            <sz val="9"/>
            <color indexed="81"/>
            <rFont val="Tahoma"/>
            <family val="2"/>
          </rPr>
          <t>Byers, Brett:</t>
        </r>
        <r>
          <rPr>
            <sz val="9"/>
            <color indexed="81"/>
            <rFont val="Tahoma"/>
            <family val="2"/>
          </rPr>
          <t xml:space="preserve">
Can be dry cooler (aka, Liebert type air cooled condenser), closed loop evaporative cooling, or open loop with a heat exchanger.</t>
        </r>
      </text>
    </comment>
  </commentList>
</comments>
</file>

<file path=xl/comments4.xml><?xml version="1.0" encoding="utf-8"?>
<comments xmlns="http://schemas.openxmlformats.org/spreadsheetml/2006/main">
  <authors>
    <author>Byers, Brett</author>
  </authors>
  <commentList>
    <comment ref="B17" authorId="0">
      <text>
        <r>
          <rPr>
            <b/>
            <sz val="9"/>
            <color indexed="81"/>
            <rFont val="Tahoma"/>
            <family val="2"/>
          </rPr>
          <t>Byers, Brett:</t>
        </r>
        <r>
          <rPr>
            <sz val="9"/>
            <color indexed="81"/>
            <rFont val="Tahoma"/>
            <family val="2"/>
          </rPr>
          <t xml:space="preserve">
Unloading has 3 basic forms, two of them block the suction line and have solenoid operated valves that will close to reduce return flow.
Another (Copeland) is a modulation control built into the head of the compressor.  Still has wiring that goes into the head.
Generally if you see wiring going to the head, that indicates an unloader.
The third type is hot gas bypass.  Again there ia a solenoid controlled valve on the discharge of the </t>
        </r>
      </text>
    </comment>
    <comment ref="B18" authorId="0">
      <text>
        <r>
          <rPr>
            <b/>
            <sz val="9"/>
            <color indexed="81"/>
            <rFont val="Tahoma"/>
            <family val="2"/>
          </rPr>
          <t>Byers, Brett:
Head fans are mounted on top of the compressor heads.  Their function is to cool heads to reduce superheat and improve compressor life.</t>
        </r>
      </text>
    </comment>
  </commentList>
</comments>
</file>

<file path=xl/sharedStrings.xml><?xml version="1.0" encoding="utf-8"?>
<sst xmlns="http://schemas.openxmlformats.org/spreadsheetml/2006/main" count="4346" uniqueCount="620">
  <si>
    <t>Self-Contained</t>
  </si>
  <si>
    <t>Make</t>
  </si>
  <si>
    <t>Model</t>
  </si>
  <si>
    <t>Serial</t>
  </si>
  <si>
    <t>Equipment Location</t>
  </si>
  <si>
    <t>Manufacture Year</t>
  </si>
  <si>
    <t>Electrical Connection (V/Ph/Hz)</t>
  </si>
  <si>
    <t>Curb/Curb Cap</t>
  </si>
  <si>
    <t>Condenser Fins</t>
  </si>
  <si>
    <t>Refrigerant Asset Tag</t>
  </si>
  <si>
    <t>Condition</t>
  </si>
  <si>
    <t>Temp Class (low, med, dual)</t>
  </si>
  <si>
    <t>Refrigerant Charge</t>
  </si>
  <si>
    <t>Refrigerant Type</t>
  </si>
  <si>
    <t>Air-Cooled Condensers</t>
  </si>
  <si>
    <t>Evaporative Condensers</t>
  </si>
  <si>
    <t>Condensing Units</t>
  </si>
  <si>
    <t>Walk-In Boxes</t>
  </si>
  <si>
    <t>Salesfloor Cases</t>
  </si>
  <si>
    <t>Walk-In Evaporator</t>
  </si>
  <si>
    <t>Photo</t>
  </si>
  <si>
    <t>Comments</t>
  </si>
  <si>
    <t>Only located in SW</t>
  </si>
  <si>
    <t>n/a</t>
  </si>
  <si>
    <t>bakery/deli, salesfloor, café, Starbucks, roof, stockroom</t>
  </si>
  <si>
    <t>Notes</t>
  </si>
  <si>
    <t>Estimated Count Per Super Target</t>
  </si>
  <si>
    <t>Estimated Count Per Pfresh</t>
  </si>
  <si>
    <t>Estimated Count Per General Merchandise</t>
  </si>
  <si>
    <t>System Number</t>
  </si>
  <si>
    <t>front of unit, side view</t>
  </si>
  <si>
    <t>side view and coil</t>
  </si>
  <si>
    <t>coil and cabinet</t>
  </si>
  <si>
    <t>both side views and fan</t>
  </si>
  <si>
    <t xml:space="preserve">walk-in door, alarms equipment </t>
  </si>
  <si>
    <t>evap coils</t>
  </si>
  <si>
    <t>front and side views</t>
  </si>
  <si>
    <t>Rack</t>
  </si>
  <si>
    <t>Rack Compressors</t>
  </si>
  <si>
    <t>CU Compressors</t>
  </si>
  <si>
    <t>See above</t>
  </si>
  <si>
    <t>Asset Type</t>
  </si>
  <si>
    <t>Rooftop Unit</t>
  </si>
  <si>
    <t>Dehumidification Unit</t>
  </si>
  <si>
    <t>Air Handling Unit</t>
  </si>
  <si>
    <t>Fan Coil Unit</t>
  </si>
  <si>
    <t>Forced Air Furnace</t>
  </si>
  <si>
    <t>Chiller</t>
  </si>
  <si>
    <t>Cooling Tower</t>
  </si>
  <si>
    <t>Air Cooled Condenser</t>
  </si>
  <si>
    <t>Pump</t>
  </si>
  <si>
    <t>Boiler</t>
  </si>
  <si>
    <t>Heat Pump</t>
  </si>
  <si>
    <t>Attributes</t>
  </si>
  <si>
    <t>Example</t>
  </si>
  <si>
    <t>Asset Field</t>
  </si>
  <si>
    <t>Asset Name</t>
  </si>
  <si>
    <t>RTU-01</t>
  </si>
  <si>
    <t>DHU-01</t>
  </si>
  <si>
    <t>AHU-01</t>
  </si>
  <si>
    <t>FCU-01</t>
  </si>
  <si>
    <t>HP-01</t>
  </si>
  <si>
    <t xml:space="preserve">Make </t>
  </si>
  <si>
    <t>Munters</t>
  </si>
  <si>
    <t>Daikin</t>
  </si>
  <si>
    <t>Carrier</t>
  </si>
  <si>
    <t xml:space="preserve">Model </t>
  </si>
  <si>
    <t>LGA102H2B</t>
  </si>
  <si>
    <t>HC5015</t>
  </si>
  <si>
    <t>CAH050GDAC</t>
  </si>
  <si>
    <t>50PCH</t>
  </si>
  <si>
    <t>5067C05612</t>
  </si>
  <si>
    <t>Specifications</t>
  </si>
  <si>
    <t>Size</t>
  </si>
  <si>
    <t>GPM</t>
  </si>
  <si>
    <t>Units</t>
  </si>
  <si>
    <t>tons</t>
  </si>
  <si>
    <t>CFM</t>
  </si>
  <si>
    <t>MBH</t>
  </si>
  <si>
    <t>HP</t>
  </si>
  <si>
    <t>Area Served</t>
  </si>
  <si>
    <t>Food Service</t>
  </si>
  <si>
    <t>Sales</t>
  </si>
  <si>
    <t>Office</t>
  </si>
  <si>
    <t>Y/N</t>
  </si>
  <si>
    <t>Head</t>
  </si>
  <si>
    <t>Set 1 Filter Quanity</t>
  </si>
  <si>
    <t>Air-Cooled</t>
  </si>
  <si>
    <t>Set 1 Filter Size</t>
  </si>
  <si>
    <t>Heating System/Cooling System</t>
  </si>
  <si>
    <t>Set 2 Filter Quantity</t>
  </si>
  <si>
    <t>Set 2 Filter Size</t>
  </si>
  <si>
    <t>Water</t>
  </si>
  <si>
    <t>Belt 1 Quantity</t>
  </si>
  <si>
    <t>VFD</t>
  </si>
  <si>
    <t>Belt 1 Size</t>
  </si>
  <si>
    <t>P463-A41</t>
  </si>
  <si>
    <t>ERV</t>
  </si>
  <si>
    <t>Belt 2 Quantity</t>
  </si>
  <si>
    <t>Water-Cooled</t>
  </si>
  <si>
    <t>Belt 2 Size</t>
  </si>
  <si>
    <t>Unit Voltage</t>
  </si>
  <si>
    <t>Belt 3 Quantity</t>
  </si>
  <si>
    <t>Belt 3 Size</t>
  </si>
  <si>
    <t>ERV Filter Size</t>
  </si>
  <si>
    <t>ERV Mist Elimintor Size</t>
  </si>
  <si>
    <t>FAF-01</t>
  </si>
  <si>
    <t>Reznor</t>
  </si>
  <si>
    <t>CH-01</t>
  </si>
  <si>
    <t>Trane</t>
  </si>
  <si>
    <t>CT-1</t>
  </si>
  <si>
    <t>BAC</t>
  </si>
  <si>
    <t>ACC-01</t>
  </si>
  <si>
    <t>P-1</t>
  </si>
  <si>
    <t>B-1</t>
  </si>
  <si>
    <t>ERV Filter Quantity</t>
  </si>
  <si>
    <t>Notes:</t>
  </si>
  <si>
    <t>Cabinet Condition (1-3)</t>
  </si>
  <si>
    <t>Condenser Coil Condition (1-3)</t>
  </si>
  <si>
    <t>Refrigerant Tag ID Number</t>
  </si>
  <si>
    <t>P-Store averages 15 RTUs
SuperTarget averages 20 RTUs</t>
  </si>
  <si>
    <t>Each store averages 1 DHU.
Munters Units have filters in the supply fan section and the regeneration section.</t>
  </si>
  <si>
    <t>LocID</t>
  </si>
  <si>
    <t>LocationName</t>
  </si>
  <si>
    <t>Category</t>
  </si>
  <si>
    <t>T0068</t>
  </si>
  <si>
    <t>East St Paul, MN</t>
  </si>
  <si>
    <t>UNIQUE-BOILER</t>
  </si>
  <si>
    <t>T0273</t>
  </si>
  <si>
    <t>Modesto, CA</t>
  </si>
  <si>
    <t>UNIQUE-AHU-XL</t>
  </si>
  <si>
    <t>UNIQUE-ACC-L</t>
  </si>
  <si>
    <t>T0276</t>
  </si>
  <si>
    <t>Victorville, CA</t>
  </si>
  <si>
    <t>UNIQUE-AHU-L</t>
  </si>
  <si>
    <t>UNIQUE-ODC</t>
  </si>
  <si>
    <t>UNIQUE-EVAP</t>
  </si>
  <si>
    <t>T0293</t>
  </si>
  <si>
    <t>Fullerton, CA</t>
  </si>
  <si>
    <t>T0297</t>
  </si>
  <si>
    <t>San Bernardino, CA</t>
  </si>
  <si>
    <t>T0300</t>
  </si>
  <si>
    <t>Mission Viejo, CA</t>
  </si>
  <si>
    <t>T0303</t>
  </si>
  <si>
    <t>Oceanside, CA</t>
  </si>
  <si>
    <t>UNIQUE-ACC</t>
  </si>
  <si>
    <t>T0304</t>
  </si>
  <si>
    <t>El Cajon, CA</t>
  </si>
  <si>
    <t>T0309</t>
  </si>
  <si>
    <t>Santa Maria, CA</t>
  </si>
  <si>
    <t>T0311</t>
  </si>
  <si>
    <t>Sacramento Madison, CA</t>
  </si>
  <si>
    <t>T0312</t>
  </si>
  <si>
    <t>Sacramento Arden, CA</t>
  </si>
  <si>
    <t>T0313</t>
  </si>
  <si>
    <t>Stockton, CA</t>
  </si>
  <si>
    <t>T0314</t>
  </si>
  <si>
    <t>Fresno South, CA</t>
  </si>
  <si>
    <t>T0317</t>
  </si>
  <si>
    <t>Chico, CA</t>
  </si>
  <si>
    <t>T0366</t>
  </si>
  <si>
    <t>Lexington, KY</t>
  </si>
  <si>
    <t>UNIQUE-CHILLER</t>
  </si>
  <si>
    <t>UNIQUE-TOWER</t>
  </si>
  <si>
    <t>T0883</t>
  </si>
  <si>
    <t>Pasadena, CA</t>
  </si>
  <si>
    <t>T1039</t>
  </si>
  <si>
    <t>Dadeland, FL</t>
  </si>
  <si>
    <t>T1054</t>
  </si>
  <si>
    <t>Tanforan, CA</t>
  </si>
  <si>
    <t>T1344</t>
  </si>
  <si>
    <t>Queens Place, NY</t>
  </si>
  <si>
    <t>T1407</t>
  </si>
  <si>
    <t>Daly City Serramonte, CA</t>
  </si>
  <si>
    <t>T1408</t>
  </si>
  <si>
    <t>Los Angeles Eagle Rock, CA</t>
  </si>
  <si>
    <t>UNIQUE-AHU</t>
  </si>
  <si>
    <t>T1410</t>
  </si>
  <si>
    <t>San Diego Mission Valley, CA</t>
  </si>
  <si>
    <t>T1411</t>
  </si>
  <si>
    <t>Rosemead, CA</t>
  </si>
  <si>
    <t>T1419</t>
  </si>
  <si>
    <t>Portland East, OR</t>
  </si>
  <si>
    <t>T1449</t>
  </si>
  <si>
    <t>Metairie, LA</t>
  </si>
  <si>
    <t>T1525</t>
  </si>
  <si>
    <t>Silverthorne, CO</t>
  </si>
  <si>
    <t>T1893</t>
  </si>
  <si>
    <t>Skyline, VA</t>
  </si>
  <si>
    <t>UNIQUE-HEATPUMP</t>
  </si>
  <si>
    <t>T1959</t>
  </si>
  <si>
    <t>Gilbert SE, AZ</t>
  </si>
  <si>
    <t>T1960</t>
  </si>
  <si>
    <t>Gilbert SW, AZ</t>
  </si>
  <si>
    <t>T2227</t>
  </si>
  <si>
    <t>Peoria Far North, AZ</t>
  </si>
  <si>
    <t>T2236</t>
  </si>
  <si>
    <t>Deer Valley, AZ</t>
  </si>
  <si>
    <t>T2339</t>
  </si>
  <si>
    <t>Wasilla, AK</t>
  </si>
  <si>
    <t>T2354</t>
  </si>
  <si>
    <t>Phoenix Spectrum, AZ</t>
  </si>
  <si>
    <t>T2365</t>
  </si>
  <si>
    <t>Queen Creek, AZ</t>
  </si>
  <si>
    <t>T2371</t>
  </si>
  <si>
    <t>Anchorage NE, AK</t>
  </si>
  <si>
    <t>T2372</t>
  </si>
  <si>
    <t>Anchorage South, AK</t>
  </si>
  <si>
    <t>T2380</t>
  </si>
  <si>
    <t>Harlem, NY</t>
  </si>
  <si>
    <t>T2400</t>
  </si>
  <si>
    <t>Goodyear West, AZ</t>
  </si>
  <si>
    <t>T2766</t>
  </si>
  <si>
    <t>San Francisco Central, CA</t>
  </si>
  <si>
    <t>T2768</t>
  </si>
  <si>
    <t>San Francisco West, CA</t>
  </si>
  <si>
    <t>T2774</t>
  </si>
  <si>
    <t>LA Westwood, CA</t>
  </si>
  <si>
    <t>T2776</t>
  </si>
  <si>
    <t>LA Central, CA</t>
  </si>
  <si>
    <t>T2799</t>
  </si>
  <si>
    <t>Chicago State St., IL</t>
  </si>
  <si>
    <t>T2850</t>
  </si>
  <si>
    <t>Brooklyn Fulton St</t>
  </si>
  <si>
    <t>T2791</t>
  </si>
  <si>
    <t>PORTLAND GALLERIA</t>
  </si>
  <si>
    <t>T2802</t>
  </si>
  <si>
    <t>ESCONDIDO, CA</t>
  </si>
  <si>
    <t>T2811</t>
  </si>
  <si>
    <t>THROGGS NECK, NY</t>
  </si>
  <si>
    <t>T2822</t>
  </si>
  <si>
    <t>BOSTON FENWAY</t>
  </si>
  <si>
    <t>T0328</t>
  </si>
  <si>
    <t>DUBLIN, CA</t>
  </si>
  <si>
    <t>Unique Stores</t>
  </si>
  <si>
    <t>Air-Cooled Condenser</t>
  </si>
  <si>
    <t>Open Drive Compressors</t>
  </si>
  <si>
    <t>Evap Condenser</t>
  </si>
  <si>
    <t>Air-Handling unit</t>
  </si>
  <si>
    <t>Open Drive Compressor</t>
  </si>
  <si>
    <t>ODC-01</t>
  </si>
  <si>
    <t>All stores have Rooftop Units and Dehumidification Units except the following:</t>
  </si>
  <si>
    <t>Total Quanity</t>
  </si>
  <si>
    <t>Avg Per Store</t>
  </si>
  <si>
    <t>Unique</t>
  </si>
  <si>
    <t>Evaporative Condenser</t>
  </si>
  <si>
    <t>Condensing Unit</t>
  </si>
  <si>
    <t>ACC A</t>
  </si>
  <si>
    <t>ECC A</t>
  </si>
  <si>
    <t>Bohn</t>
  </si>
  <si>
    <t>Marley</t>
  </si>
  <si>
    <t>Area Served/Service</t>
  </si>
  <si>
    <t>System A</t>
  </si>
  <si>
    <t>Condensing Unit Compressor</t>
  </si>
  <si>
    <t>CU-F</t>
  </si>
  <si>
    <t>Asset Name*</t>
  </si>
  <si>
    <t>Copeland</t>
  </si>
  <si>
    <t>System F</t>
  </si>
  <si>
    <t>Unit Phase</t>
  </si>
  <si>
    <t>Condenser Fin Condition (1-3)</t>
  </si>
  <si>
    <t>Rail/Curb Condition (1-3)</t>
  </si>
  <si>
    <t>Rack/RTCR/DCR</t>
  </si>
  <si>
    <t>Unloading</t>
  </si>
  <si>
    <t>Head Fan</t>
  </si>
  <si>
    <t>RTCR A</t>
  </si>
  <si>
    <t>HillPhoenix</t>
  </si>
  <si>
    <t>Walk In Box</t>
  </si>
  <si>
    <t>A-01</t>
  </si>
  <si>
    <t>CrownTonka</t>
  </si>
  <si>
    <t>Condition (1-3)</t>
  </si>
  <si>
    <t>Ladder</t>
  </si>
  <si>
    <t>Screw Driver (opening cabinets)</t>
  </si>
  <si>
    <t>Location</t>
  </si>
  <si>
    <t>Roof</t>
  </si>
  <si>
    <t>---</t>
  </si>
  <si>
    <t>Stock</t>
  </si>
  <si>
    <t>Walk In Evaporator</t>
  </si>
  <si>
    <t>System Cases</t>
  </si>
  <si>
    <t>Hussmann</t>
  </si>
  <si>
    <t>Sales Floor</t>
  </si>
  <si>
    <t>A</t>
  </si>
  <si>
    <t>B-01A</t>
  </si>
  <si>
    <t>If missing, make note</t>
  </si>
  <si>
    <t>Fans</t>
  </si>
  <si>
    <t>Liquid Cooling</t>
  </si>
  <si>
    <t>Lighting Type</t>
  </si>
  <si>
    <t>Lighting Manufacturer</t>
  </si>
  <si>
    <t>Condition Notes**</t>
  </si>
  <si>
    <t>Condition Notes*</t>
  </si>
  <si>
    <t>Rear-Fed Doors</t>
  </si>
  <si>
    <t>Door Lighting Type</t>
  </si>
  <si>
    <t>Door Lighting Manufacturer</t>
  </si>
  <si>
    <t>Survey Tools</t>
  </si>
  <si>
    <t>Bagged Ice Freezer</t>
  </si>
  <si>
    <t>Grab n Go cooler</t>
  </si>
  <si>
    <t>Retarder</t>
  </si>
  <si>
    <t>Seafood Road Show</t>
  </si>
  <si>
    <t>Starbucks_Pastry Case</t>
  </si>
  <si>
    <t xml:space="preserve">*If not monitored, record N/A.
**Only need to note/pictures of damage. </t>
  </si>
  <si>
    <t>Plenum</t>
  </si>
  <si>
    <t>Starbucks</t>
  </si>
  <si>
    <t>Café</t>
  </si>
  <si>
    <t>Bakery/Deli</t>
  </si>
  <si>
    <t>Doors -or- Length</t>
  </si>
  <si>
    <t>LED -or- CFL</t>
  </si>
  <si>
    <t>GE</t>
  </si>
  <si>
    <t>Sloan</t>
  </si>
  <si>
    <t>Philips</t>
  </si>
  <si>
    <t>Anthony</t>
  </si>
  <si>
    <t>Other</t>
  </si>
  <si>
    <t>GE - GEN3</t>
  </si>
  <si>
    <t>FoodAreaService</t>
  </si>
  <si>
    <t>LightingManufacturer</t>
  </si>
  <si>
    <t>Frozen</t>
  </si>
  <si>
    <t>Dairy</t>
  </si>
  <si>
    <t>Produce</t>
  </si>
  <si>
    <t>Meat</t>
  </si>
  <si>
    <t>Deli</t>
  </si>
  <si>
    <t>Multiple</t>
  </si>
  <si>
    <t>Seafood</t>
  </si>
  <si>
    <t>Select from list</t>
  </si>
  <si>
    <t>Locked to Asset Type</t>
  </si>
  <si>
    <t>HVAC Look ups</t>
  </si>
  <si>
    <t>TRANE</t>
  </si>
  <si>
    <t>CARRIER</t>
  </si>
  <si>
    <t>AAON</t>
  </si>
  <si>
    <t>LENNOX</t>
  </si>
  <si>
    <t>RUUD</t>
  </si>
  <si>
    <t>MCQUAY</t>
  </si>
  <si>
    <t>BRYANT</t>
  </si>
  <si>
    <t>YORK</t>
  </si>
  <si>
    <t>Dehumidifcation Unit</t>
  </si>
  <si>
    <t>Seasons 4</t>
  </si>
  <si>
    <t>CES</t>
  </si>
  <si>
    <t>Guest Service</t>
  </si>
  <si>
    <t>Pharmacy</t>
  </si>
  <si>
    <t xml:space="preserve">Receiving </t>
  </si>
  <si>
    <t>Sales Checklanes</t>
  </si>
  <si>
    <t>Sales Fitting Rooms</t>
  </si>
  <si>
    <t>Sales Market</t>
  </si>
  <si>
    <t>16 x 20 x 2</t>
  </si>
  <si>
    <t>20 x 20 x 2</t>
  </si>
  <si>
    <t>16 x 25 x 2</t>
  </si>
  <si>
    <t>16 x 20 x 4</t>
  </si>
  <si>
    <t>16 x 16 x 2</t>
  </si>
  <si>
    <t>20 x 25 x 2</t>
  </si>
  <si>
    <t>16 x 25 x 1</t>
  </si>
  <si>
    <t>18 x 24 x 2</t>
  </si>
  <si>
    <t>20 x 24 x 2</t>
  </si>
  <si>
    <t>24 x 24 x 2</t>
  </si>
  <si>
    <t>12 x 20 x 1</t>
  </si>
  <si>
    <t>16 x 24 x 2</t>
  </si>
  <si>
    <t>20 x 25 x 1</t>
  </si>
  <si>
    <t>20 x 20 x 4</t>
  </si>
  <si>
    <t>18 x 20 x 2</t>
  </si>
  <si>
    <t>20 x 20 x 1</t>
  </si>
  <si>
    <t>15 x 25 x 2</t>
  </si>
  <si>
    <t>14 x 20 x 2</t>
  </si>
  <si>
    <t>10 x 25 x 1</t>
  </si>
  <si>
    <t>18 x 25 x 2</t>
  </si>
  <si>
    <t>12 x 24 x 2</t>
  </si>
  <si>
    <t>25 x 25 x 2</t>
  </si>
  <si>
    <t>12 x 20 x 2</t>
  </si>
  <si>
    <t>12 x 12 x 1</t>
  </si>
  <si>
    <t>16 x 20 x 1</t>
  </si>
  <si>
    <t>18 x 18 x 2</t>
  </si>
  <si>
    <t>12 x 25 x 2</t>
  </si>
  <si>
    <t>10 x 20 x 1</t>
  </si>
  <si>
    <t>20 x 25 x 4</t>
  </si>
  <si>
    <t>24 x 24 x 1</t>
  </si>
  <si>
    <t>10 x 20 x 2</t>
  </si>
  <si>
    <t>15 x 20 x 1</t>
  </si>
  <si>
    <t>22 x 25 x 2</t>
  </si>
  <si>
    <t>20 x 21 x 1</t>
  </si>
  <si>
    <t>12 x 25 x 1</t>
  </si>
  <si>
    <t>14 x 14 x 2</t>
  </si>
  <si>
    <t>12 x 24 x 1</t>
  </si>
  <si>
    <t>16 x 24 x 1</t>
  </si>
  <si>
    <t>24 x 28 x 1</t>
  </si>
  <si>
    <t>20 x 24 x 1</t>
  </si>
  <si>
    <t>18 x 20 x 1</t>
  </si>
  <si>
    <t>18 x 18 x 1</t>
  </si>
  <si>
    <t>R-22</t>
  </si>
  <si>
    <t>R-410A</t>
  </si>
  <si>
    <t>R-404A</t>
  </si>
  <si>
    <t>R-134a</t>
  </si>
  <si>
    <t>R-123</t>
  </si>
  <si>
    <t>R-12</t>
  </si>
  <si>
    <t>R-401A</t>
  </si>
  <si>
    <t>R-507</t>
  </si>
  <si>
    <t>R-407A</t>
  </si>
  <si>
    <t>Y</t>
  </si>
  <si>
    <t>N</t>
  </si>
  <si>
    <t>460-3</t>
  </si>
  <si>
    <t>280-3</t>
  </si>
  <si>
    <t>24 x 20 x 2</t>
  </si>
  <si>
    <t>20 x 16 x 2</t>
  </si>
  <si>
    <t>Energy Recover Ventilator (ERV)</t>
  </si>
  <si>
    <t>Variable Frequency Drive (VFD)</t>
  </si>
  <si>
    <t>N/A</t>
  </si>
  <si>
    <t>Refrigerant Charge (lbs)</t>
  </si>
  <si>
    <t>Set 3 Filter Size</t>
  </si>
  <si>
    <t>Set 3 Filter Quantity (ERVs and Munters Units have additional filters)</t>
  </si>
  <si>
    <t>Mist Eliminator Size (Metal or mesh screen on the outside air intake)</t>
  </si>
  <si>
    <t>DF4</t>
  </si>
  <si>
    <t xml:space="preserve">Set 1 Filter Quanity </t>
  </si>
  <si>
    <t>Unit of Measure</t>
  </si>
  <si>
    <t>36 x 36 x 1</t>
  </si>
  <si>
    <t>Total Quantity</t>
  </si>
  <si>
    <t>Refrigeration Lookups</t>
  </si>
  <si>
    <t>Common Lookups</t>
  </si>
  <si>
    <t>R-134A</t>
  </si>
  <si>
    <t>R-290</t>
  </si>
  <si>
    <t>R-402A</t>
  </si>
  <si>
    <t>R-402B</t>
  </si>
  <si>
    <t>R-403B</t>
  </si>
  <si>
    <t>R-407C</t>
  </si>
  <si>
    <t>R-408A</t>
  </si>
  <si>
    <t>R-409A</t>
  </si>
  <si>
    <t>R-414A</t>
  </si>
  <si>
    <t>R-414B</t>
  </si>
  <si>
    <t>R-448A</t>
  </si>
  <si>
    <t>R-449A</t>
  </si>
  <si>
    <t>R-450A</t>
  </si>
  <si>
    <t>R-502</t>
  </si>
  <si>
    <t>R-513A</t>
  </si>
  <si>
    <t>R-717</t>
  </si>
  <si>
    <t>R-744</t>
  </si>
  <si>
    <t>General</t>
  </si>
  <si>
    <t>Compressor</t>
  </si>
  <si>
    <t>Zero Zone</t>
  </si>
  <si>
    <t>Heatcraft</t>
  </si>
  <si>
    <t>Bitzer</t>
  </si>
  <si>
    <t>Hitachi</t>
  </si>
  <si>
    <t>Tecumseh</t>
  </si>
  <si>
    <t>Tyler</t>
  </si>
  <si>
    <t>Hill Phoenix</t>
  </si>
  <si>
    <t>Witt</t>
  </si>
  <si>
    <t>Krack</t>
  </si>
  <si>
    <t>Kaiser (KPS)</t>
  </si>
  <si>
    <t>US Cooler</t>
  </si>
  <si>
    <t>Randell</t>
  </si>
  <si>
    <t>Leer</t>
  </si>
  <si>
    <t>Arctic Glacier</t>
  </si>
  <si>
    <t>Beverage Air</t>
  </si>
  <si>
    <t>Traulsen</t>
  </si>
  <si>
    <t>Structural Concepts</t>
  </si>
  <si>
    <t>Barker</t>
  </si>
  <si>
    <t>Columbus Showcase</t>
  </si>
  <si>
    <t>Premier</t>
  </si>
  <si>
    <t>National Refrigeration</t>
  </si>
  <si>
    <t>Frigidaire</t>
  </si>
  <si>
    <t>Galaxy</t>
  </si>
  <si>
    <t>Universal Nolan</t>
  </si>
  <si>
    <t>Delfield</t>
  </si>
  <si>
    <t>Federal</t>
  </si>
  <si>
    <t>Refcon</t>
  </si>
  <si>
    <t>Stanley Knight</t>
  </si>
  <si>
    <t>ColdTech</t>
  </si>
  <si>
    <t>Miracool</t>
  </si>
  <si>
    <t>Heating System</t>
  </si>
  <si>
    <t>Install Year</t>
  </si>
  <si>
    <t>Total number at store</t>
  </si>
  <si>
    <t>0 to 3</t>
  </si>
  <si>
    <t>Power Roof Ventilators (Exhaust Fans)</t>
  </si>
  <si>
    <t>3 to 4</t>
  </si>
  <si>
    <t xml:space="preserve">Asset Size/Capacity </t>
  </si>
  <si>
    <t xml:space="preserve">Serial </t>
  </si>
  <si>
    <t>Scotsman</t>
  </si>
  <si>
    <t>Manitowoc</t>
  </si>
  <si>
    <t>Cancoil Thermal</t>
  </si>
  <si>
    <t>Russell</t>
  </si>
  <si>
    <t>Liebert</t>
  </si>
  <si>
    <t>Crystal Tips</t>
  </si>
  <si>
    <t>Correctemp</t>
  </si>
  <si>
    <t>Recold</t>
  </si>
  <si>
    <t>DataAire</t>
  </si>
  <si>
    <t>PUC</t>
  </si>
  <si>
    <t>RTWD060</t>
  </si>
  <si>
    <t>VT1375PR</t>
  </si>
  <si>
    <t>U036953901MAD</t>
  </si>
  <si>
    <t>RCS072D</t>
  </si>
  <si>
    <t>Harsco</t>
  </si>
  <si>
    <t>C750</t>
  </si>
  <si>
    <t>Bell &amp; Gossett</t>
  </si>
  <si>
    <t>E-80</t>
  </si>
  <si>
    <t>Baltimore Air Coil</t>
  </si>
  <si>
    <t>###</t>
  </si>
  <si>
    <t>RefrigerantType</t>
  </si>
  <si>
    <t>Overall Condition (1-3)</t>
  </si>
  <si>
    <t>### (A-01A)</t>
  </si>
  <si>
    <t>Cases</t>
  </si>
  <si>
    <t>### (Panel Thickness)</t>
  </si>
  <si>
    <t>* Record position in "Asset Name"</t>
  </si>
  <si>
    <t xml:space="preserve">
</t>
  </si>
  <si>
    <t>Overhead Lighting Type</t>
  </si>
  <si>
    <t>**Unit pictures.</t>
  </si>
  <si>
    <t>$ Super Targets will have around 7
**Note ice, panels splitting, reseal and take pictures of damage.  May need access to top of box.</t>
  </si>
  <si>
    <t>3$</t>
  </si>
  <si>
    <t>**Only need to note/pictures of ice buildup/damage.</t>
  </si>
  <si>
    <t>**Only need to note/pictures of damage.</t>
  </si>
  <si>
    <t>Clinic</t>
  </si>
  <si>
    <t>Optical</t>
  </si>
  <si>
    <t>Condenser Coil Condition</t>
  </si>
  <si>
    <t>Cabinet Condition</t>
  </si>
  <si>
    <t>1. Minimal corrosion/rust</t>
  </si>
  <si>
    <t>2. Moderate corrosion/rust</t>
  </si>
  <si>
    <t>1. Minimal to no damage, can be combed out and/or cleaned</t>
  </si>
  <si>
    <t>2. Moderate damage, can be combed, minimal corrosion</t>
  </si>
  <si>
    <t xml:space="preserve">3. Extensive fin corrosion, fins erode to the touch, visible compressor oil, major hail damage </t>
  </si>
  <si>
    <t>3. External rust to the point where components can’t function, missing cabinet seals</t>
  </si>
  <si>
    <t>Rooftop Units</t>
  </si>
  <si>
    <t>Pumps</t>
  </si>
  <si>
    <t>Cooling</t>
  </si>
  <si>
    <t>Heating</t>
  </si>
  <si>
    <t>Heat Pumps</t>
  </si>
  <si>
    <t>HVAC Split-System</t>
  </si>
  <si>
    <t>Condenser Fin Condition Scoring</t>
  </si>
  <si>
    <t>Cabinet Condition Scoring</t>
  </si>
  <si>
    <t>Rail/Curb Condition Scoring</t>
  </si>
  <si>
    <t>3. Rust holes, missing/rusted through bolts, curb sealant missing, holes in curb</t>
  </si>
  <si>
    <t>Overall Condition Scoring</t>
  </si>
  <si>
    <t>2. Moderate damage, can be combed, minimal corrosion, plugged/dirty</t>
  </si>
  <si>
    <t>1. Minimal to no damage, can be combed out</t>
  </si>
  <si>
    <t>1. Like-new</t>
  </si>
  <si>
    <t>2. Scuff marks, small dents/dings, low number of missing components, dirty</t>
  </si>
  <si>
    <t>3. Major rust, dents, missing components, visibly failed</t>
  </si>
  <si>
    <t>McCall</t>
  </si>
  <si>
    <t>Ice-O-Matic</t>
  </si>
  <si>
    <t>Hobart</t>
  </si>
  <si>
    <t>Liquor Store</t>
  </si>
  <si>
    <t>Backroom</t>
  </si>
  <si>
    <t>*Asset Names</t>
  </si>
  <si>
    <t>*May not be visible - Note which refrigeration system the unit is associated with.
**Only need to note/pictures of damage.</t>
  </si>
  <si>
    <t>Equipment primarily located in south-west.
*May not be visible - Note which refrigeration system the unit is associated with.
**Only need to note/pictures of tube bundle damage.</t>
  </si>
  <si>
    <t>*May not be visible - Note which refrigeration system the unit is associated with.
**Only need to note/pictures of condenser fin damage.</t>
  </si>
  <si>
    <t>Produce Table</t>
  </si>
  <si>
    <t>Experience Center</t>
  </si>
  <si>
    <t>Orchard Bin</t>
  </si>
  <si>
    <t>Under Counter Cooler</t>
  </si>
  <si>
    <t>Counter Top Cooler</t>
  </si>
  <si>
    <t>Prep Table</t>
  </si>
  <si>
    <t>Reach-In_Upright Cooler</t>
  </si>
  <si>
    <t>Reach-In_Upright Freezer</t>
  </si>
  <si>
    <t>Under Counter Freezer</t>
  </si>
  <si>
    <t>Ice Maker</t>
  </si>
  <si>
    <t>Must-Be</t>
  </si>
  <si>
    <t>Kano</t>
  </si>
  <si>
    <t>Satisfier</t>
  </si>
  <si>
    <t>Delighter</t>
  </si>
  <si>
    <t>Indifferent</t>
  </si>
  <si>
    <t>--Not Collected--</t>
  </si>
  <si>
    <t>Refrigerant Tag ID Number (Just take down one tag number)</t>
  </si>
  <si>
    <t xml:space="preserve">Moving goods in order to access the nameplates </t>
  </si>
  <si>
    <t>Trainers</t>
  </si>
  <si>
    <t>Trainers + 4 ea</t>
  </si>
  <si>
    <t>PMs and Trainers</t>
  </si>
  <si>
    <t>Time per each unit type (minutes)</t>
  </si>
  <si>
    <t>Format</t>
  </si>
  <si>
    <t>Store Count</t>
  </si>
  <si>
    <t>Total Hours</t>
  </si>
  <si>
    <t xml:space="preserve">SuperTarget </t>
  </si>
  <si>
    <t xml:space="preserve">PFresh </t>
  </si>
  <si>
    <t xml:space="preserve">Unique </t>
  </si>
  <si>
    <t xml:space="preserve">Flex </t>
  </si>
  <si>
    <t>Sum</t>
  </si>
  <si>
    <t>Average minutes/store</t>
  </si>
  <si>
    <t>Data collection  Hrs</t>
  </si>
  <si>
    <t>Minutes / Item</t>
  </si>
  <si>
    <t>total Minutes</t>
  </si>
  <si>
    <t>hrs</t>
  </si>
  <si>
    <t>Hrs/Store</t>
  </si>
  <si>
    <t>Ratio  to Pfresh</t>
  </si>
  <si>
    <t>total avg hrs</t>
  </si>
  <si>
    <t>Assume a day is 9 hrs.</t>
  </si>
  <si>
    <t>minutes/unit</t>
  </si>
  <si>
    <t>Add another table for $950</t>
  </si>
  <si>
    <t>Put one in for $1250</t>
  </si>
  <si>
    <t xml:space="preserve">*Reduced scope at $1250 </t>
  </si>
  <si>
    <t>*convert to hourly rate (reduced scope from Target)</t>
  </si>
  <si>
    <t>Then table for removed cases and self contained</t>
  </si>
  <si>
    <t>@ two prices, only if &gt; $1MM</t>
  </si>
  <si>
    <t>Send to Ed and Blake</t>
  </si>
  <si>
    <t xml:space="preserve">Tell Blake that Ed is tied up until noon. We can work out any questions, then have call </t>
  </si>
  <si>
    <t>Need a per store cost</t>
  </si>
  <si>
    <t>each PM will need to do 6 stores per week</t>
  </si>
  <si>
    <t>1/2 day mon and fri for travel</t>
  </si>
  <si>
    <t>What is the max number of stores per week on average?</t>
  </si>
  <si>
    <t>What is the cost/store/week?</t>
  </si>
  <si>
    <t>UNIQUE Stores</t>
  </si>
  <si>
    <t>SUM</t>
  </si>
  <si>
    <t>Avg/store</t>
  </si>
  <si>
    <t>Hrs</t>
  </si>
  <si>
    <t>Client Estimated Total Hours</t>
  </si>
  <si>
    <t>Intro &amp; Acclimation</t>
  </si>
  <si>
    <t>Calculated Full Scope Hrs*</t>
  </si>
  <si>
    <t>Reduced Scope Hrs* (No cases/self-contained units)</t>
  </si>
  <si>
    <t>Estimates assume we are not moving any goods and if nameplates are not readily evident, we note it and move on.</t>
  </si>
  <si>
    <t>*Includes 45 minutes of acclimation and interview time (travel not included)</t>
  </si>
  <si>
    <t>Days per store (9 hr day avg)</t>
  </si>
  <si>
    <t xml:space="preserve"> </t>
  </si>
  <si>
    <t xml:space="preserve">              </t>
  </si>
  <si>
    <t>Num</t>
  </si>
  <si>
    <t>YORN</t>
  </si>
  <si>
    <t>NUM</t>
  </si>
  <si>
    <t>*</t>
  </si>
  <si>
    <t>*Record position in asset name (e.g., CU-F, 1, RTCR A, A-01)</t>
  </si>
  <si>
    <t>YYYY</t>
  </si>
  <si>
    <t>(Panel Thickness)</t>
  </si>
  <si>
    <t>**Note ice, panels splitting, reseal and take pictures of damage.  May need access to top of box.</t>
  </si>
  <si>
    <t>CFL or LED</t>
  </si>
  <si>
    <t>Doors or Length</t>
  </si>
  <si>
    <t>Tons</t>
  </si>
  <si>
    <t>HVAC</t>
  </si>
  <si>
    <t>Asset Category</t>
  </si>
  <si>
    <t>Refrig</t>
  </si>
  <si>
    <t>Self</t>
  </si>
  <si>
    <t>Refrigerated Cases</t>
  </si>
  <si>
    <t>Type</t>
  </si>
  <si>
    <t>Lighting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</si>
</sst>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5" x14ac:knownFonts="1">
    <font>
      <sz val="11"/>
      <color theme="1"/>
      <name val="Calibri"/>
      <family val="2"/>
      <scheme val="minor"/>
    </font>
    <font>
      <i/>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trike/>
      <sz val="11"/>
      <color theme="1"/>
      <name val="Calibri"/>
      <family val="2"/>
      <scheme val="minor"/>
    </font>
    <font>
      <sz val="11"/>
      <color rgb="FFFF0000"/>
      <name val="Calibri"/>
      <family val="2"/>
      <scheme val="minor"/>
    </font>
    <font>
      <sz val="10"/>
      <color indexed="8"/>
      <name val="Arial"/>
      <family val="2"/>
    </font>
    <font>
      <b/>
      <sz val="12"/>
      <color theme="1"/>
      <name val="Calibri"/>
      <family val="2"/>
      <scheme val="minor"/>
    </font>
    <font>
      <b/>
      <strike/>
      <sz val="11"/>
      <color theme="1"/>
      <name val="Calibri"/>
      <family val="2"/>
      <scheme val="minor"/>
    </font>
    <font>
      <sz val="9"/>
      <color indexed="81"/>
      <name val="Tahoma"/>
      <family val="2"/>
    </font>
    <font>
      <b/>
      <sz val="9"/>
      <color indexed="81"/>
      <name val="Tahoma"/>
      <family val="2"/>
    </font>
    <font>
      <b/>
      <sz val="10"/>
      <color rgb="FF000000"/>
      <name val="Calibri"/>
      <family val="2"/>
    </font>
    <font>
      <sz val="11"/>
      <color rgb="FF000000"/>
      <name val="Calibri"/>
      <family val="2"/>
    </font>
    <font>
      <b/>
      <sz val="11"/>
      <color theme="0"/>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9F9F9"/>
        <bgColor indexed="64"/>
      </patternFill>
    </fill>
    <fill>
      <patternFill patternType="solid">
        <fgColor theme="4" tint="0.79998168889431442"/>
        <bgColor indexed="64"/>
      </patternFill>
    </fill>
    <fill>
      <patternFill patternType="solid">
        <fgColor theme="1" tint="4.9989318521683403E-2"/>
        <bgColor indexed="64"/>
      </patternFill>
    </fill>
    <fill>
      <patternFill patternType="solid">
        <fgColor theme="1"/>
        <bgColor indexed="64"/>
      </patternFill>
    </fill>
    <fill>
      <patternFill patternType="solid">
        <fgColor rgb="FFC000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1" tint="0.34998626667073579"/>
        <bgColor indexed="64"/>
      </patternFill>
    </fill>
  </fills>
  <borders count="80">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top/>
      <bottom/>
      <diagonal/>
    </border>
    <border>
      <left style="thin">
        <color auto="1"/>
      </left>
      <right/>
      <top style="medium">
        <color auto="1"/>
      </top>
      <bottom/>
      <diagonal/>
    </border>
    <border>
      <left/>
      <right style="medium">
        <color auto="1"/>
      </right>
      <top style="medium">
        <color auto="1"/>
      </top>
      <bottom/>
      <diagonal/>
    </border>
    <border>
      <left style="thin">
        <color auto="1"/>
      </left>
      <right/>
      <top/>
      <bottom/>
      <diagonal/>
    </border>
    <border>
      <left/>
      <right style="medium">
        <color auto="1"/>
      </right>
      <top/>
      <bottom/>
      <diagonal/>
    </border>
    <border>
      <left style="thin">
        <color auto="1"/>
      </left>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style="thin">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medium">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style="thin">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top style="thin">
        <color auto="1"/>
      </top>
      <bottom/>
      <diagonal/>
    </border>
    <border>
      <left/>
      <right/>
      <top/>
      <bottom style="thin">
        <color auto="1"/>
      </bottom>
      <diagonal/>
    </border>
    <border>
      <left/>
      <right/>
      <top style="hair">
        <color auto="1"/>
      </top>
      <bottom style="hair">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medium">
        <color auto="1"/>
      </right>
      <top style="medium">
        <color auto="1"/>
      </top>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right style="thin">
        <color auto="1"/>
      </right>
      <top style="medium">
        <color auto="1"/>
      </top>
      <bottom style="medium">
        <color auto="1"/>
      </bottom>
      <diagonal/>
    </border>
  </borders>
  <cellStyleXfs count="1">
    <xf numFmtId="0" fontId="0" fillId="0" borderId="0"/>
  </cellStyleXfs>
  <cellXfs count="364">
    <xf numFmtId="0" fontId="0" fillId="0" borderId="0" xfId="0"/>
    <xf numFmtId="0" fontId="1" fillId="0" borderId="0" xfId="0" applyFont="1"/>
    <xf numFmtId="0" fontId="2" fillId="0" borderId="0" xfId="0" applyFont="1"/>
    <xf numFmtId="0" fontId="0" fillId="2" borderId="0" xfId="0" applyFill="1"/>
    <xf numFmtId="0" fontId="0" fillId="0" borderId="4" xfId="0" applyFill="1" applyBorder="1" applyAlignment="1">
      <alignment horizontal="center"/>
    </xf>
    <xf numFmtId="0" fontId="0" fillId="0" borderId="15" xfId="0" applyBorder="1"/>
    <xf numFmtId="0" fontId="0" fillId="0" borderId="16" xfId="0" applyBorder="1"/>
    <xf numFmtId="0" fontId="2" fillId="0" borderId="0" xfId="0" applyFont="1" applyAlignment="1">
      <alignment horizontal="center" wrapText="1"/>
    </xf>
    <xf numFmtId="0" fontId="0" fillId="3" borderId="0" xfId="0" applyFill="1"/>
    <xf numFmtId="0" fontId="0" fillId="0" borderId="0" xfId="0" applyFill="1"/>
    <xf numFmtId="0" fontId="5" fillId="3" borderId="0" xfId="0" applyFont="1" applyFill="1"/>
    <xf numFmtId="0" fontId="5" fillId="0" borderId="0" xfId="0" applyFont="1"/>
    <xf numFmtId="0" fontId="0" fillId="4" borderId="0" xfId="0" applyFill="1"/>
    <xf numFmtId="0" fontId="0" fillId="0" borderId="0" xfId="0" applyFont="1" applyAlignment="1">
      <alignment wrapText="1"/>
    </xf>
    <xf numFmtId="0" fontId="0" fillId="0" borderId="18" xfId="0" applyBorder="1"/>
    <xf numFmtId="0" fontId="3" fillId="0" borderId="5" xfId="0" applyFont="1" applyFill="1" applyBorder="1" applyAlignment="1">
      <alignment horizontal="center"/>
    </xf>
    <xf numFmtId="0" fontId="3" fillId="0" borderId="6" xfId="0" applyFont="1" applyFill="1" applyBorder="1" applyAlignment="1">
      <alignment horizontal="center"/>
    </xf>
    <xf numFmtId="0" fontId="6" fillId="0" borderId="0" xfId="0" applyFont="1"/>
    <xf numFmtId="0" fontId="0" fillId="0" borderId="23" xfId="0" applyFill="1" applyBorder="1"/>
    <xf numFmtId="0" fontId="0" fillId="0" borderId="24" xfId="0" applyFill="1" applyBorder="1" applyAlignment="1">
      <alignment horizontal="center"/>
    </xf>
    <xf numFmtId="0" fontId="0" fillId="0" borderId="25" xfId="0" applyFill="1" applyBorder="1"/>
    <xf numFmtId="0" fontId="0" fillId="0" borderId="26" xfId="0" applyFill="1" applyBorder="1" applyAlignment="1">
      <alignment horizontal="center"/>
    </xf>
    <xf numFmtId="0" fontId="0" fillId="0" borderId="26" xfId="0" applyFont="1" applyFill="1" applyBorder="1" applyAlignment="1">
      <alignment horizontal="center"/>
    </xf>
    <xf numFmtId="0" fontId="0" fillId="0" borderId="27" xfId="0" applyFill="1" applyBorder="1"/>
    <xf numFmtId="0" fontId="0" fillId="0" borderId="24" xfId="0" applyFont="1" applyFill="1" applyBorder="1" applyAlignment="1">
      <alignment horizontal="center"/>
    </xf>
    <xf numFmtId="0" fontId="0" fillId="0" borderId="25" xfId="0" applyFill="1" applyBorder="1" applyAlignment="1">
      <alignment horizontal="left"/>
    </xf>
    <xf numFmtId="0" fontId="0" fillId="0" borderId="28" xfId="0" applyFill="1" applyBorder="1" applyAlignment="1">
      <alignment horizontal="center"/>
    </xf>
    <xf numFmtId="0" fontId="0" fillId="0" borderId="24" xfId="0" applyFill="1" applyBorder="1"/>
    <xf numFmtId="0" fontId="0" fillId="0" borderId="26" xfId="0" applyFill="1" applyBorder="1"/>
    <xf numFmtId="0" fontId="0" fillId="0" borderId="28" xfId="0" applyFill="1" applyBorder="1"/>
    <xf numFmtId="0" fontId="6" fillId="2" borderId="0" xfId="0" applyFont="1" applyFill="1"/>
    <xf numFmtId="0" fontId="0" fillId="0" borderId="28" xfId="0" quotePrefix="1" applyFill="1" applyBorder="1" applyAlignment="1">
      <alignment horizontal="center"/>
    </xf>
    <xf numFmtId="0" fontId="0" fillId="2" borderId="26" xfId="0" applyFill="1" applyBorder="1" applyAlignment="1">
      <alignment horizontal="center"/>
    </xf>
    <xf numFmtId="3" fontId="4" fillId="0" borderId="29" xfId="0" applyNumberFormat="1" applyFont="1" applyFill="1" applyBorder="1" applyAlignment="1">
      <alignment horizontal="center"/>
    </xf>
    <xf numFmtId="0" fontId="2" fillId="0" borderId="29" xfId="0" applyFont="1" applyFill="1" applyBorder="1" applyAlignment="1">
      <alignment horizontal="center"/>
    </xf>
    <xf numFmtId="0" fontId="3" fillId="0" borderId="22" xfId="0" applyFont="1" applyFill="1" applyBorder="1" applyAlignment="1">
      <alignment horizontal="center"/>
    </xf>
    <xf numFmtId="0" fontId="0" fillId="5" borderId="37" xfId="0" applyFont="1" applyFill="1" applyBorder="1"/>
    <xf numFmtId="0" fontId="0" fillId="2" borderId="26" xfId="0" applyFont="1" applyFill="1" applyBorder="1" applyAlignment="1">
      <alignment horizontal="center"/>
    </xf>
    <xf numFmtId="0" fontId="0" fillId="2" borderId="24" xfId="0" applyFont="1" applyFill="1" applyBorder="1" applyAlignment="1">
      <alignment horizontal="center"/>
    </xf>
    <xf numFmtId="0" fontId="0" fillId="2" borderId="28" xfId="0" applyFill="1" applyBorder="1" applyAlignment="1">
      <alignment horizontal="center"/>
    </xf>
    <xf numFmtId="0" fontId="0" fillId="2" borderId="28" xfId="0" applyFont="1" applyFill="1" applyBorder="1" applyAlignment="1">
      <alignment horizontal="center"/>
    </xf>
    <xf numFmtId="0" fontId="0" fillId="6" borderId="26" xfId="0" applyFill="1" applyBorder="1" applyAlignment="1">
      <alignment horizontal="center"/>
    </xf>
    <xf numFmtId="0" fontId="0" fillId="6" borderId="0" xfId="0" applyFill="1"/>
    <xf numFmtId="0" fontId="0" fillId="0" borderId="0" xfId="0" applyFill="1" applyBorder="1"/>
    <xf numFmtId="4" fontId="7" fillId="7" borderId="0" xfId="0" applyNumberFormat="1" applyFont="1" applyFill="1" applyBorder="1" applyAlignment="1">
      <alignment horizontal="left" vertical="center"/>
    </xf>
    <xf numFmtId="4" fontId="7" fillId="0" borderId="0" xfId="0" applyNumberFormat="1" applyFont="1" applyBorder="1" applyAlignment="1">
      <alignment horizontal="left" vertical="center"/>
    </xf>
    <xf numFmtId="0" fontId="0" fillId="0" borderId="0" xfId="0" applyAlignment="1">
      <alignment horizontal="center"/>
    </xf>
    <xf numFmtId="0" fontId="0" fillId="0" borderId="3" xfId="0" applyFill="1" applyBorder="1" applyAlignment="1">
      <alignment horizontal="center"/>
    </xf>
    <xf numFmtId="0" fontId="0" fillId="0" borderId="0" xfId="0" applyFill="1" applyBorder="1" applyAlignment="1">
      <alignment horizontal="left"/>
    </xf>
    <xf numFmtId="0" fontId="0" fillId="0" borderId="0" xfId="0" applyBorder="1"/>
    <xf numFmtId="0" fontId="0" fillId="0" borderId="1" xfId="0" applyFill="1" applyBorder="1" applyAlignment="1">
      <alignment horizontal="center"/>
    </xf>
    <xf numFmtId="0" fontId="0" fillId="0" borderId="7" xfId="0" applyFill="1" applyBorder="1" applyAlignment="1">
      <alignment horizontal="center"/>
    </xf>
    <xf numFmtId="0" fontId="0" fillId="0" borderId="5" xfId="0" applyFill="1" applyBorder="1" applyAlignment="1">
      <alignment horizontal="center"/>
    </xf>
    <xf numFmtId="0" fontId="0" fillId="0" borderId="0" xfId="0" applyAlignment="1">
      <alignment horizontal="center" vertical="center"/>
    </xf>
    <xf numFmtId="0" fontId="0" fillId="0" borderId="0" xfId="0" applyFont="1" applyAlignment="1">
      <alignment horizontal="center" vertical="center"/>
    </xf>
    <xf numFmtId="0" fontId="0" fillId="0" borderId="41" xfId="0" applyFill="1" applyBorder="1" applyAlignment="1">
      <alignment horizontal="center"/>
    </xf>
    <xf numFmtId="0" fontId="0" fillId="0" borderId="41" xfId="0" applyFont="1" applyFill="1" applyBorder="1" applyAlignment="1">
      <alignment horizontal="center"/>
    </xf>
    <xf numFmtId="0" fontId="2" fillId="0" borderId="0" xfId="0" applyFont="1" applyFill="1" applyBorder="1" applyAlignment="1"/>
    <xf numFmtId="0" fontId="8" fillId="0" borderId="0" xfId="0" applyFont="1"/>
    <xf numFmtId="0" fontId="0" fillId="0" borderId="37" xfId="0" applyBorder="1"/>
    <xf numFmtId="0" fontId="0" fillId="0" borderId="3"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0" fillId="0" borderId="1" xfId="0" applyFill="1" applyBorder="1" applyAlignment="1">
      <alignment horizontal="left"/>
    </xf>
    <xf numFmtId="0" fontId="3" fillId="0" borderId="0" xfId="0" applyFont="1" applyFill="1" applyBorder="1" applyAlignment="1"/>
    <xf numFmtId="0" fontId="0" fillId="0" borderId="0" xfId="0" applyFill="1" applyBorder="1" applyAlignment="1">
      <alignment horizontal="center"/>
    </xf>
    <xf numFmtId="0" fontId="0" fillId="0" borderId="15" xfId="0" applyFont="1" applyFill="1" applyBorder="1" applyAlignment="1">
      <alignment horizontal="center"/>
    </xf>
    <xf numFmtId="0" fontId="2" fillId="0" borderId="3" xfId="0" applyFont="1" applyBorder="1" applyAlignment="1">
      <alignment horizontal="center" vertical="center"/>
    </xf>
    <xf numFmtId="0" fontId="2" fillId="0" borderId="43" xfId="0" applyFont="1" applyFill="1" applyBorder="1"/>
    <xf numFmtId="0" fontId="2" fillId="0" borderId="43" xfId="0" applyFont="1" applyFill="1" applyBorder="1" applyAlignment="1">
      <alignment horizontal="left"/>
    </xf>
    <xf numFmtId="0" fontId="0" fillId="0" borderId="43" xfId="0" applyBorder="1" applyAlignment="1">
      <alignment horizontal="left" vertical="top"/>
    </xf>
    <xf numFmtId="0" fontId="0" fillId="0" borderId="44" xfId="0" applyBorder="1" applyAlignment="1">
      <alignment horizontal="left" vertical="top"/>
    </xf>
    <xf numFmtId="0" fontId="3" fillId="0" borderId="39" xfId="0" applyFont="1" applyFill="1" applyBorder="1" applyAlignment="1">
      <alignment horizontal="center"/>
    </xf>
    <xf numFmtId="3" fontId="4" fillId="0" borderId="41" xfId="0" applyNumberFormat="1" applyFont="1" applyFill="1" applyBorder="1" applyAlignment="1">
      <alignment horizontal="center"/>
    </xf>
    <xf numFmtId="0" fontId="0" fillId="0" borderId="41" xfId="0" applyBorder="1" applyAlignment="1">
      <alignment horizontal="center" vertical="top"/>
    </xf>
    <xf numFmtId="0" fontId="0" fillId="0" borderId="40" xfId="0" applyBorder="1" applyAlignment="1">
      <alignment horizontal="center" vertical="top"/>
    </xf>
    <xf numFmtId="0" fontId="3" fillId="0" borderId="17" xfId="0" applyFont="1" applyFill="1" applyBorder="1" applyAlignment="1">
      <alignment horizontal="center"/>
    </xf>
    <xf numFmtId="3" fontId="4" fillId="0" borderId="15" xfId="0" applyNumberFormat="1" applyFont="1" applyFill="1" applyBorder="1" applyAlignment="1">
      <alignment horizontal="center"/>
    </xf>
    <xf numFmtId="0" fontId="0" fillId="0" borderId="15" xfId="0" applyFill="1" applyBorder="1" applyAlignment="1">
      <alignment horizontal="center"/>
    </xf>
    <xf numFmtId="0" fontId="0" fillId="0" borderId="15" xfId="0" applyBorder="1" applyAlignment="1">
      <alignment horizontal="center" vertical="top"/>
    </xf>
    <xf numFmtId="0" fontId="0" fillId="0" borderId="16" xfId="0" applyBorder="1" applyAlignment="1">
      <alignment horizontal="center" vertical="top"/>
    </xf>
    <xf numFmtId="0" fontId="2" fillId="0" borderId="39" xfId="0" applyFont="1" applyFill="1" applyBorder="1" applyAlignment="1">
      <alignment horizontal="center"/>
    </xf>
    <xf numFmtId="0" fontId="0" fillId="0" borderId="41" xfId="0" applyBorder="1" applyAlignment="1">
      <alignment horizontal="center"/>
    </xf>
    <xf numFmtId="0" fontId="0" fillId="0" borderId="40" xfId="0" applyBorder="1" applyAlignment="1">
      <alignment horizontal="center"/>
    </xf>
    <xf numFmtId="0" fontId="0" fillId="0" borderId="46" xfId="0" applyFill="1" applyBorder="1" applyAlignment="1">
      <alignment horizontal="center"/>
    </xf>
    <xf numFmtId="0" fontId="0" fillId="0" borderId="20" xfId="0" applyFill="1" applyBorder="1" applyAlignment="1">
      <alignment horizontal="center"/>
    </xf>
    <xf numFmtId="3" fontId="4" fillId="0" borderId="40" xfId="0" applyNumberFormat="1" applyFont="1" applyFill="1" applyBorder="1" applyAlignment="1">
      <alignment horizontal="center"/>
    </xf>
    <xf numFmtId="3" fontId="4" fillId="0" borderId="16" xfId="0" applyNumberFormat="1" applyFont="1" applyFill="1" applyBorder="1" applyAlignment="1">
      <alignment horizontal="center"/>
    </xf>
    <xf numFmtId="0" fontId="0" fillId="0" borderId="29" xfId="0" applyFill="1" applyBorder="1" applyAlignment="1">
      <alignment horizontal="center"/>
    </xf>
    <xf numFmtId="3" fontId="4" fillId="0" borderId="20" xfId="0" applyNumberFormat="1" applyFont="1" applyFill="1" applyBorder="1" applyAlignment="1">
      <alignment horizontal="center"/>
    </xf>
    <xf numFmtId="3" fontId="4" fillId="0" borderId="21" xfId="0" applyNumberFormat="1" applyFont="1" applyFill="1" applyBorder="1" applyAlignment="1">
      <alignment horizontal="center"/>
    </xf>
    <xf numFmtId="3" fontId="4" fillId="0" borderId="18" xfId="0" applyNumberFormat="1" applyFont="1" applyFill="1" applyBorder="1" applyAlignment="1">
      <alignment horizontal="center"/>
    </xf>
    <xf numFmtId="3" fontId="4" fillId="0" borderId="19" xfId="0" applyNumberFormat="1" applyFont="1" applyFill="1" applyBorder="1" applyAlignment="1">
      <alignment horizontal="center"/>
    </xf>
    <xf numFmtId="0" fontId="2" fillId="0" borderId="2" xfId="0" applyFont="1" applyFill="1" applyBorder="1" applyAlignment="1">
      <alignment horizontal="center"/>
    </xf>
    <xf numFmtId="0" fontId="3" fillId="0" borderId="2" xfId="0" applyFont="1" applyFill="1" applyBorder="1" applyAlignment="1">
      <alignment horizontal="center"/>
    </xf>
    <xf numFmtId="0" fontId="0" fillId="0" borderId="26" xfId="0" quotePrefix="1" applyFont="1" applyFill="1" applyBorder="1" applyAlignment="1">
      <alignment horizontal="center"/>
    </xf>
    <xf numFmtId="0" fontId="0" fillId="0" borderId="26" xfId="0" quotePrefix="1" applyFill="1" applyBorder="1" applyAlignment="1">
      <alignment horizontal="center"/>
    </xf>
    <xf numFmtId="0" fontId="0" fillId="2" borderId="26" xfId="0" applyFill="1" applyBorder="1"/>
    <xf numFmtId="0" fontId="0" fillId="0" borderId="12" xfId="0" quotePrefix="1" applyFont="1" applyFill="1" applyBorder="1" applyAlignment="1">
      <alignment horizontal="center"/>
    </xf>
    <xf numFmtId="0" fontId="0" fillId="0" borderId="12" xfId="0" applyFont="1" applyFill="1" applyBorder="1" applyAlignment="1">
      <alignment horizontal="center"/>
    </xf>
    <xf numFmtId="0" fontId="0" fillId="0" borderId="28" xfId="0" quotePrefix="1" applyFill="1" applyBorder="1"/>
    <xf numFmtId="0" fontId="0" fillId="0" borderId="50" xfId="0" applyFill="1" applyBorder="1" applyAlignment="1">
      <alignment horizontal="center"/>
    </xf>
    <xf numFmtId="0" fontId="0" fillId="2" borderId="51" xfId="0" applyFill="1" applyBorder="1" applyAlignment="1">
      <alignment horizontal="center"/>
    </xf>
    <xf numFmtId="0" fontId="0" fillId="0" borderId="51" xfId="0" applyFill="1" applyBorder="1" applyAlignment="1">
      <alignment horizontal="center"/>
    </xf>
    <xf numFmtId="0" fontId="0" fillId="2" borderId="52" xfId="0" applyFont="1" applyFill="1" applyBorder="1" applyAlignment="1">
      <alignment horizontal="center"/>
    </xf>
    <xf numFmtId="0" fontId="0" fillId="0" borderId="50" xfId="0" applyFont="1" applyFill="1" applyBorder="1" applyAlignment="1">
      <alignment horizontal="center"/>
    </xf>
    <xf numFmtId="0" fontId="0" fillId="2" borderId="51" xfId="0" applyFont="1" applyFill="1" applyBorder="1" applyAlignment="1">
      <alignment horizontal="center"/>
    </xf>
    <xf numFmtId="0" fontId="0" fillId="0" borderId="51" xfId="0" quotePrefix="1" applyFont="1" applyFill="1" applyBorder="1" applyAlignment="1">
      <alignment horizontal="center"/>
    </xf>
    <xf numFmtId="0" fontId="0" fillId="0" borderId="51" xfId="0" applyFont="1" applyFill="1" applyBorder="1" applyAlignment="1">
      <alignment horizontal="center"/>
    </xf>
    <xf numFmtId="0" fontId="0" fillId="6" borderId="51" xfId="0" applyFill="1" applyBorder="1" applyAlignment="1">
      <alignment horizontal="center"/>
    </xf>
    <xf numFmtId="0" fontId="0" fillId="0" borderId="52" xfId="0" applyFill="1" applyBorder="1" applyAlignment="1">
      <alignment horizontal="center"/>
    </xf>
    <xf numFmtId="0" fontId="0" fillId="0" borderId="54" xfId="0" applyFill="1" applyBorder="1"/>
    <xf numFmtId="0" fontId="0" fillId="0" borderId="55" xfId="0" applyFill="1" applyBorder="1"/>
    <xf numFmtId="0" fontId="0" fillId="0" borderId="53" xfId="0" applyFill="1" applyBorder="1" applyAlignment="1">
      <alignment horizontal="left"/>
    </xf>
    <xf numFmtId="0" fontId="0" fillId="0" borderId="17" xfId="0" applyBorder="1" applyAlignment="1">
      <alignment vertical="center"/>
    </xf>
    <xf numFmtId="0" fontId="0" fillId="0" borderId="15" xfId="0" applyBorder="1" applyAlignment="1">
      <alignment vertical="center"/>
    </xf>
    <xf numFmtId="0" fontId="0" fillId="0" borderId="16" xfId="0" applyBorder="1" applyAlignment="1">
      <alignment vertical="center"/>
    </xf>
    <xf numFmtId="0" fontId="3" fillId="0" borderId="36" xfId="0" applyFont="1" applyFill="1" applyBorder="1" applyAlignment="1">
      <alignment horizontal="center"/>
    </xf>
    <xf numFmtId="0" fontId="0" fillId="0" borderId="0" xfId="0" applyBorder="1" applyAlignment="1">
      <alignment horizontal="left" vertical="top"/>
    </xf>
    <xf numFmtId="0" fontId="0" fillId="0" borderId="0" xfId="0" applyBorder="1" applyAlignment="1">
      <alignment horizontal="center" vertical="top" wrapText="1"/>
    </xf>
    <xf numFmtId="0" fontId="0" fillId="0" borderId="0" xfId="0" applyBorder="1" applyAlignment="1">
      <alignment horizontal="center" vertical="top"/>
    </xf>
    <xf numFmtId="0" fontId="0" fillId="0" borderId="0" xfId="0" applyBorder="1" applyAlignment="1">
      <alignment horizontal="center"/>
    </xf>
    <xf numFmtId="0" fontId="2" fillId="0" borderId="0" xfId="0" applyFont="1" applyBorder="1" applyAlignment="1">
      <alignment vertical="top"/>
    </xf>
    <xf numFmtId="0" fontId="2" fillId="0" borderId="0" xfId="0" applyFont="1" applyBorder="1" applyAlignment="1">
      <alignment vertical="top" wrapText="1"/>
    </xf>
    <xf numFmtId="0" fontId="0" fillId="0" borderId="40" xfId="0" applyFill="1" applyBorder="1" applyAlignment="1">
      <alignment horizontal="center" vertical="center"/>
    </xf>
    <xf numFmtId="0" fontId="0" fillId="0" borderId="57" xfId="0" applyBorder="1" applyAlignment="1">
      <alignment horizontal="left" vertical="top"/>
    </xf>
    <xf numFmtId="0" fontId="0" fillId="0" borderId="58" xfId="0" applyBorder="1" applyAlignment="1">
      <alignment vertical="top" wrapText="1"/>
    </xf>
    <xf numFmtId="0" fontId="0" fillId="0" borderId="22" xfId="0" applyBorder="1" applyAlignment="1">
      <alignment vertical="top" wrapText="1"/>
    </xf>
    <xf numFmtId="0" fontId="0" fillId="0" borderId="22" xfId="0" applyBorder="1" applyAlignment="1">
      <alignment vertical="top"/>
    </xf>
    <xf numFmtId="0" fontId="0" fillId="0" borderId="22" xfId="0" applyBorder="1" applyAlignment="1">
      <alignment horizontal="center" vertical="top"/>
    </xf>
    <xf numFmtId="0" fontId="0" fillId="0" borderId="59" xfId="0" applyBorder="1"/>
    <xf numFmtId="0" fontId="0" fillId="0" borderId="60" xfId="0" applyBorder="1"/>
    <xf numFmtId="0" fontId="0" fillId="0" borderId="31" xfId="0" applyBorder="1"/>
    <xf numFmtId="0" fontId="0" fillId="0" borderId="29" xfId="0" applyBorder="1"/>
    <xf numFmtId="0" fontId="0" fillId="0" borderId="33" xfId="0" applyBorder="1"/>
    <xf numFmtId="0" fontId="0" fillId="0" borderId="61" xfId="0" applyBorder="1"/>
    <xf numFmtId="0" fontId="0" fillId="0" borderId="62" xfId="0" applyBorder="1"/>
    <xf numFmtId="0" fontId="0" fillId="0" borderId="35" xfId="0" applyBorder="1"/>
    <xf numFmtId="0" fontId="0" fillId="0" borderId="0" xfId="0" applyBorder="1" applyAlignment="1">
      <alignment horizontal="center" wrapText="1"/>
    </xf>
    <xf numFmtId="3" fontId="4" fillId="0" borderId="18" xfId="0" applyNumberFormat="1" applyFont="1" applyFill="1" applyBorder="1" applyAlignment="1">
      <alignment horizontal="center"/>
    </xf>
    <xf numFmtId="3" fontId="4" fillId="0" borderId="19" xfId="0" applyNumberFormat="1" applyFont="1" applyFill="1" applyBorder="1" applyAlignment="1">
      <alignment horizontal="center"/>
    </xf>
    <xf numFmtId="3" fontId="4" fillId="0" borderId="20" xfId="0" applyNumberFormat="1" applyFont="1" applyFill="1" applyBorder="1" applyAlignment="1">
      <alignment horizontal="center"/>
    </xf>
    <xf numFmtId="3" fontId="4" fillId="0" borderId="21" xfId="0" applyNumberFormat="1" applyFont="1" applyFill="1" applyBorder="1" applyAlignment="1">
      <alignment horizontal="center"/>
    </xf>
    <xf numFmtId="0" fontId="0" fillId="8" borderId="54" xfId="0" applyFill="1" applyBorder="1"/>
    <xf numFmtId="0" fontId="0" fillId="8" borderId="55" xfId="0" applyFill="1" applyBorder="1"/>
    <xf numFmtId="0" fontId="0" fillId="8" borderId="53" xfId="0" applyFill="1" applyBorder="1"/>
    <xf numFmtId="0" fontId="0" fillId="8" borderId="54" xfId="0" applyFill="1" applyBorder="1" applyAlignment="1">
      <alignment horizontal="left"/>
    </xf>
    <xf numFmtId="3" fontId="4" fillId="0" borderId="63" xfId="0" applyNumberFormat="1" applyFont="1" applyFill="1" applyBorder="1" applyAlignment="1">
      <alignment horizontal="center"/>
    </xf>
    <xf numFmtId="3" fontId="4" fillId="0" borderId="64" xfId="0" applyNumberFormat="1" applyFont="1" applyFill="1" applyBorder="1" applyAlignment="1">
      <alignment horizontal="center"/>
    </xf>
    <xf numFmtId="0" fontId="2" fillId="8" borderId="0" xfId="0" applyFont="1" applyFill="1" applyBorder="1" applyAlignment="1">
      <alignment horizontal="center"/>
    </xf>
    <xf numFmtId="0" fontId="0" fillId="0" borderId="65" xfId="0" applyFill="1" applyBorder="1" applyAlignment="1">
      <alignment horizontal="center"/>
    </xf>
    <xf numFmtId="3" fontId="4" fillId="9" borderId="29" xfId="0" applyNumberFormat="1" applyFont="1" applyFill="1" applyBorder="1" applyAlignment="1">
      <alignment horizontal="center"/>
    </xf>
    <xf numFmtId="3" fontId="4" fillId="9" borderId="19" xfId="0" applyNumberFormat="1" applyFont="1" applyFill="1" applyBorder="1" applyAlignment="1">
      <alignment horizontal="center"/>
    </xf>
    <xf numFmtId="3" fontId="4" fillId="9" borderId="21" xfId="0" applyNumberFormat="1" applyFont="1" applyFill="1" applyBorder="1" applyAlignment="1">
      <alignment horizontal="center"/>
    </xf>
    <xf numFmtId="0" fontId="3" fillId="9" borderId="36" xfId="0" applyFont="1"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0" fillId="0" borderId="55" xfId="0" applyFill="1" applyBorder="1" applyAlignment="1">
      <alignment horizontal="center"/>
    </xf>
    <xf numFmtId="0" fontId="0" fillId="0" borderId="0" xfId="0" quotePrefix="1"/>
    <xf numFmtId="0" fontId="0" fillId="0" borderId="31" xfId="0" applyFill="1" applyBorder="1" applyAlignment="1">
      <alignment horizontal="center"/>
    </xf>
    <xf numFmtId="0" fontId="0" fillId="8" borderId="23" xfId="0" applyFill="1" applyBorder="1"/>
    <xf numFmtId="0" fontId="0" fillId="8" borderId="25" xfId="0" applyFill="1" applyBorder="1"/>
    <xf numFmtId="0" fontId="0" fillId="8" borderId="27" xfId="0" applyFill="1" applyBorder="1"/>
    <xf numFmtId="0" fontId="0" fillId="8" borderId="25" xfId="0" applyFill="1" applyBorder="1" applyAlignment="1">
      <alignment horizontal="left"/>
    </xf>
    <xf numFmtId="0" fontId="0" fillId="0" borderId="60" xfId="0" applyBorder="1" applyAlignment="1">
      <alignment horizontal="left" vertical="top"/>
    </xf>
    <xf numFmtId="0" fontId="0" fillId="0" borderId="62" xfId="0" applyBorder="1" applyAlignment="1">
      <alignment horizontal="left" vertical="top"/>
    </xf>
    <xf numFmtId="0" fontId="0" fillId="0" borderId="66" xfId="0" applyFill="1" applyBorder="1" applyAlignment="1">
      <alignment horizontal="center"/>
    </xf>
    <xf numFmtId="0" fontId="0" fillId="2" borderId="67" xfId="0" applyFill="1" applyBorder="1" applyAlignment="1">
      <alignment horizontal="center"/>
    </xf>
    <xf numFmtId="0" fontId="0" fillId="0" borderId="67" xfId="0" quotePrefix="1" applyFill="1" applyBorder="1" applyAlignment="1">
      <alignment horizontal="center"/>
    </xf>
    <xf numFmtId="0" fontId="0" fillId="2" borderId="68" xfId="0" applyFill="1" applyBorder="1" applyAlignment="1">
      <alignment horizontal="center"/>
    </xf>
    <xf numFmtId="0" fontId="0" fillId="2" borderId="66" xfId="0" applyFont="1" applyFill="1" applyBorder="1" applyAlignment="1">
      <alignment horizontal="center"/>
    </xf>
    <xf numFmtId="0" fontId="0" fillId="0" borderId="67" xfId="0" applyFill="1" applyBorder="1" applyAlignment="1">
      <alignment horizontal="center"/>
    </xf>
    <xf numFmtId="0" fontId="0" fillId="0" borderId="68" xfId="0" applyFill="1" applyBorder="1"/>
    <xf numFmtId="0" fontId="0" fillId="0" borderId="57" xfId="0" applyBorder="1" applyAlignment="1">
      <alignment vertical="top" wrapText="1"/>
    </xf>
    <xf numFmtId="3" fontId="4" fillId="9" borderId="69" xfId="0" applyNumberFormat="1" applyFont="1" applyFill="1" applyBorder="1" applyAlignment="1">
      <alignment horizontal="center"/>
    </xf>
    <xf numFmtId="3" fontId="4" fillId="9" borderId="70" xfId="0" applyNumberFormat="1" applyFont="1" applyFill="1" applyBorder="1" applyAlignment="1">
      <alignment horizontal="center"/>
    </xf>
    <xf numFmtId="0" fontId="0" fillId="0" borderId="71" xfId="0" applyFill="1" applyBorder="1" applyAlignment="1">
      <alignment horizontal="center"/>
    </xf>
    <xf numFmtId="0" fontId="0" fillId="0" borderId="72" xfId="0" applyBorder="1" applyAlignment="1">
      <alignment vertical="top" wrapText="1"/>
    </xf>
    <xf numFmtId="0" fontId="0" fillId="0" borderId="68" xfId="0" quotePrefix="1" applyFill="1" applyBorder="1" applyAlignment="1">
      <alignment horizontal="center"/>
    </xf>
    <xf numFmtId="0" fontId="0" fillId="0" borderId="66" xfId="0" applyFont="1" applyFill="1" applyBorder="1" applyAlignment="1">
      <alignment horizontal="center"/>
    </xf>
    <xf numFmtId="0" fontId="0" fillId="0" borderId="32" xfId="0" quotePrefix="1" applyFont="1" applyFill="1" applyBorder="1" applyAlignment="1">
      <alignment horizontal="center"/>
    </xf>
    <xf numFmtId="0" fontId="0" fillId="0" borderId="32" xfId="0" applyFont="1" applyFill="1" applyBorder="1" applyAlignment="1">
      <alignment horizontal="center"/>
    </xf>
    <xf numFmtId="0" fontId="0" fillId="6" borderId="67" xfId="0" applyFill="1" applyBorder="1" applyAlignment="1">
      <alignment horizontal="center"/>
    </xf>
    <xf numFmtId="0" fontId="0" fillId="2" borderId="67" xfId="0" applyFont="1" applyFill="1" applyBorder="1" applyAlignment="1">
      <alignment horizontal="center"/>
    </xf>
    <xf numFmtId="0" fontId="0" fillId="0" borderId="67" xfId="0" applyFont="1" applyFill="1" applyBorder="1" applyAlignment="1">
      <alignment horizontal="center"/>
    </xf>
    <xf numFmtId="0" fontId="0" fillId="0" borderId="68" xfId="0" applyFill="1" applyBorder="1" applyAlignment="1">
      <alignment horizontal="center"/>
    </xf>
    <xf numFmtId="0" fontId="0" fillId="0" borderId="57" xfId="0" applyBorder="1" applyAlignment="1">
      <alignment vertical="top"/>
    </xf>
    <xf numFmtId="0" fontId="0" fillId="0" borderId="72" xfId="0" applyBorder="1" applyAlignment="1">
      <alignment vertical="top"/>
    </xf>
    <xf numFmtId="0" fontId="0" fillId="0" borderId="67" xfId="0" quotePrefix="1" applyFont="1" applyFill="1" applyBorder="1" applyAlignment="1">
      <alignment horizontal="center"/>
    </xf>
    <xf numFmtId="0" fontId="2" fillId="8" borderId="45" xfId="0" applyFont="1" applyFill="1" applyBorder="1"/>
    <xf numFmtId="0" fontId="2" fillId="8" borderId="43" xfId="0" applyFont="1" applyFill="1" applyBorder="1"/>
    <xf numFmtId="0" fontId="3" fillId="8" borderId="39" xfId="0" applyFont="1" applyFill="1" applyBorder="1" applyAlignment="1">
      <alignment horizontal="center"/>
    </xf>
    <xf numFmtId="0" fontId="2" fillId="8" borderId="43" xfId="0" applyFont="1" applyFill="1" applyBorder="1" applyAlignment="1">
      <alignment horizontal="left"/>
    </xf>
    <xf numFmtId="0" fontId="0" fillId="10" borderId="26" xfId="0" quotePrefix="1" applyFill="1" applyBorder="1" applyAlignment="1">
      <alignment horizontal="center"/>
    </xf>
    <xf numFmtId="0" fontId="0" fillId="10" borderId="51" xfId="0" quotePrefix="1" applyFont="1" applyFill="1" applyBorder="1" applyAlignment="1">
      <alignment horizontal="center"/>
    </xf>
    <xf numFmtId="0" fontId="0" fillId="10" borderId="26" xfId="0" quotePrefix="1" applyFont="1" applyFill="1" applyBorder="1" applyAlignment="1">
      <alignment horizontal="center"/>
    </xf>
    <xf numFmtId="0" fontId="0" fillId="10" borderId="12" xfId="0" quotePrefix="1" applyFont="1" applyFill="1" applyBorder="1" applyAlignment="1">
      <alignment horizontal="center"/>
    </xf>
    <xf numFmtId="0" fontId="0" fillId="10" borderId="28" xfId="0" quotePrefix="1" applyFill="1" applyBorder="1" applyAlignment="1">
      <alignment horizontal="center"/>
    </xf>
    <xf numFmtId="0" fontId="0" fillId="11" borderId="26" xfId="0" applyFont="1" applyFill="1" applyBorder="1" applyAlignment="1">
      <alignment horizontal="center"/>
    </xf>
    <xf numFmtId="0" fontId="0" fillId="4" borderId="51" xfId="0" applyFill="1" applyBorder="1" applyAlignment="1">
      <alignment horizontal="center"/>
    </xf>
    <xf numFmtId="0" fontId="0" fillId="4" borderId="26" xfId="0" applyFill="1" applyBorder="1" applyAlignment="1">
      <alignment horizontal="center"/>
    </xf>
    <xf numFmtId="0" fontId="0" fillId="11" borderId="26" xfId="0" applyFill="1" applyBorder="1" applyAlignment="1">
      <alignment horizontal="center"/>
    </xf>
    <xf numFmtId="0" fontId="0" fillId="11" borderId="51" xfId="0" applyFill="1" applyBorder="1" applyAlignment="1">
      <alignment horizontal="center"/>
    </xf>
    <xf numFmtId="0" fontId="9" fillId="10" borderId="43" xfId="0" applyFont="1" applyFill="1" applyBorder="1"/>
    <xf numFmtId="0" fontId="5" fillId="10" borderId="41" xfId="0" applyFont="1" applyFill="1" applyBorder="1" applyAlignment="1">
      <alignment horizontal="center"/>
    </xf>
    <xf numFmtId="0" fontId="5" fillId="10" borderId="0" xfId="0" applyFont="1" applyFill="1"/>
    <xf numFmtId="0" fontId="5" fillId="10" borderId="15" xfId="0" applyFont="1" applyFill="1" applyBorder="1" applyAlignment="1">
      <alignment horizontal="center"/>
    </xf>
    <xf numFmtId="0" fontId="2" fillId="10" borderId="39" xfId="0" applyFont="1" applyFill="1" applyBorder="1" applyAlignment="1">
      <alignment horizontal="center"/>
    </xf>
    <xf numFmtId="3" fontId="4" fillId="10" borderId="41" xfId="0" applyNumberFormat="1" applyFont="1" applyFill="1" applyBorder="1" applyAlignment="1">
      <alignment horizontal="center"/>
    </xf>
    <xf numFmtId="3" fontId="4" fillId="10" borderId="40" xfId="0" applyNumberFormat="1" applyFont="1" applyFill="1" applyBorder="1" applyAlignment="1">
      <alignment horizontal="center"/>
    </xf>
    <xf numFmtId="0" fontId="0" fillId="10" borderId="46" xfId="0" applyFill="1" applyBorder="1" applyAlignment="1">
      <alignment horizontal="center"/>
    </xf>
    <xf numFmtId="0" fontId="0" fillId="10" borderId="41" xfId="0" applyFill="1" applyBorder="1" applyAlignment="1">
      <alignment horizontal="center"/>
    </xf>
    <xf numFmtId="0" fontId="0" fillId="10" borderId="41" xfId="0" applyFont="1" applyFill="1" applyBorder="1" applyAlignment="1">
      <alignment horizontal="center"/>
    </xf>
    <xf numFmtId="0" fontId="0" fillId="10" borderId="41" xfId="0" applyFill="1" applyBorder="1" applyAlignment="1">
      <alignment horizontal="center" vertical="top"/>
    </xf>
    <xf numFmtId="0" fontId="0" fillId="10" borderId="40" xfId="0" applyFill="1" applyBorder="1" applyAlignment="1">
      <alignment horizontal="center" vertical="top"/>
    </xf>
    <xf numFmtId="0" fontId="0" fillId="10" borderId="0" xfId="0" applyFill="1" applyBorder="1" applyAlignment="1">
      <alignment horizontal="center" vertical="top"/>
    </xf>
    <xf numFmtId="0" fontId="0" fillId="10" borderId="0" xfId="0" applyFill="1"/>
    <xf numFmtId="0" fontId="2" fillId="2" borderId="11" xfId="0" applyFont="1" applyFill="1" applyBorder="1" applyAlignment="1">
      <alignment horizontal="center"/>
    </xf>
    <xf numFmtId="0" fontId="2" fillId="2" borderId="32" xfId="0" applyFont="1" applyFill="1" applyBorder="1" applyAlignment="1">
      <alignment horizontal="center"/>
    </xf>
    <xf numFmtId="3" fontId="4" fillId="2" borderId="48" xfId="0" applyNumberFormat="1" applyFont="1" applyFill="1" applyBorder="1" applyAlignment="1">
      <alignment horizontal="center"/>
    </xf>
    <xf numFmtId="3" fontId="4" fillId="2" borderId="29" xfId="0" applyNumberFormat="1" applyFont="1" applyFill="1" applyBorder="1" applyAlignment="1">
      <alignment horizontal="center"/>
    </xf>
    <xf numFmtId="0" fontId="0" fillId="2" borderId="48" xfId="0" applyFill="1" applyBorder="1" applyAlignment="1">
      <alignment horizontal="center" vertical="center"/>
    </xf>
    <xf numFmtId="0" fontId="2" fillId="3" borderId="11" xfId="0" applyFont="1" applyFill="1" applyBorder="1" applyAlignment="1">
      <alignment horizontal="center"/>
    </xf>
    <xf numFmtId="0" fontId="2" fillId="3" borderId="32" xfId="0" applyFont="1" applyFill="1" applyBorder="1" applyAlignment="1">
      <alignment horizontal="center"/>
    </xf>
    <xf numFmtId="3" fontId="4" fillId="3" borderId="29" xfId="0" applyNumberFormat="1" applyFont="1" applyFill="1" applyBorder="1" applyAlignment="1">
      <alignment horizontal="center"/>
    </xf>
    <xf numFmtId="3" fontId="4" fillId="3" borderId="49" xfId="0" applyNumberFormat="1" applyFont="1" applyFill="1" applyBorder="1" applyAlignment="1">
      <alignment horizontal="center"/>
    </xf>
    <xf numFmtId="0" fontId="2" fillId="0" borderId="48" xfId="0" applyFont="1" applyFill="1" applyBorder="1" applyAlignment="1">
      <alignment horizontal="center"/>
    </xf>
    <xf numFmtId="0" fontId="12" fillId="0" borderId="22" xfId="0" applyFont="1" applyBorder="1" applyAlignment="1">
      <alignment horizontal="center" vertical="center" wrapText="1"/>
    </xf>
    <xf numFmtId="0" fontId="12" fillId="0" borderId="58" xfId="0" applyFont="1" applyBorder="1" applyAlignment="1">
      <alignment horizontal="center" vertical="center" wrapText="1"/>
    </xf>
    <xf numFmtId="0" fontId="13" fillId="0" borderId="49" xfId="0" applyFont="1" applyBorder="1" applyAlignment="1">
      <alignment horizontal="center" vertical="center"/>
    </xf>
    <xf numFmtId="0" fontId="13" fillId="0" borderId="35" xfId="0" applyFont="1" applyBorder="1" applyAlignment="1">
      <alignment horizontal="center" vertical="center"/>
    </xf>
    <xf numFmtId="3" fontId="0" fillId="0" borderId="0" xfId="0" applyNumberFormat="1"/>
    <xf numFmtId="3" fontId="0" fillId="3" borderId="0" xfId="0" applyNumberFormat="1" applyFill="1"/>
    <xf numFmtId="0" fontId="0" fillId="3" borderId="29" xfId="0" applyFill="1" applyBorder="1"/>
    <xf numFmtId="0" fontId="3" fillId="3" borderId="48" xfId="0" applyFont="1" applyFill="1" applyBorder="1" applyAlignment="1">
      <alignment horizontal="center"/>
    </xf>
    <xf numFmtId="3" fontId="4" fillId="3" borderId="33" xfId="0" applyNumberFormat="1" applyFont="1" applyFill="1" applyBorder="1" applyAlignment="1">
      <alignment horizontal="center"/>
    </xf>
    <xf numFmtId="0" fontId="3" fillId="3" borderId="59" xfId="0" applyFont="1" applyFill="1" applyBorder="1" applyAlignment="1">
      <alignment horizontal="center"/>
    </xf>
    <xf numFmtId="0" fontId="0" fillId="2" borderId="29" xfId="0" applyFill="1" applyBorder="1"/>
    <xf numFmtId="0" fontId="3" fillId="2" borderId="48" xfId="0" applyFont="1" applyFill="1" applyBorder="1" applyAlignment="1">
      <alignment horizontal="center"/>
    </xf>
    <xf numFmtId="3" fontId="4" fillId="2" borderId="33" xfId="0" applyNumberFormat="1" applyFont="1" applyFill="1" applyBorder="1" applyAlignment="1">
      <alignment horizontal="center"/>
    </xf>
    <xf numFmtId="0" fontId="3" fillId="2" borderId="59" xfId="0" applyFont="1" applyFill="1" applyBorder="1" applyAlignment="1">
      <alignment horizontal="center"/>
    </xf>
    <xf numFmtId="3" fontId="0" fillId="2" borderId="0" xfId="0" applyNumberFormat="1" applyFill="1"/>
    <xf numFmtId="0" fontId="12" fillId="0" borderId="0" xfId="0" applyFont="1" applyFill="1" applyBorder="1" applyAlignment="1">
      <alignment horizontal="center" vertical="center" wrapText="1"/>
    </xf>
    <xf numFmtId="0" fontId="0" fillId="3" borderId="18" xfId="0" applyFill="1" applyBorder="1"/>
    <xf numFmtId="0" fontId="0" fillId="2" borderId="18" xfId="0" applyFill="1" applyBorder="1"/>
    <xf numFmtId="0" fontId="2" fillId="0" borderId="0" xfId="0" applyFont="1" applyFill="1" applyBorder="1" applyAlignment="1">
      <alignment horizontal="center"/>
    </xf>
    <xf numFmtId="0" fontId="0" fillId="0" borderId="37" xfId="0" applyBorder="1" applyAlignment="1">
      <alignment wrapText="1"/>
    </xf>
    <xf numFmtId="164" fontId="0" fillId="0" borderId="37" xfId="0" applyNumberFormat="1" applyBorder="1"/>
    <xf numFmtId="0" fontId="0" fillId="0" borderId="0" xfId="0" applyAlignment="1">
      <alignment wrapText="1"/>
    </xf>
    <xf numFmtId="165" fontId="4" fillId="3" borderId="0" xfId="0" applyNumberFormat="1" applyFont="1" applyFill="1" applyBorder="1" applyAlignment="1">
      <alignment horizontal="center"/>
    </xf>
    <xf numFmtId="0" fontId="0" fillId="10" borderId="0" xfId="0" applyFont="1" applyFill="1" applyBorder="1" applyAlignment="1">
      <alignment horizontal="center"/>
    </xf>
    <xf numFmtId="0" fontId="0" fillId="0" borderId="0" xfId="0" applyFill="1" applyBorder="1" applyAlignment="1">
      <alignment horizontal="left" vertical="center"/>
    </xf>
    <xf numFmtId="0" fontId="0" fillId="0" borderId="73" xfId="0" applyFill="1" applyBorder="1" applyAlignment="1">
      <alignment horizontal="center" vertical="center"/>
    </xf>
    <xf numFmtId="0" fontId="2" fillId="0" borderId="73" xfId="0" applyFont="1" applyFill="1" applyBorder="1" applyAlignment="1">
      <alignment horizontal="center" vertical="center"/>
    </xf>
    <xf numFmtId="0" fontId="0" fillId="0" borderId="6" xfId="0" applyFill="1" applyBorder="1" applyAlignment="1">
      <alignment horizontal="center" vertical="center"/>
    </xf>
    <xf numFmtId="0" fontId="2" fillId="0" borderId="0" xfId="0" applyFont="1" applyBorder="1" applyAlignment="1">
      <alignment horizontal="right" vertical="top"/>
    </xf>
    <xf numFmtId="0" fontId="2" fillId="0" borderId="0" xfId="0" applyFont="1" applyBorder="1" applyAlignment="1">
      <alignment horizontal="right"/>
    </xf>
    <xf numFmtId="0" fontId="0" fillId="0" borderId="0" xfId="0" applyBorder="1" applyAlignment="1"/>
    <xf numFmtId="0" fontId="2" fillId="0" borderId="0" xfId="0" applyFont="1" applyBorder="1" applyAlignment="1"/>
    <xf numFmtId="0" fontId="0" fillId="0" borderId="78" xfId="0" applyFill="1" applyBorder="1" applyAlignment="1">
      <alignment horizontal="center" vertical="center"/>
    </xf>
    <xf numFmtId="0" fontId="3" fillId="12" borderId="41" xfId="0" applyFont="1" applyFill="1" applyBorder="1" applyAlignment="1">
      <alignment horizontal="left" vertical="center"/>
    </xf>
    <xf numFmtId="0" fontId="2" fillId="12" borderId="41" xfId="0" applyFont="1" applyFill="1" applyBorder="1" applyAlignment="1">
      <alignment horizontal="left" vertical="center"/>
    </xf>
    <xf numFmtId="0" fontId="2" fillId="12" borderId="40" xfId="0" applyFont="1" applyFill="1" applyBorder="1" applyAlignment="1">
      <alignment horizontal="left" vertical="center"/>
    </xf>
    <xf numFmtId="0" fontId="2" fillId="12" borderId="79" xfId="0" applyFont="1" applyFill="1" applyBorder="1" applyAlignment="1">
      <alignment horizontal="center" vertical="center"/>
    </xf>
    <xf numFmtId="0" fontId="2" fillId="12" borderId="75" xfId="0" applyFont="1" applyFill="1" applyBorder="1" applyAlignment="1">
      <alignment horizontal="center" vertical="center"/>
    </xf>
    <xf numFmtId="0" fontId="2" fillId="0" borderId="0" xfId="0" applyFont="1" applyAlignment="1">
      <alignment horizontal="center" vertical="center"/>
    </xf>
    <xf numFmtId="0" fontId="2" fillId="2" borderId="22" xfId="0" applyFont="1" applyFill="1" applyBorder="1" applyAlignment="1">
      <alignment horizontal="center" vertical="center"/>
    </xf>
    <xf numFmtId="0" fontId="2" fillId="2" borderId="0" xfId="0" applyFont="1" applyFill="1" applyAlignment="1">
      <alignment horizontal="center" vertical="center"/>
    </xf>
    <xf numFmtId="0" fontId="3" fillId="13" borderId="39" xfId="0" applyFont="1" applyFill="1" applyBorder="1" applyAlignment="1">
      <alignment horizontal="left" vertical="center"/>
    </xf>
    <xf numFmtId="0" fontId="0" fillId="13" borderId="76" xfId="0" applyFill="1" applyBorder="1" applyAlignment="1">
      <alignment horizontal="center" vertical="center"/>
    </xf>
    <xf numFmtId="0" fontId="0" fillId="13" borderId="74" xfId="0" applyFill="1" applyBorder="1" applyAlignment="1">
      <alignment horizontal="center" vertical="center"/>
    </xf>
    <xf numFmtId="0" fontId="2" fillId="13" borderId="74" xfId="0" applyFont="1" applyFill="1" applyBorder="1" applyAlignment="1">
      <alignment horizontal="center" vertical="center"/>
    </xf>
    <xf numFmtId="0" fontId="0" fillId="13" borderId="70" xfId="0" applyFill="1" applyBorder="1" applyAlignment="1">
      <alignment horizontal="center" vertical="center"/>
    </xf>
    <xf numFmtId="0" fontId="3" fillId="13" borderId="41" xfId="0" applyFont="1" applyFill="1" applyBorder="1" applyAlignment="1">
      <alignment horizontal="left" vertical="center"/>
    </xf>
    <xf numFmtId="0" fontId="0" fillId="13" borderId="77" xfId="0" applyFill="1" applyBorder="1" applyAlignment="1">
      <alignment horizontal="center" vertical="center"/>
    </xf>
    <xf numFmtId="0" fontId="0" fillId="13" borderId="37" xfId="0" applyFill="1" applyBorder="1" applyAlignment="1">
      <alignment horizontal="center" vertical="center"/>
    </xf>
    <xf numFmtId="0" fontId="2" fillId="13" borderId="37" xfId="0" applyFont="1" applyFill="1" applyBorder="1" applyAlignment="1">
      <alignment horizontal="center" vertical="center"/>
    </xf>
    <xf numFmtId="0" fontId="0" fillId="13" borderId="4" xfId="0" applyFill="1" applyBorder="1" applyAlignment="1">
      <alignment horizontal="center" vertical="center"/>
    </xf>
    <xf numFmtId="0" fontId="2" fillId="13" borderId="41" xfId="0" applyFont="1" applyFill="1" applyBorder="1" applyAlignment="1">
      <alignment horizontal="left" vertical="center"/>
    </xf>
    <xf numFmtId="0" fontId="0" fillId="14" borderId="77" xfId="0" applyFill="1" applyBorder="1" applyAlignment="1">
      <alignment horizontal="center" vertical="center"/>
    </xf>
    <xf numFmtId="0" fontId="0" fillId="14" borderId="37" xfId="0" applyFill="1" applyBorder="1" applyAlignment="1">
      <alignment horizontal="center" vertical="center"/>
    </xf>
    <xf numFmtId="0" fontId="2" fillId="14" borderId="37" xfId="0" applyFont="1" applyFill="1" applyBorder="1" applyAlignment="1">
      <alignment horizontal="center" vertical="center"/>
    </xf>
    <xf numFmtId="0" fontId="0" fillId="14" borderId="4" xfId="0" applyFill="1" applyBorder="1" applyAlignment="1">
      <alignment horizontal="center" vertical="center"/>
    </xf>
    <xf numFmtId="0" fontId="2" fillId="15" borderId="75" xfId="0" applyFont="1" applyFill="1" applyBorder="1" applyAlignment="1">
      <alignment horizontal="center" vertical="center" wrapText="1"/>
    </xf>
    <xf numFmtId="0" fontId="2" fillId="15" borderId="75" xfId="0" applyFont="1" applyFill="1" applyBorder="1" applyAlignment="1">
      <alignment horizontal="center" vertical="center"/>
    </xf>
    <xf numFmtId="0" fontId="2" fillId="16" borderId="75" xfId="0" applyFont="1" applyFill="1" applyBorder="1" applyAlignment="1">
      <alignment horizontal="center" vertical="center"/>
    </xf>
    <xf numFmtId="0" fontId="14" fillId="9" borderId="75" xfId="0" applyFont="1" applyFill="1" applyBorder="1" applyAlignment="1">
      <alignment horizontal="center" vertical="center"/>
    </xf>
    <xf numFmtId="0" fontId="2" fillId="17" borderId="75" xfId="0" applyFont="1" applyFill="1" applyBorder="1" applyAlignment="1">
      <alignment horizontal="center" vertical="center"/>
    </xf>
    <xf numFmtId="0" fontId="2" fillId="17" borderId="72" xfId="0" applyFont="1" applyFill="1" applyBorder="1" applyAlignment="1">
      <alignment horizontal="center" vertical="center"/>
    </xf>
    <xf numFmtId="0" fontId="2" fillId="18" borderId="41" xfId="0" applyFont="1" applyFill="1" applyBorder="1" applyAlignment="1">
      <alignment horizontal="left" vertical="center"/>
    </xf>
    <xf numFmtId="0" fontId="0" fillId="18" borderId="77" xfId="0" applyFill="1" applyBorder="1" applyAlignment="1">
      <alignment horizontal="center" vertical="center"/>
    </xf>
    <xf numFmtId="0" fontId="0" fillId="18" borderId="37" xfId="0" applyFill="1" applyBorder="1" applyAlignment="1">
      <alignment horizontal="center" vertical="center"/>
    </xf>
    <xf numFmtId="0" fontId="2" fillId="18" borderId="37" xfId="0" applyFont="1" applyFill="1" applyBorder="1" applyAlignment="1">
      <alignment horizontal="center" vertical="center"/>
    </xf>
    <xf numFmtId="0" fontId="0" fillId="18" borderId="4" xfId="0" applyFill="1" applyBorder="1" applyAlignment="1">
      <alignment horizontal="center" vertical="center"/>
    </xf>
    <xf numFmtId="0" fontId="0" fillId="0" borderId="41" xfId="0" applyBorder="1" applyAlignment="1">
      <alignment horizontal="center" vertical="top" wrapText="1"/>
    </xf>
    <xf numFmtId="0" fontId="0" fillId="0" borderId="40" xfId="0" applyBorder="1" applyAlignment="1">
      <alignment horizontal="center" vertical="top" wrapText="1"/>
    </xf>
    <xf numFmtId="0" fontId="2" fillId="0" borderId="1" xfId="0" applyFont="1" applyBorder="1" applyAlignment="1">
      <alignment horizontal="center"/>
    </xf>
    <xf numFmtId="0" fontId="2" fillId="0" borderId="42" xfId="0" applyFont="1" applyBorder="1" applyAlignment="1">
      <alignment horizontal="center"/>
    </xf>
    <xf numFmtId="0" fontId="2" fillId="0" borderId="3" xfId="0" applyFont="1" applyBorder="1" applyAlignment="1">
      <alignment horizontal="center"/>
    </xf>
    <xf numFmtId="0" fontId="2" fillId="0" borderId="43" xfId="0" applyFont="1" applyBorder="1" applyAlignment="1">
      <alignment horizontal="center"/>
    </xf>
    <xf numFmtId="0" fontId="2" fillId="0" borderId="5" xfId="0" applyFont="1" applyBorder="1" applyAlignment="1">
      <alignment horizontal="center"/>
    </xf>
    <xf numFmtId="0" fontId="2" fillId="0" borderId="44" xfId="0" applyFont="1" applyBorder="1" applyAlignment="1">
      <alignment horizontal="center"/>
    </xf>
    <xf numFmtId="0" fontId="2" fillId="0" borderId="0" xfId="0" applyFont="1" applyAlignment="1">
      <alignment horizontal="center"/>
    </xf>
    <xf numFmtId="0" fontId="2" fillId="0" borderId="3" xfId="0" applyFont="1" applyBorder="1" applyAlignment="1">
      <alignment horizontal="center" vertical="center"/>
    </xf>
    <xf numFmtId="0" fontId="0" fillId="0" borderId="3" xfId="0" applyBorder="1" applyAlignment="1">
      <alignment horizontal="left" vertical="top"/>
    </xf>
    <xf numFmtId="0" fontId="0" fillId="0" borderId="5" xfId="0" applyBorder="1" applyAlignment="1">
      <alignment horizontal="left" vertical="top"/>
    </xf>
    <xf numFmtId="0" fontId="2" fillId="0" borderId="38" xfId="0" applyFont="1" applyBorder="1" applyAlignment="1">
      <alignment horizontal="center" vertical="center"/>
    </xf>
    <xf numFmtId="0" fontId="0" fillId="0" borderId="56" xfId="0" applyBorder="1" applyAlignment="1">
      <alignment horizontal="center" vertical="top" wrapText="1"/>
    </xf>
    <xf numFmtId="0" fontId="0" fillId="0" borderId="48" xfId="0" applyBorder="1" applyAlignment="1">
      <alignment horizontal="center" vertical="top" wrapText="1"/>
    </xf>
    <xf numFmtId="0" fontId="0" fillId="0" borderId="49" xfId="0" applyBorder="1" applyAlignment="1">
      <alignment horizontal="center" vertical="top" wrapText="1"/>
    </xf>
    <xf numFmtId="0" fontId="0" fillId="0" borderId="47" xfId="0" applyBorder="1" applyAlignment="1">
      <alignment horizontal="center" wrapText="1"/>
    </xf>
    <xf numFmtId="0" fontId="0" fillId="0" borderId="48" xfId="0" applyBorder="1" applyAlignment="1">
      <alignment horizontal="center" wrapText="1"/>
    </xf>
    <xf numFmtId="0" fontId="0" fillId="0" borderId="49" xfId="0" applyBorder="1" applyAlignment="1">
      <alignment horizontal="center" wrapText="1"/>
    </xf>
    <xf numFmtId="0" fontId="0" fillId="0" borderId="17" xfId="0" applyBorder="1" applyAlignment="1">
      <alignment horizontal="center" vertical="center"/>
    </xf>
    <xf numFmtId="0" fontId="0" fillId="0" borderId="15" xfId="0" applyBorder="1" applyAlignment="1">
      <alignment horizontal="center" vertical="center"/>
    </xf>
    <xf numFmtId="0" fontId="3" fillId="0" borderId="47" xfId="0" applyFont="1" applyFill="1" applyBorder="1" applyAlignment="1">
      <alignment horizontal="center"/>
    </xf>
    <xf numFmtId="0" fontId="3" fillId="0" borderId="48" xfId="0" applyFont="1" applyFill="1" applyBorder="1" applyAlignment="1">
      <alignment horizontal="center"/>
    </xf>
    <xf numFmtId="0" fontId="3" fillId="0" borderId="49" xfId="0" applyFont="1" applyFill="1" applyBorder="1" applyAlignment="1">
      <alignment horizontal="center"/>
    </xf>
    <xf numFmtId="0" fontId="2" fillId="0" borderId="17" xfId="0" applyFont="1" applyFill="1" applyBorder="1" applyAlignment="1">
      <alignment horizontal="center"/>
    </xf>
    <xf numFmtId="0" fontId="2" fillId="0" borderId="36" xfId="0" applyFont="1" applyFill="1" applyBorder="1" applyAlignment="1">
      <alignment horizontal="center"/>
    </xf>
    <xf numFmtId="0" fontId="0" fillId="0" borderId="30" xfId="0" applyBorder="1" applyAlignment="1">
      <alignment horizontal="left" vertical="top" wrapText="1"/>
    </xf>
    <xf numFmtId="0" fontId="0" fillId="0" borderId="31" xfId="0" applyBorder="1" applyAlignment="1">
      <alignment horizontal="left" vertical="top"/>
    </xf>
    <xf numFmtId="0" fontId="0" fillId="0" borderId="32" xfId="0" applyBorder="1" applyAlignment="1">
      <alignment horizontal="left" vertical="top"/>
    </xf>
    <xf numFmtId="0" fontId="0" fillId="0" borderId="33" xfId="0" applyBorder="1" applyAlignment="1">
      <alignment horizontal="left" vertical="top"/>
    </xf>
    <xf numFmtId="0" fontId="0" fillId="0" borderId="34" xfId="0" applyBorder="1" applyAlignment="1">
      <alignment horizontal="left" vertical="top"/>
    </xf>
    <xf numFmtId="0" fontId="0" fillId="0" borderId="35" xfId="0" applyBorder="1" applyAlignment="1">
      <alignment horizontal="left" vertical="top"/>
    </xf>
    <xf numFmtId="0" fontId="0" fillId="0" borderId="10" xfId="0" applyBorder="1" applyAlignment="1">
      <alignment horizontal="center" vertical="top"/>
    </xf>
    <xf numFmtId="0" fontId="0" fillId="0" borderId="8" xfId="0" applyBorder="1" applyAlignment="1">
      <alignment horizontal="center" vertical="top"/>
    </xf>
    <xf numFmtId="0" fontId="0" fillId="0" borderId="14" xfId="0" applyBorder="1" applyAlignment="1">
      <alignment horizontal="center" vertical="top"/>
    </xf>
    <xf numFmtId="3" fontId="4" fillId="0" borderId="20" xfId="0" applyNumberFormat="1" applyFont="1" applyFill="1" applyBorder="1" applyAlignment="1">
      <alignment horizontal="center"/>
    </xf>
    <xf numFmtId="3" fontId="4" fillId="0" borderId="21" xfId="0" applyNumberFormat="1" applyFont="1" applyFill="1" applyBorder="1" applyAlignment="1">
      <alignment horizontal="center"/>
    </xf>
    <xf numFmtId="0" fontId="0" fillId="0" borderId="9" xfId="0" applyBorder="1" applyAlignment="1">
      <alignment horizontal="left" vertical="top"/>
    </xf>
    <xf numFmtId="0" fontId="0" fillId="0" borderId="11" xfId="0" applyBorder="1" applyAlignment="1">
      <alignment horizontal="left" vertical="top"/>
    </xf>
    <xf numFmtId="0" fontId="0" fillId="0" borderId="13" xfId="0" applyBorder="1" applyAlignment="1">
      <alignment horizontal="left" vertical="top"/>
    </xf>
    <xf numFmtId="3" fontId="4" fillId="0" borderId="18" xfId="0" applyNumberFormat="1" applyFont="1" applyFill="1" applyBorder="1" applyAlignment="1">
      <alignment horizontal="center"/>
    </xf>
    <xf numFmtId="3" fontId="4" fillId="0" borderId="19" xfId="0" applyNumberFormat="1" applyFont="1" applyFill="1" applyBorder="1" applyAlignment="1">
      <alignment horizontal="center"/>
    </xf>
    <xf numFmtId="0" fontId="0" fillId="0" borderId="0" xfId="0" applyAlignment="1">
      <alignment horizontal="left" wrapText="1"/>
    </xf>
    <xf numFmtId="0" fontId="2" fillId="8" borderId="17" xfId="0" applyFont="1" applyFill="1" applyBorder="1" applyAlignment="1">
      <alignment horizontal="center"/>
    </xf>
    <xf numFmtId="0" fontId="2" fillId="8" borderId="36" xfId="0" applyFont="1" applyFill="1" applyBorder="1" applyAlignment="1">
      <alignment horizontal="center"/>
    </xf>
    <xf numFmtId="0" fontId="2" fillId="8" borderId="29" xfId="0" applyFont="1" applyFill="1" applyBorder="1" applyAlignment="1">
      <alignment horizontal="center"/>
    </xf>
    <xf numFmtId="0" fontId="2" fillId="8" borderId="33" xfId="0" applyFont="1" applyFill="1" applyBorder="1" applyAlignment="1">
      <alignment horizontal="center"/>
    </xf>
    <xf numFmtId="0" fontId="3" fillId="8" borderId="17" xfId="0" applyFont="1" applyFill="1" applyBorder="1" applyAlignment="1">
      <alignment horizontal="center"/>
    </xf>
    <xf numFmtId="0" fontId="3" fillId="8" borderId="36" xfId="0" applyFont="1" applyFill="1" applyBorder="1" applyAlignment="1">
      <alignment horizontal="center"/>
    </xf>
    <xf numFmtId="0" fontId="0" fillId="2" borderId="37" xfId="0" applyFill="1" applyBorder="1" applyAlignment="1">
      <alignment horizontal="center"/>
    </xf>
    <xf numFmtId="0" fontId="0" fillId="2" borderId="3" xfId="0" applyFill="1" applyBorder="1" applyAlignment="1">
      <alignment horizontal="center"/>
    </xf>
    <xf numFmtId="0" fontId="0" fillId="2" borderId="0" xfId="0" applyFill="1" applyAlignment="1">
      <alignment horizontal="center"/>
    </xf>
    <xf numFmtId="0" fontId="0" fillId="2" borderId="37" xfId="0" applyFill="1" applyBorder="1"/>
    <xf numFmtId="0" fontId="2" fillId="2" borderId="0" xfId="0" applyFont="1" applyFill="1"/>
    <xf numFmtId="0" fontId="0" fillId="2" borderId="0" xfId="0" applyFill="1" applyAlignment="1">
      <alignment horizontal="left"/>
    </xf>
    <xf numFmtId="0" fontId="0" fillId="2" borderId="0" xfId="0" applyFill="1" applyBorder="1" applyAlignment="1">
      <alignment horizontal="left"/>
    </xf>
    <xf numFmtId="0" fontId="2" fillId="2" borderId="0" xfId="0" applyFont="1" applyFill="1" applyAlignment="1">
      <alignment horizontal="left"/>
    </xf>
    <xf numFmtId="0" fontId="0" fillId="2" borderId="3" xfId="0" applyFill="1" applyBorder="1" applyAlignment="1">
      <alignment horizontal="left"/>
    </xf>
    <xf numFmtId="0" fontId="2" fillId="14" borderId="40" xfId="0" applyFont="1" applyFill="1" applyBorder="1" applyAlignment="1">
      <alignment horizontal="left" vertical="center"/>
    </xf>
    <xf numFmtId="0" fontId="0" fillId="14" borderId="78" xfId="0" applyFill="1" applyBorder="1" applyAlignment="1">
      <alignment horizontal="center" vertical="center"/>
    </xf>
    <xf numFmtId="0" fontId="2" fillId="14" borderId="73" xfId="0" applyFont="1" applyFill="1" applyBorder="1" applyAlignment="1">
      <alignment horizontal="center" vertical="center"/>
    </xf>
    <xf numFmtId="0" fontId="0" fillId="14" borderId="73" xfId="0" applyFill="1" applyBorder="1" applyAlignment="1">
      <alignment horizontal="center" vertical="center"/>
    </xf>
    <xf numFmtId="0" fontId="0" fillId="14" borderId="6" xfId="0" applyFill="1" applyBorder="1" applyAlignment="1">
      <alignment horizontal="center" vertical="center"/>
    </xf>
    <xf numFmtId="0" fontId="0" fillId="12" borderId="77" xfId="0" applyFill="1" applyBorder="1" applyAlignment="1">
      <alignment horizontal="center" vertical="center"/>
    </xf>
    <xf numFmtId="0" fontId="0" fillId="12" borderId="37" xfId="0" applyFill="1" applyBorder="1" applyAlignment="1">
      <alignment horizontal="center" vertical="center"/>
    </xf>
    <xf numFmtId="0" fontId="2" fillId="12" borderId="37" xfId="0" applyFont="1" applyFill="1" applyBorder="1" applyAlignment="1">
      <alignment horizontal="center" vertical="center"/>
    </xf>
    <xf numFmtId="0" fontId="0" fillId="12" borderId="4" xfId="0" applyFill="1" applyBorder="1" applyAlignment="1">
      <alignment horizontal="center" vertical="center"/>
    </xf>
    <xf numFmtId="0" fontId="0" fillId="19" borderId="74" xfId="0" applyFill="1" applyBorder="1" applyAlignment="1">
      <alignment horizontal="center" vertical="center"/>
    </xf>
    <xf numFmtId="0" fontId="0" fillId="19" borderId="37" xfId="0" applyFill="1" applyBorder="1" applyAlignment="1">
      <alignment horizontal="center" vertical="center"/>
    </xf>
    <xf numFmtId="0" fontId="2" fillId="13" borderId="39"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printerSettings" Target="../printerSettings/printerSettings5.bin"/><Relationship Id="rId3"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printerSettings" Target="../printerSettings/printerSettings7.bin"/><Relationship Id="rId2"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0.bin"/><Relationship Id="rId2" Type="http://schemas.openxmlformats.org/officeDocument/2006/relationships/printerSettings" Target="../printerSettings/printerSettings11.bin"/><Relationship Id="rId3"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3.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 Id="rId2" Type="http://schemas.openxmlformats.org/officeDocument/2006/relationships/printerSettings" Target="../printerSettings/printerSettings15.bin"/><Relationship Id="rId3"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
  <sheetViews>
    <sheetView zoomScale="80" zoomScaleNormal="80" zoomScalePageLayoutView="80" workbookViewId="0">
      <pane xSplit="1" topLeftCell="B1" activePane="topRight" state="frozen"/>
      <selection activeCell="W29" sqref="W29"/>
      <selection pane="topRight" activeCell="W29" sqref="W29"/>
    </sheetView>
  </sheetViews>
  <sheetFormatPr baseColWidth="10" defaultColWidth="8.83203125" defaultRowHeight="15" x14ac:dyDescent="0.2"/>
  <cols>
    <col min="1" max="1" width="22.6640625" bestFit="1" customWidth="1"/>
    <col min="5" max="5" width="51.5" bestFit="1" customWidth="1"/>
    <col min="6" max="6" width="15.33203125" bestFit="1" customWidth="1"/>
    <col min="7" max="7" width="16.6640625" bestFit="1" customWidth="1"/>
    <col min="8" max="8" width="29.5" bestFit="1" customWidth="1"/>
    <col min="9" max="9" width="14" bestFit="1" customWidth="1"/>
    <col min="10" max="10" width="14.6640625" bestFit="1" customWidth="1"/>
    <col min="11" max="11" width="20" bestFit="1" customWidth="1"/>
    <col min="12" max="12" width="20" customWidth="1"/>
    <col min="13" max="13" width="13.6640625" bestFit="1" customWidth="1"/>
    <col min="14" max="14" width="26.5" bestFit="1" customWidth="1"/>
    <col min="15" max="15" width="17.83203125" bestFit="1" customWidth="1"/>
    <col min="16" max="16" width="15.83203125" bestFit="1" customWidth="1"/>
    <col min="17" max="17" width="30" bestFit="1" customWidth="1"/>
    <col min="19" max="19" width="30.33203125" bestFit="1" customWidth="1"/>
    <col min="20" max="20" width="24.5" bestFit="1" customWidth="1"/>
    <col min="21" max="21" width="38.5" bestFit="1" customWidth="1"/>
    <col min="22" max="22" width="16.33203125" bestFit="1" customWidth="1"/>
    <col min="27" max="27" width="17" customWidth="1"/>
    <col min="29" max="29" width="19.83203125" customWidth="1"/>
  </cols>
  <sheetData>
    <row r="1" spans="1:22" x14ac:dyDescent="0.2">
      <c r="A1" s="2" t="s">
        <v>41</v>
      </c>
      <c r="B1" s="2" t="s">
        <v>1</v>
      </c>
      <c r="C1" s="2" t="s">
        <v>2</v>
      </c>
      <c r="D1" s="2" t="s">
        <v>3</v>
      </c>
      <c r="E1" s="2" t="s">
        <v>4</v>
      </c>
      <c r="F1" s="2" t="s">
        <v>29</v>
      </c>
      <c r="G1" s="2" t="s">
        <v>5</v>
      </c>
      <c r="H1" s="2" t="s">
        <v>6</v>
      </c>
      <c r="I1" s="2" t="s">
        <v>7</v>
      </c>
      <c r="J1" s="2" t="s">
        <v>8</v>
      </c>
      <c r="K1" s="2" t="s">
        <v>9</v>
      </c>
      <c r="L1" s="2"/>
      <c r="M1" s="2" t="s">
        <v>10</v>
      </c>
      <c r="N1" s="2" t="s">
        <v>11</v>
      </c>
      <c r="O1" s="2" t="s">
        <v>12</v>
      </c>
      <c r="P1" s="2" t="s">
        <v>13</v>
      </c>
      <c r="Q1" s="2" t="s">
        <v>20</v>
      </c>
      <c r="R1" s="2" t="s">
        <v>21</v>
      </c>
      <c r="S1" s="2" t="s">
        <v>26</v>
      </c>
      <c r="T1" s="2" t="s">
        <v>27</v>
      </c>
      <c r="U1" s="2" t="s">
        <v>28</v>
      </c>
      <c r="V1" s="2" t="s">
        <v>25</v>
      </c>
    </row>
    <row r="2" spans="1:22" x14ac:dyDescent="0.2">
      <c r="E2" s="1" t="s">
        <v>24</v>
      </c>
    </row>
    <row r="3" spans="1:22" x14ac:dyDescent="0.2">
      <c r="A3" t="s">
        <v>0</v>
      </c>
      <c r="F3" t="s">
        <v>23</v>
      </c>
      <c r="I3" t="s">
        <v>23</v>
      </c>
      <c r="J3" t="s">
        <v>23</v>
      </c>
      <c r="Q3" t="s">
        <v>30</v>
      </c>
      <c r="S3">
        <v>30</v>
      </c>
      <c r="T3">
        <v>30</v>
      </c>
      <c r="U3">
        <v>20</v>
      </c>
    </row>
    <row r="4" spans="1:22" x14ac:dyDescent="0.2">
      <c r="A4" s="17" t="s">
        <v>14</v>
      </c>
      <c r="H4" t="s">
        <v>23</v>
      </c>
      <c r="O4" t="s">
        <v>23</v>
      </c>
      <c r="Q4" t="s">
        <v>31</v>
      </c>
      <c r="S4" s="3">
        <v>2</v>
      </c>
      <c r="T4" s="3">
        <v>2</v>
      </c>
      <c r="U4" s="3">
        <v>2</v>
      </c>
    </row>
    <row r="5" spans="1:22" x14ac:dyDescent="0.2">
      <c r="A5" s="17" t="s">
        <v>15</v>
      </c>
      <c r="H5" t="s">
        <v>23</v>
      </c>
      <c r="J5" t="s">
        <v>23</v>
      </c>
      <c r="O5" t="s">
        <v>23</v>
      </c>
      <c r="Q5" t="s">
        <v>33</v>
      </c>
      <c r="S5">
        <v>2</v>
      </c>
      <c r="T5">
        <v>2</v>
      </c>
      <c r="U5">
        <v>2</v>
      </c>
      <c r="V5" t="s">
        <v>22</v>
      </c>
    </row>
    <row r="6" spans="1:22" x14ac:dyDescent="0.2">
      <c r="A6" s="17" t="s">
        <v>16</v>
      </c>
      <c r="H6" s="3" t="s">
        <v>23</v>
      </c>
      <c r="Q6" t="s">
        <v>32</v>
      </c>
      <c r="S6">
        <v>7</v>
      </c>
      <c r="T6">
        <v>3</v>
      </c>
      <c r="U6">
        <v>3</v>
      </c>
    </row>
    <row r="7" spans="1:22" x14ac:dyDescent="0.2">
      <c r="A7" s="30" t="s">
        <v>39</v>
      </c>
      <c r="B7" s="3"/>
      <c r="C7" s="3"/>
      <c r="D7" s="3"/>
      <c r="E7" s="3"/>
      <c r="F7" s="3" t="s">
        <v>23</v>
      </c>
      <c r="G7" s="3"/>
      <c r="H7" s="3" t="s">
        <v>23</v>
      </c>
      <c r="I7" s="3" t="s">
        <v>23</v>
      </c>
      <c r="J7" s="3" t="s">
        <v>23</v>
      </c>
      <c r="K7" s="3"/>
      <c r="L7" s="3"/>
      <c r="M7" s="3"/>
      <c r="N7" s="3" t="s">
        <v>23</v>
      </c>
      <c r="O7" s="3" t="s">
        <v>23</v>
      </c>
      <c r="P7" s="3"/>
      <c r="Q7" s="3" t="s">
        <v>23</v>
      </c>
      <c r="R7" s="3" t="s">
        <v>23</v>
      </c>
      <c r="S7" s="3" t="s">
        <v>40</v>
      </c>
      <c r="T7" s="3" t="s">
        <v>40</v>
      </c>
      <c r="U7" s="3" t="s">
        <v>40</v>
      </c>
      <c r="V7" s="3"/>
    </row>
    <row r="8" spans="1:22" x14ac:dyDescent="0.2">
      <c r="A8" s="17" t="s">
        <v>17</v>
      </c>
      <c r="C8" t="s">
        <v>23</v>
      </c>
      <c r="D8" t="s">
        <v>23</v>
      </c>
      <c r="G8" t="s">
        <v>23</v>
      </c>
      <c r="H8" t="s">
        <v>23</v>
      </c>
      <c r="I8" t="s">
        <v>23</v>
      </c>
      <c r="J8" t="s">
        <v>23</v>
      </c>
      <c r="K8" t="s">
        <v>23</v>
      </c>
      <c r="O8" t="s">
        <v>23</v>
      </c>
      <c r="P8" t="s">
        <v>23</v>
      </c>
      <c r="Q8" t="s">
        <v>34</v>
      </c>
      <c r="S8">
        <v>7</v>
      </c>
      <c r="T8">
        <v>3</v>
      </c>
      <c r="U8">
        <v>3</v>
      </c>
    </row>
    <row r="9" spans="1:22" x14ac:dyDescent="0.2">
      <c r="A9" s="17" t="s">
        <v>19</v>
      </c>
      <c r="H9" s="3" t="s">
        <v>23</v>
      </c>
      <c r="I9" t="s">
        <v>23</v>
      </c>
      <c r="J9" t="s">
        <v>23</v>
      </c>
      <c r="O9" t="s">
        <v>23</v>
      </c>
      <c r="Q9" t="s">
        <v>35</v>
      </c>
      <c r="S9">
        <v>14</v>
      </c>
      <c r="T9">
        <v>6</v>
      </c>
      <c r="U9">
        <v>6</v>
      </c>
    </row>
    <row r="10" spans="1:22" x14ac:dyDescent="0.2">
      <c r="A10" t="s">
        <v>18</v>
      </c>
      <c r="H10" t="s">
        <v>23</v>
      </c>
      <c r="I10" t="s">
        <v>23</v>
      </c>
      <c r="J10" t="s">
        <v>23</v>
      </c>
      <c r="O10" t="s">
        <v>23</v>
      </c>
      <c r="Q10" t="s">
        <v>36</v>
      </c>
      <c r="S10">
        <v>200</v>
      </c>
      <c r="T10">
        <v>110</v>
      </c>
      <c r="U10">
        <v>56</v>
      </c>
    </row>
    <row r="11" spans="1:22" x14ac:dyDescent="0.2">
      <c r="A11" s="30" t="s">
        <v>37</v>
      </c>
      <c r="B11" s="3"/>
      <c r="C11" s="3"/>
      <c r="D11" s="3"/>
      <c r="E11" s="3"/>
      <c r="F11" s="3"/>
      <c r="G11" s="3"/>
      <c r="H11" s="3" t="s">
        <v>23</v>
      </c>
      <c r="I11" s="3" t="s">
        <v>23</v>
      </c>
      <c r="J11" s="3" t="s">
        <v>23</v>
      </c>
      <c r="K11" s="3"/>
      <c r="L11" s="3"/>
      <c r="M11" s="3"/>
      <c r="N11" s="3"/>
      <c r="O11" s="3"/>
      <c r="P11" s="3"/>
      <c r="Q11" s="3"/>
      <c r="R11" s="3"/>
      <c r="S11" s="3">
        <v>2</v>
      </c>
      <c r="T11" s="3">
        <v>2</v>
      </c>
      <c r="U11" s="3">
        <v>0</v>
      </c>
      <c r="V11" s="3"/>
    </row>
    <row r="12" spans="1:22" x14ac:dyDescent="0.2">
      <c r="A12" s="30" t="s">
        <v>38</v>
      </c>
      <c r="B12" s="3"/>
      <c r="C12" s="3"/>
      <c r="D12" s="3"/>
      <c r="E12" s="3"/>
      <c r="F12" s="3"/>
      <c r="G12" s="3"/>
      <c r="H12" s="3" t="s">
        <v>23</v>
      </c>
      <c r="I12" s="3" t="s">
        <v>23</v>
      </c>
      <c r="J12" s="3" t="s">
        <v>23</v>
      </c>
      <c r="K12" s="3"/>
      <c r="L12" s="3"/>
      <c r="M12" s="3"/>
      <c r="N12" s="3" t="s">
        <v>23</v>
      </c>
      <c r="O12" s="3" t="s">
        <v>23</v>
      </c>
      <c r="P12" s="3"/>
      <c r="Q12" s="3" t="s">
        <v>23</v>
      </c>
      <c r="R12" s="3" t="s">
        <v>23</v>
      </c>
      <c r="S12" s="3">
        <v>8</v>
      </c>
      <c r="T12" s="3">
        <v>8</v>
      </c>
      <c r="U12" s="3" t="s">
        <v>40</v>
      </c>
      <c r="V12" s="3"/>
    </row>
    <row r="16" spans="1:22" x14ac:dyDescent="0.2">
      <c r="A16" t="s">
        <v>292</v>
      </c>
    </row>
    <row r="17" spans="1:31" x14ac:dyDescent="0.2">
      <c r="A17" t="s">
        <v>270</v>
      </c>
    </row>
    <row r="18" spans="1:31" ht="16" thickBot="1" x14ac:dyDescent="0.25">
      <c r="A18" t="s">
        <v>271</v>
      </c>
    </row>
    <row r="19" spans="1:31" ht="31" thickBot="1" x14ac:dyDescent="0.25">
      <c r="F19" t="s">
        <v>554</v>
      </c>
      <c r="G19" t="s">
        <v>555</v>
      </c>
      <c r="H19" t="s">
        <v>556</v>
      </c>
      <c r="S19" s="227" t="s">
        <v>558</v>
      </c>
      <c r="T19" s="228" t="s">
        <v>559</v>
      </c>
      <c r="U19" s="228" t="s">
        <v>560</v>
      </c>
      <c r="V19" s="242" t="s">
        <v>572</v>
      </c>
      <c r="X19" s="242" t="s">
        <v>573</v>
      </c>
      <c r="Z19" t="s">
        <v>573</v>
      </c>
      <c r="AA19" t="s">
        <v>594</v>
      </c>
      <c r="AC19" s="248" t="s">
        <v>599</v>
      </c>
    </row>
    <row r="20" spans="1:31" ht="16" thickBot="1" x14ac:dyDescent="0.25">
      <c r="F20">
        <v>5</v>
      </c>
      <c r="G20">
        <v>20</v>
      </c>
      <c r="H20">
        <v>50</v>
      </c>
      <c r="S20" s="229" t="s">
        <v>561</v>
      </c>
      <c r="T20" s="230">
        <v>247</v>
      </c>
      <c r="U20" s="230">
        <v>10.5</v>
      </c>
      <c r="V20">
        <f>U20/$U$21</f>
        <v>1.6153846153846154</v>
      </c>
      <c r="X20">
        <f>(HVAC!$S5+Refrigeration!$O5+'Self-Contained'!E5)*V20</f>
        <v>9.3142802319631581</v>
      </c>
      <c r="Y20">
        <f>X20+0.75</f>
        <v>10.064280231963158</v>
      </c>
      <c r="Z20">
        <f>X20-3</f>
        <v>6.3142802319631581</v>
      </c>
      <c r="AA20">
        <f>Z20+0.75</f>
        <v>7.0642802319631581</v>
      </c>
      <c r="AC20">
        <f>AA20/9</f>
        <v>0.78492002577368425</v>
      </c>
      <c r="AE20">
        <f>950*AC20</f>
        <v>745.67402448500002</v>
      </c>
    </row>
    <row r="21" spans="1:31" ht="16" thickBot="1" x14ac:dyDescent="0.25">
      <c r="S21" s="229" t="s">
        <v>562</v>
      </c>
      <c r="T21" s="230">
        <v>1526</v>
      </c>
      <c r="U21" s="230">
        <v>6.5</v>
      </c>
      <c r="V21">
        <f t="shared" ref="V21:V23" si="0">U21/$U$21</f>
        <v>1</v>
      </c>
      <c r="X21">
        <f>(HVAC!$S5+Refrigeration!$O5+'Self-Contained'!E5)*V21</f>
        <v>5.765983000739098</v>
      </c>
      <c r="Y21">
        <f t="shared" ref="Y21:Y23" si="1">X21+0.75</f>
        <v>6.515983000739098</v>
      </c>
      <c r="Z21">
        <f t="shared" ref="Z21:Z22" si="2">X21-3</f>
        <v>2.765983000739098</v>
      </c>
      <c r="AA21">
        <f t="shared" ref="AA21:AA23" si="3">Z21+0.75</f>
        <v>3.515983000739098</v>
      </c>
      <c r="AC21">
        <f t="shared" ref="AC21:AC23" si="4">AA21/9</f>
        <v>0.39066477785989978</v>
      </c>
      <c r="AE21">
        <f t="shared" ref="AE21:AE23" si="5">950*AC21</f>
        <v>371.13153896690477</v>
      </c>
    </row>
    <row r="22" spans="1:31" ht="16" thickBot="1" x14ac:dyDescent="0.25">
      <c r="S22" s="229" t="s">
        <v>563</v>
      </c>
      <c r="T22" s="230">
        <v>9</v>
      </c>
      <c r="U22" s="230">
        <v>8.5</v>
      </c>
      <c r="V22">
        <f t="shared" si="0"/>
        <v>1.3076923076923077</v>
      </c>
      <c r="X22">
        <f>HVAC!W5+Refrigeration!O5+'Self-Contained'!G5+'Self-Contained'!E5</f>
        <v>7.6878151433029487</v>
      </c>
      <c r="Y22">
        <f t="shared" si="1"/>
        <v>8.4378151433029487</v>
      </c>
      <c r="Z22">
        <f t="shared" si="2"/>
        <v>4.6878151433029487</v>
      </c>
      <c r="AA22">
        <f t="shared" si="3"/>
        <v>5.4378151433029487</v>
      </c>
      <c r="AC22">
        <f t="shared" si="4"/>
        <v>0.60420168258921647</v>
      </c>
      <c r="AE22">
        <f t="shared" si="5"/>
        <v>573.99159845975566</v>
      </c>
    </row>
    <row r="23" spans="1:31" ht="16" thickBot="1" x14ac:dyDescent="0.25">
      <c r="S23" s="229" t="s">
        <v>564</v>
      </c>
      <c r="T23" s="230">
        <v>22</v>
      </c>
      <c r="U23" s="230">
        <v>4.5</v>
      </c>
      <c r="V23">
        <f t="shared" si="0"/>
        <v>0.69230769230769229</v>
      </c>
      <c r="X23">
        <f>X21*V23</f>
        <v>3.9918343851270679</v>
      </c>
      <c r="Y23">
        <f t="shared" si="1"/>
        <v>4.7418343851270679</v>
      </c>
      <c r="Z23">
        <f>X23-0.75</f>
        <v>3.2418343851270679</v>
      </c>
      <c r="AA23">
        <f t="shared" si="3"/>
        <v>3.9918343851270679</v>
      </c>
      <c r="AC23">
        <f t="shared" si="4"/>
        <v>0.44353715390300752</v>
      </c>
      <c r="AE23">
        <f t="shared" si="5"/>
        <v>421.36029620785712</v>
      </c>
    </row>
    <row r="25" spans="1:31" x14ac:dyDescent="0.2">
      <c r="T25">
        <f>SUM(T20:T23)</f>
        <v>1804</v>
      </c>
      <c r="Y25">
        <f>Y20/9</f>
        <v>1.1182533591070176</v>
      </c>
    </row>
    <row r="26" spans="1:31" x14ac:dyDescent="0.2">
      <c r="Y26">
        <f t="shared" ref="Y26:Y28" si="6">Y21/9</f>
        <v>0.7239981111932331</v>
      </c>
    </row>
    <row r="27" spans="1:31" x14ac:dyDescent="0.2">
      <c r="Y27">
        <f t="shared" si="6"/>
        <v>0.93753501592254984</v>
      </c>
    </row>
    <row r="28" spans="1:31" x14ac:dyDescent="0.2">
      <c r="S28" t="s">
        <v>574</v>
      </c>
      <c r="Y28">
        <f t="shared" si="6"/>
        <v>0.52687048723634089</v>
      </c>
    </row>
    <row r="33" spans="19:22" x14ac:dyDescent="0.2">
      <c r="S33" t="s">
        <v>576</v>
      </c>
      <c r="V33" t="s">
        <v>584</v>
      </c>
    </row>
    <row r="34" spans="19:22" x14ac:dyDescent="0.2">
      <c r="S34" t="s">
        <v>579</v>
      </c>
    </row>
    <row r="35" spans="19:22" x14ac:dyDescent="0.2">
      <c r="V35" t="s">
        <v>585</v>
      </c>
    </row>
    <row r="36" spans="19:22" x14ac:dyDescent="0.2">
      <c r="S36" t="s">
        <v>577</v>
      </c>
      <c r="V36" t="s">
        <v>586</v>
      </c>
    </row>
    <row r="37" spans="19:22" x14ac:dyDescent="0.2">
      <c r="S37" t="s">
        <v>578</v>
      </c>
      <c r="V37" t="s">
        <v>587</v>
      </c>
    </row>
    <row r="39" spans="19:22" x14ac:dyDescent="0.2">
      <c r="S39" t="s">
        <v>580</v>
      </c>
      <c r="V39" t="s">
        <v>588</v>
      </c>
    </row>
    <row r="40" spans="19:22" x14ac:dyDescent="0.2">
      <c r="S40" s="158" t="s">
        <v>581</v>
      </c>
    </row>
    <row r="43" spans="19:22" x14ac:dyDescent="0.2">
      <c r="S43" t="s">
        <v>582</v>
      </c>
    </row>
    <row r="44" spans="19:22" x14ac:dyDescent="0.2">
      <c r="S44" t="s">
        <v>583</v>
      </c>
    </row>
  </sheetData>
  <customSheetViews>
    <customSheetView guid="{0F42614E-DC8C-45AE-A084-2485C4FA06F7}" scale="80">
      <pane xSplit="1" topLeftCell="F1" activePane="topRight" state="frozenSplit"/>
      <selection pane="topRight" activeCell="A16" sqref="A16"/>
      <pageMargins left="0.7" right="0.7" top="0.75" bottom="0.75" header="0.3" footer="0.3"/>
      <pageSetup orientation="portrait" verticalDpi="599" r:id="rId1"/>
    </customSheetView>
    <customSheetView guid="{1C71E020-84ED-48AF-A749-6E884FFF5EF5}" scale="80">
      <pane xSplit="1" topLeftCell="F1" activePane="topRight" state="frozenSplit"/>
      <selection pane="topRight" activeCell="A16" sqref="A16"/>
      <pageMargins left="0.7" right="0.7" top="0.75" bottom="0.75" header="0.3" footer="0.3"/>
      <pageSetup orientation="portrait" verticalDpi="599" r:id="rId2"/>
    </customSheetView>
  </customSheetViews>
  <pageMargins left="0.7" right="0.7" top="0.75" bottom="0.75" header="0.3" footer="0.3"/>
  <pageSetup orientation="portrait" verticalDpi="599"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
  <sheetViews>
    <sheetView workbookViewId="0">
      <selection activeCell="E11" sqref="E11"/>
    </sheetView>
  </sheetViews>
  <sheetFormatPr baseColWidth="10" defaultRowHeight="15" x14ac:dyDescent="0.2"/>
  <cols>
    <col min="1" max="1" width="19.5" customWidth="1"/>
    <col min="2" max="2" width="17.1640625" customWidth="1"/>
  </cols>
  <sheetData>
    <row r="1" spans="1:2" x14ac:dyDescent="0.2">
      <c r="A1" s="2" t="s">
        <v>618</v>
      </c>
      <c r="B1" s="2" t="s">
        <v>62</v>
      </c>
    </row>
    <row r="2" spans="1:2" x14ac:dyDescent="0.2">
      <c r="A2" t="s">
        <v>511</v>
      </c>
      <c r="B2" t="s">
        <v>323</v>
      </c>
    </row>
    <row r="3" spans="1:2" x14ac:dyDescent="0.2">
      <c r="A3" t="s">
        <v>511</v>
      </c>
      <c r="B3" t="s">
        <v>324</v>
      </c>
    </row>
    <row r="4" spans="1:2" x14ac:dyDescent="0.2">
      <c r="A4" t="s">
        <v>511</v>
      </c>
      <c r="B4" t="s">
        <v>325</v>
      </c>
    </row>
    <row r="5" spans="1:2" x14ac:dyDescent="0.2">
      <c r="A5" t="s">
        <v>511</v>
      </c>
      <c r="B5" t="s">
        <v>326</v>
      </c>
    </row>
    <row r="6" spans="1:2" x14ac:dyDescent="0.2">
      <c r="A6" t="s">
        <v>511</v>
      </c>
      <c r="B6" t="s">
        <v>327</v>
      </c>
    </row>
    <row r="7" spans="1:2" x14ac:dyDescent="0.2">
      <c r="A7" t="s">
        <v>511</v>
      </c>
      <c r="B7" t="s">
        <v>328</v>
      </c>
    </row>
    <row r="8" spans="1:2" x14ac:dyDescent="0.2">
      <c r="A8" t="s">
        <v>511</v>
      </c>
      <c r="B8" t="s">
        <v>329</v>
      </c>
    </row>
    <row r="9" spans="1:2" x14ac:dyDescent="0.2">
      <c r="A9" t="s">
        <v>511</v>
      </c>
      <c r="B9" t="s">
        <v>330</v>
      </c>
    </row>
    <row r="10" spans="1:2" x14ac:dyDescent="0.2">
      <c r="A10" t="s">
        <v>0</v>
      </c>
      <c r="B10" t="s">
        <v>443</v>
      </c>
    </row>
    <row r="11" spans="1:2" x14ac:dyDescent="0.2">
      <c r="A11" t="s">
        <v>0</v>
      </c>
      <c r="B11" t="s">
        <v>444</v>
      </c>
    </row>
    <row r="12" spans="1:2" x14ac:dyDescent="0.2">
      <c r="A12" t="s">
        <v>0</v>
      </c>
      <c r="B12" t="s">
        <v>65</v>
      </c>
    </row>
    <row r="13" spans="1:2" x14ac:dyDescent="0.2">
      <c r="A13" t="s">
        <v>0</v>
      </c>
      <c r="B13" t="s">
        <v>458</v>
      </c>
    </row>
    <row r="14" spans="1:2" x14ac:dyDescent="0.2">
      <c r="A14" t="s">
        <v>0</v>
      </c>
      <c r="B14" t="s">
        <v>448</v>
      </c>
    </row>
    <row r="15" spans="1:2" x14ac:dyDescent="0.2">
      <c r="A15" t="s">
        <v>0</v>
      </c>
      <c r="B15" t="s">
        <v>473</v>
      </c>
    </row>
    <row r="16" spans="1:2" x14ac:dyDescent="0.2">
      <c r="A16" t="s">
        <v>0</v>
      </c>
      <c r="B16" t="s">
        <v>454</v>
      </c>
    </row>
    <row r="17" spans="1:2" x14ac:dyDescent="0.2">
      <c r="A17" t="s">
        <v>0</v>
      </c>
      <c r="B17" t="s">
        <v>455</v>
      </c>
    </row>
    <row r="18" spans="1:2" x14ac:dyDescent="0.2">
      <c r="A18" t="s">
        <v>0</v>
      </c>
      <c r="B18" t="s">
        <v>451</v>
      </c>
    </row>
    <row r="19" spans="1:2" x14ac:dyDescent="0.2">
      <c r="A19" t="s">
        <v>0</v>
      </c>
      <c r="B19" t="s">
        <v>452</v>
      </c>
    </row>
    <row r="20" spans="1:2" x14ac:dyDescent="0.2">
      <c r="A20" t="s">
        <v>0</v>
      </c>
      <c r="B20" t="s">
        <v>436</v>
      </c>
    </row>
    <row r="21" spans="1:2" x14ac:dyDescent="0.2">
      <c r="A21" t="s">
        <v>0</v>
      </c>
      <c r="B21" t="s">
        <v>529</v>
      </c>
    </row>
    <row r="22" spans="1:2" x14ac:dyDescent="0.2">
      <c r="A22" t="s">
        <v>0</v>
      </c>
      <c r="B22" t="s">
        <v>278</v>
      </c>
    </row>
    <row r="23" spans="1:2" x14ac:dyDescent="0.2">
      <c r="A23" t="s">
        <v>0</v>
      </c>
      <c r="B23" t="s">
        <v>528</v>
      </c>
    </row>
    <row r="24" spans="1:2" x14ac:dyDescent="0.2">
      <c r="A24" t="s">
        <v>0</v>
      </c>
      <c r="B24" t="s">
        <v>442</v>
      </c>
    </row>
    <row r="25" spans="1:2" x14ac:dyDescent="0.2">
      <c r="A25" t="s">
        <v>0</v>
      </c>
      <c r="B25" t="s">
        <v>469</v>
      </c>
    </row>
    <row r="26" spans="1:2" x14ac:dyDescent="0.2">
      <c r="A26" t="s">
        <v>0</v>
      </c>
      <c r="B26" t="s">
        <v>527</v>
      </c>
    </row>
    <row r="27" spans="1:2" x14ac:dyDescent="0.2">
      <c r="A27" t="s">
        <v>0</v>
      </c>
      <c r="B27" t="s">
        <v>459</v>
      </c>
    </row>
    <row r="28" spans="1:2" x14ac:dyDescent="0.2">
      <c r="A28" t="s">
        <v>0</v>
      </c>
      <c r="B28" t="s">
        <v>450</v>
      </c>
    </row>
    <row r="29" spans="1:2" x14ac:dyDescent="0.2">
      <c r="A29" t="s">
        <v>0</v>
      </c>
      <c r="B29" t="s">
        <v>449</v>
      </c>
    </row>
    <row r="30" spans="1:2" x14ac:dyDescent="0.2">
      <c r="A30" t="s">
        <v>0</v>
      </c>
      <c r="B30" t="s">
        <v>441</v>
      </c>
    </row>
    <row r="31" spans="1:2" x14ac:dyDescent="0.2">
      <c r="A31" t="s">
        <v>0</v>
      </c>
      <c r="B31" t="s">
        <v>456</v>
      </c>
    </row>
    <row r="32" spans="1:2" x14ac:dyDescent="0.2">
      <c r="A32" t="s">
        <v>0</v>
      </c>
      <c r="B32" t="s">
        <v>468</v>
      </c>
    </row>
    <row r="33" spans="1:2" x14ac:dyDescent="0.2">
      <c r="A33" t="s">
        <v>0</v>
      </c>
      <c r="B33" t="s">
        <v>457</v>
      </c>
    </row>
    <row r="34" spans="1:2" x14ac:dyDescent="0.2">
      <c r="A34" t="s">
        <v>0</v>
      </c>
      <c r="B34" t="s">
        <v>446</v>
      </c>
    </row>
    <row r="35" spans="1:2" x14ac:dyDescent="0.2">
      <c r="A35" t="s">
        <v>0</v>
      </c>
      <c r="B35" t="s">
        <v>445</v>
      </c>
    </row>
    <row r="36" spans="1:2" x14ac:dyDescent="0.2">
      <c r="A36" t="s">
        <v>0</v>
      </c>
      <c r="B36" t="s">
        <v>435</v>
      </c>
    </row>
    <row r="37" spans="1:2" x14ac:dyDescent="0.2">
      <c r="A37" t="s">
        <v>0</v>
      </c>
      <c r="B37" t="s">
        <v>453</v>
      </c>
    </row>
    <row r="38" spans="1:2" x14ac:dyDescent="0.2">
      <c r="A38" t="s">
        <v>0</v>
      </c>
      <c r="B38" t="b">
        <v>1</v>
      </c>
    </row>
    <row r="39" spans="1:2" x14ac:dyDescent="0.2">
      <c r="A39" t="s">
        <v>0</v>
      </c>
      <c r="B39" t="s">
        <v>430</v>
      </c>
    </row>
    <row r="40" spans="1:2" x14ac:dyDescent="0.2">
      <c r="A40" t="s">
        <v>266</v>
      </c>
      <c r="B40" t="s">
        <v>268</v>
      </c>
    </row>
    <row r="41" spans="1:2" x14ac:dyDescent="0.2">
      <c r="A41" t="s">
        <v>266</v>
      </c>
      <c r="B41" t="s">
        <v>439</v>
      </c>
    </row>
    <row r="42" spans="1:2" x14ac:dyDescent="0.2">
      <c r="A42" t="s">
        <v>266</v>
      </c>
      <c r="B42" t="s">
        <v>440</v>
      </c>
    </row>
    <row r="43" spans="1:2" x14ac:dyDescent="0.2">
      <c r="A43" t="s">
        <v>276</v>
      </c>
      <c r="B43" t="s">
        <v>249</v>
      </c>
    </row>
    <row r="44" spans="1:2" x14ac:dyDescent="0.2">
      <c r="A44" t="s">
        <v>276</v>
      </c>
      <c r="B44" t="s">
        <v>431</v>
      </c>
    </row>
    <row r="45" spans="1:2" x14ac:dyDescent="0.2">
      <c r="A45" t="s">
        <v>276</v>
      </c>
      <c r="B45" t="s">
        <v>438</v>
      </c>
    </row>
    <row r="46" spans="1:2" x14ac:dyDescent="0.2">
      <c r="A46" t="s">
        <v>276</v>
      </c>
      <c r="B46" t="s">
        <v>278</v>
      </c>
    </row>
    <row r="47" spans="1:2" x14ac:dyDescent="0.2">
      <c r="A47" t="s">
        <v>276</v>
      </c>
      <c r="B47" t="s">
        <v>436</v>
      </c>
    </row>
    <row r="48" spans="1:2" x14ac:dyDescent="0.2">
      <c r="A48" t="s">
        <v>276</v>
      </c>
      <c r="B48" t="s">
        <v>437</v>
      </c>
    </row>
    <row r="49" spans="1:2" x14ac:dyDescent="0.2">
      <c r="A49" t="s">
        <v>277</v>
      </c>
      <c r="B49" t="s">
        <v>447</v>
      </c>
    </row>
    <row r="50" spans="1:2" x14ac:dyDescent="0.2">
      <c r="A50" t="s">
        <v>277</v>
      </c>
      <c r="B50" t="s">
        <v>448</v>
      </c>
    </row>
    <row r="51" spans="1:2" x14ac:dyDescent="0.2">
      <c r="A51" t="s">
        <v>277</v>
      </c>
      <c r="B51" t="s">
        <v>455</v>
      </c>
    </row>
    <row r="52" spans="1:2" x14ac:dyDescent="0.2">
      <c r="A52" t="s">
        <v>277</v>
      </c>
      <c r="B52" t="s">
        <v>436</v>
      </c>
    </row>
    <row r="53" spans="1:2" x14ac:dyDescent="0.2">
      <c r="A53" t="s">
        <v>277</v>
      </c>
      <c r="B53" t="s">
        <v>278</v>
      </c>
    </row>
    <row r="54" spans="1:2" x14ac:dyDescent="0.2">
      <c r="A54" t="s">
        <v>277</v>
      </c>
      <c r="B54" t="s">
        <v>435</v>
      </c>
    </row>
    <row r="55" spans="1:2" x14ac:dyDescent="0.2">
      <c r="A55" t="s">
        <v>277</v>
      </c>
      <c r="B55" t="s">
        <v>430</v>
      </c>
    </row>
    <row r="56" spans="1:2" x14ac:dyDescent="0.2">
      <c r="A56" t="s">
        <v>246</v>
      </c>
      <c r="B56" t="s">
        <v>249</v>
      </c>
    </row>
    <row r="57" spans="1:2" x14ac:dyDescent="0.2">
      <c r="A57" t="s">
        <v>246</v>
      </c>
      <c r="B57" t="s">
        <v>470</v>
      </c>
    </row>
    <row r="58" spans="1:2" x14ac:dyDescent="0.2">
      <c r="A58" t="s">
        <v>246</v>
      </c>
      <c r="B58" t="s">
        <v>65</v>
      </c>
    </row>
    <row r="59" spans="1:2" x14ac:dyDescent="0.2">
      <c r="A59" t="s">
        <v>246</v>
      </c>
      <c r="B59" t="s">
        <v>474</v>
      </c>
    </row>
    <row r="60" spans="1:2" x14ac:dyDescent="0.2">
      <c r="A60" t="s">
        <v>246</v>
      </c>
      <c r="B60" t="s">
        <v>476</v>
      </c>
    </row>
    <row r="61" spans="1:2" x14ac:dyDescent="0.2">
      <c r="A61" t="s">
        <v>246</v>
      </c>
      <c r="B61" t="s">
        <v>431</v>
      </c>
    </row>
    <row r="62" spans="1:2" x14ac:dyDescent="0.2">
      <c r="A62" t="s">
        <v>246</v>
      </c>
      <c r="B62" t="s">
        <v>436</v>
      </c>
    </row>
    <row r="63" spans="1:2" x14ac:dyDescent="0.2">
      <c r="A63" t="s">
        <v>246</v>
      </c>
      <c r="B63" t="s">
        <v>278</v>
      </c>
    </row>
    <row r="64" spans="1:2" x14ac:dyDescent="0.2">
      <c r="A64" t="s">
        <v>246</v>
      </c>
      <c r="B64" t="s">
        <v>438</v>
      </c>
    </row>
    <row r="65" spans="1:2" x14ac:dyDescent="0.2">
      <c r="A65" t="s">
        <v>246</v>
      </c>
      <c r="B65" t="s">
        <v>472</v>
      </c>
    </row>
    <row r="66" spans="1:2" x14ac:dyDescent="0.2">
      <c r="A66" t="s">
        <v>246</v>
      </c>
      <c r="B66" t="s">
        <v>469</v>
      </c>
    </row>
    <row r="67" spans="1:2" x14ac:dyDescent="0.2">
      <c r="A67" t="s">
        <v>246</v>
      </c>
      <c r="B67" t="s">
        <v>471</v>
      </c>
    </row>
    <row r="68" spans="1:2" x14ac:dyDescent="0.2">
      <c r="A68" t="s">
        <v>246</v>
      </c>
      <c r="B68" t="s">
        <v>435</v>
      </c>
    </row>
    <row r="69" spans="1:2" x14ac:dyDescent="0.2">
      <c r="A69" t="s">
        <v>246</v>
      </c>
      <c r="B69" t="s">
        <v>437</v>
      </c>
    </row>
    <row r="70" spans="1:2" x14ac:dyDescent="0.2">
      <c r="A70" t="s">
        <v>261</v>
      </c>
      <c r="B70" t="s">
        <v>65</v>
      </c>
    </row>
    <row r="71" spans="1:2" x14ac:dyDescent="0.2">
      <c r="A71" t="s">
        <v>261</v>
      </c>
      <c r="B71" t="s">
        <v>431</v>
      </c>
    </row>
    <row r="72" spans="1:2" x14ac:dyDescent="0.2">
      <c r="A72" t="s">
        <v>261</v>
      </c>
      <c r="B72" t="s">
        <v>436</v>
      </c>
    </row>
    <row r="73" spans="1:2" x14ac:dyDescent="0.2">
      <c r="A73" t="s">
        <v>261</v>
      </c>
      <c r="B73" t="s">
        <v>278</v>
      </c>
    </row>
    <row r="74" spans="1:2" x14ac:dyDescent="0.2">
      <c r="A74" t="s">
        <v>261</v>
      </c>
      <c r="B74" t="s">
        <v>435</v>
      </c>
    </row>
    <row r="75" spans="1:2" x14ac:dyDescent="0.2">
      <c r="A75" t="s">
        <v>261</v>
      </c>
      <c r="B75" t="s">
        <v>430</v>
      </c>
    </row>
    <row r="76" spans="1:2" x14ac:dyDescent="0.2">
      <c r="A76" t="s">
        <v>429</v>
      </c>
      <c r="B76" t="s">
        <v>432</v>
      </c>
    </row>
    <row r="77" spans="1:2" x14ac:dyDescent="0.2">
      <c r="A77" t="s">
        <v>429</v>
      </c>
      <c r="B77" t="s">
        <v>256</v>
      </c>
    </row>
    <row r="78" spans="1:2" x14ac:dyDescent="0.2">
      <c r="A78" t="s">
        <v>429</v>
      </c>
      <c r="B78" t="s">
        <v>433</v>
      </c>
    </row>
    <row r="79" spans="1:2" x14ac:dyDescent="0.2">
      <c r="A79" t="s">
        <v>429</v>
      </c>
      <c r="B79" t="s">
        <v>434</v>
      </c>
    </row>
    <row r="80" spans="1:2" x14ac:dyDescent="0.2">
      <c r="A80" t="s">
        <v>49</v>
      </c>
      <c r="B80" t="s">
        <v>249</v>
      </c>
    </row>
    <row r="81" spans="1:2" x14ac:dyDescent="0.2">
      <c r="A81" t="s">
        <v>49</v>
      </c>
      <c r="B81" t="s">
        <v>65</v>
      </c>
    </row>
    <row r="82" spans="1:2" x14ac:dyDescent="0.2">
      <c r="A82" t="s">
        <v>49</v>
      </c>
      <c r="B82" t="s">
        <v>431</v>
      </c>
    </row>
    <row r="83" spans="1:2" x14ac:dyDescent="0.2">
      <c r="A83" t="s">
        <v>49</v>
      </c>
      <c r="B83" t="s">
        <v>436</v>
      </c>
    </row>
    <row r="84" spans="1:2" x14ac:dyDescent="0.2">
      <c r="A84" t="s">
        <v>49</v>
      </c>
      <c r="B84" t="s">
        <v>278</v>
      </c>
    </row>
    <row r="85" spans="1:2" x14ac:dyDescent="0.2">
      <c r="A85" t="s">
        <v>49</v>
      </c>
      <c r="B85" t="s">
        <v>438</v>
      </c>
    </row>
    <row r="86" spans="1:2" x14ac:dyDescent="0.2">
      <c r="A86" t="s">
        <v>49</v>
      </c>
      <c r="B86" t="s">
        <v>472</v>
      </c>
    </row>
    <row r="87" spans="1:2" x14ac:dyDescent="0.2">
      <c r="A87" t="s">
        <v>49</v>
      </c>
      <c r="B87" t="s">
        <v>435</v>
      </c>
    </row>
    <row r="88" spans="1:2" x14ac:dyDescent="0.2">
      <c r="A88" t="s">
        <v>49</v>
      </c>
      <c r="B88" t="s">
        <v>437</v>
      </c>
    </row>
    <row r="89" spans="1:2" x14ac:dyDescent="0.2">
      <c r="A89" t="s">
        <v>245</v>
      </c>
      <c r="B89" t="s">
        <v>486</v>
      </c>
    </row>
    <row r="90" spans="1:2" x14ac:dyDescent="0.2">
      <c r="A90" t="s">
        <v>245</v>
      </c>
      <c r="B90" t="s">
        <v>250</v>
      </c>
    </row>
    <row r="91" spans="1:2" x14ac:dyDescent="0.2">
      <c r="A91" t="s">
        <v>245</v>
      </c>
      <c r="B91" t="s">
        <v>475</v>
      </c>
    </row>
    <row r="92" spans="1:2" x14ac:dyDescent="0.2">
      <c r="A92" t="s">
        <v>619</v>
      </c>
      <c r="B92" t="s">
        <v>308</v>
      </c>
    </row>
    <row r="93" spans="1:2" x14ac:dyDescent="0.2">
      <c r="A93" t="s">
        <v>619</v>
      </c>
      <c r="B93" t="s">
        <v>305</v>
      </c>
    </row>
    <row r="94" spans="1:2" x14ac:dyDescent="0.2">
      <c r="A94" t="s">
        <v>619</v>
      </c>
      <c r="B94" t="s">
        <v>310</v>
      </c>
    </row>
    <row r="95" spans="1:2" x14ac:dyDescent="0.2">
      <c r="A95" t="s">
        <v>619</v>
      </c>
      <c r="B95" t="s">
        <v>265</v>
      </c>
    </row>
    <row r="96" spans="1:2" x14ac:dyDescent="0.2">
      <c r="A96" t="s">
        <v>619</v>
      </c>
      <c r="B96" t="s">
        <v>278</v>
      </c>
    </row>
    <row r="97" spans="1:2" x14ac:dyDescent="0.2">
      <c r="A97" t="s">
        <v>619</v>
      </c>
      <c r="B97" t="s">
        <v>309</v>
      </c>
    </row>
    <row r="98" spans="1:2" x14ac:dyDescent="0.2">
      <c r="A98" t="s">
        <v>619</v>
      </c>
      <c r="B98" t="s">
        <v>307</v>
      </c>
    </row>
    <row r="99" spans="1:2" x14ac:dyDescent="0.2">
      <c r="A99" t="s">
        <v>619</v>
      </c>
      <c r="B99" t="s">
        <v>306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8"/>
  <sheetViews>
    <sheetView zoomScale="70" zoomScaleNormal="70" zoomScalePageLayoutView="70" workbookViewId="0">
      <pane xSplit="2" ySplit="3" topLeftCell="C4" activePane="bottomRight" state="frozen"/>
      <selection pane="topRight" activeCell="C1" sqref="C1"/>
      <selection pane="bottomLeft" activeCell="A5" sqref="A5"/>
      <selection pane="bottomRight" activeCell="B17" sqref="B17"/>
    </sheetView>
  </sheetViews>
  <sheetFormatPr baseColWidth="10" defaultColWidth="8.83203125" defaultRowHeight="15" x14ac:dyDescent="0.2"/>
  <cols>
    <col min="1" max="1" width="15.1640625" bestFit="1" customWidth="1"/>
    <col min="2" max="2" width="34.6640625" bestFit="1" customWidth="1"/>
    <col min="3" max="4" width="32.5" customWidth="1"/>
    <col min="5" max="20" width="30.6640625" customWidth="1"/>
    <col min="21" max="21" width="37" bestFit="1" customWidth="1"/>
  </cols>
  <sheetData>
    <row r="1" spans="1:21" x14ac:dyDescent="0.2">
      <c r="A1" s="5" t="s">
        <v>41</v>
      </c>
      <c r="B1" s="315" t="s">
        <v>53</v>
      </c>
      <c r="C1" s="341" t="s">
        <v>49</v>
      </c>
      <c r="D1" s="342"/>
      <c r="E1" s="341" t="s">
        <v>245</v>
      </c>
      <c r="F1" s="342"/>
      <c r="G1" s="341" t="s">
        <v>246</v>
      </c>
      <c r="H1" s="342"/>
      <c r="I1" s="337" t="s">
        <v>253</v>
      </c>
      <c r="J1" s="338"/>
      <c r="K1" s="337" t="s">
        <v>261</v>
      </c>
      <c r="L1" s="338"/>
      <c r="M1" s="337" t="s">
        <v>38</v>
      </c>
      <c r="N1" s="338"/>
      <c r="O1" s="337" t="s">
        <v>266</v>
      </c>
      <c r="P1" s="338"/>
      <c r="Q1" s="337" t="s">
        <v>276</v>
      </c>
      <c r="R1" s="338"/>
      <c r="S1" s="339" t="s">
        <v>491</v>
      </c>
      <c r="T1" s="340"/>
      <c r="U1" s="34"/>
    </row>
    <row r="2" spans="1:21" ht="16" thickBot="1" x14ac:dyDescent="0.25">
      <c r="A2" s="14" t="s">
        <v>242</v>
      </c>
      <c r="B2" s="316"/>
      <c r="C2" s="140">
        <v>3540</v>
      </c>
      <c r="D2" s="152"/>
      <c r="E2" s="140">
        <v>62</v>
      </c>
      <c r="F2" s="152"/>
      <c r="G2" s="140">
        <v>5400</v>
      </c>
      <c r="H2" s="152"/>
      <c r="I2" s="140">
        <v>5400</v>
      </c>
      <c r="J2" s="152"/>
      <c r="K2" s="147">
        <v>3600</v>
      </c>
      <c r="L2" s="174"/>
      <c r="M2" s="147">
        <v>18000</v>
      </c>
      <c r="N2" s="174"/>
      <c r="O2" s="147">
        <v>5400</v>
      </c>
      <c r="P2" s="174"/>
      <c r="Q2" s="147">
        <v>10800</v>
      </c>
      <c r="R2" s="174"/>
      <c r="S2" s="139">
        <f>S3*1800</f>
        <v>216000</v>
      </c>
      <c r="T2" s="151"/>
      <c r="U2" s="33"/>
    </row>
    <row r="3" spans="1:21" ht="16" thickBot="1" x14ac:dyDescent="0.25">
      <c r="A3" s="14" t="s">
        <v>243</v>
      </c>
      <c r="B3" s="317"/>
      <c r="C3" s="142">
        <v>2</v>
      </c>
      <c r="D3" s="153"/>
      <c r="E3" s="142">
        <v>2</v>
      </c>
      <c r="F3" s="153"/>
      <c r="G3" s="142">
        <v>3</v>
      </c>
      <c r="H3" s="153"/>
      <c r="I3" s="142">
        <v>3</v>
      </c>
      <c r="J3" s="153"/>
      <c r="K3" s="148">
        <v>2</v>
      </c>
      <c r="L3" s="175"/>
      <c r="M3" s="148">
        <v>10</v>
      </c>
      <c r="N3" s="175"/>
      <c r="O3" s="148" t="s">
        <v>498</v>
      </c>
      <c r="P3" s="175"/>
      <c r="Q3" s="148">
        <v>5</v>
      </c>
      <c r="R3" s="175"/>
      <c r="S3" s="141">
        <v>120</v>
      </c>
      <c r="T3" s="151"/>
      <c r="U3" s="35" t="s">
        <v>25</v>
      </c>
    </row>
    <row r="4" spans="1:21" x14ac:dyDescent="0.2">
      <c r="A4" s="313" t="s">
        <v>55</v>
      </c>
      <c r="B4" s="145" t="s">
        <v>255</v>
      </c>
      <c r="C4" s="101" t="s">
        <v>247</v>
      </c>
      <c r="D4" s="155" t="s">
        <v>546</v>
      </c>
      <c r="E4" s="19" t="s">
        <v>248</v>
      </c>
      <c r="F4" s="155" t="s">
        <v>546</v>
      </c>
      <c r="G4" s="19" t="s">
        <v>254</v>
      </c>
      <c r="H4" s="155" t="s">
        <v>546</v>
      </c>
      <c r="I4" s="19">
        <v>1</v>
      </c>
      <c r="J4" s="155" t="s">
        <v>546</v>
      </c>
      <c r="K4" s="166" t="s">
        <v>264</v>
      </c>
      <c r="L4" s="19" t="s">
        <v>546</v>
      </c>
      <c r="M4" s="166">
        <v>1</v>
      </c>
      <c r="N4" s="19" t="s">
        <v>546</v>
      </c>
      <c r="O4" s="166" t="s">
        <v>267</v>
      </c>
      <c r="P4" s="19" t="s">
        <v>546</v>
      </c>
      <c r="Q4" s="166" t="s">
        <v>490</v>
      </c>
      <c r="R4" s="19" t="s">
        <v>546</v>
      </c>
      <c r="S4" s="166" t="s">
        <v>281</v>
      </c>
      <c r="T4" s="19" t="s">
        <v>546</v>
      </c>
      <c r="U4" s="18" t="s">
        <v>282</v>
      </c>
    </row>
    <row r="5" spans="1:21" x14ac:dyDescent="0.2">
      <c r="A5" s="314"/>
      <c r="B5" s="143" t="s">
        <v>62</v>
      </c>
      <c r="C5" s="102" t="s">
        <v>249</v>
      </c>
      <c r="D5" s="156" t="s">
        <v>546</v>
      </c>
      <c r="E5" s="32" t="s">
        <v>486</v>
      </c>
      <c r="F5" s="156" t="s">
        <v>546</v>
      </c>
      <c r="G5" s="32" t="s">
        <v>249</v>
      </c>
      <c r="H5" s="156" t="s">
        <v>546</v>
      </c>
      <c r="I5" s="32" t="s">
        <v>432</v>
      </c>
      <c r="J5" s="156" t="s">
        <v>546</v>
      </c>
      <c r="K5" s="167" t="s">
        <v>430</v>
      </c>
      <c r="L5" s="21" t="s">
        <v>546</v>
      </c>
      <c r="M5" s="167" t="s">
        <v>432</v>
      </c>
      <c r="N5" s="21" t="s">
        <v>546</v>
      </c>
      <c r="O5" s="167" t="s">
        <v>268</v>
      </c>
      <c r="P5" s="21" t="s">
        <v>546</v>
      </c>
      <c r="Q5" s="167" t="s">
        <v>249</v>
      </c>
      <c r="R5" s="21" t="s">
        <v>546</v>
      </c>
      <c r="S5" s="167" t="s">
        <v>278</v>
      </c>
      <c r="T5" s="21" t="s">
        <v>546</v>
      </c>
      <c r="U5" s="20"/>
    </row>
    <row r="6" spans="1:21" x14ac:dyDescent="0.2">
      <c r="A6" s="314"/>
      <c r="B6" s="143" t="s">
        <v>66</v>
      </c>
      <c r="C6" s="103" t="s">
        <v>487</v>
      </c>
      <c r="D6" s="156" t="s">
        <v>546</v>
      </c>
      <c r="E6" s="21" t="s">
        <v>487</v>
      </c>
      <c r="F6" s="156" t="s">
        <v>546</v>
      </c>
      <c r="G6" s="21" t="s">
        <v>487</v>
      </c>
      <c r="H6" s="156" t="s">
        <v>546</v>
      </c>
      <c r="I6" s="21" t="s">
        <v>487</v>
      </c>
      <c r="J6" s="156" t="s">
        <v>546</v>
      </c>
      <c r="K6" s="171" t="s">
        <v>487</v>
      </c>
      <c r="L6" s="21" t="s">
        <v>546</v>
      </c>
      <c r="M6" s="171" t="s">
        <v>487</v>
      </c>
      <c r="N6" s="21" t="s">
        <v>546</v>
      </c>
      <c r="O6" s="168" t="s">
        <v>492</v>
      </c>
      <c r="P6" s="21" t="s">
        <v>546</v>
      </c>
      <c r="Q6" s="171" t="s">
        <v>487</v>
      </c>
      <c r="R6" s="21" t="s">
        <v>546</v>
      </c>
      <c r="S6" s="171" t="s">
        <v>487</v>
      </c>
      <c r="T6" s="21" t="s">
        <v>546</v>
      </c>
      <c r="U6" s="20"/>
    </row>
    <row r="7" spans="1:21" x14ac:dyDescent="0.2">
      <c r="A7" s="314"/>
      <c r="B7" s="143" t="s">
        <v>3</v>
      </c>
      <c r="C7" s="103" t="s">
        <v>487</v>
      </c>
      <c r="D7" s="156" t="s">
        <v>548</v>
      </c>
      <c r="E7" s="21" t="s">
        <v>487</v>
      </c>
      <c r="F7" s="156" t="s">
        <v>548</v>
      </c>
      <c r="G7" s="21" t="s">
        <v>487</v>
      </c>
      <c r="H7" s="156" t="s">
        <v>548</v>
      </c>
      <c r="I7" s="21" t="s">
        <v>487</v>
      </c>
      <c r="J7" s="156" t="s">
        <v>548</v>
      </c>
      <c r="K7" s="171" t="s">
        <v>487</v>
      </c>
      <c r="L7" s="21" t="s">
        <v>548</v>
      </c>
      <c r="M7" s="171" t="s">
        <v>487</v>
      </c>
      <c r="N7" s="21" t="s">
        <v>548</v>
      </c>
      <c r="O7" s="168" t="s">
        <v>274</v>
      </c>
      <c r="P7" s="21" t="s">
        <v>551</v>
      </c>
      <c r="Q7" s="171" t="s">
        <v>487</v>
      </c>
      <c r="R7" s="21" t="s">
        <v>548</v>
      </c>
      <c r="S7" s="171" t="s">
        <v>487</v>
      </c>
      <c r="T7" s="21" t="s">
        <v>548</v>
      </c>
      <c r="U7" s="20"/>
    </row>
    <row r="8" spans="1:21" ht="16" thickBot="1" x14ac:dyDescent="0.25">
      <c r="A8" s="314"/>
      <c r="B8" s="144" t="s">
        <v>272</v>
      </c>
      <c r="C8" s="104" t="s">
        <v>273</v>
      </c>
      <c r="D8" s="157" t="s">
        <v>546</v>
      </c>
      <c r="E8" s="40" t="s">
        <v>273</v>
      </c>
      <c r="F8" s="157" t="s">
        <v>546</v>
      </c>
      <c r="G8" s="39" t="s">
        <v>299</v>
      </c>
      <c r="H8" s="157" t="s">
        <v>546</v>
      </c>
      <c r="I8" s="31" t="s">
        <v>274</v>
      </c>
      <c r="J8" s="157" t="s">
        <v>546</v>
      </c>
      <c r="K8" s="169" t="s">
        <v>273</v>
      </c>
      <c r="L8" s="26" t="s">
        <v>546</v>
      </c>
      <c r="M8" s="178" t="s">
        <v>274</v>
      </c>
      <c r="N8" s="26" t="s">
        <v>546</v>
      </c>
      <c r="O8" s="169" t="s">
        <v>275</v>
      </c>
      <c r="P8" s="26" t="s">
        <v>546</v>
      </c>
      <c r="Q8" s="178" t="s">
        <v>274</v>
      </c>
      <c r="R8" s="26" t="s">
        <v>551</v>
      </c>
      <c r="S8" s="169" t="s">
        <v>279</v>
      </c>
      <c r="T8" s="26" t="s">
        <v>546</v>
      </c>
      <c r="U8" s="23"/>
    </row>
    <row r="9" spans="1:21" x14ac:dyDescent="0.2">
      <c r="A9" s="114" t="s">
        <v>72</v>
      </c>
      <c r="B9" s="113" t="s">
        <v>251</v>
      </c>
      <c r="C9" s="105" t="s">
        <v>252</v>
      </c>
      <c r="D9" s="159" t="s">
        <v>550</v>
      </c>
      <c r="E9" s="24" t="s">
        <v>252</v>
      </c>
      <c r="F9" s="159" t="s">
        <v>550</v>
      </c>
      <c r="G9" s="24" t="s">
        <v>257</v>
      </c>
      <c r="H9" s="159" t="s">
        <v>550</v>
      </c>
      <c r="I9" s="24" t="s">
        <v>254</v>
      </c>
      <c r="J9" s="159" t="s">
        <v>546</v>
      </c>
      <c r="K9" s="179" t="s">
        <v>252</v>
      </c>
      <c r="L9" s="176" t="s">
        <v>550</v>
      </c>
      <c r="M9" s="179" t="s">
        <v>280</v>
      </c>
      <c r="N9" s="176" t="s">
        <v>546</v>
      </c>
      <c r="O9" s="170" t="s">
        <v>313</v>
      </c>
      <c r="P9" s="176" t="s">
        <v>546</v>
      </c>
      <c r="Q9" s="166" t="s">
        <v>267</v>
      </c>
      <c r="R9" s="176" t="s">
        <v>546</v>
      </c>
      <c r="S9" s="170" t="s">
        <v>315</v>
      </c>
      <c r="T9" s="176" t="s">
        <v>546</v>
      </c>
      <c r="U9" s="18"/>
    </row>
    <row r="10" spans="1:21" x14ac:dyDescent="0.2">
      <c r="A10" s="115"/>
      <c r="B10" s="146" t="s">
        <v>13</v>
      </c>
      <c r="C10" s="106" t="s">
        <v>387</v>
      </c>
      <c r="D10" s="156" t="s">
        <v>550</v>
      </c>
      <c r="E10" s="37" t="s">
        <v>387</v>
      </c>
      <c r="F10" s="156" t="s">
        <v>550</v>
      </c>
      <c r="G10" s="37" t="s">
        <v>387</v>
      </c>
      <c r="H10" s="156" t="s">
        <v>550</v>
      </c>
      <c r="I10" s="98" t="s">
        <v>274</v>
      </c>
      <c r="J10" s="156" t="s">
        <v>551</v>
      </c>
      <c r="K10" s="183" t="s">
        <v>387</v>
      </c>
      <c r="L10" s="21" t="s">
        <v>546</v>
      </c>
      <c r="M10" s="180" t="s">
        <v>274</v>
      </c>
      <c r="N10" s="21" t="s">
        <v>551</v>
      </c>
      <c r="O10" s="168" t="s">
        <v>274</v>
      </c>
      <c r="P10" s="21" t="s">
        <v>551</v>
      </c>
      <c r="Q10" s="188" t="s">
        <v>274</v>
      </c>
      <c r="R10" s="21" t="s">
        <v>551</v>
      </c>
      <c r="S10" s="188" t="s">
        <v>274</v>
      </c>
      <c r="T10" s="21" t="s">
        <v>551</v>
      </c>
      <c r="U10" s="20"/>
    </row>
    <row r="11" spans="1:21" x14ac:dyDescent="0.2">
      <c r="A11" s="115"/>
      <c r="B11" s="146" t="s">
        <v>12</v>
      </c>
      <c r="C11" s="107" t="s">
        <v>274</v>
      </c>
      <c r="D11" s="156" t="s">
        <v>551</v>
      </c>
      <c r="E11" s="95" t="s">
        <v>274</v>
      </c>
      <c r="F11" s="156" t="s">
        <v>551</v>
      </c>
      <c r="G11" s="22" t="s">
        <v>487</v>
      </c>
      <c r="H11" s="156" t="s">
        <v>546</v>
      </c>
      <c r="I11" s="98" t="s">
        <v>274</v>
      </c>
      <c r="J11" s="156" t="s">
        <v>551</v>
      </c>
      <c r="K11" s="184" t="s">
        <v>487</v>
      </c>
      <c r="L11" s="21" t="s">
        <v>546</v>
      </c>
      <c r="M11" s="180" t="s">
        <v>274</v>
      </c>
      <c r="N11" s="21" t="s">
        <v>551</v>
      </c>
      <c r="O11" s="168" t="s">
        <v>274</v>
      </c>
      <c r="P11" s="21" t="s">
        <v>551</v>
      </c>
      <c r="Q11" s="188" t="s">
        <v>274</v>
      </c>
      <c r="R11" s="21" t="s">
        <v>551</v>
      </c>
      <c r="S11" s="188" t="s">
        <v>274</v>
      </c>
      <c r="T11" s="21" t="s">
        <v>551</v>
      </c>
      <c r="U11" s="20"/>
    </row>
    <row r="12" spans="1:21" x14ac:dyDescent="0.2">
      <c r="A12" s="115"/>
      <c r="B12" s="143" t="s">
        <v>119</v>
      </c>
      <c r="C12" s="108" t="s">
        <v>487</v>
      </c>
      <c r="D12" s="156" t="s">
        <v>546</v>
      </c>
      <c r="E12" s="22" t="s">
        <v>487</v>
      </c>
      <c r="F12" s="156" t="s">
        <v>546</v>
      </c>
      <c r="G12" s="22" t="s">
        <v>487</v>
      </c>
      <c r="H12" s="156" t="s">
        <v>546</v>
      </c>
      <c r="I12" s="99" t="s">
        <v>487</v>
      </c>
      <c r="J12" s="156" t="s">
        <v>546</v>
      </c>
      <c r="K12" s="184" t="s">
        <v>487</v>
      </c>
      <c r="L12" s="21" t="s">
        <v>546</v>
      </c>
      <c r="M12" s="181" t="s">
        <v>487</v>
      </c>
      <c r="N12" s="21" t="s">
        <v>546</v>
      </c>
      <c r="O12" s="168" t="s">
        <v>274</v>
      </c>
      <c r="P12" s="21" t="s">
        <v>551</v>
      </c>
      <c r="Q12" s="171" t="s">
        <v>487</v>
      </c>
      <c r="R12" s="21" t="s">
        <v>546</v>
      </c>
      <c r="S12" s="184" t="s">
        <v>487</v>
      </c>
      <c r="T12" s="21" t="s">
        <v>546</v>
      </c>
      <c r="U12" s="20"/>
    </row>
    <row r="13" spans="1:21" x14ac:dyDescent="0.2">
      <c r="A13" s="115"/>
      <c r="B13" s="143" t="s">
        <v>101</v>
      </c>
      <c r="C13" s="103" t="s">
        <v>487</v>
      </c>
      <c r="D13" s="156" t="s">
        <v>549</v>
      </c>
      <c r="E13" s="21" t="s">
        <v>487</v>
      </c>
      <c r="F13" s="156" t="s">
        <v>549</v>
      </c>
      <c r="G13" s="21" t="s">
        <v>487</v>
      </c>
      <c r="H13" s="156" t="s">
        <v>548</v>
      </c>
      <c r="I13" s="96" t="s">
        <v>274</v>
      </c>
      <c r="J13" s="156" t="s">
        <v>551</v>
      </c>
      <c r="K13" s="184" t="s">
        <v>487</v>
      </c>
      <c r="L13" s="21" t="s">
        <v>549</v>
      </c>
      <c r="M13" s="168" t="s">
        <v>274</v>
      </c>
      <c r="N13" s="21" t="s">
        <v>551</v>
      </c>
      <c r="O13" s="168" t="s">
        <v>274</v>
      </c>
      <c r="P13" s="21" t="s">
        <v>551</v>
      </c>
      <c r="Q13" s="171" t="s">
        <v>487</v>
      </c>
      <c r="R13" s="21" t="s">
        <v>549</v>
      </c>
      <c r="S13" s="188" t="s">
        <v>274</v>
      </c>
      <c r="T13" s="21" t="s">
        <v>551</v>
      </c>
      <c r="U13" s="20"/>
    </row>
    <row r="14" spans="1:21" x14ac:dyDescent="0.2">
      <c r="A14" s="115"/>
      <c r="B14" s="143" t="s">
        <v>258</v>
      </c>
      <c r="C14" s="103" t="s">
        <v>487</v>
      </c>
      <c r="D14" s="156" t="s">
        <v>549</v>
      </c>
      <c r="E14" s="21" t="s">
        <v>487</v>
      </c>
      <c r="F14" s="156" t="s">
        <v>549</v>
      </c>
      <c r="G14" s="21" t="s">
        <v>487</v>
      </c>
      <c r="H14" s="156" t="s">
        <v>548</v>
      </c>
      <c r="I14" s="96" t="s">
        <v>274</v>
      </c>
      <c r="J14" s="156" t="s">
        <v>551</v>
      </c>
      <c r="K14" s="171" t="s">
        <v>487</v>
      </c>
      <c r="L14" s="21" t="s">
        <v>549</v>
      </c>
      <c r="M14" s="168" t="s">
        <v>274</v>
      </c>
      <c r="N14" s="21" t="s">
        <v>551</v>
      </c>
      <c r="O14" s="168" t="s">
        <v>274</v>
      </c>
      <c r="P14" s="21" t="s">
        <v>551</v>
      </c>
      <c r="Q14" s="171" t="s">
        <v>487</v>
      </c>
      <c r="R14" s="21" t="s">
        <v>549</v>
      </c>
      <c r="S14" s="188" t="s">
        <v>274</v>
      </c>
      <c r="T14" s="21" t="s">
        <v>551</v>
      </c>
      <c r="U14" s="20"/>
    </row>
    <row r="15" spans="1:21" x14ac:dyDescent="0.2">
      <c r="A15" s="115"/>
      <c r="B15" s="111" t="s">
        <v>73</v>
      </c>
      <c r="C15" s="103" t="s">
        <v>487</v>
      </c>
      <c r="D15" s="156" t="s">
        <v>546</v>
      </c>
      <c r="E15" s="21" t="s">
        <v>487</v>
      </c>
      <c r="F15" s="156" t="s">
        <v>546</v>
      </c>
      <c r="G15" s="21" t="s">
        <v>487</v>
      </c>
      <c r="H15" s="156" t="s">
        <v>546</v>
      </c>
      <c r="I15" s="65" t="s">
        <v>487</v>
      </c>
      <c r="J15" s="156" t="s">
        <v>546</v>
      </c>
      <c r="K15" s="168" t="s">
        <v>274</v>
      </c>
      <c r="L15" s="21" t="s">
        <v>551</v>
      </c>
      <c r="M15" s="65" t="s">
        <v>487</v>
      </c>
      <c r="N15" s="21" t="s">
        <v>546</v>
      </c>
      <c r="O15" s="168" t="s">
        <v>274</v>
      </c>
      <c r="P15" s="21" t="s">
        <v>551</v>
      </c>
      <c r="Q15" s="171" t="s">
        <v>487</v>
      </c>
      <c r="R15" s="21" t="s">
        <v>546</v>
      </c>
      <c r="S15" s="184" t="s">
        <v>487</v>
      </c>
      <c r="T15" s="21" t="s">
        <v>546</v>
      </c>
      <c r="U15" s="20"/>
    </row>
    <row r="16" spans="1:21" x14ac:dyDescent="0.2">
      <c r="A16" s="115"/>
      <c r="B16" s="111" t="s">
        <v>75</v>
      </c>
      <c r="C16" s="109" t="s">
        <v>283</v>
      </c>
      <c r="D16" s="156" t="s">
        <v>551</v>
      </c>
      <c r="E16" s="41" t="s">
        <v>78</v>
      </c>
      <c r="F16" s="156" t="s">
        <v>551</v>
      </c>
      <c r="G16" s="41" t="s">
        <v>78</v>
      </c>
      <c r="H16" s="156" t="s">
        <v>551</v>
      </c>
      <c r="I16" s="41" t="s">
        <v>79</v>
      </c>
      <c r="J16" s="156" t="s">
        <v>551</v>
      </c>
      <c r="K16" s="168" t="s">
        <v>274</v>
      </c>
      <c r="L16" s="21" t="s">
        <v>551</v>
      </c>
      <c r="M16" s="182" t="s">
        <v>79</v>
      </c>
      <c r="N16" s="21" t="s">
        <v>551</v>
      </c>
      <c r="O16" s="168" t="s">
        <v>274</v>
      </c>
      <c r="P16" s="21" t="s">
        <v>551</v>
      </c>
      <c r="Q16" s="182" t="s">
        <v>283</v>
      </c>
      <c r="R16" s="21" t="s">
        <v>551</v>
      </c>
      <c r="S16" s="183" t="s">
        <v>303</v>
      </c>
      <c r="T16" s="21" t="s">
        <v>546</v>
      </c>
      <c r="U16" s="20"/>
    </row>
    <row r="17" spans="1:21" x14ac:dyDescent="0.2">
      <c r="A17" s="115"/>
      <c r="B17" s="111" t="s">
        <v>262</v>
      </c>
      <c r="C17" s="106" t="s">
        <v>84</v>
      </c>
      <c r="D17" s="156" t="s">
        <v>549</v>
      </c>
      <c r="E17" s="37" t="s">
        <v>84</v>
      </c>
      <c r="F17" s="156" t="s">
        <v>549</v>
      </c>
      <c r="G17" s="37" t="s">
        <v>84</v>
      </c>
      <c r="H17" s="156" t="s">
        <v>549</v>
      </c>
      <c r="I17" s="37" t="s">
        <v>84</v>
      </c>
      <c r="J17" s="156" t="s">
        <v>549</v>
      </c>
      <c r="K17" s="168" t="s">
        <v>274</v>
      </c>
      <c r="L17" s="21" t="s">
        <v>551</v>
      </c>
      <c r="M17" s="183" t="s">
        <v>84</v>
      </c>
      <c r="N17" s="21" t="s">
        <v>551</v>
      </c>
      <c r="O17" s="168" t="s">
        <v>274</v>
      </c>
      <c r="P17" s="21" t="s">
        <v>551</v>
      </c>
      <c r="Q17" s="188" t="s">
        <v>274</v>
      </c>
      <c r="R17" s="21" t="s">
        <v>551</v>
      </c>
      <c r="S17" s="188" t="s">
        <v>274</v>
      </c>
      <c r="T17" s="21" t="s">
        <v>551</v>
      </c>
      <c r="U17" s="20"/>
    </row>
    <row r="18" spans="1:21" x14ac:dyDescent="0.2">
      <c r="A18" s="115"/>
      <c r="B18" s="111" t="s">
        <v>263</v>
      </c>
      <c r="C18" s="96" t="s">
        <v>274</v>
      </c>
      <c r="D18" s="156" t="s">
        <v>551</v>
      </c>
      <c r="E18" s="96" t="s">
        <v>274</v>
      </c>
      <c r="F18" s="156" t="s">
        <v>551</v>
      </c>
      <c r="G18" s="96" t="s">
        <v>274</v>
      </c>
      <c r="H18" s="156" t="s">
        <v>551</v>
      </c>
      <c r="I18" s="37" t="s">
        <v>84</v>
      </c>
      <c r="J18" s="156" t="s">
        <v>548</v>
      </c>
      <c r="K18" s="168" t="s">
        <v>274</v>
      </c>
      <c r="L18" s="21" t="s">
        <v>551</v>
      </c>
      <c r="M18" s="183" t="s">
        <v>84</v>
      </c>
      <c r="N18" s="21" t="s">
        <v>551</v>
      </c>
      <c r="O18" s="168" t="s">
        <v>274</v>
      </c>
      <c r="P18" s="21" t="s">
        <v>551</v>
      </c>
      <c r="Q18" s="188" t="s">
        <v>274</v>
      </c>
      <c r="R18" s="21" t="s">
        <v>551</v>
      </c>
      <c r="S18" s="188" t="s">
        <v>274</v>
      </c>
      <c r="T18" s="21" t="s">
        <v>551</v>
      </c>
      <c r="U18" s="20"/>
    </row>
    <row r="19" spans="1:21" x14ac:dyDescent="0.2">
      <c r="A19" s="115"/>
      <c r="B19" s="111" t="s">
        <v>284</v>
      </c>
      <c r="C19" s="96" t="s">
        <v>274</v>
      </c>
      <c r="D19" s="156" t="s">
        <v>551</v>
      </c>
      <c r="E19" s="96" t="s">
        <v>274</v>
      </c>
      <c r="F19" s="156" t="s">
        <v>551</v>
      </c>
      <c r="G19" s="96" t="s">
        <v>274</v>
      </c>
      <c r="H19" s="156" t="s">
        <v>551</v>
      </c>
      <c r="I19" s="32" t="s">
        <v>84</v>
      </c>
      <c r="J19" s="156" t="s">
        <v>548</v>
      </c>
      <c r="K19" s="168" t="s">
        <v>274</v>
      </c>
      <c r="L19" s="21" t="s">
        <v>551</v>
      </c>
      <c r="M19" s="167" t="s">
        <v>84</v>
      </c>
      <c r="N19" s="21" t="s">
        <v>551</v>
      </c>
      <c r="O19" s="168" t="s">
        <v>274</v>
      </c>
      <c r="P19" s="21" t="s">
        <v>551</v>
      </c>
      <c r="Q19" s="188" t="s">
        <v>274</v>
      </c>
      <c r="R19" s="21" t="s">
        <v>551</v>
      </c>
      <c r="S19" s="188" t="s">
        <v>274</v>
      </c>
      <c r="T19" s="21" t="s">
        <v>551</v>
      </c>
      <c r="U19" s="20"/>
    </row>
    <row r="20" spans="1:21" x14ac:dyDescent="0.2">
      <c r="A20" s="115"/>
      <c r="B20" s="111" t="s">
        <v>495</v>
      </c>
      <c r="C20" s="96" t="s">
        <v>274</v>
      </c>
      <c r="D20" s="156" t="s">
        <v>551</v>
      </c>
      <c r="E20" s="96" t="s">
        <v>274</v>
      </c>
      <c r="F20" s="156" t="s">
        <v>551</v>
      </c>
      <c r="G20" s="96" t="s">
        <v>274</v>
      </c>
      <c r="H20" s="156" t="s">
        <v>551</v>
      </c>
      <c r="I20" s="96" t="s">
        <v>274</v>
      </c>
      <c r="J20" s="156" t="s">
        <v>551</v>
      </c>
      <c r="K20" s="168" t="s">
        <v>274</v>
      </c>
      <c r="L20" s="21" t="s">
        <v>551</v>
      </c>
      <c r="M20" s="168" t="s">
        <v>274</v>
      </c>
      <c r="N20" s="21" t="s">
        <v>551</v>
      </c>
      <c r="O20" s="167" t="s">
        <v>304</v>
      </c>
      <c r="P20" s="21" t="s">
        <v>546</v>
      </c>
      <c r="Q20" s="188" t="s">
        <v>274</v>
      </c>
      <c r="R20" s="21" t="s">
        <v>551</v>
      </c>
      <c r="S20" s="188" t="s">
        <v>274</v>
      </c>
      <c r="T20" s="21" t="s">
        <v>551</v>
      </c>
      <c r="U20" s="20"/>
    </row>
    <row r="21" spans="1:21" x14ac:dyDescent="0.2">
      <c r="A21" s="115"/>
      <c r="B21" s="111" t="s">
        <v>289</v>
      </c>
      <c r="C21" s="96" t="s">
        <v>274</v>
      </c>
      <c r="D21" s="156" t="s">
        <v>551</v>
      </c>
      <c r="E21" s="96" t="s">
        <v>274</v>
      </c>
      <c r="F21" s="156" t="s">
        <v>551</v>
      </c>
      <c r="G21" s="96" t="s">
        <v>274</v>
      </c>
      <c r="H21" s="156" t="s">
        <v>551</v>
      </c>
      <c r="I21" s="96" t="s">
        <v>274</v>
      </c>
      <c r="J21" s="156" t="s">
        <v>551</v>
      </c>
      <c r="K21" s="168" t="s">
        <v>274</v>
      </c>
      <c r="L21" s="21" t="s">
        <v>551</v>
      </c>
      <c r="M21" s="168" t="s">
        <v>274</v>
      </c>
      <c r="N21" s="21" t="s">
        <v>551</v>
      </c>
      <c r="O21" s="167" t="s">
        <v>84</v>
      </c>
      <c r="P21" s="21" t="s">
        <v>546</v>
      </c>
      <c r="Q21" s="188" t="s">
        <v>274</v>
      </c>
      <c r="R21" s="21" t="s">
        <v>551</v>
      </c>
      <c r="S21" s="188" t="s">
        <v>274</v>
      </c>
      <c r="T21" s="21" t="s">
        <v>551</v>
      </c>
      <c r="U21" s="20"/>
    </row>
    <row r="22" spans="1:21" x14ac:dyDescent="0.2">
      <c r="A22" s="115"/>
      <c r="B22" s="111" t="s">
        <v>290</v>
      </c>
      <c r="C22" s="96" t="s">
        <v>274</v>
      </c>
      <c r="D22" s="156" t="s">
        <v>551</v>
      </c>
      <c r="E22" s="96" t="s">
        <v>274</v>
      </c>
      <c r="F22" s="156" t="s">
        <v>551</v>
      </c>
      <c r="G22" s="96" t="s">
        <v>274</v>
      </c>
      <c r="H22" s="156" t="s">
        <v>551</v>
      </c>
      <c r="I22" s="96" t="s">
        <v>274</v>
      </c>
      <c r="J22" s="156" t="s">
        <v>551</v>
      </c>
      <c r="K22" s="168" t="s">
        <v>274</v>
      </c>
      <c r="L22" s="21" t="s">
        <v>551</v>
      </c>
      <c r="M22" s="168" t="s">
        <v>274</v>
      </c>
      <c r="N22" s="21" t="s">
        <v>551</v>
      </c>
      <c r="O22" s="167" t="s">
        <v>304</v>
      </c>
      <c r="P22" s="21" t="s">
        <v>548</v>
      </c>
      <c r="Q22" s="188" t="s">
        <v>274</v>
      </c>
      <c r="R22" s="21" t="s">
        <v>551</v>
      </c>
      <c r="S22" s="167" t="s">
        <v>304</v>
      </c>
      <c r="T22" s="21" t="s">
        <v>548</v>
      </c>
      <c r="U22" s="20"/>
    </row>
    <row r="23" spans="1:21" x14ac:dyDescent="0.2">
      <c r="A23" s="115"/>
      <c r="B23" s="111" t="s">
        <v>291</v>
      </c>
      <c r="C23" s="96" t="s">
        <v>274</v>
      </c>
      <c r="D23" s="156" t="s">
        <v>551</v>
      </c>
      <c r="E23" s="96" t="s">
        <v>274</v>
      </c>
      <c r="F23" s="156" t="s">
        <v>551</v>
      </c>
      <c r="G23" s="96" t="s">
        <v>274</v>
      </c>
      <c r="H23" s="156" t="s">
        <v>551</v>
      </c>
      <c r="I23" s="96" t="s">
        <v>274</v>
      </c>
      <c r="J23" s="156" t="s">
        <v>551</v>
      </c>
      <c r="K23" s="168" t="s">
        <v>274</v>
      </c>
      <c r="L23" s="21" t="s">
        <v>551</v>
      </c>
      <c r="M23" s="168" t="s">
        <v>274</v>
      </c>
      <c r="N23" s="21" t="s">
        <v>551</v>
      </c>
      <c r="O23" s="167" t="s">
        <v>308</v>
      </c>
      <c r="P23" s="21" t="s">
        <v>549</v>
      </c>
      <c r="Q23" s="188" t="s">
        <v>274</v>
      </c>
      <c r="R23" s="21" t="s">
        <v>551</v>
      </c>
      <c r="S23" s="167" t="s">
        <v>308</v>
      </c>
      <c r="T23" s="21" t="s">
        <v>548</v>
      </c>
      <c r="U23" s="20"/>
    </row>
    <row r="24" spans="1:21" x14ac:dyDescent="0.2">
      <c r="A24" s="115"/>
      <c r="B24" s="143" t="s">
        <v>489</v>
      </c>
      <c r="C24" s="32" t="s">
        <v>487</v>
      </c>
      <c r="D24" s="156" t="s">
        <v>546</v>
      </c>
      <c r="E24" s="32" t="s">
        <v>487</v>
      </c>
      <c r="F24" s="156" t="s">
        <v>546</v>
      </c>
      <c r="G24" s="32" t="s">
        <v>487</v>
      </c>
      <c r="H24" s="156" t="s">
        <v>546</v>
      </c>
      <c r="I24" s="32" t="s">
        <v>487</v>
      </c>
      <c r="J24" s="156" t="s">
        <v>546</v>
      </c>
      <c r="K24" s="167" t="s">
        <v>487</v>
      </c>
      <c r="L24" s="21" t="s">
        <v>546</v>
      </c>
      <c r="M24" s="167" t="s">
        <v>487</v>
      </c>
      <c r="N24" s="21" t="s">
        <v>546</v>
      </c>
      <c r="O24" s="167" t="s">
        <v>487</v>
      </c>
      <c r="P24" s="21" t="s">
        <v>546</v>
      </c>
      <c r="Q24" s="167" t="s">
        <v>487</v>
      </c>
      <c r="R24" s="21" t="s">
        <v>546</v>
      </c>
      <c r="S24" s="167" t="s">
        <v>487</v>
      </c>
      <c r="T24" s="21" t="s">
        <v>546</v>
      </c>
      <c r="U24" s="20"/>
    </row>
    <row r="25" spans="1:21" x14ac:dyDescent="0.2">
      <c r="A25" s="115"/>
      <c r="B25" s="143" t="s">
        <v>117</v>
      </c>
      <c r="C25" s="32" t="s">
        <v>487</v>
      </c>
      <c r="D25" s="156" t="s">
        <v>549</v>
      </c>
      <c r="E25" s="32" t="s">
        <v>487</v>
      </c>
      <c r="F25" s="156" t="s">
        <v>549</v>
      </c>
      <c r="G25" s="32" t="s">
        <v>487</v>
      </c>
      <c r="H25" s="156" t="s">
        <v>549</v>
      </c>
      <c r="I25" s="96" t="s">
        <v>274</v>
      </c>
      <c r="J25" s="156" t="s">
        <v>551</v>
      </c>
      <c r="K25" s="167" t="s">
        <v>487</v>
      </c>
      <c r="L25" s="21" t="s">
        <v>549</v>
      </c>
      <c r="M25" s="168" t="s">
        <v>274</v>
      </c>
      <c r="N25" s="21" t="s">
        <v>551</v>
      </c>
      <c r="O25" s="168" t="s">
        <v>274</v>
      </c>
      <c r="P25" s="21" t="s">
        <v>551</v>
      </c>
      <c r="Q25" s="188" t="s">
        <v>274</v>
      </c>
      <c r="R25" s="21" t="s">
        <v>551</v>
      </c>
      <c r="S25" s="188" t="s">
        <v>274</v>
      </c>
      <c r="T25" s="21" t="s">
        <v>551</v>
      </c>
      <c r="U25" s="20"/>
    </row>
    <row r="26" spans="1:21" x14ac:dyDescent="0.2">
      <c r="A26" s="115"/>
      <c r="B26" s="143" t="s">
        <v>259</v>
      </c>
      <c r="C26" s="32" t="s">
        <v>487</v>
      </c>
      <c r="D26" s="156" t="s">
        <v>546</v>
      </c>
      <c r="E26" s="32" t="s">
        <v>487</v>
      </c>
      <c r="F26" s="156" t="s">
        <v>550</v>
      </c>
      <c r="G26" s="32" t="s">
        <v>487</v>
      </c>
      <c r="H26" s="156" t="s">
        <v>546</v>
      </c>
      <c r="I26" s="96" t="s">
        <v>274</v>
      </c>
      <c r="J26" s="156" t="s">
        <v>551</v>
      </c>
      <c r="K26" s="168" t="s">
        <v>274</v>
      </c>
      <c r="L26" s="21" t="s">
        <v>551</v>
      </c>
      <c r="M26" s="168" t="s">
        <v>274</v>
      </c>
      <c r="N26" s="21" t="s">
        <v>551</v>
      </c>
      <c r="O26" s="168" t="s">
        <v>274</v>
      </c>
      <c r="P26" s="21" t="s">
        <v>551</v>
      </c>
      <c r="Q26" s="188" t="s">
        <v>274</v>
      </c>
      <c r="R26" s="21" t="s">
        <v>551</v>
      </c>
      <c r="S26" s="188" t="s">
        <v>274</v>
      </c>
      <c r="T26" s="21" t="s">
        <v>551</v>
      </c>
      <c r="U26" s="20"/>
    </row>
    <row r="27" spans="1:21" x14ac:dyDescent="0.2">
      <c r="A27" s="115"/>
      <c r="B27" s="143" t="s">
        <v>260</v>
      </c>
      <c r="C27" s="32" t="s">
        <v>487</v>
      </c>
      <c r="D27" s="156" t="s">
        <v>549</v>
      </c>
      <c r="E27" s="32" t="s">
        <v>487</v>
      </c>
      <c r="F27" s="156" t="s">
        <v>550</v>
      </c>
      <c r="G27" s="32" t="s">
        <v>487</v>
      </c>
      <c r="H27" s="156" t="s">
        <v>549</v>
      </c>
      <c r="I27" s="96" t="s">
        <v>274</v>
      </c>
      <c r="J27" s="156" t="s">
        <v>551</v>
      </c>
      <c r="K27" s="167" t="s">
        <v>487</v>
      </c>
      <c r="L27" s="21" t="s">
        <v>549</v>
      </c>
      <c r="M27" s="168" t="s">
        <v>274</v>
      </c>
      <c r="N27" s="21" t="s">
        <v>551</v>
      </c>
      <c r="O27" s="168" t="s">
        <v>274</v>
      </c>
      <c r="P27" s="21" t="s">
        <v>551</v>
      </c>
      <c r="Q27" s="188" t="s">
        <v>274</v>
      </c>
      <c r="R27" s="21" t="s">
        <v>551</v>
      </c>
      <c r="S27" s="188" t="s">
        <v>274</v>
      </c>
      <c r="T27" s="21" t="s">
        <v>551</v>
      </c>
      <c r="U27" s="20"/>
    </row>
    <row r="28" spans="1:21" x14ac:dyDescent="0.2">
      <c r="A28" s="115"/>
      <c r="B28" s="143" t="s">
        <v>287</v>
      </c>
      <c r="C28" s="21" t="s">
        <v>487</v>
      </c>
      <c r="D28" s="156" t="s">
        <v>549</v>
      </c>
      <c r="E28" s="21" t="s">
        <v>487</v>
      </c>
      <c r="F28" s="156" t="s">
        <v>549</v>
      </c>
      <c r="G28" s="21" t="s">
        <v>487</v>
      </c>
      <c r="H28" s="156" t="s">
        <v>549</v>
      </c>
      <c r="I28" s="21" t="s">
        <v>487</v>
      </c>
      <c r="J28" s="156" t="s">
        <v>549</v>
      </c>
      <c r="K28" s="171" t="s">
        <v>487</v>
      </c>
      <c r="L28" s="21" t="s">
        <v>549</v>
      </c>
      <c r="M28" s="171" t="s">
        <v>487</v>
      </c>
      <c r="N28" s="21" t="s">
        <v>549</v>
      </c>
      <c r="O28" s="171" t="s">
        <v>487</v>
      </c>
      <c r="P28" s="21" t="s">
        <v>549</v>
      </c>
      <c r="Q28" s="171" t="s">
        <v>487</v>
      </c>
      <c r="R28" s="21" t="s">
        <v>549</v>
      </c>
      <c r="S28" s="171" t="s">
        <v>487</v>
      </c>
      <c r="T28" s="21" t="s">
        <v>549</v>
      </c>
      <c r="U28" s="20"/>
    </row>
    <row r="29" spans="1:21" ht="16" thickBot="1" x14ac:dyDescent="0.25">
      <c r="A29" s="116"/>
      <c r="B29" s="112"/>
      <c r="C29" s="110"/>
      <c r="D29" s="110"/>
      <c r="E29" s="29"/>
      <c r="F29" s="29"/>
      <c r="G29" s="29"/>
      <c r="H29" s="29"/>
      <c r="I29" s="29"/>
      <c r="J29" s="29"/>
      <c r="K29" s="185"/>
      <c r="L29" s="26"/>
      <c r="M29" s="172"/>
      <c r="N29" s="29"/>
      <c r="O29" s="172"/>
      <c r="P29" s="29"/>
      <c r="Q29" s="185"/>
      <c r="R29" s="26"/>
      <c r="S29" s="172"/>
      <c r="T29" s="29"/>
      <c r="U29" s="23"/>
    </row>
    <row r="30" spans="1:21" ht="106" thickBot="1" x14ac:dyDescent="0.25">
      <c r="A30" s="125" t="s">
        <v>116</v>
      </c>
      <c r="B30" s="126" t="s">
        <v>494</v>
      </c>
      <c r="C30" s="127" t="s">
        <v>535</v>
      </c>
      <c r="D30" s="127"/>
      <c r="E30" s="127" t="s">
        <v>534</v>
      </c>
      <c r="F30" s="127"/>
      <c r="G30" s="127" t="s">
        <v>533</v>
      </c>
      <c r="H30" s="127"/>
      <c r="I30" s="127" t="s">
        <v>493</v>
      </c>
      <c r="J30" s="127"/>
      <c r="K30" s="186" t="s">
        <v>496</v>
      </c>
      <c r="L30" s="187"/>
      <c r="M30" s="173" t="s">
        <v>493</v>
      </c>
      <c r="N30" s="177"/>
      <c r="O30" s="173" t="s">
        <v>497</v>
      </c>
      <c r="P30" s="177"/>
      <c r="Q30" s="173" t="s">
        <v>499</v>
      </c>
      <c r="R30" s="177"/>
      <c r="S30" s="173" t="s">
        <v>500</v>
      </c>
      <c r="T30" s="177"/>
      <c r="U30" s="129"/>
    </row>
    <row r="31" spans="1:21" x14ac:dyDescent="0.2">
      <c r="B31">
        <f>SUM(D31:T31)</f>
        <v>72</v>
      </c>
      <c r="C31" t="s">
        <v>546</v>
      </c>
      <c r="D31" s="46">
        <f>COUNTIF(D$4:D$29,"Must-Be")</f>
        <v>8</v>
      </c>
      <c r="F31" s="46">
        <f>COUNTIF(F$4:F$29,"Must-Be")</f>
        <v>7</v>
      </c>
      <c r="H31" s="46">
        <f>COUNTIF(H$4:H$29,"Must-Be")</f>
        <v>9</v>
      </c>
      <c r="J31" s="46">
        <f>COUNTIF(J$4:J$29,"Must-Be")</f>
        <v>8</v>
      </c>
      <c r="L31" s="46">
        <f>COUNTIF(L$4:L$29,"Must-Be")</f>
        <v>8</v>
      </c>
      <c r="N31" s="46">
        <f>COUNTIF(N$4:N$29,"Must-Be")</f>
        <v>8</v>
      </c>
      <c r="P31" s="46">
        <f>COUNTIF(P$4:P$29,"Must-Be")</f>
        <v>8</v>
      </c>
      <c r="R31" s="46">
        <f>COUNTIF(R$4:R$29,"Must-Be")</f>
        <v>7</v>
      </c>
      <c r="T31" s="46">
        <f>COUNTIF(T$4:T$29,"Must-Be")</f>
        <v>9</v>
      </c>
    </row>
    <row r="32" spans="1:21" x14ac:dyDescent="0.2">
      <c r="B32">
        <f t="shared" ref="B32:B35" si="0">SUM(D32:T32)</f>
        <v>15</v>
      </c>
      <c r="C32" t="s">
        <v>548</v>
      </c>
      <c r="D32" s="46">
        <f>COUNTIF(D$4:D$29,"Satisfier")</f>
        <v>1</v>
      </c>
      <c r="F32" s="46">
        <f>COUNTIF(F$4:F$29,"Satisfier")</f>
        <v>1</v>
      </c>
      <c r="H32" s="46">
        <f>COUNTIF(H$4:H$29,"Satisfier")</f>
        <v>3</v>
      </c>
      <c r="J32" s="46">
        <f>COUNTIF(J$4:J$29,"Satisfier")</f>
        <v>3</v>
      </c>
      <c r="L32" s="46">
        <f>COUNTIF(L$4:L$29,"Satisfier")</f>
        <v>1</v>
      </c>
      <c r="N32" s="46">
        <f>COUNTIF(N$4:N$29,"Satisfier")</f>
        <v>1</v>
      </c>
      <c r="P32" s="46">
        <f>COUNTIF(P$4:P$29,"Satisfier")</f>
        <v>1</v>
      </c>
      <c r="R32" s="46">
        <f>COUNTIF(R$4:R$29,"Satisfier")</f>
        <v>1</v>
      </c>
      <c r="T32" s="46">
        <f>COUNTIF(T$4:T$29,"Satisfier")</f>
        <v>3</v>
      </c>
    </row>
    <row r="33" spans="1:20" x14ac:dyDescent="0.2">
      <c r="B33">
        <f t="shared" si="0"/>
        <v>29</v>
      </c>
      <c r="C33" t="s">
        <v>549</v>
      </c>
      <c r="D33" s="46">
        <f>COUNTIF(D$4:D$29,"Delighter")</f>
        <v>6</v>
      </c>
      <c r="F33" s="46">
        <f>COUNTIF(F$4:F$29,"Delighter")</f>
        <v>5</v>
      </c>
      <c r="H33" s="46">
        <f>COUNTIF(H$4:H$29,"Delighter")</f>
        <v>4</v>
      </c>
      <c r="J33" s="46">
        <f>COUNTIF(J$4:J$29,"Delighter")</f>
        <v>2</v>
      </c>
      <c r="L33" s="46">
        <f>COUNTIF(L$4:L$29,"Delighter")</f>
        <v>5</v>
      </c>
      <c r="N33" s="46">
        <f>COUNTIF(N$4:N$29,"Delighter")</f>
        <v>1</v>
      </c>
      <c r="P33" s="46">
        <f>COUNTIF(P$4:P$29,"Delighter")</f>
        <v>2</v>
      </c>
      <c r="R33" s="46">
        <f>COUNTIF(R$4:R$29,"Delighter")</f>
        <v>3</v>
      </c>
      <c r="T33" s="46">
        <f>COUNTIF(T$4:T$29,"Delighter")</f>
        <v>1</v>
      </c>
    </row>
    <row r="34" spans="1:20" x14ac:dyDescent="0.2">
      <c r="B34">
        <f t="shared" si="0"/>
        <v>9</v>
      </c>
      <c r="C34" t="s">
        <v>550</v>
      </c>
      <c r="D34" s="46">
        <f>COUNTIF(D$4:D$29,"Indifferent")</f>
        <v>2</v>
      </c>
      <c r="F34" s="46">
        <f>COUNTIF(F$4:F$29,"Indifferent")</f>
        <v>4</v>
      </c>
      <c r="H34" s="46">
        <f>COUNTIF(H$4:H$29,"Indifferent")</f>
        <v>2</v>
      </c>
      <c r="J34" s="46">
        <f>COUNTIF(J$4:J$29,"Indifferent")</f>
        <v>0</v>
      </c>
      <c r="L34" s="46">
        <f>COUNTIF(L$4:L$29,"Indifferent")</f>
        <v>1</v>
      </c>
      <c r="N34" s="46">
        <f>COUNTIF(N$4:N$29,"Indifferent")</f>
        <v>0</v>
      </c>
      <c r="P34" s="46">
        <f>COUNTIF(P$4:P$29,"Indifferent")</f>
        <v>0</v>
      </c>
      <c r="R34" s="46">
        <f>COUNTIF(R$4:R$29,"Indifferent")</f>
        <v>0</v>
      </c>
      <c r="T34" s="46">
        <f>COUNTIF(T$4:T$29,"Indifferent")</f>
        <v>0</v>
      </c>
    </row>
    <row r="35" spans="1:20" x14ac:dyDescent="0.2">
      <c r="B35">
        <f t="shared" si="0"/>
        <v>100</v>
      </c>
      <c r="C35" s="158" t="s">
        <v>551</v>
      </c>
      <c r="D35" s="46">
        <f>COUNTIF(D$4:D$29,"--Not Collected--")</f>
        <v>8</v>
      </c>
      <c r="F35" s="46">
        <f>COUNTIF(F$4:F$29,"--Not Collected--")</f>
        <v>8</v>
      </c>
      <c r="H35" s="46">
        <f>COUNTIF(H$4:H$29,"--Not Collected--")</f>
        <v>7</v>
      </c>
      <c r="J35" s="46">
        <f>COUNTIF(J$4:J$29,"--Not Collected--")</f>
        <v>12</v>
      </c>
      <c r="L35" s="46">
        <f>COUNTIF(L$4:L$29,"--Not Collected--")</f>
        <v>10</v>
      </c>
      <c r="N35" s="46">
        <f>COUNTIF(N$4:N$29,"--Not Collected--")</f>
        <v>15</v>
      </c>
      <c r="P35" s="46">
        <f>COUNTIF(P$4:P$29,"--Not Collected--")</f>
        <v>14</v>
      </c>
      <c r="R35" s="46">
        <f>COUNTIF(R$4:R$29,"--Not Collected--")</f>
        <v>14</v>
      </c>
      <c r="T35" s="46">
        <f>COUNTIF(T$4:T$29,"--Not Collected--")</f>
        <v>12</v>
      </c>
    </row>
    <row r="36" spans="1:20" ht="16" thickBot="1" x14ac:dyDescent="0.25">
      <c r="N36" s="46"/>
    </row>
    <row r="37" spans="1:20" x14ac:dyDescent="0.2">
      <c r="A37" s="310" t="s">
        <v>521</v>
      </c>
      <c r="B37" s="130" t="s">
        <v>524</v>
      </c>
      <c r="C37" s="131"/>
      <c r="D37" s="131"/>
      <c r="E37" s="132"/>
      <c r="F37" s="49"/>
    </row>
    <row r="38" spans="1:20" x14ac:dyDescent="0.2">
      <c r="A38" s="311"/>
      <c r="B38" s="133" t="s">
        <v>525</v>
      </c>
      <c r="C38" s="49"/>
      <c r="D38" s="49"/>
      <c r="E38" s="134"/>
      <c r="F38" s="49"/>
    </row>
    <row r="39" spans="1:20" ht="16" thickBot="1" x14ac:dyDescent="0.25">
      <c r="A39" s="312"/>
      <c r="B39" s="135" t="s">
        <v>526</v>
      </c>
      <c r="C39" s="136"/>
      <c r="D39" s="136"/>
      <c r="E39" s="137"/>
      <c r="F39" s="49"/>
    </row>
    <row r="40" spans="1:20" x14ac:dyDescent="0.2">
      <c r="A40" s="310" t="s">
        <v>518</v>
      </c>
      <c r="B40" s="130" t="s">
        <v>505</v>
      </c>
      <c r="C40" s="131"/>
      <c r="D40" s="131"/>
      <c r="E40" s="132"/>
      <c r="F40" s="49"/>
    </row>
    <row r="41" spans="1:20" x14ac:dyDescent="0.2">
      <c r="A41" s="311"/>
      <c r="B41" s="133" t="s">
        <v>506</v>
      </c>
      <c r="C41" s="49"/>
      <c r="D41" s="49"/>
      <c r="E41" s="134"/>
      <c r="F41" s="49"/>
    </row>
    <row r="42" spans="1:20" ht="16" thickBot="1" x14ac:dyDescent="0.25">
      <c r="A42" s="312"/>
      <c r="B42" s="135" t="s">
        <v>510</v>
      </c>
      <c r="C42" s="136"/>
      <c r="D42" s="136"/>
      <c r="E42" s="137"/>
      <c r="F42" s="49"/>
    </row>
    <row r="43" spans="1:20" x14ac:dyDescent="0.2">
      <c r="A43" s="310" t="s">
        <v>517</v>
      </c>
      <c r="B43" s="130" t="s">
        <v>523</v>
      </c>
      <c r="C43" s="131"/>
      <c r="D43" s="131"/>
      <c r="E43" s="132"/>
      <c r="F43" s="49"/>
    </row>
    <row r="44" spans="1:20" x14ac:dyDescent="0.2">
      <c r="A44" s="311"/>
      <c r="B44" s="133" t="s">
        <v>522</v>
      </c>
      <c r="C44" s="49"/>
      <c r="D44" s="49"/>
      <c r="E44" s="134"/>
      <c r="F44" s="49"/>
    </row>
    <row r="45" spans="1:20" ht="16" thickBot="1" x14ac:dyDescent="0.25">
      <c r="A45" s="312"/>
      <c r="B45" s="135" t="s">
        <v>509</v>
      </c>
      <c r="C45" s="136"/>
      <c r="D45" s="136"/>
      <c r="E45" s="137"/>
      <c r="F45" s="49"/>
    </row>
    <row r="46" spans="1:20" x14ac:dyDescent="0.2">
      <c r="A46" s="310" t="s">
        <v>519</v>
      </c>
      <c r="B46" s="130" t="s">
        <v>505</v>
      </c>
      <c r="C46" s="131"/>
      <c r="D46" s="131"/>
      <c r="E46" s="132"/>
      <c r="F46" s="49"/>
    </row>
    <row r="47" spans="1:20" x14ac:dyDescent="0.2">
      <c r="A47" s="311"/>
      <c r="B47" s="133" t="s">
        <v>506</v>
      </c>
      <c r="C47" s="49"/>
      <c r="D47" s="49"/>
      <c r="E47" s="134"/>
      <c r="F47" s="49"/>
    </row>
    <row r="48" spans="1:20" ht="16" thickBot="1" x14ac:dyDescent="0.25">
      <c r="A48" s="312"/>
      <c r="B48" s="135" t="s">
        <v>520</v>
      </c>
      <c r="C48" s="136"/>
      <c r="D48" s="136"/>
      <c r="E48" s="137"/>
      <c r="F48" s="49"/>
    </row>
    <row r="49" spans="1:6" x14ac:dyDescent="0.2">
      <c r="A49" s="138"/>
      <c r="B49" s="49"/>
      <c r="C49" s="49"/>
      <c r="D49" s="49"/>
      <c r="E49" s="49"/>
      <c r="F49" s="49"/>
    </row>
    <row r="57" spans="1:6" x14ac:dyDescent="0.2">
      <c r="A57" s="3"/>
      <c r="B57" t="s">
        <v>320</v>
      </c>
    </row>
    <row r="58" spans="1:6" x14ac:dyDescent="0.2">
      <c r="A58" s="42"/>
      <c r="B58" t="s">
        <v>321</v>
      </c>
    </row>
  </sheetData>
  <mergeCells count="15">
    <mergeCell ref="A4:A8"/>
    <mergeCell ref="A37:A39"/>
    <mergeCell ref="A40:A42"/>
    <mergeCell ref="A43:A45"/>
    <mergeCell ref="A46:A48"/>
    <mergeCell ref="C1:D1"/>
    <mergeCell ref="E1:F1"/>
    <mergeCell ref="G1:H1"/>
    <mergeCell ref="I1:J1"/>
    <mergeCell ref="B1:B3"/>
    <mergeCell ref="O1:P1"/>
    <mergeCell ref="Q1:R1"/>
    <mergeCell ref="S1:T1"/>
    <mergeCell ref="K1:L1"/>
    <mergeCell ref="M1:N1"/>
  </mergeCells>
  <dataValidations count="13">
    <dataValidation type="list" allowBlank="1" showInputMessage="1" showErrorMessage="1" sqref="K5">
      <formula1>RackMake</formula1>
    </dataValidation>
    <dataValidation type="list" allowBlank="1" showInputMessage="1" showErrorMessage="1" sqref="I5 M5">
      <formula1>CompressorMake</formula1>
    </dataValidation>
    <dataValidation type="list" allowBlank="1" showInputMessage="1" showErrorMessage="1" sqref="C5">
      <formula1>ACCMake</formula1>
    </dataValidation>
    <dataValidation type="list" allowBlank="1" showInputMessage="1" showErrorMessage="1" sqref="E5">
      <formula1>ECCMake</formula1>
    </dataValidation>
    <dataValidation type="list" allowBlank="1" showInputMessage="1" showErrorMessage="1" sqref="G10 C10 E10 K10">
      <formula1>RefrigerantType</formula1>
    </dataValidation>
    <dataValidation type="list" allowBlank="1" showInputMessage="1" showErrorMessage="1" sqref="G5">
      <formula1>CUMake</formula1>
    </dataValidation>
    <dataValidation type="list" allowBlank="1" showInputMessage="1" showErrorMessage="1" sqref="O5">
      <formula1>WIMake</formula1>
    </dataValidation>
    <dataValidation type="list" allowBlank="1" showInputMessage="1" showErrorMessage="1" sqref="Q5">
      <formula1>EvaporatorMake</formula1>
    </dataValidation>
    <dataValidation type="list" allowBlank="1" showInputMessage="1" showErrorMessage="1" sqref="S5">
      <formula1>CaseMake</formula1>
    </dataValidation>
    <dataValidation type="list" allowBlank="1" showInputMessage="1" showErrorMessage="1" sqref="O9 S9">
      <formula1>FoodAreaService</formula1>
    </dataValidation>
    <dataValidation type="list" allowBlank="1" showInputMessage="1" showErrorMessage="1" sqref="O23 O14 S23">
      <formula1>LightingManufacturer</formula1>
    </dataValidation>
    <dataValidation type="list" allowBlank="1" showInputMessage="1" showErrorMessage="1" sqref="G8 O8 K8 C8 E8 S8">
      <formula1>Location</formula1>
    </dataValidation>
    <dataValidation type="list" allowBlank="1" showInputMessage="1" showErrorMessage="1" sqref="N4:N28 P4:P28 F4:F28 H4:H28 R4:R28 D4:D28 J4:J28 T4:T28 L4:L28">
      <formula1>Kano</formula1>
    </dataValidation>
  </dataValidations>
  <pageMargins left="0.7" right="0.7" top="0.75" bottom="0.75" header="0.3" footer="0.3"/>
  <pageSetup orientation="portrait" horizontalDpi="1200" verticalDpi="120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zoomScale="80" zoomScaleNormal="80" zoomScalePageLayoutView="80" workbookViewId="0">
      <pane xSplit="1" ySplit="4" topLeftCell="B5" activePane="bottomRight" state="frozen"/>
      <selection pane="topRight" activeCell="B1" sqref="B1"/>
      <selection pane="bottomLeft" activeCell="A5" sqref="A5"/>
      <selection pane="bottomRight" activeCell="B3" sqref="B3:C3"/>
    </sheetView>
  </sheetViews>
  <sheetFormatPr baseColWidth="10" defaultColWidth="8.83203125" defaultRowHeight="15" x14ac:dyDescent="0.2"/>
  <cols>
    <col min="1" max="1" width="15.1640625" bestFit="1" customWidth="1"/>
    <col min="2" max="2" width="34.6640625" bestFit="1" customWidth="1"/>
    <col min="3" max="3" width="29.6640625" bestFit="1" customWidth="1"/>
    <col min="4" max="4" width="29.6640625" customWidth="1"/>
    <col min="5" max="5" width="47.5" bestFit="1" customWidth="1"/>
  </cols>
  <sheetData>
    <row r="1" spans="1:5" ht="16" thickBot="1" x14ac:dyDescent="0.25">
      <c r="A1" s="5" t="s">
        <v>41</v>
      </c>
      <c r="B1" s="337" t="s">
        <v>0</v>
      </c>
      <c r="C1" s="338"/>
      <c r="D1" s="149"/>
      <c r="E1" s="34"/>
    </row>
    <row r="2" spans="1:5" x14ac:dyDescent="0.2">
      <c r="A2" s="14" t="s">
        <v>242</v>
      </c>
      <c r="B2" s="334">
        <f>B3*1800</f>
        <v>54000</v>
      </c>
      <c r="C2" s="335"/>
      <c r="D2" s="154"/>
      <c r="E2" s="33"/>
    </row>
    <row r="3" spans="1:5" ht="16" thickBot="1" x14ac:dyDescent="0.25">
      <c r="A3" s="14" t="s">
        <v>243</v>
      </c>
      <c r="B3" s="329">
        <v>30</v>
      </c>
      <c r="C3" s="330"/>
      <c r="D3" s="152"/>
      <c r="E3" s="33"/>
    </row>
    <row r="4" spans="1:5" ht="16" thickBot="1" x14ac:dyDescent="0.25">
      <c r="A4" s="6"/>
      <c r="B4" s="15" t="s">
        <v>53</v>
      </c>
      <c r="C4" s="16" t="s">
        <v>54</v>
      </c>
      <c r="D4" s="153"/>
      <c r="E4" s="35" t="s">
        <v>25</v>
      </c>
    </row>
    <row r="5" spans="1:5" x14ac:dyDescent="0.2">
      <c r="A5" s="313" t="s">
        <v>55</v>
      </c>
      <c r="B5" s="160" t="s">
        <v>255</v>
      </c>
      <c r="C5" s="27" t="s">
        <v>281</v>
      </c>
      <c r="D5" s="155" t="s">
        <v>546</v>
      </c>
      <c r="E5" s="18" t="s">
        <v>282</v>
      </c>
    </row>
    <row r="6" spans="1:5" x14ac:dyDescent="0.2">
      <c r="A6" s="314"/>
      <c r="B6" s="161" t="s">
        <v>62</v>
      </c>
      <c r="C6" s="97" t="s">
        <v>278</v>
      </c>
      <c r="D6" s="156" t="s">
        <v>546</v>
      </c>
      <c r="E6" s="20"/>
    </row>
    <row r="7" spans="1:5" x14ac:dyDescent="0.2">
      <c r="A7" s="314"/>
      <c r="B7" s="161" t="s">
        <v>66</v>
      </c>
      <c r="C7" s="28" t="s">
        <v>487</v>
      </c>
      <c r="D7" s="156" t="s">
        <v>546</v>
      </c>
      <c r="E7" s="20"/>
    </row>
    <row r="8" spans="1:5" x14ac:dyDescent="0.2">
      <c r="A8" s="314"/>
      <c r="B8" s="161" t="s">
        <v>3</v>
      </c>
      <c r="C8" s="21" t="s">
        <v>487</v>
      </c>
      <c r="D8" s="156" t="s">
        <v>548</v>
      </c>
      <c r="E8" s="20"/>
    </row>
    <row r="9" spans="1:5" ht="16" thickBot="1" x14ac:dyDescent="0.25">
      <c r="A9" s="314"/>
      <c r="B9" s="162" t="s">
        <v>272</v>
      </c>
      <c r="C9" s="100" t="s">
        <v>274</v>
      </c>
      <c r="D9" s="157" t="s">
        <v>546</v>
      </c>
      <c r="E9" s="23"/>
    </row>
    <row r="10" spans="1:5" x14ac:dyDescent="0.2">
      <c r="A10" s="314"/>
      <c r="B10" s="163" t="s">
        <v>119</v>
      </c>
      <c r="C10" s="22" t="s">
        <v>487</v>
      </c>
      <c r="D10" s="155" t="s">
        <v>546</v>
      </c>
      <c r="E10" s="20"/>
    </row>
    <row r="11" spans="1:5" x14ac:dyDescent="0.2">
      <c r="A11" s="314"/>
      <c r="B11" s="163" t="s">
        <v>13</v>
      </c>
      <c r="C11" s="22" t="s">
        <v>387</v>
      </c>
      <c r="D11" s="156" t="s">
        <v>546</v>
      </c>
      <c r="E11" s="20"/>
    </row>
    <row r="12" spans="1:5" x14ac:dyDescent="0.2">
      <c r="A12" s="314"/>
      <c r="B12" s="161" t="s">
        <v>12</v>
      </c>
      <c r="C12" s="21" t="s">
        <v>487</v>
      </c>
      <c r="D12" s="156" t="s">
        <v>546</v>
      </c>
      <c r="E12" s="20"/>
    </row>
    <row r="13" spans="1:5" x14ac:dyDescent="0.2">
      <c r="A13" s="314"/>
      <c r="B13" s="20" t="s">
        <v>73</v>
      </c>
      <c r="C13" s="22" t="s">
        <v>487</v>
      </c>
      <c r="D13" s="156" t="s">
        <v>546</v>
      </c>
      <c r="E13" s="20"/>
    </row>
    <row r="14" spans="1:5" x14ac:dyDescent="0.2">
      <c r="A14" s="314"/>
      <c r="B14" s="20" t="s">
        <v>75</v>
      </c>
      <c r="C14" s="37" t="s">
        <v>303</v>
      </c>
      <c r="D14" s="156" t="s">
        <v>546</v>
      </c>
      <c r="E14" s="20"/>
    </row>
    <row r="15" spans="1:5" x14ac:dyDescent="0.2">
      <c r="A15" s="314"/>
      <c r="B15" s="20" t="s">
        <v>285</v>
      </c>
      <c r="C15" s="32" t="s">
        <v>304</v>
      </c>
      <c r="D15" s="156" t="s">
        <v>549</v>
      </c>
      <c r="E15" s="20"/>
    </row>
    <row r="16" spans="1:5" x14ac:dyDescent="0.2">
      <c r="A16" s="314"/>
      <c r="B16" s="20" t="s">
        <v>286</v>
      </c>
      <c r="C16" s="32" t="s">
        <v>308</v>
      </c>
      <c r="D16" s="156" t="s">
        <v>549</v>
      </c>
      <c r="E16" s="20"/>
    </row>
    <row r="17" spans="1:5" x14ac:dyDescent="0.2">
      <c r="A17" s="314"/>
      <c r="B17" s="161" t="s">
        <v>269</v>
      </c>
      <c r="C17" s="32" t="s">
        <v>487</v>
      </c>
      <c r="D17" s="156" t="s">
        <v>546</v>
      </c>
      <c r="E17" s="20"/>
    </row>
    <row r="18" spans="1:5" x14ac:dyDescent="0.2">
      <c r="A18" s="314"/>
      <c r="B18" s="20" t="s">
        <v>288</v>
      </c>
      <c r="C18" s="21"/>
      <c r="D18" s="156" t="s">
        <v>551</v>
      </c>
      <c r="E18" s="20"/>
    </row>
    <row r="19" spans="1:5" ht="16" thickBot="1" x14ac:dyDescent="0.25">
      <c r="A19" s="314"/>
      <c r="B19" s="20"/>
      <c r="C19" s="21"/>
      <c r="D19" s="150"/>
      <c r="E19" s="20"/>
    </row>
    <row r="20" spans="1:5" ht="14.5" customHeight="1" x14ac:dyDescent="0.2">
      <c r="A20" s="331" t="s">
        <v>116</v>
      </c>
      <c r="B20" s="320" t="s">
        <v>298</v>
      </c>
      <c r="C20" s="321"/>
      <c r="D20" s="164"/>
      <c r="E20" s="326"/>
    </row>
    <row r="21" spans="1:5" x14ac:dyDescent="0.2">
      <c r="A21" s="332"/>
      <c r="B21" s="322"/>
      <c r="C21" s="323"/>
      <c r="D21" s="118"/>
      <c r="E21" s="327"/>
    </row>
    <row r="22" spans="1:5" x14ac:dyDescent="0.2">
      <c r="A22" s="332"/>
      <c r="B22" s="322"/>
      <c r="C22" s="323"/>
      <c r="D22" s="118"/>
      <c r="E22" s="327"/>
    </row>
    <row r="23" spans="1:5" x14ac:dyDescent="0.2">
      <c r="A23" s="332"/>
      <c r="B23" s="322"/>
      <c r="C23" s="323"/>
      <c r="D23" s="118"/>
      <c r="E23" s="327"/>
    </row>
    <row r="24" spans="1:5" ht="16" thickBot="1" x14ac:dyDescent="0.25">
      <c r="A24" s="333"/>
      <c r="B24" s="324"/>
      <c r="C24" s="325"/>
      <c r="D24" s="165"/>
      <c r="E24" s="328"/>
    </row>
    <row r="25" spans="1:5" x14ac:dyDescent="0.2">
      <c r="C25" t="s">
        <v>546</v>
      </c>
      <c r="D25" s="46">
        <f>COUNTIF(D$4:D$18,"Must-Be")</f>
        <v>10</v>
      </c>
    </row>
    <row r="26" spans="1:5" x14ac:dyDescent="0.2">
      <c r="C26" t="s">
        <v>548</v>
      </c>
      <c r="D26" s="46">
        <f>COUNTIF(D$4:D$18,"Satisfier")</f>
        <v>1</v>
      </c>
    </row>
    <row r="27" spans="1:5" x14ac:dyDescent="0.2">
      <c r="C27" t="s">
        <v>549</v>
      </c>
      <c r="D27" s="46">
        <f>COUNTIF(D$4:D$18,"Delighter")</f>
        <v>2</v>
      </c>
    </row>
    <row r="28" spans="1:5" x14ac:dyDescent="0.2">
      <c r="C28" t="s">
        <v>550</v>
      </c>
      <c r="D28" s="46">
        <f>COUNTIF(D$4:D$18,"Indifferent")</f>
        <v>0</v>
      </c>
    </row>
    <row r="29" spans="1:5" x14ac:dyDescent="0.2">
      <c r="C29" s="158" t="s">
        <v>551</v>
      </c>
      <c r="D29" s="46">
        <f>COUNTIF(D$4:D$18,"--Not Collected--")</f>
        <v>1</v>
      </c>
    </row>
    <row r="31" spans="1:5" x14ac:dyDescent="0.2">
      <c r="C31" t="s">
        <v>532</v>
      </c>
      <c r="E31" s="36" t="s">
        <v>293</v>
      </c>
    </row>
    <row r="32" spans="1:5" x14ac:dyDescent="0.2">
      <c r="E32" s="36" t="s">
        <v>540</v>
      </c>
    </row>
    <row r="33" spans="5:5" x14ac:dyDescent="0.2">
      <c r="E33" s="36" t="s">
        <v>294</v>
      </c>
    </row>
    <row r="34" spans="5:5" x14ac:dyDescent="0.2">
      <c r="E34" s="36" t="s">
        <v>545</v>
      </c>
    </row>
    <row r="35" spans="5:5" x14ac:dyDescent="0.2">
      <c r="E35" s="36" t="s">
        <v>541</v>
      </c>
    </row>
    <row r="36" spans="5:5" x14ac:dyDescent="0.2">
      <c r="E36" s="36" t="s">
        <v>295</v>
      </c>
    </row>
    <row r="37" spans="5:5" x14ac:dyDescent="0.2">
      <c r="E37" s="36" t="s">
        <v>542</v>
      </c>
    </row>
    <row r="38" spans="5:5" x14ac:dyDescent="0.2">
      <c r="E38" s="36" t="s">
        <v>543</v>
      </c>
    </row>
    <row r="39" spans="5:5" x14ac:dyDescent="0.2">
      <c r="E39" s="36" t="s">
        <v>537</v>
      </c>
    </row>
    <row r="40" spans="5:5" x14ac:dyDescent="0.2">
      <c r="E40" s="36" t="s">
        <v>538</v>
      </c>
    </row>
    <row r="41" spans="5:5" x14ac:dyDescent="0.2">
      <c r="E41" s="36" t="s">
        <v>536</v>
      </c>
    </row>
    <row r="42" spans="5:5" x14ac:dyDescent="0.2">
      <c r="E42" s="36" t="s">
        <v>296</v>
      </c>
    </row>
    <row r="43" spans="5:5" x14ac:dyDescent="0.2">
      <c r="E43" s="36" t="s">
        <v>297</v>
      </c>
    </row>
    <row r="44" spans="5:5" x14ac:dyDescent="0.2">
      <c r="E44" s="36" t="s">
        <v>539</v>
      </c>
    </row>
    <row r="45" spans="5:5" x14ac:dyDescent="0.2">
      <c r="E45" s="36" t="s">
        <v>544</v>
      </c>
    </row>
    <row r="48" spans="5:5" ht="16" thickBot="1" x14ac:dyDescent="0.25"/>
    <row r="49" spans="1:5" x14ac:dyDescent="0.2">
      <c r="A49" s="310" t="s">
        <v>521</v>
      </c>
      <c r="B49" s="130" t="s">
        <v>524</v>
      </c>
      <c r="C49" s="131"/>
      <c r="D49" s="131"/>
      <c r="E49" s="132"/>
    </row>
    <row r="50" spans="1:5" x14ac:dyDescent="0.2">
      <c r="A50" s="311"/>
      <c r="B50" s="133" t="s">
        <v>525</v>
      </c>
      <c r="C50" s="49"/>
      <c r="D50" s="49"/>
      <c r="E50" s="134"/>
    </row>
    <row r="51" spans="1:5" ht="16" thickBot="1" x14ac:dyDescent="0.25">
      <c r="A51" s="312"/>
      <c r="B51" s="135" t="s">
        <v>526</v>
      </c>
      <c r="C51" s="136"/>
      <c r="D51" s="136"/>
      <c r="E51" s="137"/>
    </row>
  </sheetData>
  <mergeCells count="9">
    <mergeCell ref="E20:E24"/>
    <mergeCell ref="A49:A51"/>
    <mergeCell ref="B1:C1"/>
    <mergeCell ref="B2:C2"/>
    <mergeCell ref="B3:C3"/>
    <mergeCell ref="A5:A9"/>
    <mergeCell ref="A10:A19"/>
    <mergeCell ref="A20:A24"/>
    <mergeCell ref="B20:C24"/>
  </mergeCells>
  <dataValidations count="5">
    <dataValidation type="list" allowBlank="1" showInputMessage="1" showErrorMessage="1" sqref="C9">
      <formula1>Location</formula1>
    </dataValidation>
    <dataValidation type="list" allowBlank="1" showInputMessage="1" showErrorMessage="1" sqref="C16">
      <formula1>LightingManufacturer</formula1>
    </dataValidation>
    <dataValidation type="list" allowBlank="1" showInputMessage="1" showErrorMessage="1" sqref="C11">
      <formula1>RefrigerantType</formula1>
    </dataValidation>
    <dataValidation type="list" allowBlank="1" showInputMessage="1" showErrorMessage="1" sqref="C6">
      <formula1>SCMake</formula1>
    </dataValidation>
    <dataValidation type="list" allowBlank="1" showInputMessage="1" showErrorMessage="1" sqref="D5:D18">
      <formula1>Kano</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9"/>
  <sheetViews>
    <sheetView workbookViewId="0">
      <selection activeCell="D4" sqref="D4"/>
    </sheetView>
  </sheetViews>
  <sheetFormatPr baseColWidth="10" defaultColWidth="8.83203125" defaultRowHeight="15" x14ac:dyDescent="0.2"/>
  <cols>
    <col min="2" max="2" width="13.1640625" customWidth="1"/>
    <col min="3" max="3" width="12.83203125" customWidth="1"/>
    <col min="4" max="4" width="14" customWidth="1"/>
    <col min="5" max="5" width="13.33203125" customWidth="1"/>
    <col min="6" max="6" width="16.6640625" customWidth="1"/>
  </cols>
  <sheetData>
    <row r="2" spans="2:7" ht="37.75" customHeight="1" x14ac:dyDescent="0.2">
      <c r="B2" s="59" t="s">
        <v>558</v>
      </c>
      <c r="C2" s="59" t="s">
        <v>559</v>
      </c>
      <c r="D2" s="246" t="s">
        <v>593</v>
      </c>
      <c r="E2" s="246" t="s">
        <v>595</v>
      </c>
      <c r="F2" s="246" t="s">
        <v>596</v>
      </c>
      <c r="G2" s="59"/>
    </row>
    <row r="3" spans="2:7" x14ac:dyDescent="0.2">
      <c r="B3" s="59" t="s">
        <v>561</v>
      </c>
      <c r="C3" s="59">
        <v>247</v>
      </c>
      <c r="D3" s="59">
        <v>10.5</v>
      </c>
      <c r="E3" s="247">
        <v>13.449066177724715</v>
      </c>
      <c r="F3" s="247">
        <v>10.449066177724715</v>
      </c>
      <c r="G3" s="59"/>
    </row>
    <row r="4" spans="2:7" x14ac:dyDescent="0.2">
      <c r="B4" s="59" t="s">
        <v>562</v>
      </c>
      <c r="C4" s="59">
        <v>1526</v>
      </c>
      <c r="D4" s="59">
        <v>6.5</v>
      </c>
      <c r="E4" s="247">
        <v>8.6113266814486327</v>
      </c>
      <c r="F4" s="247">
        <v>5.6113266814486327</v>
      </c>
      <c r="G4" s="59"/>
    </row>
    <row r="5" spans="2:7" x14ac:dyDescent="0.2">
      <c r="B5" s="59" t="s">
        <v>563</v>
      </c>
      <c r="C5" s="59">
        <v>9</v>
      </c>
      <c r="D5" s="59">
        <v>8.5</v>
      </c>
      <c r="E5" s="247">
        <v>10.533158824012483</v>
      </c>
      <c r="F5" s="247">
        <v>7.5331588240124834</v>
      </c>
      <c r="G5" s="59"/>
    </row>
    <row r="6" spans="2:7" x14ac:dyDescent="0.2">
      <c r="B6" s="59" t="s">
        <v>564</v>
      </c>
      <c r="C6" s="59">
        <v>22</v>
      </c>
      <c r="D6" s="59">
        <v>4.5</v>
      </c>
      <c r="E6" s="247">
        <v>6.1924569333105914</v>
      </c>
      <c r="F6" s="247">
        <v>5.4424569333105914</v>
      </c>
      <c r="G6" s="59"/>
    </row>
    <row r="8" spans="2:7" x14ac:dyDescent="0.2">
      <c r="C8">
        <v>1804</v>
      </c>
      <c r="E8" s="158" t="s">
        <v>598</v>
      </c>
    </row>
    <row r="9" spans="2:7" x14ac:dyDescent="0.2">
      <c r="E9" t="s">
        <v>597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32"/>
  <sheetViews>
    <sheetView zoomScale="80" zoomScaleNormal="80" zoomScalePageLayoutView="80" workbookViewId="0">
      <pane xSplit="2" topLeftCell="I1" activePane="topRight" state="frozen"/>
      <selection activeCell="W29" sqref="W29"/>
      <selection pane="topRight" activeCell="N8" sqref="N8"/>
    </sheetView>
  </sheetViews>
  <sheetFormatPr baseColWidth="10" defaultColWidth="8.83203125" defaultRowHeight="15" x14ac:dyDescent="0.2"/>
  <cols>
    <col min="1" max="1" width="15.1640625" bestFit="1" customWidth="1"/>
    <col min="2" max="2" width="82.5" bestFit="1" customWidth="1"/>
    <col min="3" max="3" width="34.6640625" customWidth="1"/>
    <col min="4" max="4" width="29.1640625" customWidth="1"/>
    <col min="5" max="5" width="34.6640625" customWidth="1"/>
    <col min="6" max="6" width="20" customWidth="1"/>
    <col min="7" max="7" width="34.6640625" customWidth="1"/>
    <col min="8" max="8" width="26" customWidth="1"/>
    <col min="9" max="9" width="15.33203125" customWidth="1"/>
    <col min="10" max="10" width="27.83203125" customWidth="1"/>
    <col min="11" max="11" width="29" style="216" customWidth="1"/>
    <col min="12" max="12" width="14.1640625" customWidth="1"/>
    <col min="13" max="13" width="28.5" bestFit="1" customWidth="1"/>
    <col min="14" max="14" width="24.1640625" bestFit="1" customWidth="1"/>
    <col min="15" max="15" width="24.1640625" customWidth="1"/>
    <col min="16" max="16" width="34.5" bestFit="1" customWidth="1"/>
    <col min="17" max="17" width="13.6640625" bestFit="1" customWidth="1"/>
    <col min="18" max="18" width="31.33203125" bestFit="1" customWidth="1"/>
    <col min="19" max="19" width="16.1640625" customWidth="1"/>
    <col min="20" max="20" width="51.6640625" bestFit="1" customWidth="1"/>
    <col min="21" max="21" width="26.33203125" customWidth="1"/>
    <col min="22" max="22" width="13.5" customWidth="1"/>
  </cols>
  <sheetData>
    <row r="1" spans="1:23" x14ac:dyDescent="0.2">
      <c r="A1" s="296" t="s">
        <v>41</v>
      </c>
      <c r="B1" s="297"/>
      <c r="C1" s="191" t="s">
        <v>42</v>
      </c>
      <c r="D1" s="72" t="s">
        <v>43</v>
      </c>
      <c r="E1" s="76" t="s">
        <v>44</v>
      </c>
      <c r="F1" s="81" t="s">
        <v>45</v>
      </c>
      <c r="G1" s="81" t="s">
        <v>46</v>
      </c>
      <c r="H1" s="81" t="s">
        <v>47</v>
      </c>
      <c r="I1" s="81" t="s">
        <v>48</v>
      </c>
      <c r="J1" s="81" t="s">
        <v>49</v>
      </c>
      <c r="K1" s="207" t="s">
        <v>50</v>
      </c>
      <c r="L1" s="81" t="s">
        <v>51</v>
      </c>
      <c r="M1" s="81" t="s">
        <v>52</v>
      </c>
      <c r="N1" s="81" t="s">
        <v>239</v>
      </c>
      <c r="O1" s="81" t="s">
        <v>516</v>
      </c>
      <c r="P1" s="81" t="s">
        <v>464</v>
      </c>
      <c r="Q1" s="226" t="s">
        <v>565</v>
      </c>
      <c r="R1" s="57" t="s">
        <v>566</v>
      </c>
      <c r="S1" s="34" t="s">
        <v>567</v>
      </c>
      <c r="U1" s="245" t="s">
        <v>589</v>
      </c>
    </row>
    <row r="2" spans="1:23" x14ac:dyDescent="0.2">
      <c r="A2" s="298" t="s">
        <v>408</v>
      </c>
      <c r="B2" s="299"/>
      <c r="C2" s="73">
        <v>33000</v>
      </c>
      <c r="D2" s="73">
        <v>2000</v>
      </c>
      <c r="E2" s="77">
        <v>100</v>
      </c>
      <c r="F2" s="73">
        <v>50</v>
      </c>
      <c r="G2" s="73">
        <v>100</v>
      </c>
      <c r="H2" s="73">
        <v>20</v>
      </c>
      <c r="I2" s="73">
        <v>11</v>
      </c>
      <c r="J2" s="73">
        <v>25</v>
      </c>
      <c r="K2" s="208">
        <v>50</v>
      </c>
      <c r="L2" s="73">
        <v>24</v>
      </c>
      <c r="M2" s="73">
        <v>40</v>
      </c>
      <c r="N2" s="73">
        <v>16</v>
      </c>
      <c r="O2" s="73">
        <v>2000</v>
      </c>
      <c r="P2" s="55">
        <v>3500</v>
      </c>
      <c r="U2" t="s">
        <v>590</v>
      </c>
      <c r="V2" t="s">
        <v>591</v>
      </c>
      <c r="W2" t="s">
        <v>592</v>
      </c>
    </row>
    <row r="3" spans="1:23" ht="17.5" customHeight="1" thickBot="1" x14ac:dyDescent="0.25">
      <c r="A3" s="300" t="s">
        <v>243</v>
      </c>
      <c r="B3" s="301"/>
      <c r="C3" s="86">
        <v>15</v>
      </c>
      <c r="D3" s="86">
        <v>1</v>
      </c>
      <c r="E3" s="87" t="s">
        <v>244</v>
      </c>
      <c r="F3" s="86" t="s">
        <v>244</v>
      </c>
      <c r="G3" s="86" t="s">
        <v>244</v>
      </c>
      <c r="H3" s="86" t="s">
        <v>244</v>
      </c>
      <c r="I3" s="86" t="s">
        <v>244</v>
      </c>
      <c r="J3" s="86" t="s">
        <v>244</v>
      </c>
      <c r="K3" s="209" t="s">
        <v>244</v>
      </c>
      <c r="L3" s="86" t="s">
        <v>244</v>
      </c>
      <c r="M3" s="86" t="s">
        <v>244</v>
      </c>
      <c r="N3" s="86" t="s">
        <v>244</v>
      </c>
      <c r="O3" s="86" t="s">
        <v>463</v>
      </c>
      <c r="P3" s="124" t="s">
        <v>465</v>
      </c>
    </row>
    <row r="4" spans="1:23" s="3" customFormat="1" x14ac:dyDescent="0.2">
      <c r="A4" s="217"/>
      <c r="B4" s="218" t="s">
        <v>557</v>
      </c>
      <c r="C4" s="219">
        <v>5</v>
      </c>
      <c r="D4" s="219">
        <v>7</v>
      </c>
      <c r="E4" s="220">
        <v>5</v>
      </c>
      <c r="F4" s="219">
        <v>5</v>
      </c>
      <c r="G4" s="219">
        <v>5</v>
      </c>
      <c r="H4" s="219">
        <v>5</v>
      </c>
      <c r="I4" s="219">
        <v>10</v>
      </c>
      <c r="J4" s="219">
        <v>5</v>
      </c>
      <c r="K4" s="219"/>
      <c r="L4" s="219">
        <v>5</v>
      </c>
      <c r="M4" s="219">
        <v>5</v>
      </c>
      <c r="N4" s="219">
        <v>5</v>
      </c>
      <c r="O4" s="219">
        <v>5</v>
      </c>
      <c r="P4" s="221">
        <v>5</v>
      </c>
    </row>
    <row r="5" spans="1:23" s="8" customFormat="1" ht="16" thickBot="1" x14ac:dyDescent="0.25">
      <c r="A5" s="222"/>
      <c r="B5" s="223"/>
      <c r="C5" s="225">
        <f>C4*C2</f>
        <v>165000</v>
      </c>
      <c r="D5" s="225">
        <f t="shared" ref="D5:P5" si="0">D4*D2</f>
        <v>14000</v>
      </c>
      <c r="E5" s="225">
        <f t="shared" si="0"/>
        <v>500</v>
      </c>
      <c r="F5" s="225">
        <f t="shared" si="0"/>
        <v>250</v>
      </c>
      <c r="G5" s="225">
        <f t="shared" si="0"/>
        <v>500</v>
      </c>
      <c r="H5" s="225">
        <f t="shared" si="0"/>
        <v>100</v>
      </c>
      <c r="I5" s="225">
        <f t="shared" si="0"/>
        <v>110</v>
      </c>
      <c r="J5" s="225">
        <f t="shared" si="0"/>
        <v>125</v>
      </c>
      <c r="K5" s="225">
        <f t="shared" si="0"/>
        <v>0</v>
      </c>
      <c r="L5" s="225">
        <f t="shared" si="0"/>
        <v>120</v>
      </c>
      <c r="M5" s="225">
        <f t="shared" si="0"/>
        <v>200</v>
      </c>
      <c r="N5" s="225">
        <f t="shared" si="0"/>
        <v>80</v>
      </c>
      <c r="O5" s="225">
        <f t="shared" si="0"/>
        <v>10000</v>
      </c>
      <c r="P5" s="225">
        <f t="shared" si="0"/>
        <v>17500</v>
      </c>
      <c r="Q5" s="232">
        <f>SUM(C5:D5,O5:P5)</f>
        <v>206500</v>
      </c>
      <c r="R5" s="8">
        <f>Q5/Cover!T25</f>
        <v>114.46784922394679</v>
      </c>
      <c r="S5" s="8">
        <f>R5/60</f>
        <v>1.9077974870657797</v>
      </c>
      <c r="U5" s="232">
        <f>SUM(E5:J5,L5:N5)+Cover!T22*7+20</f>
        <v>2068</v>
      </c>
      <c r="V5" s="8">
        <f>U5/60</f>
        <v>34.466666666666669</v>
      </c>
      <c r="W5" s="8">
        <f>V5/9</f>
        <v>3.8296296296296299</v>
      </c>
    </row>
    <row r="6" spans="1:23" x14ac:dyDescent="0.2">
      <c r="A6" s="306" t="s">
        <v>55</v>
      </c>
      <c r="B6" s="189" t="s">
        <v>56</v>
      </c>
      <c r="C6" s="84" t="s">
        <v>57</v>
      </c>
      <c r="D6" s="84" t="s">
        <v>58</v>
      </c>
      <c r="E6" s="85" t="s">
        <v>59</v>
      </c>
      <c r="F6" s="84" t="s">
        <v>60</v>
      </c>
      <c r="G6" s="84" t="s">
        <v>106</v>
      </c>
      <c r="H6" s="84" t="s">
        <v>108</v>
      </c>
      <c r="I6" s="84" t="s">
        <v>110</v>
      </c>
      <c r="J6" s="84" t="s">
        <v>112</v>
      </c>
      <c r="K6" s="210" t="s">
        <v>113</v>
      </c>
      <c r="L6" s="84" t="s">
        <v>114</v>
      </c>
      <c r="M6" s="84" t="s">
        <v>61</v>
      </c>
      <c r="N6" s="84" t="s">
        <v>240</v>
      </c>
      <c r="O6" s="84" t="s">
        <v>399</v>
      </c>
      <c r="P6" s="84" t="s">
        <v>399</v>
      </c>
    </row>
    <row r="7" spans="1:23" x14ac:dyDescent="0.2">
      <c r="A7" s="303"/>
      <c r="B7" s="190" t="s">
        <v>62</v>
      </c>
      <c r="C7" s="55" t="s">
        <v>330</v>
      </c>
      <c r="D7" s="55" t="s">
        <v>63</v>
      </c>
      <c r="E7" s="78" t="s">
        <v>64</v>
      </c>
      <c r="F7" s="55" t="s">
        <v>64</v>
      </c>
      <c r="G7" s="55" t="s">
        <v>107</v>
      </c>
      <c r="H7" s="55" t="s">
        <v>109</v>
      </c>
      <c r="I7" s="55" t="s">
        <v>111</v>
      </c>
      <c r="J7" s="55" t="s">
        <v>64</v>
      </c>
      <c r="K7" s="211" t="s">
        <v>484</v>
      </c>
      <c r="L7" s="55" t="s">
        <v>482</v>
      </c>
      <c r="M7" s="55" t="s">
        <v>65</v>
      </c>
      <c r="N7" s="55" t="s">
        <v>65</v>
      </c>
      <c r="O7" s="55" t="s">
        <v>399</v>
      </c>
      <c r="P7" s="55" t="s">
        <v>399</v>
      </c>
    </row>
    <row r="8" spans="1:23" x14ac:dyDescent="0.2">
      <c r="A8" s="303"/>
      <c r="B8" s="190" t="s">
        <v>66</v>
      </c>
      <c r="C8" s="56" t="s">
        <v>67</v>
      </c>
      <c r="D8" s="56" t="s">
        <v>68</v>
      </c>
      <c r="E8" s="78" t="s">
        <v>69</v>
      </c>
      <c r="F8" s="55" t="s">
        <v>69</v>
      </c>
      <c r="G8" s="55" t="s">
        <v>404</v>
      </c>
      <c r="H8" s="55" t="s">
        <v>478</v>
      </c>
      <c r="I8" s="55" t="s">
        <v>479</v>
      </c>
      <c r="J8" s="55" t="s">
        <v>481</v>
      </c>
      <c r="K8" s="211" t="s">
        <v>485</v>
      </c>
      <c r="L8" s="55" t="s">
        <v>483</v>
      </c>
      <c r="M8" s="55" t="s">
        <v>70</v>
      </c>
      <c r="N8" s="55" t="s">
        <v>70</v>
      </c>
      <c r="O8" s="55" t="s">
        <v>399</v>
      </c>
      <c r="P8" s="55" t="s">
        <v>399</v>
      </c>
    </row>
    <row r="9" spans="1:23" x14ac:dyDescent="0.2">
      <c r="A9" s="303"/>
      <c r="B9" s="190" t="s">
        <v>467</v>
      </c>
      <c r="C9" s="56" t="s">
        <v>71</v>
      </c>
      <c r="D9" s="56" t="s">
        <v>71</v>
      </c>
      <c r="E9" s="78">
        <v>506705612</v>
      </c>
      <c r="F9" s="55">
        <v>506705612</v>
      </c>
      <c r="G9" s="55">
        <v>785642</v>
      </c>
      <c r="H9" s="55">
        <v>785642</v>
      </c>
      <c r="I9" s="55" t="s">
        <v>480</v>
      </c>
      <c r="J9" s="55">
        <v>785642</v>
      </c>
      <c r="K9" s="211">
        <v>758645</v>
      </c>
      <c r="L9" s="55">
        <v>758458</v>
      </c>
      <c r="M9" s="55">
        <v>758458</v>
      </c>
      <c r="N9" s="55">
        <v>758458</v>
      </c>
      <c r="O9" s="55" t="s">
        <v>399</v>
      </c>
      <c r="P9" s="55" t="s">
        <v>399</v>
      </c>
    </row>
    <row r="10" spans="1:23" x14ac:dyDescent="0.2">
      <c r="A10" s="303" t="s">
        <v>72</v>
      </c>
      <c r="B10" s="192" t="s">
        <v>466</v>
      </c>
      <c r="C10" s="56">
        <v>10</v>
      </c>
      <c r="D10" s="56">
        <v>10</v>
      </c>
      <c r="E10" s="78">
        <v>24000</v>
      </c>
      <c r="F10" s="55">
        <v>24000</v>
      </c>
      <c r="G10" s="56">
        <v>350</v>
      </c>
      <c r="H10" s="56">
        <v>300</v>
      </c>
      <c r="I10" s="56">
        <v>350</v>
      </c>
      <c r="J10" s="56">
        <v>100</v>
      </c>
      <c r="K10" s="211">
        <v>500</v>
      </c>
      <c r="L10" s="56">
        <v>750</v>
      </c>
      <c r="M10" s="56">
        <v>10</v>
      </c>
      <c r="N10" s="56">
        <v>8.5</v>
      </c>
      <c r="O10" s="56" t="s">
        <v>399</v>
      </c>
      <c r="P10" s="56" t="s">
        <v>399</v>
      </c>
    </row>
    <row r="11" spans="1:23" x14ac:dyDescent="0.2">
      <c r="A11" s="303"/>
      <c r="B11" s="69" t="s">
        <v>406</v>
      </c>
      <c r="C11" s="56" t="s">
        <v>76</v>
      </c>
      <c r="D11" s="56" t="s">
        <v>76</v>
      </c>
      <c r="E11" s="78" t="s">
        <v>77</v>
      </c>
      <c r="F11" s="55" t="s">
        <v>77</v>
      </c>
      <c r="G11" s="56" t="s">
        <v>78</v>
      </c>
      <c r="H11" s="56" t="s">
        <v>76</v>
      </c>
      <c r="I11" s="56" t="s">
        <v>76</v>
      </c>
      <c r="J11" s="56" t="s">
        <v>76</v>
      </c>
      <c r="K11" s="211" t="s">
        <v>74</v>
      </c>
      <c r="L11" s="56" t="s">
        <v>78</v>
      </c>
      <c r="M11" s="56" t="s">
        <v>76</v>
      </c>
      <c r="N11" s="56" t="s">
        <v>76</v>
      </c>
      <c r="O11" s="56" t="s">
        <v>399</v>
      </c>
      <c r="P11" s="56" t="s">
        <v>399</v>
      </c>
    </row>
    <row r="12" spans="1:23" x14ac:dyDescent="0.2">
      <c r="A12" s="303"/>
      <c r="B12" s="69" t="s">
        <v>461</v>
      </c>
      <c r="C12" s="56">
        <v>1995</v>
      </c>
      <c r="D12" s="56">
        <v>1995</v>
      </c>
      <c r="E12" s="66">
        <v>1995</v>
      </c>
      <c r="F12" s="56">
        <v>1995</v>
      </c>
      <c r="G12" s="56">
        <v>1995</v>
      </c>
      <c r="H12" s="56">
        <v>1995</v>
      </c>
      <c r="I12" s="56">
        <v>1995</v>
      </c>
      <c r="J12" s="56">
        <v>2016</v>
      </c>
      <c r="K12" s="212">
        <v>1995</v>
      </c>
      <c r="L12" s="56">
        <v>1995</v>
      </c>
      <c r="M12" s="56">
        <v>1995</v>
      </c>
      <c r="N12" s="56">
        <v>1995</v>
      </c>
      <c r="O12" s="56" t="s">
        <v>399</v>
      </c>
      <c r="P12" s="56" t="s">
        <v>399</v>
      </c>
    </row>
    <row r="13" spans="1:23" s="205" customFormat="1" x14ac:dyDescent="0.2">
      <c r="A13" s="303"/>
      <c r="B13" s="203" t="s">
        <v>80</v>
      </c>
      <c r="C13" s="204" t="s">
        <v>81</v>
      </c>
      <c r="D13" s="204" t="s">
        <v>339</v>
      </c>
      <c r="E13" s="204" t="s">
        <v>82</v>
      </c>
      <c r="F13" s="204" t="s">
        <v>82</v>
      </c>
      <c r="G13" s="204" t="s">
        <v>82</v>
      </c>
      <c r="H13" s="204" t="s">
        <v>399</v>
      </c>
      <c r="I13" s="204" t="s">
        <v>399</v>
      </c>
      <c r="J13" s="204" t="s">
        <v>399</v>
      </c>
      <c r="K13" s="204" t="s">
        <v>399</v>
      </c>
      <c r="L13" s="204" t="s">
        <v>399</v>
      </c>
      <c r="M13" s="204" t="s">
        <v>81</v>
      </c>
      <c r="N13" s="204" t="s">
        <v>399</v>
      </c>
      <c r="O13" s="204" t="s">
        <v>399</v>
      </c>
      <c r="P13" s="204" t="s">
        <v>399</v>
      </c>
    </row>
    <row r="14" spans="1:23" s="205" customFormat="1" x14ac:dyDescent="0.2">
      <c r="A14" s="303"/>
      <c r="B14" s="203" t="s">
        <v>405</v>
      </c>
      <c r="C14" s="204">
        <v>6</v>
      </c>
      <c r="D14" s="204">
        <v>6</v>
      </c>
      <c r="E14" s="204">
        <v>6</v>
      </c>
      <c r="F14" s="204">
        <v>6</v>
      </c>
      <c r="G14" s="204">
        <v>6</v>
      </c>
      <c r="H14" s="204" t="s">
        <v>399</v>
      </c>
      <c r="I14" s="204" t="s">
        <v>399</v>
      </c>
      <c r="J14" s="204" t="s">
        <v>399</v>
      </c>
      <c r="K14" s="204" t="s">
        <v>399</v>
      </c>
      <c r="L14" s="204" t="s">
        <v>399</v>
      </c>
      <c r="M14" s="204">
        <v>6</v>
      </c>
      <c r="N14" s="204" t="s">
        <v>399</v>
      </c>
      <c r="O14" s="204" t="s">
        <v>399</v>
      </c>
      <c r="P14" s="204" t="s">
        <v>399</v>
      </c>
    </row>
    <row r="15" spans="1:23" s="205" customFormat="1" x14ac:dyDescent="0.2">
      <c r="A15" s="303"/>
      <c r="B15" s="203" t="s">
        <v>88</v>
      </c>
      <c r="C15" s="204" t="s">
        <v>350</v>
      </c>
      <c r="D15" s="204" t="s">
        <v>350</v>
      </c>
      <c r="E15" s="204" t="s">
        <v>350</v>
      </c>
      <c r="F15" s="204" t="s">
        <v>350</v>
      </c>
      <c r="G15" s="204" t="s">
        <v>350</v>
      </c>
      <c r="H15" s="204" t="s">
        <v>399</v>
      </c>
      <c r="I15" s="204" t="s">
        <v>399</v>
      </c>
      <c r="J15" s="204" t="s">
        <v>399</v>
      </c>
      <c r="K15" s="204" t="s">
        <v>399</v>
      </c>
      <c r="L15" s="204" t="s">
        <v>399</v>
      </c>
      <c r="M15" s="204" t="s">
        <v>350</v>
      </c>
      <c r="N15" s="204" t="s">
        <v>399</v>
      </c>
      <c r="O15" s="204" t="s">
        <v>399</v>
      </c>
      <c r="P15" s="204" t="s">
        <v>399</v>
      </c>
    </row>
    <row r="16" spans="1:23" s="205" customFormat="1" x14ac:dyDescent="0.2">
      <c r="A16" s="303"/>
      <c r="B16" s="203" t="s">
        <v>90</v>
      </c>
      <c r="C16" s="204">
        <v>6</v>
      </c>
      <c r="D16" s="204">
        <v>6</v>
      </c>
      <c r="E16" s="204">
        <v>6</v>
      </c>
      <c r="F16" s="204">
        <v>6</v>
      </c>
      <c r="G16" s="204">
        <v>6</v>
      </c>
      <c r="H16" s="204" t="s">
        <v>399</v>
      </c>
      <c r="I16" s="204" t="s">
        <v>399</v>
      </c>
      <c r="J16" s="204" t="s">
        <v>399</v>
      </c>
      <c r="K16" s="204" t="s">
        <v>399</v>
      </c>
      <c r="L16" s="204" t="s">
        <v>399</v>
      </c>
      <c r="M16" s="204">
        <v>6</v>
      </c>
      <c r="N16" s="204" t="s">
        <v>399</v>
      </c>
      <c r="O16" s="204" t="s">
        <v>399</v>
      </c>
      <c r="P16" s="204" t="s">
        <v>399</v>
      </c>
    </row>
    <row r="17" spans="1:16" s="205" customFormat="1" x14ac:dyDescent="0.2">
      <c r="A17" s="303"/>
      <c r="B17" s="203" t="s">
        <v>91</v>
      </c>
      <c r="C17" s="204" t="s">
        <v>350</v>
      </c>
      <c r="D17" s="204" t="s">
        <v>350</v>
      </c>
      <c r="E17" s="204" t="s">
        <v>350</v>
      </c>
      <c r="F17" s="204" t="s">
        <v>350</v>
      </c>
      <c r="G17" s="204" t="s">
        <v>350</v>
      </c>
      <c r="H17" s="204" t="s">
        <v>399</v>
      </c>
      <c r="I17" s="204" t="s">
        <v>399</v>
      </c>
      <c r="J17" s="204" t="s">
        <v>399</v>
      </c>
      <c r="K17" s="204" t="s">
        <v>399</v>
      </c>
      <c r="L17" s="204" t="s">
        <v>399</v>
      </c>
      <c r="M17" s="204" t="s">
        <v>350</v>
      </c>
      <c r="N17" s="204" t="s">
        <v>399</v>
      </c>
      <c r="O17" s="204" t="s">
        <v>399</v>
      </c>
      <c r="P17" s="204" t="s">
        <v>399</v>
      </c>
    </row>
    <row r="18" spans="1:16" s="205" customFormat="1" x14ac:dyDescent="0.2">
      <c r="A18" s="303"/>
      <c r="B18" s="203" t="s">
        <v>402</v>
      </c>
      <c r="C18" s="204">
        <v>6</v>
      </c>
      <c r="D18" s="204">
        <v>6</v>
      </c>
      <c r="E18" s="204">
        <v>6</v>
      </c>
      <c r="F18" s="204">
        <v>6</v>
      </c>
      <c r="G18" s="204" t="s">
        <v>399</v>
      </c>
      <c r="H18" s="204" t="s">
        <v>399</v>
      </c>
      <c r="I18" s="204" t="s">
        <v>399</v>
      </c>
      <c r="J18" s="204" t="s">
        <v>399</v>
      </c>
      <c r="K18" s="204" t="s">
        <v>399</v>
      </c>
      <c r="L18" s="204" t="s">
        <v>399</v>
      </c>
      <c r="M18" s="204">
        <v>6</v>
      </c>
      <c r="N18" s="204" t="s">
        <v>399</v>
      </c>
      <c r="O18" s="204" t="s">
        <v>399</v>
      </c>
      <c r="P18" s="204" t="s">
        <v>399</v>
      </c>
    </row>
    <row r="19" spans="1:16" s="205" customFormat="1" x14ac:dyDescent="0.2">
      <c r="A19" s="303"/>
      <c r="B19" s="203" t="s">
        <v>401</v>
      </c>
      <c r="C19" s="204" t="s">
        <v>350</v>
      </c>
      <c r="D19" s="204" t="s">
        <v>350</v>
      </c>
      <c r="E19" s="204" t="s">
        <v>350</v>
      </c>
      <c r="F19" s="204" t="s">
        <v>350</v>
      </c>
      <c r="G19" s="204" t="s">
        <v>399</v>
      </c>
      <c r="H19" s="204" t="s">
        <v>399</v>
      </c>
      <c r="I19" s="204" t="s">
        <v>399</v>
      </c>
      <c r="J19" s="204" t="s">
        <v>399</v>
      </c>
      <c r="K19" s="204" t="s">
        <v>399</v>
      </c>
      <c r="L19" s="204" t="s">
        <v>399</v>
      </c>
      <c r="M19" s="204" t="s">
        <v>350</v>
      </c>
      <c r="N19" s="204" t="s">
        <v>399</v>
      </c>
      <c r="O19" s="204" t="s">
        <v>399</v>
      </c>
      <c r="P19" s="204" t="s">
        <v>399</v>
      </c>
    </row>
    <row r="20" spans="1:16" s="205" customFormat="1" x14ac:dyDescent="0.2">
      <c r="A20" s="303"/>
      <c r="B20" s="203" t="s">
        <v>403</v>
      </c>
      <c r="C20" s="204" t="s">
        <v>407</v>
      </c>
      <c r="D20" s="204" t="s">
        <v>407</v>
      </c>
      <c r="E20" s="206" t="s">
        <v>399</v>
      </c>
      <c r="F20" s="204" t="s">
        <v>399</v>
      </c>
      <c r="G20" s="204" t="s">
        <v>399</v>
      </c>
      <c r="H20" s="204" t="s">
        <v>399</v>
      </c>
      <c r="I20" s="204" t="s">
        <v>399</v>
      </c>
      <c r="J20" s="204" t="s">
        <v>399</v>
      </c>
      <c r="K20" s="204" t="s">
        <v>399</v>
      </c>
      <c r="L20" s="204" t="s">
        <v>399</v>
      </c>
      <c r="M20" s="204" t="s">
        <v>407</v>
      </c>
      <c r="N20" s="204" t="s">
        <v>399</v>
      </c>
      <c r="O20" s="204" t="s">
        <v>399</v>
      </c>
      <c r="P20" s="204" t="s">
        <v>399</v>
      </c>
    </row>
    <row r="21" spans="1:16" s="205" customFormat="1" x14ac:dyDescent="0.2">
      <c r="A21" s="303"/>
      <c r="B21" s="68" t="s">
        <v>552</v>
      </c>
      <c r="C21" s="55">
        <v>123456789</v>
      </c>
      <c r="D21" s="55">
        <v>123456789</v>
      </c>
      <c r="E21" s="78" t="s">
        <v>399</v>
      </c>
      <c r="F21" s="55">
        <v>123456789</v>
      </c>
      <c r="G21" s="55" t="s">
        <v>399</v>
      </c>
      <c r="H21" s="55">
        <v>123456789</v>
      </c>
      <c r="I21" s="56" t="s">
        <v>399</v>
      </c>
      <c r="J21" s="55">
        <v>123456789</v>
      </c>
      <c r="K21" s="212" t="s">
        <v>399</v>
      </c>
      <c r="L21" s="56" t="s">
        <v>399</v>
      </c>
      <c r="M21" s="55">
        <v>123456789</v>
      </c>
      <c r="N21" s="55">
        <v>123456789</v>
      </c>
      <c r="O21" s="56" t="s">
        <v>399</v>
      </c>
      <c r="P21" s="56" t="s">
        <v>399</v>
      </c>
    </row>
    <row r="22" spans="1:16" x14ac:dyDescent="0.2">
      <c r="A22" s="303"/>
      <c r="B22" s="68" t="s">
        <v>13</v>
      </c>
      <c r="C22" s="56" t="s">
        <v>383</v>
      </c>
      <c r="D22" s="56" t="s">
        <v>383</v>
      </c>
      <c r="E22" s="66" t="s">
        <v>399</v>
      </c>
      <c r="F22" s="56" t="s">
        <v>383</v>
      </c>
      <c r="G22" s="55" t="s">
        <v>399</v>
      </c>
      <c r="H22" s="56" t="s">
        <v>383</v>
      </c>
      <c r="I22" s="56" t="s">
        <v>399</v>
      </c>
      <c r="J22" s="56" t="s">
        <v>399</v>
      </c>
      <c r="K22" s="212" t="s">
        <v>399</v>
      </c>
      <c r="L22" s="56" t="s">
        <v>399</v>
      </c>
      <c r="M22" s="56" t="s">
        <v>383</v>
      </c>
      <c r="N22" s="56" t="s">
        <v>383</v>
      </c>
      <c r="O22" s="56" t="s">
        <v>399</v>
      </c>
      <c r="P22" s="56" t="s">
        <v>399</v>
      </c>
    </row>
    <row r="23" spans="1:16" x14ac:dyDescent="0.2">
      <c r="A23" s="303"/>
      <c r="B23" s="68" t="s">
        <v>400</v>
      </c>
      <c r="C23" s="56">
        <v>50</v>
      </c>
      <c r="D23" s="56">
        <v>50</v>
      </c>
      <c r="E23" s="78" t="s">
        <v>399</v>
      </c>
      <c r="F23" s="56">
        <v>50</v>
      </c>
      <c r="G23" s="55" t="s">
        <v>399</v>
      </c>
      <c r="H23" s="55">
        <v>250</v>
      </c>
      <c r="I23" s="56" t="s">
        <v>399</v>
      </c>
      <c r="J23" s="56" t="s">
        <v>399</v>
      </c>
      <c r="K23" s="212" t="s">
        <v>399</v>
      </c>
      <c r="L23" s="56" t="s">
        <v>399</v>
      </c>
      <c r="M23" s="56">
        <v>25</v>
      </c>
      <c r="N23" s="56">
        <v>50</v>
      </c>
      <c r="O23" s="56" t="s">
        <v>399</v>
      </c>
      <c r="P23" s="56" t="s">
        <v>399</v>
      </c>
    </row>
    <row r="24" spans="1:16" x14ac:dyDescent="0.2">
      <c r="A24" s="303"/>
      <c r="B24" s="68" t="s">
        <v>397</v>
      </c>
      <c r="C24" s="55" t="s">
        <v>391</v>
      </c>
      <c r="D24" s="55" t="s">
        <v>391</v>
      </c>
      <c r="E24" s="78" t="s">
        <v>391</v>
      </c>
      <c r="F24" s="55" t="s">
        <v>399</v>
      </c>
      <c r="G24" s="55" t="s">
        <v>399</v>
      </c>
      <c r="H24" s="56" t="s">
        <v>399</v>
      </c>
      <c r="I24" s="56" t="s">
        <v>399</v>
      </c>
      <c r="J24" s="56" t="s">
        <v>399</v>
      </c>
      <c r="K24" s="212" t="s">
        <v>399</v>
      </c>
      <c r="L24" s="56" t="s">
        <v>399</v>
      </c>
      <c r="M24" s="55" t="s">
        <v>399</v>
      </c>
      <c r="N24" s="56" t="s">
        <v>399</v>
      </c>
      <c r="O24" s="56" t="s">
        <v>399</v>
      </c>
      <c r="P24" s="56" t="s">
        <v>399</v>
      </c>
    </row>
    <row r="25" spans="1:16" s="205" customFormat="1" x14ac:dyDescent="0.2">
      <c r="A25" s="303"/>
      <c r="B25" s="203" t="s">
        <v>398</v>
      </c>
      <c r="C25" s="204" t="s">
        <v>391</v>
      </c>
      <c r="D25" s="204" t="s">
        <v>391</v>
      </c>
      <c r="E25" s="206" t="s">
        <v>391</v>
      </c>
      <c r="F25" s="206" t="s">
        <v>391</v>
      </c>
      <c r="G25" s="204" t="s">
        <v>399</v>
      </c>
      <c r="H25" s="204" t="s">
        <v>399</v>
      </c>
      <c r="I25" s="204" t="s">
        <v>399</v>
      </c>
      <c r="J25" s="204" t="s">
        <v>399</v>
      </c>
      <c r="K25" s="204" t="s">
        <v>399</v>
      </c>
      <c r="L25" s="204" t="s">
        <v>399</v>
      </c>
      <c r="M25" s="204" t="s">
        <v>391</v>
      </c>
      <c r="N25" s="204" t="s">
        <v>399</v>
      </c>
      <c r="O25" s="204" t="s">
        <v>399</v>
      </c>
      <c r="P25" s="204" t="s">
        <v>399</v>
      </c>
    </row>
    <row r="26" spans="1:16" s="205" customFormat="1" x14ac:dyDescent="0.2">
      <c r="A26" s="303"/>
      <c r="B26" s="203" t="s">
        <v>93</v>
      </c>
      <c r="C26" s="204">
        <v>2</v>
      </c>
      <c r="D26" s="204">
        <v>2</v>
      </c>
      <c r="E26" s="204">
        <v>2</v>
      </c>
      <c r="F26" s="204">
        <v>2</v>
      </c>
      <c r="G26" s="204">
        <v>2</v>
      </c>
      <c r="H26" s="204" t="s">
        <v>399</v>
      </c>
      <c r="I26" s="204" t="s">
        <v>399</v>
      </c>
      <c r="J26" s="204" t="s">
        <v>399</v>
      </c>
      <c r="K26" s="204" t="s">
        <v>399</v>
      </c>
      <c r="L26" s="204" t="s">
        <v>399</v>
      </c>
      <c r="M26" s="204">
        <v>2</v>
      </c>
      <c r="N26" s="204" t="s">
        <v>399</v>
      </c>
      <c r="O26" s="204" t="s">
        <v>399</v>
      </c>
      <c r="P26" s="204" t="s">
        <v>399</v>
      </c>
    </row>
    <row r="27" spans="1:16" s="205" customFormat="1" x14ac:dyDescent="0.2">
      <c r="A27" s="303"/>
      <c r="B27" s="203" t="s">
        <v>95</v>
      </c>
      <c r="C27" s="204" t="s">
        <v>96</v>
      </c>
      <c r="D27" s="204" t="s">
        <v>96</v>
      </c>
      <c r="E27" s="204" t="s">
        <v>96</v>
      </c>
      <c r="F27" s="204" t="s">
        <v>96</v>
      </c>
      <c r="G27" s="204" t="s">
        <v>96</v>
      </c>
      <c r="H27" s="204" t="s">
        <v>399</v>
      </c>
      <c r="I27" s="204" t="s">
        <v>399</v>
      </c>
      <c r="J27" s="204" t="s">
        <v>399</v>
      </c>
      <c r="K27" s="204" t="s">
        <v>399</v>
      </c>
      <c r="L27" s="204" t="s">
        <v>399</v>
      </c>
      <c r="M27" s="204" t="s">
        <v>96</v>
      </c>
      <c r="N27" s="204" t="s">
        <v>399</v>
      </c>
      <c r="O27" s="204" t="s">
        <v>399</v>
      </c>
      <c r="P27" s="204" t="s">
        <v>399</v>
      </c>
    </row>
    <row r="28" spans="1:16" s="205" customFormat="1" x14ac:dyDescent="0.2">
      <c r="A28" s="303"/>
      <c r="B28" s="203" t="s">
        <v>98</v>
      </c>
      <c r="C28" s="204">
        <v>2</v>
      </c>
      <c r="D28" s="204">
        <v>2</v>
      </c>
      <c r="E28" s="204">
        <v>2</v>
      </c>
      <c r="F28" s="204">
        <v>2</v>
      </c>
      <c r="G28" s="204">
        <v>2</v>
      </c>
      <c r="H28" s="204" t="s">
        <v>399</v>
      </c>
      <c r="I28" s="204" t="s">
        <v>399</v>
      </c>
      <c r="J28" s="204" t="s">
        <v>399</v>
      </c>
      <c r="K28" s="204" t="s">
        <v>399</v>
      </c>
      <c r="L28" s="204" t="s">
        <v>399</v>
      </c>
      <c r="M28" s="204">
        <v>2</v>
      </c>
      <c r="N28" s="204" t="s">
        <v>399</v>
      </c>
      <c r="O28" s="204" t="s">
        <v>399</v>
      </c>
      <c r="P28" s="204" t="s">
        <v>399</v>
      </c>
    </row>
    <row r="29" spans="1:16" s="205" customFormat="1" x14ac:dyDescent="0.2">
      <c r="A29" s="303"/>
      <c r="B29" s="203" t="s">
        <v>100</v>
      </c>
      <c r="C29" s="204" t="s">
        <v>96</v>
      </c>
      <c r="D29" s="204" t="s">
        <v>96</v>
      </c>
      <c r="E29" s="204" t="s">
        <v>96</v>
      </c>
      <c r="F29" s="204" t="s">
        <v>96</v>
      </c>
      <c r="G29" s="204" t="s">
        <v>96</v>
      </c>
      <c r="H29" s="204" t="s">
        <v>399</v>
      </c>
      <c r="I29" s="204" t="s">
        <v>399</v>
      </c>
      <c r="J29" s="204" t="s">
        <v>399</v>
      </c>
      <c r="K29" s="204" t="s">
        <v>399</v>
      </c>
      <c r="L29" s="204" t="s">
        <v>399</v>
      </c>
      <c r="M29" s="204" t="s">
        <v>96</v>
      </c>
      <c r="N29" s="204" t="s">
        <v>399</v>
      </c>
      <c r="O29" s="204" t="s">
        <v>399</v>
      </c>
      <c r="P29" s="204" t="s">
        <v>399</v>
      </c>
    </row>
    <row r="30" spans="1:16" s="205" customFormat="1" x14ac:dyDescent="0.2">
      <c r="A30" s="303"/>
      <c r="B30" s="203" t="s">
        <v>102</v>
      </c>
      <c r="C30" s="204">
        <v>2</v>
      </c>
      <c r="D30" s="204">
        <v>2</v>
      </c>
      <c r="E30" s="204">
        <v>2</v>
      </c>
      <c r="F30" s="204" t="s">
        <v>399</v>
      </c>
      <c r="G30" s="204" t="s">
        <v>399</v>
      </c>
      <c r="H30" s="204" t="s">
        <v>399</v>
      </c>
      <c r="I30" s="204" t="s">
        <v>399</v>
      </c>
      <c r="J30" s="204" t="s">
        <v>399</v>
      </c>
      <c r="K30" s="204" t="s">
        <v>399</v>
      </c>
      <c r="L30" s="204" t="s">
        <v>399</v>
      </c>
      <c r="M30" s="204">
        <v>2</v>
      </c>
      <c r="N30" s="204" t="s">
        <v>399</v>
      </c>
      <c r="O30" s="204" t="s">
        <v>399</v>
      </c>
      <c r="P30" s="204" t="s">
        <v>399</v>
      </c>
    </row>
    <row r="31" spans="1:16" s="205" customFormat="1" x14ac:dyDescent="0.2">
      <c r="A31" s="303"/>
      <c r="B31" s="203" t="s">
        <v>103</v>
      </c>
      <c r="C31" s="204" t="s">
        <v>96</v>
      </c>
      <c r="D31" s="204" t="s">
        <v>96</v>
      </c>
      <c r="E31" s="204" t="s">
        <v>96</v>
      </c>
      <c r="F31" s="204" t="s">
        <v>399</v>
      </c>
      <c r="G31" s="204" t="s">
        <v>399</v>
      </c>
      <c r="H31" s="204" t="s">
        <v>399</v>
      </c>
      <c r="I31" s="204" t="s">
        <v>399</v>
      </c>
      <c r="J31" s="204" t="s">
        <v>399</v>
      </c>
      <c r="K31" s="204" t="s">
        <v>399</v>
      </c>
      <c r="L31" s="204" t="s">
        <v>399</v>
      </c>
      <c r="M31" s="204" t="s">
        <v>96</v>
      </c>
      <c r="N31" s="204" t="s">
        <v>399</v>
      </c>
      <c r="O31" s="204" t="s">
        <v>399</v>
      </c>
      <c r="P31" s="204" t="s">
        <v>399</v>
      </c>
    </row>
    <row r="32" spans="1:16" x14ac:dyDescent="0.2">
      <c r="A32" s="303"/>
      <c r="B32" s="68" t="s">
        <v>101</v>
      </c>
      <c r="C32" s="55" t="s">
        <v>393</v>
      </c>
      <c r="D32" s="55" t="s">
        <v>393</v>
      </c>
      <c r="E32" s="55" t="s">
        <v>393</v>
      </c>
      <c r="F32" s="55" t="s">
        <v>393</v>
      </c>
      <c r="G32" s="55" t="s">
        <v>393</v>
      </c>
      <c r="H32" s="55" t="s">
        <v>393</v>
      </c>
      <c r="I32" s="55" t="s">
        <v>393</v>
      </c>
      <c r="J32" s="55" t="s">
        <v>393</v>
      </c>
      <c r="K32" s="211" t="s">
        <v>393</v>
      </c>
      <c r="L32" s="56" t="s">
        <v>399</v>
      </c>
      <c r="M32" s="55" t="s">
        <v>393</v>
      </c>
      <c r="N32" s="56" t="s">
        <v>399</v>
      </c>
      <c r="O32" s="56" t="s">
        <v>399</v>
      </c>
      <c r="P32" s="56" t="s">
        <v>399</v>
      </c>
    </row>
    <row r="33" spans="1:16" x14ac:dyDescent="0.2">
      <c r="A33" s="303"/>
      <c r="B33" s="68" t="s">
        <v>118</v>
      </c>
      <c r="C33" s="55">
        <v>3</v>
      </c>
      <c r="D33" s="55">
        <v>3</v>
      </c>
      <c r="E33" s="78" t="s">
        <v>399</v>
      </c>
      <c r="F33" s="55" t="s">
        <v>399</v>
      </c>
      <c r="G33" s="55" t="s">
        <v>399</v>
      </c>
      <c r="H33" s="56" t="s">
        <v>399</v>
      </c>
      <c r="I33" s="56" t="s">
        <v>399</v>
      </c>
      <c r="J33" s="55">
        <v>3</v>
      </c>
      <c r="K33" s="212" t="s">
        <v>399</v>
      </c>
      <c r="L33" s="56" t="s">
        <v>399</v>
      </c>
      <c r="M33" s="55">
        <v>3</v>
      </c>
      <c r="N33" s="56" t="s">
        <v>399</v>
      </c>
      <c r="O33" s="56" t="s">
        <v>399</v>
      </c>
      <c r="P33" s="56" t="s">
        <v>399</v>
      </c>
    </row>
    <row r="34" spans="1:16" x14ac:dyDescent="0.2">
      <c r="A34" s="303"/>
      <c r="B34" s="68" t="s">
        <v>117</v>
      </c>
      <c r="C34" s="55">
        <v>3</v>
      </c>
      <c r="D34" s="55">
        <v>3</v>
      </c>
      <c r="E34" s="78" t="s">
        <v>399</v>
      </c>
      <c r="F34" s="55" t="s">
        <v>399</v>
      </c>
      <c r="G34" s="55" t="s">
        <v>399</v>
      </c>
      <c r="H34" s="56" t="s">
        <v>399</v>
      </c>
      <c r="I34" s="56" t="s">
        <v>399</v>
      </c>
      <c r="J34" s="55">
        <v>3</v>
      </c>
      <c r="K34" s="212" t="s">
        <v>399</v>
      </c>
      <c r="L34" s="56" t="s">
        <v>399</v>
      </c>
      <c r="M34" s="55">
        <v>3</v>
      </c>
      <c r="N34" s="56" t="s">
        <v>399</v>
      </c>
      <c r="O34" s="56" t="s">
        <v>399</v>
      </c>
      <c r="P34" s="56" t="s">
        <v>399</v>
      </c>
    </row>
    <row r="35" spans="1:16" x14ac:dyDescent="0.2">
      <c r="A35" s="303"/>
      <c r="B35" s="68" t="s">
        <v>87</v>
      </c>
      <c r="C35" s="55" t="s">
        <v>399</v>
      </c>
      <c r="D35" s="55" t="s">
        <v>399</v>
      </c>
      <c r="E35" s="78" t="s">
        <v>399</v>
      </c>
      <c r="F35" s="55" t="s">
        <v>399</v>
      </c>
      <c r="G35" s="55" t="s">
        <v>399</v>
      </c>
      <c r="H35" s="56" t="s">
        <v>84</v>
      </c>
      <c r="I35" s="56" t="s">
        <v>399</v>
      </c>
      <c r="J35" s="56" t="s">
        <v>399</v>
      </c>
      <c r="K35" s="212" t="s">
        <v>399</v>
      </c>
      <c r="L35" s="56" t="s">
        <v>399</v>
      </c>
      <c r="M35" s="55" t="s">
        <v>399</v>
      </c>
      <c r="N35" s="56" t="s">
        <v>399</v>
      </c>
      <c r="O35" s="56" t="s">
        <v>399</v>
      </c>
      <c r="P35" s="56" t="s">
        <v>399</v>
      </c>
    </row>
    <row r="36" spans="1:16" s="205" customFormat="1" x14ac:dyDescent="0.2">
      <c r="A36" s="303"/>
      <c r="B36" s="203" t="s">
        <v>50</v>
      </c>
      <c r="C36" s="204" t="s">
        <v>399</v>
      </c>
      <c r="D36" s="204" t="s">
        <v>399</v>
      </c>
      <c r="E36" s="206" t="s">
        <v>399</v>
      </c>
      <c r="F36" s="204" t="s">
        <v>399</v>
      </c>
      <c r="G36" s="204" t="s">
        <v>399</v>
      </c>
      <c r="H36" s="204" t="s">
        <v>84</v>
      </c>
      <c r="I36" s="204" t="s">
        <v>84</v>
      </c>
      <c r="J36" s="204" t="s">
        <v>399</v>
      </c>
      <c r="K36" s="204" t="s">
        <v>399</v>
      </c>
      <c r="L36" s="204" t="s">
        <v>399</v>
      </c>
      <c r="M36" s="204" t="s">
        <v>399</v>
      </c>
      <c r="N36" s="204" t="s">
        <v>399</v>
      </c>
      <c r="O36" s="204" t="s">
        <v>399</v>
      </c>
      <c r="P36" s="204" t="s">
        <v>399</v>
      </c>
    </row>
    <row r="37" spans="1:16" s="205" customFormat="1" x14ac:dyDescent="0.2">
      <c r="A37" s="303"/>
      <c r="B37" s="203" t="s">
        <v>89</v>
      </c>
      <c r="C37" s="204" t="s">
        <v>399</v>
      </c>
      <c r="D37" s="204" t="s">
        <v>399</v>
      </c>
      <c r="E37" s="206" t="s">
        <v>399</v>
      </c>
      <c r="F37" s="204" t="s">
        <v>399</v>
      </c>
      <c r="G37" s="204" t="s">
        <v>399</v>
      </c>
      <c r="H37" s="204" t="s">
        <v>399</v>
      </c>
      <c r="I37" s="204" t="s">
        <v>399</v>
      </c>
      <c r="J37" s="204" t="s">
        <v>399</v>
      </c>
      <c r="K37" s="204" t="s">
        <v>460</v>
      </c>
      <c r="L37" s="204" t="s">
        <v>399</v>
      </c>
      <c r="M37" s="204" t="s">
        <v>399</v>
      </c>
      <c r="N37" s="204" t="s">
        <v>399</v>
      </c>
      <c r="O37" s="204" t="s">
        <v>399</v>
      </c>
      <c r="P37" s="204" t="s">
        <v>399</v>
      </c>
    </row>
    <row r="38" spans="1:16" s="205" customFormat="1" x14ac:dyDescent="0.2">
      <c r="A38" s="303"/>
      <c r="B38" s="203" t="s">
        <v>79</v>
      </c>
      <c r="C38" s="204" t="s">
        <v>399</v>
      </c>
      <c r="D38" s="204" t="s">
        <v>399</v>
      </c>
      <c r="E38" s="206" t="s">
        <v>399</v>
      </c>
      <c r="F38" s="204" t="s">
        <v>399</v>
      </c>
      <c r="G38" s="204" t="s">
        <v>399</v>
      </c>
      <c r="H38" s="204" t="s">
        <v>399</v>
      </c>
      <c r="I38" s="204" t="s">
        <v>399</v>
      </c>
      <c r="J38" s="204" t="s">
        <v>399</v>
      </c>
      <c r="K38" s="204">
        <v>25</v>
      </c>
      <c r="L38" s="204" t="s">
        <v>399</v>
      </c>
      <c r="M38" s="204" t="s">
        <v>399</v>
      </c>
      <c r="N38" s="204" t="s">
        <v>399</v>
      </c>
      <c r="O38" s="204" t="s">
        <v>399</v>
      </c>
      <c r="P38" s="204" t="s">
        <v>399</v>
      </c>
    </row>
    <row r="39" spans="1:16" s="205" customFormat="1" x14ac:dyDescent="0.2">
      <c r="A39" s="303"/>
      <c r="B39" s="203" t="s">
        <v>85</v>
      </c>
      <c r="C39" s="204" t="s">
        <v>399</v>
      </c>
      <c r="D39" s="204" t="s">
        <v>399</v>
      </c>
      <c r="E39" s="206" t="s">
        <v>399</v>
      </c>
      <c r="F39" s="204" t="s">
        <v>399</v>
      </c>
      <c r="G39" s="204" t="s">
        <v>399</v>
      </c>
      <c r="H39" s="204" t="s">
        <v>399</v>
      </c>
      <c r="I39" s="204" t="s">
        <v>399</v>
      </c>
      <c r="J39" s="204" t="s">
        <v>399</v>
      </c>
      <c r="K39" s="204">
        <v>150</v>
      </c>
      <c r="L39" s="204" t="s">
        <v>399</v>
      </c>
      <c r="M39" s="204" t="s">
        <v>399</v>
      </c>
      <c r="N39" s="204" t="s">
        <v>399</v>
      </c>
      <c r="O39" s="204" t="s">
        <v>399</v>
      </c>
      <c r="P39" s="204" t="s">
        <v>399</v>
      </c>
    </row>
    <row r="40" spans="1:16" x14ac:dyDescent="0.2">
      <c r="A40" s="303"/>
      <c r="B40" s="68" t="s">
        <v>99</v>
      </c>
      <c r="C40" s="55" t="s">
        <v>399</v>
      </c>
      <c r="D40" s="55" t="s">
        <v>399</v>
      </c>
      <c r="E40" s="78" t="s">
        <v>399</v>
      </c>
      <c r="F40" s="55" t="s">
        <v>399</v>
      </c>
      <c r="G40" s="55" t="s">
        <v>399</v>
      </c>
      <c r="H40" s="56" t="s">
        <v>399</v>
      </c>
      <c r="I40" s="56" t="s">
        <v>399</v>
      </c>
      <c r="J40" s="56" t="s">
        <v>399</v>
      </c>
      <c r="K40" s="212" t="s">
        <v>399</v>
      </c>
      <c r="L40" s="56" t="s">
        <v>399</v>
      </c>
      <c r="M40" s="55" t="s">
        <v>391</v>
      </c>
      <c r="N40" s="56" t="s">
        <v>399</v>
      </c>
      <c r="O40" s="56" t="s">
        <v>399</v>
      </c>
      <c r="P40" s="56" t="s">
        <v>399</v>
      </c>
    </row>
    <row r="41" spans="1:16" x14ac:dyDescent="0.2">
      <c r="A41" s="67"/>
      <c r="B41" s="68" t="s">
        <v>462</v>
      </c>
      <c r="C41" s="55" t="s">
        <v>399</v>
      </c>
      <c r="D41" s="55" t="s">
        <v>399</v>
      </c>
      <c r="E41" s="78" t="s">
        <v>399</v>
      </c>
      <c r="F41" s="55" t="s">
        <v>399</v>
      </c>
      <c r="G41" s="55" t="s">
        <v>399</v>
      </c>
      <c r="H41" s="55" t="s">
        <v>399</v>
      </c>
      <c r="I41" s="55" t="s">
        <v>399</v>
      </c>
      <c r="J41" s="55" t="s">
        <v>399</v>
      </c>
      <c r="K41" s="211" t="s">
        <v>399</v>
      </c>
      <c r="L41" s="55" t="s">
        <v>399</v>
      </c>
      <c r="M41" s="55" t="s">
        <v>399</v>
      </c>
      <c r="N41" s="55" t="s">
        <v>399</v>
      </c>
      <c r="O41" s="56">
        <v>2</v>
      </c>
      <c r="P41" s="56">
        <v>2</v>
      </c>
    </row>
    <row r="42" spans="1:16" ht="14.5" customHeight="1" x14ac:dyDescent="0.2">
      <c r="A42" s="304" t="s">
        <v>116</v>
      </c>
      <c r="B42" s="70"/>
      <c r="C42" s="294" t="s">
        <v>120</v>
      </c>
      <c r="D42" s="307" t="s">
        <v>121</v>
      </c>
      <c r="E42" s="79"/>
      <c r="F42" s="74"/>
      <c r="G42" s="74"/>
      <c r="H42" s="74"/>
      <c r="I42" s="74"/>
      <c r="J42" s="74"/>
      <c r="K42" s="213"/>
      <c r="L42" s="74"/>
      <c r="M42" s="74"/>
      <c r="N42" s="74"/>
      <c r="O42" s="74"/>
      <c r="P42" s="82"/>
    </row>
    <row r="43" spans="1:16" x14ac:dyDescent="0.2">
      <c r="A43" s="304"/>
      <c r="B43" s="70"/>
      <c r="C43" s="294"/>
      <c r="D43" s="308"/>
      <c r="E43" s="79"/>
      <c r="F43" s="74"/>
      <c r="G43" s="74"/>
      <c r="H43" s="74"/>
      <c r="I43" s="74"/>
      <c r="J43" s="74"/>
      <c r="K43" s="213"/>
      <c r="L43" s="74"/>
      <c r="M43" s="74"/>
      <c r="N43" s="74"/>
      <c r="O43" s="74"/>
      <c r="P43" s="82"/>
    </row>
    <row r="44" spans="1:16" x14ac:dyDescent="0.2">
      <c r="A44" s="304"/>
      <c r="B44" s="70"/>
      <c r="C44" s="294"/>
      <c r="D44" s="308"/>
      <c r="E44" s="79"/>
      <c r="F44" s="74"/>
      <c r="G44" s="74"/>
      <c r="H44" s="74"/>
      <c r="I44" s="74"/>
      <c r="J44" s="74"/>
      <c r="K44" s="213"/>
      <c r="L44" s="74"/>
      <c r="M44" s="74"/>
      <c r="N44" s="74"/>
      <c r="O44" s="74"/>
      <c r="P44" s="82"/>
    </row>
    <row r="45" spans="1:16" x14ac:dyDescent="0.2">
      <c r="A45" s="304"/>
      <c r="B45" s="70"/>
      <c r="C45" s="294"/>
      <c r="D45" s="308"/>
      <c r="E45" s="79"/>
      <c r="F45" s="74"/>
      <c r="G45" s="74"/>
      <c r="H45" s="74"/>
      <c r="I45" s="74"/>
      <c r="J45" s="74"/>
      <c r="K45" s="213"/>
      <c r="L45" s="74"/>
      <c r="M45" s="74"/>
      <c r="N45" s="74"/>
      <c r="O45" s="74"/>
      <c r="P45" s="82"/>
    </row>
    <row r="46" spans="1:16" ht="16" thickBot="1" x14ac:dyDescent="0.25">
      <c r="A46" s="305"/>
      <c r="B46" s="71"/>
      <c r="C46" s="295"/>
      <c r="D46" s="309"/>
      <c r="E46" s="80"/>
      <c r="F46" s="75"/>
      <c r="G46" s="75"/>
      <c r="H46" s="75"/>
      <c r="I46" s="75"/>
      <c r="J46" s="75"/>
      <c r="K46" s="214"/>
      <c r="L46" s="75"/>
      <c r="M46" s="75"/>
      <c r="N46" s="75"/>
      <c r="O46" s="75"/>
      <c r="P46" s="83"/>
    </row>
    <row r="47" spans="1:16" x14ac:dyDescent="0.2">
      <c r="A47" s="118"/>
      <c r="B47" s="118"/>
      <c r="C47" s="119"/>
      <c r="D47" s="119"/>
      <c r="E47" s="120"/>
      <c r="F47" s="120"/>
      <c r="G47" s="120"/>
      <c r="H47" s="120"/>
      <c r="I47" s="120"/>
      <c r="J47" s="120"/>
      <c r="K47" s="215"/>
      <c r="L47" s="120"/>
      <c r="M47" s="120"/>
      <c r="N47" s="120"/>
      <c r="O47" s="120"/>
      <c r="P47" s="121"/>
    </row>
    <row r="48" spans="1:16" x14ac:dyDescent="0.2">
      <c r="A48" s="118"/>
      <c r="B48" s="122" t="s">
        <v>503</v>
      </c>
      <c r="C48" s="123" t="s">
        <v>504</v>
      </c>
      <c r="D48" s="123"/>
      <c r="E48" s="123"/>
      <c r="F48" s="120"/>
      <c r="G48" s="120"/>
      <c r="H48" s="120"/>
      <c r="I48" s="120"/>
      <c r="J48" s="120"/>
      <c r="K48" s="215"/>
      <c r="L48" s="120"/>
      <c r="M48" s="120"/>
      <c r="N48" s="120"/>
      <c r="O48" s="120"/>
      <c r="P48" s="121"/>
    </row>
    <row r="49" spans="1:16" x14ac:dyDescent="0.2">
      <c r="A49" s="118"/>
      <c r="B49" s="118" t="s">
        <v>507</v>
      </c>
      <c r="C49" s="118" t="s">
        <v>505</v>
      </c>
      <c r="D49" s="119"/>
      <c r="E49" s="120"/>
      <c r="F49" s="120"/>
      <c r="G49" s="120"/>
      <c r="H49" s="120"/>
      <c r="I49" s="120"/>
      <c r="J49" s="120"/>
      <c r="K49" s="215"/>
      <c r="L49" s="120"/>
      <c r="M49" s="120"/>
      <c r="N49" s="120"/>
      <c r="O49" s="120"/>
      <c r="P49" s="121"/>
    </row>
    <row r="50" spans="1:16" x14ac:dyDescent="0.2">
      <c r="A50" s="118"/>
      <c r="B50" s="118" t="s">
        <v>508</v>
      </c>
      <c r="C50" s="118" t="s">
        <v>506</v>
      </c>
      <c r="D50" s="119"/>
      <c r="E50" s="120"/>
      <c r="F50" s="120"/>
      <c r="G50" s="120"/>
      <c r="H50" s="120"/>
      <c r="I50" s="120"/>
      <c r="J50" s="120"/>
      <c r="K50" s="215"/>
      <c r="L50" s="120"/>
      <c r="M50" s="120"/>
      <c r="N50" s="120"/>
      <c r="O50" s="120"/>
      <c r="P50" s="121"/>
    </row>
    <row r="51" spans="1:16" x14ac:dyDescent="0.2">
      <c r="A51" s="118"/>
      <c r="B51" s="118" t="s">
        <v>509</v>
      </c>
      <c r="C51" s="118" t="s">
        <v>510</v>
      </c>
      <c r="D51" s="119"/>
      <c r="E51" s="120"/>
      <c r="F51" s="120"/>
      <c r="G51" s="120"/>
      <c r="H51" s="120"/>
      <c r="I51" s="120"/>
      <c r="J51" s="120"/>
      <c r="K51" s="215"/>
      <c r="L51" s="120"/>
      <c r="M51" s="120"/>
      <c r="N51" s="120"/>
      <c r="O51" s="120"/>
      <c r="P51" s="121"/>
    </row>
    <row r="52" spans="1:16" x14ac:dyDescent="0.2">
      <c r="A52" s="118"/>
      <c r="B52" s="118"/>
      <c r="C52" s="118"/>
      <c r="D52" s="119"/>
      <c r="E52" s="120"/>
      <c r="F52" s="120"/>
      <c r="G52" s="120"/>
      <c r="H52" s="120"/>
      <c r="I52" s="120"/>
      <c r="J52" s="120"/>
      <c r="K52" s="215"/>
      <c r="L52" s="120"/>
      <c r="M52" s="120"/>
      <c r="N52" s="120"/>
      <c r="O52" s="120"/>
      <c r="P52" s="121"/>
    </row>
    <row r="53" spans="1:16" x14ac:dyDescent="0.2">
      <c r="A53" s="118"/>
      <c r="C53" s="119"/>
      <c r="D53" s="119"/>
      <c r="E53" s="120"/>
      <c r="F53" s="120"/>
      <c r="G53" s="120"/>
      <c r="H53" s="120"/>
      <c r="I53" s="120"/>
      <c r="J53" s="120"/>
      <c r="K53" s="215"/>
      <c r="L53" s="120"/>
      <c r="M53" s="120"/>
      <c r="N53" s="120"/>
      <c r="O53" s="120"/>
      <c r="P53" s="121"/>
    </row>
    <row r="55" spans="1:16" x14ac:dyDescent="0.2">
      <c r="A55" t="s">
        <v>241</v>
      </c>
    </row>
    <row r="56" spans="1:16" x14ac:dyDescent="0.2">
      <c r="A56" s="302" t="s">
        <v>234</v>
      </c>
      <c r="B56" s="302"/>
      <c r="C56" s="302"/>
      <c r="D56" s="302"/>
    </row>
    <row r="57" spans="1:16" x14ac:dyDescent="0.2">
      <c r="A57" s="7" t="s">
        <v>122</v>
      </c>
      <c r="B57" s="7"/>
      <c r="C57" s="7" t="s">
        <v>123</v>
      </c>
      <c r="D57" s="7" t="s">
        <v>124</v>
      </c>
    </row>
    <row r="58" spans="1:16" x14ac:dyDescent="0.2">
      <c r="A58" s="8" t="s">
        <v>125</v>
      </c>
      <c r="B58" s="8"/>
      <c r="C58" t="s">
        <v>126</v>
      </c>
      <c r="D58" t="s">
        <v>127</v>
      </c>
      <c r="G58" t="s">
        <v>127</v>
      </c>
      <c r="H58" t="s">
        <v>51</v>
      </c>
    </row>
    <row r="59" spans="1:16" x14ac:dyDescent="0.2">
      <c r="A59" s="8" t="s">
        <v>128</v>
      </c>
      <c r="B59" s="8"/>
      <c r="C59" t="s">
        <v>129</v>
      </c>
      <c r="D59" t="s">
        <v>130</v>
      </c>
      <c r="G59" t="s">
        <v>131</v>
      </c>
      <c r="H59" t="s">
        <v>235</v>
      </c>
    </row>
    <row r="60" spans="1:16" x14ac:dyDescent="0.2">
      <c r="A60" s="8" t="s">
        <v>128</v>
      </c>
      <c r="B60" s="8"/>
      <c r="C60" t="s">
        <v>129</v>
      </c>
      <c r="D60" t="s">
        <v>131</v>
      </c>
      <c r="G60" t="s">
        <v>134</v>
      </c>
      <c r="H60" t="s">
        <v>238</v>
      </c>
    </row>
    <row r="61" spans="1:16" x14ac:dyDescent="0.2">
      <c r="A61" s="8" t="s">
        <v>128</v>
      </c>
      <c r="B61" s="8"/>
      <c r="C61" t="s">
        <v>129</v>
      </c>
      <c r="D61" t="s">
        <v>131</v>
      </c>
      <c r="G61" t="s">
        <v>135</v>
      </c>
      <c r="H61" t="s">
        <v>236</v>
      </c>
    </row>
    <row r="62" spans="1:16" x14ac:dyDescent="0.2">
      <c r="A62" s="8" t="s">
        <v>132</v>
      </c>
      <c r="B62" s="8"/>
      <c r="C62" t="s">
        <v>133</v>
      </c>
      <c r="D62" t="s">
        <v>134</v>
      </c>
      <c r="G62" t="s">
        <v>136</v>
      </c>
      <c r="H62" t="s">
        <v>237</v>
      </c>
    </row>
    <row r="63" spans="1:16" x14ac:dyDescent="0.2">
      <c r="A63" s="8" t="s">
        <v>132</v>
      </c>
      <c r="B63" s="8"/>
      <c r="C63" t="s">
        <v>133</v>
      </c>
      <c r="D63" t="s">
        <v>135</v>
      </c>
      <c r="G63" t="s">
        <v>145</v>
      </c>
      <c r="H63" t="s">
        <v>235</v>
      </c>
    </row>
    <row r="64" spans="1:16" x14ac:dyDescent="0.2">
      <c r="A64" s="8" t="s">
        <v>132</v>
      </c>
      <c r="B64" s="8"/>
      <c r="C64" t="s">
        <v>133</v>
      </c>
      <c r="D64" t="s">
        <v>136</v>
      </c>
      <c r="G64" t="s">
        <v>162</v>
      </c>
      <c r="H64" t="s">
        <v>47</v>
      </c>
    </row>
    <row r="65" spans="1:8" x14ac:dyDescent="0.2">
      <c r="A65" t="s">
        <v>137</v>
      </c>
      <c r="C65" t="s">
        <v>138</v>
      </c>
      <c r="D65" t="s">
        <v>130</v>
      </c>
      <c r="G65" t="s">
        <v>163</v>
      </c>
      <c r="H65" t="s">
        <v>48</v>
      </c>
    </row>
    <row r="66" spans="1:8" x14ac:dyDescent="0.2">
      <c r="A66" t="s">
        <v>137</v>
      </c>
      <c r="C66" t="s">
        <v>138</v>
      </c>
      <c r="D66" t="s">
        <v>135</v>
      </c>
      <c r="G66" t="s">
        <v>189</v>
      </c>
      <c r="H66" t="s">
        <v>52</v>
      </c>
    </row>
    <row r="67" spans="1:8" x14ac:dyDescent="0.2">
      <c r="A67" t="s">
        <v>137</v>
      </c>
      <c r="C67" t="s">
        <v>138</v>
      </c>
      <c r="D67" t="s">
        <v>136</v>
      </c>
    </row>
    <row r="68" spans="1:8" x14ac:dyDescent="0.2">
      <c r="A68" s="8" t="s">
        <v>139</v>
      </c>
      <c r="B68" s="8"/>
      <c r="C68" t="s">
        <v>140</v>
      </c>
      <c r="D68" t="s">
        <v>134</v>
      </c>
    </row>
    <row r="69" spans="1:8" x14ac:dyDescent="0.2">
      <c r="A69" s="8" t="s">
        <v>139</v>
      </c>
      <c r="B69" s="8"/>
      <c r="C69" t="s">
        <v>140</v>
      </c>
      <c r="D69" t="s">
        <v>134</v>
      </c>
    </row>
    <row r="70" spans="1:8" x14ac:dyDescent="0.2">
      <c r="A70" s="8" t="s">
        <v>139</v>
      </c>
      <c r="B70" s="8"/>
      <c r="C70" t="s">
        <v>140</v>
      </c>
      <c r="D70" t="s">
        <v>135</v>
      </c>
    </row>
    <row r="71" spans="1:8" x14ac:dyDescent="0.2">
      <c r="A71" s="8" t="s">
        <v>139</v>
      </c>
      <c r="B71" s="8"/>
      <c r="C71" t="s">
        <v>140</v>
      </c>
      <c r="D71" t="s">
        <v>136</v>
      </c>
    </row>
    <row r="72" spans="1:8" x14ac:dyDescent="0.2">
      <c r="A72" s="8" t="s">
        <v>139</v>
      </c>
      <c r="B72" s="8"/>
      <c r="C72" t="s">
        <v>140</v>
      </c>
      <c r="D72" t="s">
        <v>136</v>
      </c>
    </row>
    <row r="73" spans="1:8" x14ac:dyDescent="0.2">
      <c r="A73" s="8" t="s">
        <v>139</v>
      </c>
      <c r="B73" s="8"/>
      <c r="C73" t="s">
        <v>140</v>
      </c>
      <c r="D73" t="s">
        <v>135</v>
      </c>
    </row>
    <row r="74" spans="1:8" x14ac:dyDescent="0.2">
      <c r="A74" t="s">
        <v>141</v>
      </c>
      <c r="C74" t="s">
        <v>142</v>
      </c>
      <c r="D74" t="s">
        <v>130</v>
      </c>
    </row>
    <row r="75" spans="1:8" x14ac:dyDescent="0.2">
      <c r="A75" t="s">
        <v>141</v>
      </c>
      <c r="C75" t="s">
        <v>142</v>
      </c>
      <c r="D75" t="s">
        <v>131</v>
      </c>
    </row>
    <row r="76" spans="1:8" x14ac:dyDescent="0.2">
      <c r="A76" t="s">
        <v>141</v>
      </c>
      <c r="C76" t="s">
        <v>142</v>
      </c>
      <c r="D76" t="s">
        <v>131</v>
      </c>
    </row>
    <row r="77" spans="1:8" x14ac:dyDescent="0.2">
      <c r="A77" t="s">
        <v>143</v>
      </c>
      <c r="C77" t="s">
        <v>144</v>
      </c>
      <c r="D77" t="s">
        <v>130</v>
      </c>
    </row>
    <row r="78" spans="1:8" x14ac:dyDescent="0.2">
      <c r="A78" t="s">
        <v>143</v>
      </c>
      <c r="C78" t="s">
        <v>144</v>
      </c>
      <c r="D78" t="s">
        <v>135</v>
      </c>
    </row>
    <row r="79" spans="1:8" x14ac:dyDescent="0.2">
      <c r="A79" t="s">
        <v>143</v>
      </c>
      <c r="C79" t="s">
        <v>144</v>
      </c>
      <c r="D79" t="s">
        <v>145</v>
      </c>
    </row>
    <row r="80" spans="1:8" x14ac:dyDescent="0.2">
      <c r="A80" t="s">
        <v>143</v>
      </c>
      <c r="C80" t="s">
        <v>144</v>
      </c>
      <c r="D80" t="s">
        <v>134</v>
      </c>
    </row>
    <row r="81" spans="1:4" x14ac:dyDescent="0.2">
      <c r="A81" t="s">
        <v>143</v>
      </c>
      <c r="C81" t="s">
        <v>144</v>
      </c>
      <c r="D81" t="s">
        <v>131</v>
      </c>
    </row>
    <row r="82" spans="1:4" x14ac:dyDescent="0.2">
      <c r="A82" s="9" t="s">
        <v>146</v>
      </c>
      <c r="B82" s="9"/>
      <c r="C82" t="s">
        <v>147</v>
      </c>
      <c r="D82" t="s">
        <v>130</v>
      </c>
    </row>
    <row r="83" spans="1:4" x14ac:dyDescent="0.2">
      <c r="A83" s="9" t="s">
        <v>146</v>
      </c>
      <c r="B83" s="9"/>
      <c r="C83" t="s">
        <v>147</v>
      </c>
      <c r="D83" t="s">
        <v>135</v>
      </c>
    </row>
    <row r="84" spans="1:4" x14ac:dyDescent="0.2">
      <c r="A84" s="9" t="s">
        <v>146</v>
      </c>
      <c r="B84" s="9"/>
      <c r="C84" t="s">
        <v>147</v>
      </c>
      <c r="D84" t="s">
        <v>136</v>
      </c>
    </row>
    <row r="85" spans="1:4" x14ac:dyDescent="0.2">
      <c r="A85" s="9" t="s">
        <v>146</v>
      </c>
      <c r="B85" s="9"/>
      <c r="C85" t="s">
        <v>147</v>
      </c>
      <c r="D85" t="s">
        <v>135</v>
      </c>
    </row>
    <row r="86" spans="1:4" x14ac:dyDescent="0.2">
      <c r="A86" s="8" t="s">
        <v>148</v>
      </c>
      <c r="B86" s="8"/>
      <c r="C86" t="s">
        <v>149</v>
      </c>
      <c r="D86" t="s">
        <v>135</v>
      </c>
    </row>
    <row r="87" spans="1:4" x14ac:dyDescent="0.2">
      <c r="A87" s="8" t="s">
        <v>148</v>
      </c>
      <c r="B87" s="8"/>
      <c r="C87" t="s">
        <v>149</v>
      </c>
      <c r="D87" t="s">
        <v>131</v>
      </c>
    </row>
    <row r="88" spans="1:4" x14ac:dyDescent="0.2">
      <c r="A88" s="8" t="s">
        <v>148</v>
      </c>
      <c r="B88" s="8"/>
      <c r="C88" t="s">
        <v>149</v>
      </c>
      <c r="D88" t="s">
        <v>135</v>
      </c>
    </row>
    <row r="89" spans="1:4" x14ac:dyDescent="0.2">
      <c r="A89" s="8" t="s">
        <v>148</v>
      </c>
      <c r="B89" s="8"/>
      <c r="C89" t="s">
        <v>149</v>
      </c>
      <c r="D89" t="s">
        <v>131</v>
      </c>
    </row>
    <row r="90" spans="1:4" x14ac:dyDescent="0.2">
      <c r="A90" s="8" t="s">
        <v>148</v>
      </c>
      <c r="B90" s="8"/>
      <c r="C90" t="s">
        <v>149</v>
      </c>
      <c r="D90" t="s">
        <v>134</v>
      </c>
    </row>
    <row r="91" spans="1:4" x14ac:dyDescent="0.2">
      <c r="A91" s="8" t="s">
        <v>148</v>
      </c>
      <c r="B91" s="8"/>
      <c r="C91" t="s">
        <v>149</v>
      </c>
      <c r="D91" t="s">
        <v>134</v>
      </c>
    </row>
    <row r="92" spans="1:4" x14ac:dyDescent="0.2">
      <c r="A92" t="s">
        <v>150</v>
      </c>
      <c r="C92" t="s">
        <v>151</v>
      </c>
      <c r="D92" t="s">
        <v>130</v>
      </c>
    </row>
    <row r="93" spans="1:4" x14ac:dyDescent="0.2">
      <c r="A93" t="s">
        <v>150</v>
      </c>
      <c r="C93" t="s">
        <v>151</v>
      </c>
      <c r="D93" t="s">
        <v>131</v>
      </c>
    </row>
    <row r="94" spans="1:4" x14ac:dyDescent="0.2">
      <c r="A94" t="s">
        <v>150</v>
      </c>
      <c r="C94" t="s">
        <v>151</v>
      </c>
      <c r="D94" t="s">
        <v>131</v>
      </c>
    </row>
    <row r="95" spans="1:4" x14ac:dyDescent="0.2">
      <c r="A95" t="s">
        <v>152</v>
      </c>
      <c r="C95" t="s">
        <v>153</v>
      </c>
      <c r="D95" t="s">
        <v>131</v>
      </c>
    </row>
    <row r="96" spans="1:4" x14ac:dyDescent="0.2">
      <c r="A96" t="s">
        <v>152</v>
      </c>
      <c r="C96" t="s">
        <v>153</v>
      </c>
      <c r="D96" t="s">
        <v>130</v>
      </c>
    </row>
    <row r="97" spans="1:4" x14ac:dyDescent="0.2">
      <c r="A97" t="s">
        <v>152</v>
      </c>
      <c r="C97" t="s">
        <v>153</v>
      </c>
      <c r="D97" t="s">
        <v>131</v>
      </c>
    </row>
    <row r="98" spans="1:4" x14ac:dyDescent="0.2">
      <c r="A98" s="9" t="s">
        <v>154</v>
      </c>
      <c r="B98" s="9"/>
      <c r="C98" t="s">
        <v>155</v>
      </c>
      <c r="D98" t="s">
        <v>130</v>
      </c>
    </row>
    <row r="99" spans="1:4" x14ac:dyDescent="0.2">
      <c r="A99" s="9" t="s">
        <v>154</v>
      </c>
      <c r="B99" s="9"/>
      <c r="C99" t="s">
        <v>155</v>
      </c>
      <c r="D99" t="s">
        <v>131</v>
      </c>
    </row>
    <row r="100" spans="1:4" x14ac:dyDescent="0.2">
      <c r="A100" s="9" t="s">
        <v>154</v>
      </c>
      <c r="B100" s="9"/>
      <c r="C100" t="s">
        <v>155</v>
      </c>
      <c r="D100" t="s">
        <v>131</v>
      </c>
    </row>
    <row r="101" spans="1:4" x14ac:dyDescent="0.2">
      <c r="A101" t="s">
        <v>156</v>
      </c>
      <c r="C101" t="s">
        <v>157</v>
      </c>
      <c r="D101" t="s">
        <v>136</v>
      </c>
    </row>
    <row r="102" spans="1:4" x14ac:dyDescent="0.2">
      <c r="A102" t="s">
        <v>156</v>
      </c>
      <c r="C102" t="s">
        <v>157</v>
      </c>
      <c r="D102" t="s">
        <v>135</v>
      </c>
    </row>
    <row r="103" spans="1:4" x14ac:dyDescent="0.2">
      <c r="A103" t="s">
        <v>156</v>
      </c>
      <c r="C103" t="s">
        <v>157</v>
      </c>
      <c r="D103" t="s">
        <v>135</v>
      </c>
    </row>
    <row r="104" spans="1:4" x14ac:dyDescent="0.2">
      <c r="A104" t="s">
        <v>156</v>
      </c>
      <c r="C104" t="s">
        <v>157</v>
      </c>
      <c r="D104" t="s">
        <v>136</v>
      </c>
    </row>
    <row r="105" spans="1:4" x14ac:dyDescent="0.2">
      <c r="A105" t="s">
        <v>156</v>
      </c>
      <c r="C105" t="s">
        <v>157</v>
      </c>
      <c r="D105" t="s">
        <v>130</v>
      </c>
    </row>
    <row r="106" spans="1:4" x14ac:dyDescent="0.2">
      <c r="A106" s="8" t="s">
        <v>158</v>
      </c>
      <c r="B106" s="8"/>
      <c r="C106" t="s">
        <v>159</v>
      </c>
      <c r="D106" t="s">
        <v>131</v>
      </c>
    </row>
    <row r="107" spans="1:4" x14ac:dyDescent="0.2">
      <c r="A107" s="8" t="s">
        <v>158</v>
      </c>
      <c r="B107" s="8"/>
      <c r="C107" t="s">
        <v>159</v>
      </c>
      <c r="D107" t="s">
        <v>135</v>
      </c>
    </row>
    <row r="108" spans="1:4" x14ac:dyDescent="0.2">
      <c r="A108" s="8" t="s">
        <v>158</v>
      </c>
      <c r="B108" s="8"/>
      <c r="C108" t="s">
        <v>159</v>
      </c>
      <c r="D108" t="s">
        <v>131</v>
      </c>
    </row>
    <row r="109" spans="1:4" x14ac:dyDescent="0.2">
      <c r="A109" s="8" t="s">
        <v>158</v>
      </c>
      <c r="B109" s="8"/>
      <c r="C109" t="s">
        <v>159</v>
      </c>
      <c r="D109" t="s">
        <v>135</v>
      </c>
    </row>
    <row r="110" spans="1:4" x14ac:dyDescent="0.2">
      <c r="A110" s="8" t="s">
        <v>158</v>
      </c>
      <c r="B110" s="8"/>
      <c r="C110" t="s">
        <v>159</v>
      </c>
      <c r="D110" t="s">
        <v>130</v>
      </c>
    </row>
    <row r="111" spans="1:4" x14ac:dyDescent="0.2">
      <c r="A111" s="8" t="s">
        <v>160</v>
      </c>
      <c r="B111" s="8"/>
      <c r="C111" t="s">
        <v>161</v>
      </c>
      <c r="D111" t="s">
        <v>162</v>
      </c>
    </row>
    <row r="112" spans="1:4" x14ac:dyDescent="0.2">
      <c r="A112" s="8" t="s">
        <v>160</v>
      </c>
      <c r="B112" s="8"/>
      <c r="C112" t="s">
        <v>161</v>
      </c>
      <c r="D112" t="s">
        <v>163</v>
      </c>
    </row>
    <row r="113" spans="1:4" x14ac:dyDescent="0.2">
      <c r="A113" s="8" t="s">
        <v>160</v>
      </c>
      <c r="B113" s="8"/>
      <c r="C113" t="s">
        <v>161</v>
      </c>
      <c r="D113" t="s">
        <v>163</v>
      </c>
    </row>
    <row r="114" spans="1:4" x14ac:dyDescent="0.2">
      <c r="A114" s="10" t="s">
        <v>160</v>
      </c>
      <c r="B114" s="10"/>
      <c r="C114" s="11" t="s">
        <v>161</v>
      </c>
      <c r="D114" s="11" t="s">
        <v>127</v>
      </c>
    </row>
    <row r="115" spans="1:4" x14ac:dyDescent="0.2">
      <c r="A115" s="8" t="s">
        <v>160</v>
      </c>
      <c r="B115" s="8"/>
      <c r="C115" t="s">
        <v>161</v>
      </c>
      <c r="D115" t="s">
        <v>127</v>
      </c>
    </row>
    <row r="116" spans="1:4" x14ac:dyDescent="0.2">
      <c r="A116" s="10" t="s">
        <v>160</v>
      </c>
      <c r="B116" s="10"/>
      <c r="C116" s="11" t="s">
        <v>161</v>
      </c>
      <c r="D116" s="11" t="s">
        <v>127</v>
      </c>
    </row>
    <row r="117" spans="1:4" x14ac:dyDescent="0.2">
      <c r="A117" s="8" t="s">
        <v>160</v>
      </c>
      <c r="B117" s="8"/>
      <c r="C117" t="s">
        <v>161</v>
      </c>
      <c r="D117" t="s">
        <v>127</v>
      </c>
    </row>
    <row r="118" spans="1:4" x14ac:dyDescent="0.2">
      <c r="A118" s="10" t="s">
        <v>160</v>
      </c>
      <c r="B118" s="10"/>
      <c r="C118" s="11" t="s">
        <v>161</v>
      </c>
      <c r="D118" s="11" t="s">
        <v>127</v>
      </c>
    </row>
    <row r="119" spans="1:4" x14ac:dyDescent="0.2">
      <c r="A119" s="8" t="s">
        <v>160</v>
      </c>
      <c r="B119" s="8"/>
      <c r="C119" t="s">
        <v>161</v>
      </c>
      <c r="D119" t="s">
        <v>127</v>
      </c>
    </row>
    <row r="120" spans="1:4" x14ac:dyDescent="0.2">
      <c r="A120" s="10" t="s">
        <v>160</v>
      </c>
      <c r="B120" s="10"/>
      <c r="C120" s="11" t="s">
        <v>161</v>
      </c>
      <c r="D120" s="11" t="s">
        <v>127</v>
      </c>
    </row>
    <row r="121" spans="1:4" x14ac:dyDescent="0.2">
      <c r="A121" s="8" t="s">
        <v>160</v>
      </c>
      <c r="B121" s="8"/>
      <c r="C121" t="s">
        <v>161</v>
      </c>
      <c r="D121" t="s">
        <v>134</v>
      </c>
    </row>
    <row r="122" spans="1:4" x14ac:dyDescent="0.2">
      <c r="A122" s="8" t="s">
        <v>160</v>
      </c>
      <c r="B122" s="8"/>
      <c r="C122" t="s">
        <v>161</v>
      </c>
      <c r="D122" t="s">
        <v>134</v>
      </c>
    </row>
    <row r="123" spans="1:4" x14ac:dyDescent="0.2">
      <c r="A123" s="8" t="s">
        <v>160</v>
      </c>
      <c r="B123" s="8"/>
      <c r="C123" t="s">
        <v>161</v>
      </c>
      <c r="D123" t="s">
        <v>134</v>
      </c>
    </row>
    <row r="124" spans="1:4" x14ac:dyDescent="0.2">
      <c r="A124" s="8" t="s">
        <v>164</v>
      </c>
      <c r="B124" s="8"/>
      <c r="C124" t="s">
        <v>165</v>
      </c>
      <c r="D124" t="s">
        <v>162</v>
      </c>
    </row>
    <row r="125" spans="1:4" x14ac:dyDescent="0.2">
      <c r="A125" s="8" t="s">
        <v>164</v>
      </c>
      <c r="B125" s="8"/>
      <c r="C125" t="s">
        <v>165</v>
      </c>
      <c r="D125" t="s">
        <v>162</v>
      </c>
    </row>
    <row r="126" spans="1:4" x14ac:dyDescent="0.2">
      <c r="A126" s="8" t="s">
        <v>164</v>
      </c>
      <c r="B126" s="8"/>
      <c r="C126" t="s">
        <v>165</v>
      </c>
      <c r="D126" t="s">
        <v>136</v>
      </c>
    </row>
    <row r="127" spans="1:4" x14ac:dyDescent="0.2">
      <c r="A127" s="8" t="s">
        <v>164</v>
      </c>
      <c r="B127" s="8"/>
      <c r="C127" t="s">
        <v>165</v>
      </c>
      <c r="D127" t="s">
        <v>134</v>
      </c>
    </row>
    <row r="128" spans="1:4" x14ac:dyDescent="0.2">
      <c r="A128" s="8" t="s">
        <v>164</v>
      </c>
      <c r="B128" s="8"/>
      <c r="C128" t="s">
        <v>165</v>
      </c>
      <c r="D128" t="s">
        <v>134</v>
      </c>
    </row>
    <row r="129" spans="1:4" x14ac:dyDescent="0.2">
      <c r="A129" s="8" t="s">
        <v>164</v>
      </c>
      <c r="B129" s="8"/>
      <c r="C129" t="s">
        <v>165</v>
      </c>
      <c r="D129" t="s">
        <v>134</v>
      </c>
    </row>
    <row r="130" spans="1:4" x14ac:dyDescent="0.2">
      <c r="A130" s="8" t="s">
        <v>164</v>
      </c>
      <c r="B130" s="8"/>
      <c r="C130" t="s">
        <v>165</v>
      </c>
      <c r="D130" t="s">
        <v>134</v>
      </c>
    </row>
    <row r="131" spans="1:4" x14ac:dyDescent="0.2">
      <c r="A131" s="8" t="s">
        <v>164</v>
      </c>
      <c r="B131" s="8"/>
      <c r="C131" t="s">
        <v>165</v>
      </c>
      <c r="D131" t="s">
        <v>134</v>
      </c>
    </row>
    <row r="132" spans="1:4" x14ac:dyDescent="0.2">
      <c r="A132" s="8" t="s">
        <v>164</v>
      </c>
      <c r="B132" s="8"/>
      <c r="C132" t="s">
        <v>165</v>
      </c>
      <c r="D132" t="s">
        <v>134</v>
      </c>
    </row>
    <row r="133" spans="1:4" x14ac:dyDescent="0.2">
      <c r="A133" s="8" t="s">
        <v>164</v>
      </c>
      <c r="B133" s="8"/>
      <c r="C133" t="s">
        <v>165</v>
      </c>
      <c r="D133" t="s">
        <v>134</v>
      </c>
    </row>
    <row r="134" spans="1:4" x14ac:dyDescent="0.2">
      <c r="A134" s="8" t="s">
        <v>164</v>
      </c>
      <c r="B134" s="8"/>
      <c r="C134" t="s">
        <v>165</v>
      </c>
      <c r="D134" t="s">
        <v>134</v>
      </c>
    </row>
    <row r="135" spans="1:4" x14ac:dyDescent="0.2">
      <c r="A135" s="8" t="s">
        <v>166</v>
      </c>
      <c r="B135" s="8"/>
      <c r="C135" t="s">
        <v>167</v>
      </c>
      <c r="D135" t="s">
        <v>134</v>
      </c>
    </row>
    <row r="136" spans="1:4" x14ac:dyDescent="0.2">
      <c r="A136" s="8" t="s">
        <v>166</v>
      </c>
      <c r="B136" s="8"/>
      <c r="C136" t="s">
        <v>167</v>
      </c>
      <c r="D136" t="s">
        <v>131</v>
      </c>
    </row>
    <row r="137" spans="1:4" x14ac:dyDescent="0.2">
      <c r="A137" s="8" t="s">
        <v>166</v>
      </c>
      <c r="B137" s="8"/>
      <c r="C137" t="s">
        <v>167</v>
      </c>
      <c r="D137" t="s">
        <v>134</v>
      </c>
    </row>
    <row r="138" spans="1:4" x14ac:dyDescent="0.2">
      <c r="A138" s="8" t="s">
        <v>166</v>
      </c>
      <c r="B138" s="8"/>
      <c r="C138" t="s">
        <v>167</v>
      </c>
      <c r="D138" t="s">
        <v>131</v>
      </c>
    </row>
    <row r="139" spans="1:4" x14ac:dyDescent="0.2">
      <c r="A139" s="8" t="s">
        <v>166</v>
      </c>
      <c r="B139" s="8"/>
      <c r="C139" t="s">
        <v>167</v>
      </c>
      <c r="D139" t="s">
        <v>134</v>
      </c>
    </row>
    <row r="140" spans="1:4" x14ac:dyDescent="0.2">
      <c r="A140" s="8" t="s">
        <v>166</v>
      </c>
      <c r="B140" s="8"/>
      <c r="C140" t="s">
        <v>167</v>
      </c>
      <c r="D140" t="s">
        <v>131</v>
      </c>
    </row>
    <row r="141" spans="1:4" x14ac:dyDescent="0.2">
      <c r="A141" s="8" t="s">
        <v>166</v>
      </c>
      <c r="B141" s="8"/>
      <c r="C141" t="s">
        <v>167</v>
      </c>
      <c r="D141" t="s">
        <v>134</v>
      </c>
    </row>
    <row r="142" spans="1:4" x14ac:dyDescent="0.2">
      <c r="A142" s="8" t="s">
        <v>166</v>
      </c>
      <c r="B142" s="8"/>
      <c r="C142" t="s">
        <v>167</v>
      </c>
      <c r="D142" t="s">
        <v>131</v>
      </c>
    </row>
    <row r="143" spans="1:4" x14ac:dyDescent="0.2">
      <c r="A143" s="8" t="s">
        <v>166</v>
      </c>
      <c r="B143" s="8"/>
      <c r="C143" t="s">
        <v>167</v>
      </c>
      <c r="D143" t="s">
        <v>134</v>
      </c>
    </row>
    <row r="144" spans="1:4" x14ac:dyDescent="0.2">
      <c r="A144" s="8" t="s">
        <v>166</v>
      </c>
      <c r="B144" s="8"/>
      <c r="C144" t="s">
        <v>167</v>
      </c>
      <c r="D144" t="s">
        <v>131</v>
      </c>
    </row>
    <row r="145" spans="1:4" x14ac:dyDescent="0.2">
      <c r="A145" s="8" t="s">
        <v>166</v>
      </c>
      <c r="B145" s="8"/>
      <c r="C145" t="s">
        <v>167</v>
      </c>
      <c r="D145" t="s">
        <v>134</v>
      </c>
    </row>
    <row r="146" spans="1:4" x14ac:dyDescent="0.2">
      <c r="A146" s="8" t="s">
        <v>166</v>
      </c>
      <c r="B146" s="8"/>
      <c r="C146" t="s">
        <v>167</v>
      </c>
      <c r="D146" t="s">
        <v>145</v>
      </c>
    </row>
    <row r="147" spans="1:4" x14ac:dyDescent="0.2">
      <c r="A147" s="8" t="s">
        <v>166</v>
      </c>
      <c r="B147" s="8"/>
      <c r="C147" t="s">
        <v>167</v>
      </c>
      <c r="D147" t="s">
        <v>134</v>
      </c>
    </row>
    <row r="148" spans="1:4" x14ac:dyDescent="0.2">
      <c r="A148" s="8" t="s">
        <v>166</v>
      </c>
      <c r="B148" s="8"/>
      <c r="C148" t="s">
        <v>167</v>
      </c>
      <c r="D148" t="s">
        <v>145</v>
      </c>
    </row>
    <row r="149" spans="1:4" x14ac:dyDescent="0.2">
      <c r="A149" s="8" t="s">
        <v>166</v>
      </c>
      <c r="B149" s="8"/>
      <c r="C149" t="s">
        <v>167</v>
      </c>
      <c r="D149" t="s">
        <v>134</v>
      </c>
    </row>
    <row r="150" spans="1:4" x14ac:dyDescent="0.2">
      <c r="A150" s="8" t="s">
        <v>166</v>
      </c>
      <c r="B150" s="8"/>
      <c r="C150" t="s">
        <v>167</v>
      </c>
      <c r="D150" t="s">
        <v>145</v>
      </c>
    </row>
    <row r="151" spans="1:4" x14ac:dyDescent="0.2">
      <c r="A151" s="8" t="s">
        <v>166</v>
      </c>
      <c r="B151" s="8"/>
      <c r="C151" t="s">
        <v>167</v>
      </c>
      <c r="D151" t="s">
        <v>134</v>
      </c>
    </row>
    <row r="152" spans="1:4" x14ac:dyDescent="0.2">
      <c r="A152" s="8" t="s">
        <v>166</v>
      </c>
      <c r="B152" s="8"/>
      <c r="C152" t="s">
        <v>167</v>
      </c>
      <c r="D152" t="s">
        <v>145</v>
      </c>
    </row>
    <row r="153" spans="1:4" x14ac:dyDescent="0.2">
      <c r="A153" s="8" t="s">
        <v>168</v>
      </c>
      <c r="B153" s="8"/>
      <c r="C153" t="s">
        <v>169</v>
      </c>
      <c r="D153" t="s">
        <v>162</v>
      </c>
    </row>
    <row r="154" spans="1:4" x14ac:dyDescent="0.2">
      <c r="A154" s="8" t="s">
        <v>168</v>
      </c>
      <c r="B154" s="8"/>
      <c r="C154" t="s">
        <v>169</v>
      </c>
      <c r="D154" t="s">
        <v>163</v>
      </c>
    </row>
    <row r="155" spans="1:4" x14ac:dyDescent="0.2">
      <c r="A155" s="8" t="s">
        <v>168</v>
      </c>
      <c r="B155" s="8"/>
      <c r="C155" t="s">
        <v>169</v>
      </c>
      <c r="D155" t="s">
        <v>130</v>
      </c>
    </row>
    <row r="156" spans="1:4" x14ac:dyDescent="0.2">
      <c r="A156" s="8" t="s">
        <v>168</v>
      </c>
      <c r="B156" s="8"/>
      <c r="C156" t="s">
        <v>169</v>
      </c>
      <c r="D156" t="s">
        <v>130</v>
      </c>
    </row>
    <row r="157" spans="1:4" x14ac:dyDescent="0.2">
      <c r="A157" s="8" t="s">
        <v>168</v>
      </c>
      <c r="B157" s="8"/>
      <c r="C157" t="s">
        <v>169</v>
      </c>
      <c r="D157" t="s">
        <v>130</v>
      </c>
    </row>
    <row r="158" spans="1:4" x14ac:dyDescent="0.2">
      <c r="A158" t="s">
        <v>170</v>
      </c>
      <c r="C158" t="s">
        <v>171</v>
      </c>
      <c r="D158" t="s">
        <v>134</v>
      </c>
    </row>
    <row r="159" spans="1:4" x14ac:dyDescent="0.2">
      <c r="A159" t="s">
        <v>170</v>
      </c>
      <c r="C159" t="s">
        <v>171</v>
      </c>
      <c r="D159" t="s">
        <v>134</v>
      </c>
    </row>
    <row r="160" spans="1:4" x14ac:dyDescent="0.2">
      <c r="A160" t="s">
        <v>170</v>
      </c>
      <c r="C160" t="s">
        <v>171</v>
      </c>
      <c r="D160" t="s">
        <v>134</v>
      </c>
    </row>
    <row r="161" spans="1:4" x14ac:dyDescent="0.2">
      <c r="A161" t="s">
        <v>170</v>
      </c>
      <c r="C161" t="s">
        <v>171</v>
      </c>
      <c r="D161" t="s">
        <v>134</v>
      </c>
    </row>
    <row r="162" spans="1:4" x14ac:dyDescent="0.2">
      <c r="A162" s="8" t="s">
        <v>172</v>
      </c>
      <c r="B162" s="8"/>
      <c r="C162" t="s">
        <v>173</v>
      </c>
      <c r="D162" t="s">
        <v>162</v>
      </c>
    </row>
    <row r="163" spans="1:4" x14ac:dyDescent="0.2">
      <c r="A163" s="8" t="s">
        <v>172</v>
      </c>
      <c r="B163" s="8"/>
      <c r="C163" t="s">
        <v>173</v>
      </c>
      <c r="D163" t="s">
        <v>130</v>
      </c>
    </row>
    <row r="164" spans="1:4" x14ac:dyDescent="0.2">
      <c r="A164" s="8" t="s">
        <v>172</v>
      </c>
      <c r="B164" s="8"/>
      <c r="C164" t="s">
        <v>173</v>
      </c>
      <c r="D164" t="s">
        <v>163</v>
      </c>
    </row>
    <row r="165" spans="1:4" x14ac:dyDescent="0.2">
      <c r="A165" s="10" t="s">
        <v>172</v>
      </c>
      <c r="B165" s="10"/>
      <c r="C165" t="s">
        <v>173</v>
      </c>
      <c r="D165" s="11" t="s">
        <v>127</v>
      </c>
    </row>
    <row r="166" spans="1:4" x14ac:dyDescent="0.2">
      <c r="A166" s="8" t="s">
        <v>172</v>
      </c>
      <c r="B166" s="8"/>
      <c r="C166" t="s">
        <v>173</v>
      </c>
      <c r="D166" t="s">
        <v>127</v>
      </c>
    </row>
    <row r="167" spans="1:4" x14ac:dyDescent="0.2">
      <c r="A167" s="10" t="s">
        <v>172</v>
      </c>
      <c r="B167" s="10"/>
      <c r="C167" t="s">
        <v>173</v>
      </c>
      <c r="D167" s="11" t="s">
        <v>127</v>
      </c>
    </row>
    <row r="168" spans="1:4" x14ac:dyDescent="0.2">
      <c r="A168" s="8" t="s">
        <v>172</v>
      </c>
      <c r="B168" s="8"/>
      <c r="C168" t="s">
        <v>173</v>
      </c>
      <c r="D168" t="s">
        <v>127</v>
      </c>
    </row>
    <row r="169" spans="1:4" x14ac:dyDescent="0.2">
      <c r="A169" s="8" t="s">
        <v>174</v>
      </c>
      <c r="B169" s="8"/>
      <c r="C169" t="s">
        <v>175</v>
      </c>
      <c r="D169" t="s">
        <v>162</v>
      </c>
    </row>
    <row r="170" spans="1:4" x14ac:dyDescent="0.2">
      <c r="A170" s="8" t="s">
        <v>174</v>
      </c>
      <c r="B170" s="8"/>
      <c r="C170" t="s">
        <v>175</v>
      </c>
      <c r="D170" t="s">
        <v>162</v>
      </c>
    </row>
    <row r="171" spans="1:4" x14ac:dyDescent="0.2">
      <c r="A171" s="10" t="s">
        <v>174</v>
      </c>
      <c r="B171" s="10"/>
      <c r="C171" t="s">
        <v>175</v>
      </c>
      <c r="D171" s="11" t="s">
        <v>163</v>
      </c>
    </row>
    <row r="172" spans="1:4" x14ac:dyDescent="0.2">
      <c r="A172" s="8" t="s">
        <v>174</v>
      </c>
      <c r="B172" s="8"/>
      <c r="C172" t="s">
        <v>175</v>
      </c>
      <c r="D172" t="s">
        <v>163</v>
      </c>
    </row>
    <row r="173" spans="1:4" x14ac:dyDescent="0.2">
      <c r="A173" s="10" t="s">
        <v>174</v>
      </c>
      <c r="B173" s="10"/>
      <c r="C173" t="s">
        <v>175</v>
      </c>
      <c r="D173" s="11" t="s">
        <v>163</v>
      </c>
    </row>
    <row r="174" spans="1:4" x14ac:dyDescent="0.2">
      <c r="A174" s="8" t="s">
        <v>174</v>
      </c>
      <c r="B174" s="8"/>
      <c r="C174" t="s">
        <v>175</v>
      </c>
      <c r="D174" t="s">
        <v>163</v>
      </c>
    </row>
    <row r="175" spans="1:4" x14ac:dyDescent="0.2">
      <c r="A175" s="8" t="s">
        <v>174</v>
      </c>
      <c r="B175" s="8"/>
      <c r="C175" t="s">
        <v>175</v>
      </c>
      <c r="D175" t="s">
        <v>127</v>
      </c>
    </row>
    <row r="176" spans="1:4" x14ac:dyDescent="0.2">
      <c r="A176" s="8" t="s">
        <v>174</v>
      </c>
      <c r="B176" s="8"/>
      <c r="C176" t="s">
        <v>175</v>
      </c>
      <c r="D176" t="s">
        <v>127</v>
      </c>
    </row>
    <row r="177" spans="1:4" x14ac:dyDescent="0.2">
      <c r="A177" s="8" t="s">
        <v>174</v>
      </c>
      <c r="B177" s="8"/>
      <c r="C177" t="s">
        <v>175</v>
      </c>
      <c r="D177" t="s">
        <v>130</v>
      </c>
    </row>
    <row r="178" spans="1:4" x14ac:dyDescent="0.2">
      <c r="A178" s="10" t="s">
        <v>174</v>
      </c>
      <c r="B178" s="10"/>
      <c r="C178" t="s">
        <v>175</v>
      </c>
      <c r="D178" s="11" t="s">
        <v>134</v>
      </c>
    </row>
    <row r="179" spans="1:4" x14ac:dyDescent="0.2">
      <c r="A179" s="10" t="s">
        <v>174</v>
      </c>
      <c r="B179" s="10"/>
      <c r="C179" t="s">
        <v>175</v>
      </c>
      <c r="D179" s="11" t="s">
        <v>176</v>
      </c>
    </row>
    <row r="180" spans="1:4" x14ac:dyDescent="0.2">
      <c r="A180" s="8" t="s">
        <v>177</v>
      </c>
      <c r="B180" s="8"/>
      <c r="C180" t="s">
        <v>178</v>
      </c>
      <c r="D180" t="s">
        <v>130</v>
      </c>
    </row>
    <row r="181" spans="1:4" x14ac:dyDescent="0.2">
      <c r="A181" s="8" t="s">
        <v>177</v>
      </c>
      <c r="B181" s="8"/>
      <c r="C181" t="s">
        <v>178</v>
      </c>
      <c r="D181" t="s">
        <v>130</v>
      </c>
    </row>
    <row r="182" spans="1:4" x14ac:dyDescent="0.2">
      <c r="A182" s="8" t="s">
        <v>177</v>
      </c>
      <c r="B182" s="8"/>
      <c r="C182" t="s">
        <v>178</v>
      </c>
      <c r="D182" t="s">
        <v>134</v>
      </c>
    </row>
    <row r="183" spans="1:4" x14ac:dyDescent="0.2">
      <c r="A183" s="8" t="s">
        <v>179</v>
      </c>
      <c r="B183" s="8"/>
      <c r="C183" t="s">
        <v>180</v>
      </c>
      <c r="D183" t="s">
        <v>162</v>
      </c>
    </row>
    <row r="184" spans="1:4" x14ac:dyDescent="0.2">
      <c r="A184" s="8" t="s">
        <v>179</v>
      </c>
      <c r="B184" s="8"/>
      <c r="C184" t="s">
        <v>180</v>
      </c>
      <c r="D184" t="s">
        <v>162</v>
      </c>
    </row>
    <row r="185" spans="1:4" x14ac:dyDescent="0.2">
      <c r="A185" s="8" t="s">
        <v>179</v>
      </c>
      <c r="B185" s="8"/>
      <c r="C185" t="s">
        <v>180</v>
      </c>
      <c r="D185" t="s">
        <v>130</v>
      </c>
    </row>
    <row r="186" spans="1:4" x14ac:dyDescent="0.2">
      <c r="A186" s="8" t="s">
        <v>179</v>
      </c>
      <c r="B186" s="8"/>
      <c r="C186" t="s">
        <v>180</v>
      </c>
      <c r="D186" t="s">
        <v>130</v>
      </c>
    </row>
    <row r="187" spans="1:4" x14ac:dyDescent="0.2">
      <c r="A187" s="8" t="s">
        <v>179</v>
      </c>
      <c r="B187" s="8"/>
      <c r="C187" t="s">
        <v>180</v>
      </c>
      <c r="D187" t="s">
        <v>163</v>
      </c>
    </row>
    <row r="188" spans="1:4" x14ac:dyDescent="0.2">
      <c r="A188" s="8" t="s">
        <v>179</v>
      </c>
      <c r="B188" s="8"/>
      <c r="C188" t="s">
        <v>180</v>
      </c>
      <c r="D188" t="s">
        <v>127</v>
      </c>
    </row>
    <row r="189" spans="1:4" x14ac:dyDescent="0.2">
      <c r="A189" s="8" t="s">
        <v>181</v>
      </c>
      <c r="B189" s="8"/>
      <c r="C189" t="s">
        <v>182</v>
      </c>
      <c r="D189" t="s">
        <v>162</v>
      </c>
    </row>
    <row r="190" spans="1:4" x14ac:dyDescent="0.2">
      <c r="A190" s="8" t="s">
        <v>181</v>
      </c>
      <c r="B190" s="8"/>
      <c r="C190" t="s">
        <v>182</v>
      </c>
      <c r="D190" t="s">
        <v>162</v>
      </c>
    </row>
    <row r="191" spans="1:4" x14ac:dyDescent="0.2">
      <c r="A191" s="8" t="s">
        <v>181</v>
      </c>
      <c r="B191" s="8"/>
      <c r="C191" t="s">
        <v>182</v>
      </c>
      <c r="D191" t="s">
        <v>163</v>
      </c>
    </row>
    <row r="192" spans="1:4" x14ac:dyDescent="0.2">
      <c r="A192" s="8" t="s">
        <v>181</v>
      </c>
      <c r="B192" s="8"/>
      <c r="C192" t="s">
        <v>182</v>
      </c>
      <c r="D192" t="s">
        <v>127</v>
      </c>
    </row>
    <row r="193" spans="1:4" x14ac:dyDescent="0.2">
      <c r="A193" s="8" t="s">
        <v>181</v>
      </c>
      <c r="B193" s="8"/>
      <c r="C193" t="s">
        <v>182</v>
      </c>
      <c r="D193" t="s">
        <v>127</v>
      </c>
    </row>
    <row r="194" spans="1:4" x14ac:dyDescent="0.2">
      <c r="A194" s="8" t="s">
        <v>181</v>
      </c>
      <c r="B194" s="8"/>
      <c r="C194" t="s">
        <v>182</v>
      </c>
      <c r="D194" t="s">
        <v>134</v>
      </c>
    </row>
    <row r="195" spans="1:4" x14ac:dyDescent="0.2">
      <c r="A195" t="s">
        <v>183</v>
      </c>
      <c r="C195" t="s">
        <v>184</v>
      </c>
      <c r="D195" t="s">
        <v>162</v>
      </c>
    </row>
    <row r="196" spans="1:4" x14ac:dyDescent="0.2">
      <c r="A196" t="s">
        <v>183</v>
      </c>
      <c r="C196" t="s">
        <v>184</v>
      </c>
      <c r="D196" t="s">
        <v>162</v>
      </c>
    </row>
    <row r="197" spans="1:4" x14ac:dyDescent="0.2">
      <c r="A197" t="s">
        <v>183</v>
      </c>
      <c r="C197" t="s">
        <v>184</v>
      </c>
      <c r="D197" t="s">
        <v>163</v>
      </c>
    </row>
    <row r="198" spans="1:4" x14ac:dyDescent="0.2">
      <c r="A198" t="s">
        <v>183</v>
      </c>
      <c r="C198" t="s">
        <v>184</v>
      </c>
      <c r="D198" t="s">
        <v>163</v>
      </c>
    </row>
    <row r="199" spans="1:4" x14ac:dyDescent="0.2">
      <c r="A199" t="s">
        <v>183</v>
      </c>
      <c r="C199" t="s">
        <v>184</v>
      </c>
      <c r="D199" t="s">
        <v>134</v>
      </c>
    </row>
    <row r="200" spans="1:4" x14ac:dyDescent="0.2">
      <c r="A200" t="s">
        <v>183</v>
      </c>
      <c r="C200" t="s">
        <v>184</v>
      </c>
      <c r="D200" t="s">
        <v>134</v>
      </c>
    </row>
    <row r="201" spans="1:4" x14ac:dyDescent="0.2">
      <c r="A201" t="s">
        <v>183</v>
      </c>
      <c r="C201" t="s">
        <v>184</v>
      </c>
      <c r="D201" t="s">
        <v>134</v>
      </c>
    </row>
    <row r="202" spans="1:4" x14ac:dyDescent="0.2">
      <c r="A202" t="s">
        <v>183</v>
      </c>
      <c r="C202" t="s">
        <v>184</v>
      </c>
      <c r="D202" t="s">
        <v>134</v>
      </c>
    </row>
    <row r="203" spans="1:4" x14ac:dyDescent="0.2">
      <c r="A203" t="s">
        <v>183</v>
      </c>
      <c r="C203" t="s">
        <v>184</v>
      </c>
      <c r="D203" t="s">
        <v>134</v>
      </c>
    </row>
    <row r="204" spans="1:4" x14ac:dyDescent="0.2">
      <c r="A204" t="s">
        <v>183</v>
      </c>
      <c r="C204" t="s">
        <v>184</v>
      </c>
      <c r="D204" t="s">
        <v>134</v>
      </c>
    </row>
    <row r="205" spans="1:4" x14ac:dyDescent="0.2">
      <c r="A205" t="s">
        <v>183</v>
      </c>
      <c r="C205" t="s">
        <v>184</v>
      </c>
      <c r="D205" t="s">
        <v>134</v>
      </c>
    </row>
    <row r="206" spans="1:4" x14ac:dyDescent="0.2">
      <c r="A206" s="11" t="s">
        <v>183</v>
      </c>
      <c r="B206" s="11"/>
      <c r="C206" t="s">
        <v>184</v>
      </c>
      <c r="D206" s="11" t="s">
        <v>134</v>
      </c>
    </row>
    <row r="207" spans="1:4" x14ac:dyDescent="0.2">
      <c r="A207" t="s">
        <v>185</v>
      </c>
      <c r="C207" t="s">
        <v>186</v>
      </c>
      <c r="D207" s="12" t="s">
        <v>127</v>
      </c>
    </row>
    <row r="208" spans="1:4" x14ac:dyDescent="0.2">
      <c r="A208" t="s">
        <v>185</v>
      </c>
      <c r="C208" t="s">
        <v>186</v>
      </c>
      <c r="D208" s="12" t="s">
        <v>127</v>
      </c>
    </row>
    <row r="209" spans="1:4" x14ac:dyDescent="0.2">
      <c r="A209" t="s">
        <v>187</v>
      </c>
      <c r="C209" t="s">
        <v>188</v>
      </c>
      <c r="D209" t="s">
        <v>163</v>
      </c>
    </row>
    <row r="210" spans="1:4" x14ac:dyDescent="0.2">
      <c r="A210" t="s">
        <v>187</v>
      </c>
      <c r="C210" t="s">
        <v>188</v>
      </c>
      <c r="D210" t="s">
        <v>163</v>
      </c>
    </row>
    <row r="211" spans="1:4" x14ac:dyDescent="0.2">
      <c r="A211" t="s">
        <v>187</v>
      </c>
      <c r="C211" t="s">
        <v>188</v>
      </c>
      <c r="D211" t="s">
        <v>134</v>
      </c>
    </row>
    <row r="212" spans="1:4" x14ac:dyDescent="0.2">
      <c r="A212" t="s">
        <v>187</v>
      </c>
      <c r="C212" t="s">
        <v>188</v>
      </c>
      <c r="D212" t="s">
        <v>189</v>
      </c>
    </row>
    <row r="213" spans="1:4" x14ac:dyDescent="0.2">
      <c r="A213" t="s">
        <v>187</v>
      </c>
      <c r="C213" t="s">
        <v>188</v>
      </c>
      <c r="D213" t="s">
        <v>189</v>
      </c>
    </row>
    <row r="214" spans="1:4" x14ac:dyDescent="0.2">
      <c r="A214" t="s">
        <v>187</v>
      </c>
      <c r="C214" t="s">
        <v>188</v>
      </c>
      <c r="D214" t="s">
        <v>134</v>
      </c>
    </row>
    <row r="215" spans="1:4" x14ac:dyDescent="0.2">
      <c r="A215" t="s">
        <v>187</v>
      </c>
      <c r="C215" t="s">
        <v>188</v>
      </c>
      <c r="D215" t="s">
        <v>134</v>
      </c>
    </row>
    <row r="216" spans="1:4" x14ac:dyDescent="0.2">
      <c r="A216" t="s">
        <v>187</v>
      </c>
      <c r="C216" t="s">
        <v>188</v>
      </c>
      <c r="D216" t="s">
        <v>189</v>
      </c>
    </row>
    <row r="217" spans="1:4" x14ac:dyDescent="0.2">
      <c r="A217" t="s">
        <v>187</v>
      </c>
      <c r="C217" t="s">
        <v>188</v>
      </c>
      <c r="D217" t="s">
        <v>189</v>
      </c>
    </row>
    <row r="218" spans="1:4" x14ac:dyDescent="0.2">
      <c r="A218" t="s">
        <v>187</v>
      </c>
      <c r="C218" t="s">
        <v>188</v>
      </c>
      <c r="D218" t="s">
        <v>134</v>
      </c>
    </row>
    <row r="219" spans="1:4" x14ac:dyDescent="0.2">
      <c r="A219" t="s">
        <v>187</v>
      </c>
      <c r="C219" t="s">
        <v>188</v>
      </c>
      <c r="D219" t="s">
        <v>189</v>
      </c>
    </row>
    <row r="220" spans="1:4" x14ac:dyDescent="0.2">
      <c r="A220" t="s">
        <v>187</v>
      </c>
      <c r="C220" t="s">
        <v>188</v>
      </c>
      <c r="D220" t="s">
        <v>134</v>
      </c>
    </row>
    <row r="221" spans="1:4" x14ac:dyDescent="0.2">
      <c r="A221" t="s">
        <v>187</v>
      </c>
      <c r="C221" t="s">
        <v>188</v>
      </c>
      <c r="D221" t="s">
        <v>189</v>
      </c>
    </row>
    <row r="222" spans="1:4" x14ac:dyDescent="0.2">
      <c r="A222" t="s">
        <v>187</v>
      </c>
      <c r="C222" t="s">
        <v>188</v>
      </c>
      <c r="D222" t="s">
        <v>134</v>
      </c>
    </row>
    <row r="223" spans="1:4" x14ac:dyDescent="0.2">
      <c r="A223" t="s">
        <v>187</v>
      </c>
      <c r="C223" t="s">
        <v>188</v>
      </c>
      <c r="D223" t="s">
        <v>134</v>
      </c>
    </row>
    <row r="224" spans="1:4" x14ac:dyDescent="0.2">
      <c r="A224" t="s">
        <v>187</v>
      </c>
      <c r="C224" t="s">
        <v>188</v>
      </c>
      <c r="D224" t="s">
        <v>189</v>
      </c>
    </row>
    <row r="225" spans="1:4" x14ac:dyDescent="0.2">
      <c r="A225" t="s">
        <v>187</v>
      </c>
      <c r="C225" t="s">
        <v>188</v>
      </c>
      <c r="D225" t="s">
        <v>189</v>
      </c>
    </row>
    <row r="226" spans="1:4" x14ac:dyDescent="0.2">
      <c r="A226" t="s">
        <v>187</v>
      </c>
      <c r="C226" t="s">
        <v>188</v>
      </c>
      <c r="D226" t="s">
        <v>134</v>
      </c>
    </row>
    <row r="227" spans="1:4" x14ac:dyDescent="0.2">
      <c r="A227" t="s">
        <v>187</v>
      </c>
      <c r="C227" t="s">
        <v>188</v>
      </c>
      <c r="D227" t="s">
        <v>189</v>
      </c>
    </row>
    <row r="228" spans="1:4" x14ac:dyDescent="0.2">
      <c r="A228" t="s">
        <v>187</v>
      </c>
      <c r="C228" t="s">
        <v>188</v>
      </c>
      <c r="D228" t="s">
        <v>134</v>
      </c>
    </row>
    <row r="229" spans="1:4" x14ac:dyDescent="0.2">
      <c r="A229" t="s">
        <v>187</v>
      </c>
      <c r="C229" t="s">
        <v>188</v>
      </c>
      <c r="D229" t="s">
        <v>134</v>
      </c>
    </row>
    <row r="230" spans="1:4" x14ac:dyDescent="0.2">
      <c r="A230" t="s">
        <v>187</v>
      </c>
      <c r="C230" t="s">
        <v>188</v>
      </c>
      <c r="D230" t="s">
        <v>134</v>
      </c>
    </row>
    <row r="231" spans="1:4" x14ac:dyDescent="0.2">
      <c r="A231" t="s">
        <v>190</v>
      </c>
      <c r="C231" t="s">
        <v>191</v>
      </c>
      <c r="D231" t="s">
        <v>136</v>
      </c>
    </row>
    <row r="232" spans="1:4" x14ac:dyDescent="0.2">
      <c r="A232" t="s">
        <v>192</v>
      </c>
      <c r="C232" t="s">
        <v>193</v>
      </c>
      <c r="D232" t="s">
        <v>136</v>
      </c>
    </row>
    <row r="233" spans="1:4" x14ac:dyDescent="0.2">
      <c r="A233" t="s">
        <v>194</v>
      </c>
      <c r="C233" t="s">
        <v>195</v>
      </c>
      <c r="D233" t="s">
        <v>136</v>
      </c>
    </row>
    <row r="234" spans="1:4" x14ac:dyDescent="0.2">
      <c r="A234" t="s">
        <v>196</v>
      </c>
      <c r="C234" t="s">
        <v>197</v>
      </c>
      <c r="D234" t="s">
        <v>136</v>
      </c>
    </row>
    <row r="235" spans="1:4" x14ac:dyDescent="0.2">
      <c r="A235" s="8" t="s">
        <v>198</v>
      </c>
      <c r="B235" s="8"/>
      <c r="C235" t="s">
        <v>199</v>
      </c>
      <c r="D235" t="s">
        <v>127</v>
      </c>
    </row>
    <row r="236" spans="1:4" x14ac:dyDescent="0.2">
      <c r="A236" s="8" t="s">
        <v>198</v>
      </c>
      <c r="B236" s="8"/>
      <c r="C236" t="s">
        <v>199</v>
      </c>
      <c r="D236" t="s">
        <v>127</v>
      </c>
    </row>
    <row r="237" spans="1:4" x14ac:dyDescent="0.2">
      <c r="A237" t="s">
        <v>200</v>
      </c>
      <c r="C237" t="s">
        <v>201</v>
      </c>
      <c r="D237" t="s">
        <v>136</v>
      </c>
    </row>
    <row r="238" spans="1:4" x14ac:dyDescent="0.2">
      <c r="A238" t="s">
        <v>202</v>
      </c>
      <c r="C238" t="s">
        <v>203</v>
      </c>
      <c r="D238" t="s">
        <v>136</v>
      </c>
    </row>
    <row r="239" spans="1:4" x14ac:dyDescent="0.2">
      <c r="A239" s="8" t="s">
        <v>204</v>
      </c>
      <c r="B239" s="8"/>
      <c r="C239" t="s">
        <v>205</v>
      </c>
      <c r="D239" t="s">
        <v>127</v>
      </c>
    </row>
    <row r="240" spans="1:4" x14ac:dyDescent="0.2">
      <c r="A240" s="8" t="s">
        <v>204</v>
      </c>
      <c r="B240" s="8"/>
      <c r="C240" t="s">
        <v>205</v>
      </c>
      <c r="D240" t="s">
        <v>127</v>
      </c>
    </row>
    <row r="241" spans="1:4" x14ac:dyDescent="0.2">
      <c r="A241" s="8" t="s">
        <v>206</v>
      </c>
      <c r="B241" s="8"/>
      <c r="C241" t="s">
        <v>207</v>
      </c>
      <c r="D241" t="s">
        <v>127</v>
      </c>
    </row>
    <row r="242" spans="1:4" x14ac:dyDescent="0.2">
      <c r="A242" s="8" t="s">
        <v>206</v>
      </c>
      <c r="B242" s="8"/>
      <c r="C242" t="s">
        <v>207</v>
      </c>
      <c r="D242" t="s">
        <v>127</v>
      </c>
    </row>
    <row r="243" spans="1:4" x14ac:dyDescent="0.2">
      <c r="A243" t="s">
        <v>208</v>
      </c>
      <c r="C243" t="s">
        <v>209</v>
      </c>
      <c r="D243" t="s">
        <v>127</v>
      </c>
    </row>
    <row r="244" spans="1:4" x14ac:dyDescent="0.2">
      <c r="A244" t="s">
        <v>208</v>
      </c>
      <c r="C244" t="s">
        <v>209</v>
      </c>
      <c r="D244" t="s">
        <v>127</v>
      </c>
    </row>
    <row r="245" spans="1:4" x14ac:dyDescent="0.2">
      <c r="A245" t="s">
        <v>208</v>
      </c>
      <c r="C245" t="s">
        <v>209</v>
      </c>
      <c r="D245" t="s">
        <v>127</v>
      </c>
    </row>
    <row r="246" spans="1:4" x14ac:dyDescent="0.2">
      <c r="A246" t="s">
        <v>208</v>
      </c>
      <c r="C246" t="s">
        <v>209</v>
      </c>
      <c r="D246" t="s">
        <v>135</v>
      </c>
    </row>
    <row r="247" spans="1:4" x14ac:dyDescent="0.2">
      <c r="A247" t="s">
        <v>208</v>
      </c>
      <c r="C247" t="s">
        <v>209</v>
      </c>
      <c r="D247" t="s">
        <v>131</v>
      </c>
    </row>
    <row r="248" spans="1:4" x14ac:dyDescent="0.2">
      <c r="A248" t="s">
        <v>208</v>
      </c>
      <c r="C248" t="s">
        <v>209</v>
      </c>
      <c r="D248" t="s">
        <v>176</v>
      </c>
    </row>
    <row r="249" spans="1:4" x14ac:dyDescent="0.2">
      <c r="A249" t="s">
        <v>208</v>
      </c>
      <c r="C249" t="s">
        <v>209</v>
      </c>
      <c r="D249" t="s">
        <v>135</v>
      </c>
    </row>
    <row r="250" spans="1:4" x14ac:dyDescent="0.2">
      <c r="A250" t="s">
        <v>208</v>
      </c>
      <c r="C250" t="s">
        <v>209</v>
      </c>
      <c r="D250" t="s">
        <v>176</v>
      </c>
    </row>
    <row r="251" spans="1:4" x14ac:dyDescent="0.2">
      <c r="A251" t="s">
        <v>208</v>
      </c>
      <c r="C251" t="s">
        <v>209</v>
      </c>
      <c r="D251" t="s">
        <v>135</v>
      </c>
    </row>
    <row r="252" spans="1:4" x14ac:dyDescent="0.2">
      <c r="A252" t="s">
        <v>208</v>
      </c>
      <c r="C252" t="s">
        <v>209</v>
      </c>
      <c r="D252" t="s">
        <v>176</v>
      </c>
    </row>
    <row r="253" spans="1:4" x14ac:dyDescent="0.2">
      <c r="A253" t="s">
        <v>208</v>
      </c>
      <c r="C253" t="s">
        <v>209</v>
      </c>
      <c r="D253" t="s">
        <v>176</v>
      </c>
    </row>
    <row r="254" spans="1:4" x14ac:dyDescent="0.2">
      <c r="A254" t="s">
        <v>208</v>
      </c>
      <c r="C254" t="s">
        <v>209</v>
      </c>
      <c r="D254" t="s">
        <v>176</v>
      </c>
    </row>
    <row r="255" spans="1:4" x14ac:dyDescent="0.2">
      <c r="A255" t="s">
        <v>208</v>
      </c>
      <c r="C255" t="s">
        <v>209</v>
      </c>
      <c r="D255" t="s">
        <v>176</v>
      </c>
    </row>
    <row r="256" spans="1:4" x14ac:dyDescent="0.2">
      <c r="A256" t="s">
        <v>208</v>
      </c>
      <c r="C256" t="s">
        <v>209</v>
      </c>
      <c r="D256" t="s">
        <v>176</v>
      </c>
    </row>
    <row r="257" spans="1:4" x14ac:dyDescent="0.2">
      <c r="A257" t="s">
        <v>208</v>
      </c>
      <c r="C257" t="s">
        <v>209</v>
      </c>
      <c r="D257" t="s">
        <v>176</v>
      </c>
    </row>
    <row r="258" spans="1:4" x14ac:dyDescent="0.2">
      <c r="A258" t="s">
        <v>208</v>
      </c>
      <c r="C258" t="s">
        <v>209</v>
      </c>
      <c r="D258" t="s">
        <v>176</v>
      </c>
    </row>
    <row r="259" spans="1:4" x14ac:dyDescent="0.2">
      <c r="A259" t="s">
        <v>208</v>
      </c>
      <c r="C259" t="s">
        <v>209</v>
      </c>
      <c r="D259" t="s">
        <v>176</v>
      </c>
    </row>
    <row r="260" spans="1:4" x14ac:dyDescent="0.2">
      <c r="A260" t="s">
        <v>208</v>
      </c>
      <c r="C260" t="s">
        <v>209</v>
      </c>
      <c r="D260" t="s">
        <v>176</v>
      </c>
    </row>
    <row r="261" spans="1:4" x14ac:dyDescent="0.2">
      <c r="A261" t="s">
        <v>208</v>
      </c>
      <c r="C261" t="s">
        <v>209</v>
      </c>
      <c r="D261" t="s">
        <v>176</v>
      </c>
    </row>
    <row r="262" spans="1:4" x14ac:dyDescent="0.2">
      <c r="A262" t="s">
        <v>208</v>
      </c>
      <c r="C262" t="s">
        <v>209</v>
      </c>
      <c r="D262" t="s">
        <v>176</v>
      </c>
    </row>
    <row r="263" spans="1:4" x14ac:dyDescent="0.2">
      <c r="A263" t="s">
        <v>208</v>
      </c>
      <c r="C263" t="s">
        <v>209</v>
      </c>
      <c r="D263" t="s">
        <v>176</v>
      </c>
    </row>
    <row r="264" spans="1:4" x14ac:dyDescent="0.2">
      <c r="A264" t="s">
        <v>208</v>
      </c>
      <c r="C264" t="s">
        <v>209</v>
      </c>
      <c r="D264" t="s">
        <v>176</v>
      </c>
    </row>
    <row r="265" spans="1:4" x14ac:dyDescent="0.2">
      <c r="A265" t="s">
        <v>208</v>
      </c>
      <c r="C265" t="s">
        <v>209</v>
      </c>
      <c r="D265" t="s">
        <v>176</v>
      </c>
    </row>
    <row r="266" spans="1:4" x14ac:dyDescent="0.2">
      <c r="A266" t="s">
        <v>208</v>
      </c>
      <c r="C266" t="s">
        <v>209</v>
      </c>
      <c r="D266" t="s">
        <v>176</v>
      </c>
    </row>
    <row r="267" spans="1:4" x14ac:dyDescent="0.2">
      <c r="A267" t="s">
        <v>208</v>
      </c>
      <c r="C267" t="s">
        <v>209</v>
      </c>
      <c r="D267" t="s">
        <v>176</v>
      </c>
    </row>
    <row r="268" spans="1:4" x14ac:dyDescent="0.2">
      <c r="A268" t="s">
        <v>208</v>
      </c>
      <c r="C268" t="s">
        <v>209</v>
      </c>
      <c r="D268" t="s">
        <v>176</v>
      </c>
    </row>
    <row r="269" spans="1:4" x14ac:dyDescent="0.2">
      <c r="A269" t="s">
        <v>208</v>
      </c>
      <c r="C269" t="s">
        <v>209</v>
      </c>
      <c r="D269" t="s">
        <v>176</v>
      </c>
    </row>
    <row r="270" spans="1:4" x14ac:dyDescent="0.2">
      <c r="A270" t="s">
        <v>208</v>
      </c>
      <c r="C270" t="s">
        <v>209</v>
      </c>
      <c r="D270" t="s">
        <v>176</v>
      </c>
    </row>
    <row r="271" spans="1:4" x14ac:dyDescent="0.2">
      <c r="A271" t="s">
        <v>208</v>
      </c>
      <c r="C271" t="s">
        <v>209</v>
      </c>
      <c r="D271" t="s">
        <v>176</v>
      </c>
    </row>
    <row r="272" spans="1:4" x14ac:dyDescent="0.2">
      <c r="A272" t="s">
        <v>208</v>
      </c>
      <c r="C272" t="s">
        <v>209</v>
      </c>
      <c r="D272" t="s">
        <v>176</v>
      </c>
    </row>
    <row r="273" spans="1:4" x14ac:dyDescent="0.2">
      <c r="A273" t="s">
        <v>208</v>
      </c>
      <c r="C273" t="s">
        <v>209</v>
      </c>
      <c r="D273" t="s">
        <v>176</v>
      </c>
    </row>
    <row r="274" spans="1:4" x14ac:dyDescent="0.2">
      <c r="A274" t="s">
        <v>208</v>
      </c>
      <c r="C274" t="s">
        <v>209</v>
      </c>
      <c r="D274" t="s">
        <v>176</v>
      </c>
    </row>
    <row r="275" spans="1:4" x14ac:dyDescent="0.2">
      <c r="A275" t="s">
        <v>208</v>
      </c>
      <c r="C275" t="s">
        <v>209</v>
      </c>
      <c r="D275" t="s">
        <v>176</v>
      </c>
    </row>
    <row r="276" spans="1:4" x14ac:dyDescent="0.2">
      <c r="A276" t="s">
        <v>208</v>
      </c>
      <c r="C276" t="s">
        <v>209</v>
      </c>
      <c r="D276" t="s">
        <v>176</v>
      </c>
    </row>
    <row r="277" spans="1:4" x14ac:dyDescent="0.2">
      <c r="A277" t="s">
        <v>208</v>
      </c>
      <c r="C277" t="s">
        <v>209</v>
      </c>
      <c r="D277" t="s">
        <v>176</v>
      </c>
    </row>
    <row r="278" spans="1:4" x14ac:dyDescent="0.2">
      <c r="A278" t="s">
        <v>210</v>
      </c>
      <c r="C278" t="s">
        <v>211</v>
      </c>
      <c r="D278" t="s">
        <v>136</v>
      </c>
    </row>
    <row r="279" spans="1:4" x14ac:dyDescent="0.2">
      <c r="A279" s="8" t="s">
        <v>212</v>
      </c>
      <c r="B279" s="8"/>
      <c r="C279" t="s">
        <v>213</v>
      </c>
      <c r="D279" t="s">
        <v>176</v>
      </c>
    </row>
    <row r="280" spans="1:4" x14ac:dyDescent="0.2">
      <c r="A280" s="8" t="s">
        <v>212</v>
      </c>
      <c r="B280" s="8"/>
      <c r="C280" t="s">
        <v>213</v>
      </c>
      <c r="D280" t="s">
        <v>176</v>
      </c>
    </row>
    <row r="281" spans="1:4" x14ac:dyDescent="0.2">
      <c r="A281" s="8" t="s">
        <v>212</v>
      </c>
      <c r="B281" s="8"/>
      <c r="C281" t="s">
        <v>213</v>
      </c>
      <c r="D281" t="s">
        <v>176</v>
      </c>
    </row>
    <row r="282" spans="1:4" x14ac:dyDescent="0.2">
      <c r="A282" s="8" t="s">
        <v>212</v>
      </c>
      <c r="B282" s="8"/>
      <c r="C282" t="s">
        <v>213</v>
      </c>
      <c r="D282" t="s">
        <v>176</v>
      </c>
    </row>
    <row r="283" spans="1:4" x14ac:dyDescent="0.2">
      <c r="A283" s="8" t="s">
        <v>212</v>
      </c>
      <c r="B283" s="8"/>
      <c r="C283" t="s">
        <v>213</v>
      </c>
      <c r="D283" t="s">
        <v>176</v>
      </c>
    </row>
    <row r="284" spans="1:4" x14ac:dyDescent="0.2">
      <c r="A284" s="8" t="s">
        <v>212</v>
      </c>
      <c r="B284" s="8"/>
      <c r="C284" t="s">
        <v>213</v>
      </c>
      <c r="D284" t="s">
        <v>176</v>
      </c>
    </row>
    <row r="285" spans="1:4" x14ac:dyDescent="0.2">
      <c r="A285" s="8" t="s">
        <v>212</v>
      </c>
      <c r="B285" s="8"/>
      <c r="C285" t="s">
        <v>213</v>
      </c>
      <c r="D285" t="s">
        <v>176</v>
      </c>
    </row>
    <row r="286" spans="1:4" x14ac:dyDescent="0.2">
      <c r="A286" s="8" t="s">
        <v>212</v>
      </c>
      <c r="B286" s="8"/>
      <c r="C286" t="s">
        <v>213</v>
      </c>
      <c r="D286" t="s">
        <v>176</v>
      </c>
    </row>
    <row r="287" spans="1:4" x14ac:dyDescent="0.2">
      <c r="A287" s="8" t="s">
        <v>212</v>
      </c>
      <c r="B287" s="8"/>
      <c r="C287" t="s">
        <v>213</v>
      </c>
      <c r="D287" t="s">
        <v>176</v>
      </c>
    </row>
    <row r="288" spans="1:4" x14ac:dyDescent="0.2">
      <c r="A288" s="8" t="s">
        <v>212</v>
      </c>
      <c r="B288" s="8"/>
      <c r="C288" t="s">
        <v>213</v>
      </c>
      <c r="D288" t="s">
        <v>176</v>
      </c>
    </row>
    <row r="289" spans="1:4" x14ac:dyDescent="0.2">
      <c r="A289" s="8" t="s">
        <v>212</v>
      </c>
      <c r="B289" s="8"/>
      <c r="C289" t="s">
        <v>213</v>
      </c>
      <c r="D289" t="s">
        <v>176</v>
      </c>
    </row>
    <row r="290" spans="1:4" x14ac:dyDescent="0.2">
      <c r="A290" s="8" t="s">
        <v>212</v>
      </c>
      <c r="B290" s="8"/>
      <c r="C290" t="s">
        <v>213</v>
      </c>
      <c r="D290" t="s">
        <v>176</v>
      </c>
    </row>
    <row r="291" spans="1:4" x14ac:dyDescent="0.2">
      <c r="A291" s="8" t="s">
        <v>212</v>
      </c>
      <c r="B291" s="8"/>
      <c r="C291" t="s">
        <v>213</v>
      </c>
      <c r="D291" t="s">
        <v>176</v>
      </c>
    </row>
    <row r="292" spans="1:4" x14ac:dyDescent="0.2">
      <c r="A292" s="8" t="s">
        <v>212</v>
      </c>
      <c r="B292" s="8"/>
      <c r="C292" t="s">
        <v>213</v>
      </c>
      <c r="D292" t="s">
        <v>176</v>
      </c>
    </row>
    <row r="293" spans="1:4" x14ac:dyDescent="0.2">
      <c r="A293" s="8" t="s">
        <v>212</v>
      </c>
      <c r="B293" s="8"/>
      <c r="C293" t="s">
        <v>213</v>
      </c>
      <c r="D293" t="s">
        <v>176</v>
      </c>
    </row>
    <row r="294" spans="1:4" x14ac:dyDescent="0.2">
      <c r="A294" t="s">
        <v>214</v>
      </c>
      <c r="C294" t="s">
        <v>215</v>
      </c>
      <c r="D294" t="s">
        <v>130</v>
      </c>
    </row>
    <row r="295" spans="1:4" x14ac:dyDescent="0.2">
      <c r="A295" t="s">
        <v>214</v>
      </c>
      <c r="C295" t="s">
        <v>215</v>
      </c>
      <c r="D295" t="s">
        <v>127</v>
      </c>
    </row>
    <row r="296" spans="1:4" x14ac:dyDescent="0.2">
      <c r="A296" t="s">
        <v>214</v>
      </c>
      <c r="C296" t="s">
        <v>215</v>
      </c>
      <c r="D296" t="s">
        <v>127</v>
      </c>
    </row>
    <row r="297" spans="1:4" x14ac:dyDescent="0.2">
      <c r="A297" t="s">
        <v>216</v>
      </c>
      <c r="C297" t="s">
        <v>217</v>
      </c>
      <c r="D297" t="s">
        <v>162</v>
      </c>
    </row>
    <row r="298" spans="1:4" x14ac:dyDescent="0.2">
      <c r="A298" t="s">
        <v>216</v>
      </c>
      <c r="C298" t="s">
        <v>217</v>
      </c>
      <c r="D298" t="s">
        <v>176</v>
      </c>
    </row>
    <row r="299" spans="1:4" x14ac:dyDescent="0.2">
      <c r="A299" t="s">
        <v>216</v>
      </c>
      <c r="C299" t="s">
        <v>217</v>
      </c>
      <c r="D299" t="s">
        <v>136</v>
      </c>
    </row>
    <row r="300" spans="1:4" x14ac:dyDescent="0.2">
      <c r="A300" t="s">
        <v>216</v>
      </c>
      <c r="C300" t="s">
        <v>217</v>
      </c>
      <c r="D300" t="s">
        <v>176</v>
      </c>
    </row>
    <row r="301" spans="1:4" x14ac:dyDescent="0.2">
      <c r="A301" t="s">
        <v>216</v>
      </c>
      <c r="C301" t="s">
        <v>217</v>
      </c>
      <c r="D301" t="s">
        <v>176</v>
      </c>
    </row>
    <row r="302" spans="1:4" x14ac:dyDescent="0.2">
      <c r="A302" t="s">
        <v>216</v>
      </c>
      <c r="C302" t="s">
        <v>217</v>
      </c>
      <c r="D302" t="s">
        <v>176</v>
      </c>
    </row>
    <row r="303" spans="1:4" x14ac:dyDescent="0.2">
      <c r="A303" t="s">
        <v>216</v>
      </c>
      <c r="C303" t="s">
        <v>217</v>
      </c>
      <c r="D303" t="s">
        <v>176</v>
      </c>
    </row>
    <row r="304" spans="1:4" x14ac:dyDescent="0.2">
      <c r="A304" t="s">
        <v>216</v>
      </c>
      <c r="C304" t="s">
        <v>217</v>
      </c>
      <c r="D304" t="s">
        <v>176</v>
      </c>
    </row>
    <row r="305" spans="1:4" x14ac:dyDescent="0.2">
      <c r="A305" t="s">
        <v>216</v>
      </c>
      <c r="C305" t="s">
        <v>217</v>
      </c>
      <c r="D305" t="s">
        <v>176</v>
      </c>
    </row>
    <row r="306" spans="1:4" x14ac:dyDescent="0.2">
      <c r="A306" t="s">
        <v>216</v>
      </c>
      <c r="C306" t="s">
        <v>217</v>
      </c>
      <c r="D306" t="s">
        <v>176</v>
      </c>
    </row>
    <row r="307" spans="1:4" x14ac:dyDescent="0.2">
      <c r="A307" t="s">
        <v>216</v>
      </c>
      <c r="C307" t="s">
        <v>217</v>
      </c>
      <c r="D307" t="s">
        <v>176</v>
      </c>
    </row>
    <row r="308" spans="1:4" x14ac:dyDescent="0.2">
      <c r="A308" t="s">
        <v>216</v>
      </c>
      <c r="C308" t="s">
        <v>217</v>
      </c>
      <c r="D308" t="s">
        <v>176</v>
      </c>
    </row>
    <row r="309" spans="1:4" x14ac:dyDescent="0.2">
      <c r="A309" t="s">
        <v>218</v>
      </c>
      <c r="C309" t="s">
        <v>219</v>
      </c>
      <c r="D309" t="s">
        <v>162</v>
      </c>
    </row>
    <row r="310" spans="1:4" x14ac:dyDescent="0.2">
      <c r="A310" t="s">
        <v>218</v>
      </c>
      <c r="C310" t="s">
        <v>219</v>
      </c>
      <c r="D310" t="s">
        <v>130</v>
      </c>
    </row>
    <row r="311" spans="1:4" x14ac:dyDescent="0.2">
      <c r="A311" t="s">
        <v>218</v>
      </c>
      <c r="C311" t="s">
        <v>219</v>
      </c>
      <c r="D311" t="s">
        <v>130</v>
      </c>
    </row>
    <row r="312" spans="1:4" x14ac:dyDescent="0.2">
      <c r="A312" t="s">
        <v>218</v>
      </c>
      <c r="C312" t="s">
        <v>219</v>
      </c>
      <c r="D312" t="s">
        <v>176</v>
      </c>
    </row>
    <row r="313" spans="1:4" x14ac:dyDescent="0.2">
      <c r="A313" t="s">
        <v>220</v>
      </c>
      <c r="C313" t="s">
        <v>221</v>
      </c>
      <c r="D313" t="s">
        <v>162</v>
      </c>
    </row>
    <row r="314" spans="1:4" x14ac:dyDescent="0.2">
      <c r="A314" t="s">
        <v>220</v>
      </c>
      <c r="C314" t="s">
        <v>221</v>
      </c>
      <c r="D314" t="s">
        <v>130</v>
      </c>
    </row>
    <row r="315" spans="1:4" x14ac:dyDescent="0.2">
      <c r="A315" t="s">
        <v>220</v>
      </c>
      <c r="C315" t="s">
        <v>221</v>
      </c>
      <c r="D315" t="s">
        <v>130</v>
      </c>
    </row>
    <row r="316" spans="1:4" x14ac:dyDescent="0.2">
      <c r="A316" t="s">
        <v>220</v>
      </c>
      <c r="C316" t="s">
        <v>221</v>
      </c>
      <c r="D316" t="s">
        <v>130</v>
      </c>
    </row>
    <row r="317" spans="1:4" x14ac:dyDescent="0.2">
      <c r="A317" t="s">
        <v>220</v>
      </c>
      <c r="C317" t="s">
        <v>221</v>
      </c>
      <c r="D317" t="s">
        <v>130</v>
      </c>
    </row>
    <row r="318" spans="1:4" x14ac:dyDescent="0.2">
      <c r="A318" t="s">
        <v>220</v>
      </c>
      <c r="C318" t="s">
        <v>221</v>
      </c>
      <c r="D318" t="s">
        <v>176</v>
      </c>
    </row>
    <row r="319" spans="1:4" x14ac:dyDescent="0.2">
      <c r="A319" t="s">
        <v>220</v>
      </c>
      <c r="C319" t="s">
        <v>221</v>
      </c>
      <c r="D319" t="s">
        <v>176</v>
      </c>
    </row>
    <row r="320" spans="1:4" x14ac:dyDescent="0.2">
      <c r="A320" t="s">
        <v>220</v>
      </c>
      <c r="C320" t="s">
        <v>221</v>
      </c>
      <c r="D320" t="s">
        <v>176</v>
      </c>
    </row>
    <row r="321" spans="1:5" x14ac:dyDescent="0.2">
      <c r="A321" t="s">
        <v>220</v>
      </c>
      <c r="C321" t="s">
        <v>221</v>
      </c>
      <c r="D321" t="s">
        <v>176</v>
      </c>
    </row>
    <row r="322" spans="1:5" x14ac:dyDescent="0.2">
      <c r="A322" t="s">
        <v>220</v>
      </c>
      <c r="C322" t="s">
        <v>221</v>
      </c>
      <c r="D322" t="s">
        <v>176</v>
      </c>
    </row>
    <row r="323" spans="1:5" x14ac:dyDescent="0.2">
      <c r="A323" t="s">
        <v>220</v>
      </c>
      <c r="C323" t="s">
        <v>221</v>
      </c>
      <c r="D323" t="s">
        <v>176</v>
      </c>
    </row>
    <row r="324" spans="1:5" x14ac:dyDescent="0.2">
      <c r="A324" t="s">
        <v>222</v>
      </c>
      <c r="C324" t="s">
        <v>223</v>
      </c>
      <c r="D324" t="s">
        <v>189</v>
      </c>
    </row>
    <row r="325" spans="1:5" x14ac:dyDescent="0.2">
      <c r="A325" t="s">
        <v>222</v>
      </c>
      <c r="C325" t="s">
        <v>223</v>
      </c>
      <c r="D325" t="s">
        <v>189</v>
      </c>
    </row>
    <row r="326" spans="1:5" x14ac:dyDescent="0.2">
      <c r="A326" t="s">
        <v>222</v>
      </c>
      <c r="C326" t="s">
        <v>223</v>
      </c>
      <c r="D326" t="s">
        <v>189</v>
      </c>
    </row>
    <row r="327" spans="1:5" x14ac:dyDescent="0.2">
      <c r="A327" t="s">
        <v>222</v>
      </c>
      <c r="C327" t="s">
        <v>223</v>
      </c>
      <c r="D327" t="s">
        <v>189</v>
      </c>
    </row>
    <row r="328" spans="1:5" x14ac:dyDescent="0.2">
      <c r="A328" s="13" t="s">
        <v>224</v>
      </c>
      <c r="B328" s="13"/>
      <c r="C328" s="13" t="s">
        <v>225</v>
      </c>
      <c r="D328" s="13"/>
      <c r="E328" s="13"/>
    </row>
    <row r="329" spans="1:5" x14ac:dyDescent="0.2">
      <c r="A329" t="s">
        <v>226</v>
      </c>
      <c r="C329" t="s">
        <v>227</v>
      </c>
    </row>
    <row r="330" spans="1:5" x14ac:dyDescent="0.2">
      <c r="A330" t="s">
        <v>228</v>
      </c>
      <c r="C330" t="s">
        <v>229</v>
      </c>
    </row>
    <row r="331" spans="1:5" x14ac:dyDescent="0.2">
      <c r="A331" t="s">
        <v>230</v>
      </c>
      <c r="C331" t="s">
        <v>231</v>
      </c>
    </row>
    <row r="332" spans="1:5" x14ac:dyDescent="0.2">
      <c r="A332" t="s">
        <v>232</v>
      </c>
      <c r="C332" t="s">
        <v>233</v>
      </c>
    </row>
  </sheetData>
  <customSheetViews>
    <customSheetView guid="{0F42614E-DC8C-45AE-A084-2485C4FA06F7}" scale="80">
      <selection sqref="A1:B1"/>
      <pageMargins left="0.7" right="0.7" top="0.75" bottom="0.75" header="0.3" footer="0.3"/>
      <pageSetup orientation="portrait" horizontalDpi="1200" verticalDpi="1200" r:id="rId1"/>
    </customSheetView>
    <customSheetView guid="{1C71E020-84ED-48AF-A749-6E884FFF5EF5}" scale="80">
      <selection activeCell="C10" sqref="C10"/>
      <pageMargins left="0.7" right="0.7" top="0.75" bottom="0.75" header="0.3" footer="0.3"/>
      <pageSetup orientation="portrait" horizontalDpi="1200" verticalDpi="1200" r:id="rId2"/>
    </customSheetView>
  </customSheetViews>
  <mergeCells count="9">
    <mergeCell ref="C42:C46"/>
    <mergeCell ref="A1:B1"/>
    <mergeCell ref="A2:B2"/>
    <mergeCell ref="A3:B3"/>
    <mergeCell ref="A56:D56"/>
    <mergeCell ref="A10:A40"/>
    <mergeCell ref="A42:A46"/>
    <mergeCell ref="A6:A9"/>
    <mergeCell ref="D42:D46"/>
  </mergeCells>
  <dataValidations count="10">
    <dataValidation type="list" allowBlank="1" showInputMessage="1" showErrorMessage="1" sqref="M10">
      <formula1>$B$151:$B$182</formula1>
    </dataValidation>
    <dataValidation type="list" allowBlank="1" showInputMessage="1" showErrorMessage="1" sqref="C16:G16 C18:F18 M14 M16 M18">
      <formula1>$D$151:$D$160</formula1>
    </dataValidation>
    <dataValidation type="list" allowBlank="1" showInputMessage="1" showErrorMessage="1" sqref="C17:G17 C19:F19 M15 M17 M19">
      <formula1>$E$151:$E$192</formula1>
    </dataValidation>
    <dataValidation type="list" allowBlank="1" showInputMessage="1" showErrorMessage="1" sqref="F22 H22 M22:N22">
      <formula1>$H$151:$H$160</formula1>
    </dataValidation>
    <dataValidation type="list" allowBlank="1" showInputMessage="1" showErrorMessage="1" sqref="F25 M25">
      <formula1>$I$151:$I$152</formula1>
    </dataValidation>
    <dataValidation type="list" allowBlank="1" showInputMessage="1" showErrorMessage="1" sqref="C28:G28 C26:G26 M30 M28 M26">
      <formula1>$K$151:$K$155</formula1>
    </dataValidation>
    <dataValidation type="list" allowBlank="1" showInputMessage="1" showErrorMessage="1" sqref="M32">
      <formula1>$Q$151:$Q$152</formula1>
    </dataValidation>
    <dataValidation type="list" allowBlank="1" showInputMessage="1" showErrorMessage="1" sqref="E13:G13 M13">
      <formula1>$C$151:$C$163</formula1>
    </dataValidation>
    <dataValidation type="list" allowBlank="1" showInputMessage="1" showErrorMessage="1" sqref="J33 M33">
      <formula1>$U$151:$U$153</formula1>
    </dataValidation>
    <dataValidation type="list" allowBlank="1" showInputMessage="1" showErrorMessage="1" sqref="J34 M34">
      <formula1>$W$151:$W$153</formula1>
    </dataValidation>
  </dataValidations>
  <pageMargins left="0.7" right="0.7" top="0.75" bottom="0.75" header="0.3" footer="0.3"/>
  <pageSetup orientation="portrait" horizontalDpi="1200" verticalDpi="1200" r:id="rId3"/>
  <extLst>
    <ext xmlns:x14="http://schemas.microsoft.com/office/spreadsheetml/2009/9/main" uri="{CCE6A557-97BC-4b89-ADB6-D9C93CAAB3DF}">
      <x14:dataValidations xmlns:xm="http://schemas.microsoft.com/office/excel/2006/main" count="15">
        <x14:dataValidation type="list" allowBlank="1" showInputMessage="1" showErrorMessage="1">
          <x14:formula1>
            <xm:f>Lookups!$A$154:$A$161</xm:f>
          </x14:formula1>
          <xm:sqref>C7</xm:sqref>
        </x14:dataValidation>
        <x14:dataValidation type="list" allowBlank="1" showInputMessage="1" showErrorMessage="1">
          <x14:formula1>
            <xm:f>Lookups!$B$154:$B$185</xm:f>
          </x14:formula1>
          <xm:sqref>C10:D10</xm:sqref>
        </x14:dataValidation>
        <x14:dataValidation type="list" allowBlank="1" showInputMessage="1" showErrorMessage="1">
          <x14:formula1>
            <xm:f>Lookups!$B$200:$B$203</xm:f>
          </x14:formula1>
          <xm:sqref>D13</xm:sqref>
        </x14:dataValidation>
        <x14:dataValidation type="list" allowBlank="1" showInputMessage="1" showErrorMessage="1">
          <x14:formula1>
            <xm:f>Lookups!$D$154:$D$163</xm:f>
          </x14:formula1>
          <xm:sqref>C14:G14</xm:sqref>
        </x14:dataValidation>
        <x14:dataValidation type="list" allowBlank="1" showInputMessage="1" showErrorMessage="1">
          <x14:formula1>
            <xm:f>Lookups!$E$154:$E$195</xm:f>
          </x14:formula1>
          <xm:sqref>C15:G15</xm:sqref>
        </x14:dataValidation>
        <x14:dataValidation type="list" allowBlank="1" showInputMessage="1" showErrorMessage="1">
          <x14:formula1>
            <xm:f>Lookups!$H$154:$H$163</xm:f>
          </x14:formula1>
          <xm:sqref>C22:D22</xm:sqref>
        </x14:dataValidation>
        <x14:dataValidation type="list" allowBlank="1" showInputMessage="1" showErrorMessage="1">
          <x14:formula1>
            <xm:f>Lookups!$I$154:$I$155</xm:f>
          </x14:formula1>
          <xm:sqref>C24:E25</xm:sqref>
        </x14:dataValidation>
        <x14:dataValidation type="list" allowBlank="1" showInputMessage="1" showErrorMessage="1">
          <x14:formula1>
            <xm:f>Lookups!$K$154:$K$158</xm:f>
          </x14:formula1>
          <xm:sqref>C30:E30</xm:sqref>
        </x14:dataValidation>
        <x14:dataValidation type="list" allowBlank="1" showInputMessage="1" showErrorMessage="1">
          <x14:formula1>
            <xm:f>Lookups!$Q$154:$Q$155</xm:f>
          </x14:formula1>
          <xm:sqref>C32:K32</xm:sqref>
        </x14:dataValidation>
        <x14:dataValidation type="list" allowBlank="1" showInputMessage="1" showErrorMessage="1">
          <x14:formula1>
            <xm:f>Lookups!$A$200:$A$202</xm:f>
          </x14:formula1>
          <xm:sqref>D7</xm:sqref>
        </x14:dataValidation>
        <x14:dataValidation type="list" allowBlank="1" showInputMessage="1" showErrorMessage="1">
          <x14:formula1>
            <xm:f>Lookups!$C$154:$C$166</xm:f>
          </x14:formula1>
          <xm:sqref>C13</xm:sqref>
        </x14:dataValidation>
        <x14:dataValidation type="list" allowBlank="1" showInputMessage="1" showErrorMessage="1">
          <x14:formula1>
            <xm:f>Lookups!$U$154:$U$156</xm:f>
          </x14:formula1>
          <xm:sqref>C33:D33</xm:sqref>
        </x14:dataValidation>
        <x14:dataValidation type="list" allowBlank="1" showInputMessage="1" showErrorMessage="1">
          <x14:formula1>
            <xm:f>Lookups!$W$154:$W$156</xm:f>
          </x14:formula1>
          <xm:sqref>C34:D34</xm:sqref>
        </x14:dataValidation>
        <x14:dataValidation type="list" allowBlank="1" showInputMessage="1" showErrorMessage="1">
          <x14:formula1>
            <xm:f>Lookups!$A$207:$A$208</xm:f>
          </x14:formula1>
          <xm:sqref>K37</xm:sqref>
        </x14:dataValidation>
        <x14:dataValidation type="list" allowBlank="1" showInputMessage="1" showErrorMessage="1">
          <x14:formula1>
            <xm:f>Lookups!$A$212:$A$213</xm:f>
          </x14:formula1>
          <xm:sqref>M40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6"/>
  <sheetViews>
    <sheetView zoomScale="80" zoomScaleNormal="80" zoomScalePageLayoutView="80" workbookViewId="0">
      <pane xSplit="2" ySplit="3" topLeftCell="G4" activePane="bottomRight" state="frozen"/>
      <selection activeCell="W29" sqref="W29"/>
      <selection pane="topRight" activeCell="W29" sqref="W29"/>
      <selection pane="bottomLeft" activeCell="W29" sqref="W29"/>
      <selection pane="bottomRight" activeCell="W29" sqref="W29"/>
    </sheetView>
  </sheetViews>
  <sheetFormatPr baseColWidth="10" defaultColWidth="8.83203125" defaultRowHeight="15" x14ac:dyDescent="0.2"/>
  <cols>
    <col min="1" max="1" width="15.1640625" bestFit="1" customWidth="1"/>
    <col min="2" max="2" width="34.6640625" bestFit="1" customWidth="1"/>
    <col min="3" max="3" width="32.5" customWidth="1"/>
    <col min="4" max="11" width="30.6640625" customWidth="1"/>
    <col min="12" max="12" width="37" bestFit="1" customWidth="1"/>
  </cols>
  <sheetData>
    <row r="1" spans="1:15" x14ac:dyDescent="0.2">
      <c r="A1" s="5" t="s">
        <v>41</v>
      </c>
      <c r="B1" s="315" t="s">
        <v>53</v>
      </c>
      <c r="C1" s="117" t="s">
        <v>49</v>
      </c>
      <c r="D1" s="117" t="s">
        <v>245</v>
      </c>
      <c r="E1" s="94" t="s">
        <v>246</v>
      </c>
      <c r="F1" s="93" t="s">
        <v>253</v>
      </c>
      <c r="G1" s="93" t="s">
        <v>261</v>
      </c>
      <c r="H1" s="93" t="s">
        <v>38</v>
      </c>
      <c r="I1" s="93" t="s">
        <v>266</v>
      </c>
      <c r="J1" s="93" t="s">
        <v>276</v>
      </c>
      <c r="K1" s="93" t="s">
        <v>491</v>
      </c>
      <c r="L1" s="34"/>
      <c r="M1" s="34" t="s">
        <v>565</v>
      </c>
      <c r="N1" s="34" t="s">
        <v>570</v>
      </c>
      <c r="O1" s="34" t="s">
        <v>571</v>
      </c>
    </row>
    <row r="2" spans="1:15" ht="16" thickBot="1" x14ac:dyDescent="0.25">
      <c r="A2" s="14" t="s">
        <v>242</v>
      </c>
      <c r="B2" s="316"/>
      <c r="C2" s="92">
        <v>3540</v>
      </c>
      <c r="D2" s="92">
        <v>62</v>
      </c>
      <c r="E2" s="92">
        <v>5400</v>
      </c>
      <c r="F2" s="92">
        <v>5400</v>
      </c>
      <c r="G2" s="92">
        <v>3600</v>
      </c>
      <c r="H2" s="92">
        <v>18000</v>
      </c>
      <c r="I2" s="92">
        <v>5400</v>
      </c>
      <c r="J2" s="92">
        <v>10800</v>
      </c>
      <c r="K2" s="91">
        <f>K3*1800</f>
        <v>216000</v>
      </c>
      <c r="L2" s="33"/>
    </row>
    <row r="3" spans="1:15" ht="16" thickBot="1" x14ac:dyDescent="0.25">
      <c r="A3" s="14" t="s">
        <v>243</v>
      </c>
      <c r="B3" s="317"/>
      <c r="C3" s="90">
        <v>2</v>
      </c>
      <c r="D3" s="90">
        <v>2</v>
      </c>
      <c r="E3" s="90">
        <v>3</v>
      </c>
      <c r="F3" s="90">
        <v>3</v>
      </c>
      <c r="G3" s="90">
        <v>2</v>
      </c>
      <c r="H3" s="90">
        <v>10</v>
      </c>
      <c r="I3" s="90" t="s">
        <v>498</v>
      </c>
      <c r="J3" s="90">
        <v>5</v>
      </c>
      <c r="K3" s="89">
        <v>120</v>
      </c>
      <c r="L3" s="35" t="s">
        <v>25</v>
      </c>
    </row>
    <row r="4" spans="1:15" s="8" customFormat="1" ht="16" thickBot="1" x14ac:dyDescent="0.25">
      <c r="A4" s="233"/>
      <c r="B4" s="234" t="s">
        <v>568</v>
      </c>
      <c r="C4" s="235">
        <v>5</v>
      </c>
      <c r="D4" s="235">
        <v>5</v>
      </c>
      <c r="E4" s="235">
        <v>5</v>
      </c>
      <c r="F4" s="235">
        <v>5</v>
      </c>
      <c r="G4" s="235">
        <v>5</v>
      </c>
      <c r="H4" s="235">
        <v>5</v>
      </c>
      <c r="I4" s="235">
        <v>3</v>
      </c>
      <c r="J4" s="235">
        <v>3</v>
      </c>
      <c r="K4" s="249">
        <v>0.5</v>
      </c>
      <c r="L4" s="236"/>
    </row>
    <row r="5" spans="1:15" s="3" customFormat="1" ht="16" thickBot="1" x14ac:dyDescent="0.25">
      <c r="A5" s="237"/>
      <c r="B5" s="238" t="s">
        <v>569</v>
      </c>
      <c r="C5" s="239">
        <f t="shared" ref="C5:I5" si="0">C4*C2</f>
        <v>17700</v>
      </c>
      <c r="D5" s="239">
        <f t="shared" si="0"/>
        <v>310</v>
      </c>
      <c r="E5" s="239">
        <f t="shared" si="0"/>
        <v>27000</v>
      </c>
      <c r="F5" s="239">
        <f t="shared" si="0"/>
        <v>27000</v>
      </c>
      <c r="G5" s="239">
        <f t="shared" si="0"/>
        <v>18000</v>
      </c>
      <c r="H5" s="239">
        <f t="shared" si="0"/>
        <v>90000</v>
      </c>
      <c r="I5" s="239">
        <f t="shared" si="0"/>
        <v>16200</v>
      </c>
      <c r="J5" s="239">
        <f>J4*J2</f>
        <v>32400</v>
      </c>
      <c r="K5" s="239">
        <f>K4*K2</f>
        <v>108000</v>
      </c>
      <c r="L5" s="240"/>
      <c r="M5" s="241">
        <f>SUM(C5:K5)</f>
        <v>336610</v>
      </c>
      <c r="N5" s="3">
        <f>M5/60</f>
        <v>5610.166666666667</v>
      </c>
      <c r="O5" s="3">
        <f>N5/1804</f>
        <v>3.1098484848484849</v>
      </c>
    </row>
    <row r="6" spans="1:15" x14ac:dyDescent="0.2">
      <c r="A6" s="313" t="s">
        <v>55</v>
      </c>
      <c r="B6" s="145" t="s">
        <v>255</v>
      </c>
      <c r="C6" s="101" t="s">
        <v>247</v>
      </c>
      <c r="D6" s="19" t="s">
        <v>248</v>
      </c>
      <c r="E6" s="19" t="s">
        <v>254</v>
      </c>
      <c r="F6" s="19">
        <v>1</v>
      </c>
      <c r="G6" s="19" t="s">
        <v>264</v>
      </c>
      <c r="H6" s="19">
        <v>1</v>
      </c>
      <c r="I6" s="19" t="s">
        <v>267</v>
      </c>
      <c r="J6" s="19" t="s">
        <v>490</v>
      </c>
      <c r="K6" s="19" t="s">
        <v>281</v>
      </c>
      <c r="L6" s="18" t="s">
        <v>282</v>
      </c>
      <c r="N6" s="3">
        <f t="shared" ref="N6:N7" si="1">M6/60</f>
        <v>0</v>
      </c>
      <c r="O6" s="3">
        <f t="shared" ref="O6:O7" si="2">N6/1804</f>
        <v>0</v>
      </c>
    </row>
    <row r="7" spans="1:15" x14ac:dyDescent="0.2">
      <c r="A7" s="314"/>
      <c r="B7" s="143" t="s">
        <v>62</v>
      </c>
      <c r="C7" s="102" t="s">
        <v>249</v>
      </c>
      <c r="D7" s="32" t="s">
        <v>486</v>
      </c>
      <c r="E7" s="32" t="s">
        <v>249</v>
      </c>
      <c r="F7" s="32" t="s">
        <v>432</v>
      </c>
      <c r="G7" s="32" t="s">
        <v>430</v>
      </c>
      <c r="H7" s="32" t="s">
        <v>432</v>
      </c>
      <c r="I7" s="32" t="s">
        <v>268</v>
      </c>
      <c r="J7" s="32" t="s">
        <v>249</v>
      </c>
      <c r="K7" s="32" t="s">
        <v>278</v>
      </c>
      <c r="L7" s="20"/>
      <c r="M7" s="231">
        <f>SUM(C5:J5)</f>
        <v>228610</v>
      </c>
      <c r="N7" s="3">
        <f t="shared" si="1"/>
        <v>3810.1666666666665</v>
      </c>
      <c r="O7" s="3">
        <f t="shared" si="2"/>
        <v>2.1120657797487064</v>
      </c>
    </row>
    <row r="8" spans="1:15" x14ac:dyDescent="0.2">
      <c r="A8" s="314"/>
      <c r="B8" s="143" t="s">
        <v>66</v>
      </c>
      <c r="C8" s="103" t="s">
        <v>487</v>
      </c>
      <c r="D8" s="21" t="s">
        <v>487</v>
      </c>
      <c r="E8" s="21" t="s">
        <v>487</v>
      </c>
      <c r="F8" s="21" t="s">
        <v>487</v>
      </c>
      <c r="G8" s="21" t="s">
        <v>487</v>
      </c>
      <c r="H8" s="21" t="s">
        <v>487</v>
      </c>
      <c r="I8" s="96" t="s">
        <v>492</v>
      </c>
      <c r="J8" s="21" t="s">
        <v>487</v>
      </c>
      <c r="K8" s="21" t="s">
        <v>487</v>
      </c>
      <c r="L8" s="20"/>
    </row>
    <row r="9" spans="1:15" x14ac:dyDescent="0.2">
      <c r="A9" s="314"/>
      <c r="B9" s="143" t="s">
        <v>3</v>
      </c>
      <c r="C9" s="103" t="s">
        <v>487</v>
      </c>
      <c r="D9" s="21" t="s">
        <v>487</v>
      </c>
      <c r="E9" s="21" t="s">
        <v>487</v>
      </c>
      <c r="F9" s="21" t="s">
        <v>487</v>
      </c>
      <c r="G9" s="21" t="s">
        <v>487</v>
      </c>
      <c r="H9" s="21" t="s">
        <v>487</v>
      </c>
      <c r="I9" s="193" t="s">
        <v>274</v>
      </c>
      <c r="J9" s="21" t="s">
        <v>487</v>
      </c>
      <c r="K9" s="21" t="s">
        <v>487</v>
      </c>
      <c r="L9" s="20"/>
    </row>
    <row r="10" spans="1:15" ht="16" thickBot="1" x14ac:dyDescent="0.25">
      <c r="A10" s="314"/>
      <c r="B10" s="144" t="s">
        <v>272</v>
      </c>
      <c r="C10" s="104" t="s">
        <v>273</v>
      </c>
      <c r="D10" s="40" t="s">
        <v>273</v>
      </c>
      <c r="E10" s="39" t="s">
        <v>299</v>
      </c>
      <c r="F10" s="197" t="s">
        <v>274</v>
      </c>
      <c r="G10" s="39" t="s">
        <v>273</v>
      </c>
      <c r="H10" s="197" t="s">
        <v>274</v>
      </c>
      <c r="I10" s="39" t="s">
        <v>275</v>
      </c>
      <c r="J10" s="197" t="s">
        <v>274</v>
      </c>
      <c r="K10" s="39" t="s">
        <v>279</v>
      </c>
      <c r="L10" s="23"/>
    </row>
    <row r="11" spans="1:15" x14ac:dyDescent="0.2">
      <c r="A11" s="114" t="s">
        <v>72</v>
      </c>
      <c r="B11" s="113" t="s">
        <v>251</v>
      </c>
      <c r="C11" s="105" t="s">
        <v>252</v>
      </c>
      <c r="D11" s="24" t="s">
        <v>252</v>
      </c>
      <c r="E11" s="24" t="s">
        <v>257</v>
      </c>
      <c r="F11" s="24" t="s">
        <v>254</v>
      </c>
      <c r="G11" s="24" t="s">
        <v>252</v>
      </c>
      <c r="H11" s="24" t="s">
        <v>280</v>
      </c>
      <c r="I11" s="38" t="s">
        <v>313</v>
      </c>
      <c r="J11" s="19" t="s">
        <v>267</v>
      </c>
      <c r="K11" s="38" t="s">
        <v>315</v>
      </c>
      <c r="L11" s="18"/>
    </row>
    <row r="12" spans="1:15" x14ac:dyDescent="0.2">
      <c r="A12" s="115"/>
      <c r="B12" s="146" t="s">
        <v>13</v>
      </c>
      <c r="C12" s="106" t="s">
        <v>387</v>
      </c>
      <c r="D12" s="37" t="s">
        <v>387</v>
      </c>
      <c r="E12" s="37" t="s">
        <v>387</v>
      </c>
      <c r="F12" s="196" t="s">
        <v>274</v>
      </c>
      <c r="G12" s="37" t="s">
        <v>387</v>
      </c>
      <c r="H12" s="196" t="s">
        <v>274</v>
      </c>
      <c r="I12" s="193" t="s">
        <v>274</v>
      </c>
      <c r="J12" s="195" t="s">
        <v>274</v>
      </c>
      <c r="K12" s="195" t="s">
        <v>274</v>
      </c>
      <c r="L12" s="20"/>
    </row>
    <row r="13" spans="1:15" x14ac:dyDescent="0.2">
      <c r="A13" s="115"/>
      <c r="B13" s="146" t="s">
        <v>12</v>
      </c>
      <c r="C13" s="194" t="s">
        <v>274</v>
      </c>
      <c r="D13" s="195" t="s">
        <v>274</v>
      </c>
      <c r="E13" s="22" t="s">
        <v>487</v>
      </c>
      <c r="F13" s="196" t="s">
        <v>274</v>
      </c>
      <c r="G13" s="22" t="s">
        <v>487</v>
      </c>
      <c r="H13" s="196" t="s">
        <v>274</v>
      </c>
      <c r="I13" s="193" t="s">
        <v>274</v>
      </c>
      <c r="J13" s="195" t="s">
        <v>274</v>
      </c>
      <c r="K13" s="195" t="s">
        <v>274</v>
      </c>
      <c r="L13" s="20"/>
    </row>
    <row r="14" spans="1:15" x14ac:dyDescent="0.2">
      <c r="A14" s="115"/>
      <c r="B14" s="143" t="s">
        <v>119</v>
      </c>
      <c r="C14" s="108" t="s">
        <v>487</v>
      </c>
      <c r="D14" s="22" t="s">
        <v>487</v>
      </c>
      <c r="E14" s="22" t="s">
        <v>487</v>
      </c>
      <c r="F14" s="99" t="s">
        <v>487</v>
      </c>
      <c r="G14" s="22" t="s">
        <v>487</v>
      </c>
      <c r="H14" s="99" t="s">
        <v>487</v>
      </c>
      <c r="I14" s="193" t="s">
        <v>274</v>
      </c>
      <c r="J14" s="21" t="s">
        <v>487</v>
      </c>
      <c r="K14" s="22" t="s">
        <v>487</v>
      </c>
      <c r="L14" s="20"/>
    </row>
    <row r="15" spans="1:15" x14ac:dyDescent="0.2">
      <c r="A15" s="115"/>
      <c r="B15" s="143" t="s">
        <v>101</v>
      </c>
      <c r="C15" s="202" t="s">
        <v>487</v>
      </c>
      <c r="D15" s="201" t="s">
        <v>487</v>
      </c>
      <c r="E15" s="21" t="s">
        <v>487</v>
      </c>
      <c r="F15" s="193" t="s">
        <v>274</v>
      </c>
      <c r="G15" s="198" t="s">
        <v>487</v>
      </c>
      <c r="H15" s="193" t="s">
        <v>274</v>
      </c>
      <c r="I15" s="193" t="s">
        <v>274</v>
      </c>
      <c r="J15" s="21" t="s">
        <v>487</v>
      </c>
      <c r="K15" s="195" t="s">
        <v>274</v>
      </c>
      <c r="L15" s="20"/>
    </row>
    <row r="16" spans="1:15" x14ac:dyDescent="0.2">
      <c r="A16" s="115"/>
      <c r="B16" s="143" t="s">
        <v>258</v>
      </c>
      <c r="C16" s="202" t="s">
        <v>487</v>
      </c>
      <c r="D16" s="201" t="s">
        <v>487</v>
      </c>
      <c r="E16" s="21" t="s">
        <v>487</v>
      </c>
      <c r="F16" s="193" t="s">
        <v>274</v>
      </c>
      <c r="G16" s="201" t="s">
        <v>487</v>
      </c>
      <c r="H16" s="193" t="s">
        <v>274</v>
      </c>
      <c r="I16" s="193" t="s">
        <v>274</v>
      </c>
      <c r="J16" s="21" t="s">
        <v>487</v>
      </c>
      <c r="K16" s="195" t="s">
        <v>274</v>
      </c>
      <c r="L16" s="20"/>
    </row>
    <row r="17" spans="1:17" x14ac:dyDescent="0.2">
      <c r="A17" s="115"/>
      <c r="B17" s="111" t="s">
        <v>73</v>
      </c>
      <c r="C17" s="103" t="s">
        <v>487</v>
      </c>
      <c r="D17" s="21" t="s">
        <v>487</v>
      </c>
      <c r="E17" s="21" t="s">
        <v>487</v>
      </c>
      <c r="F17" s="65" t="s">
        <v>487</v>
      </c>
      <c r="G17" s="193" t="s">
        <v>274</v>
      </c>
      <c r="H17" s="65" t="s">
        <v>487</v>
      </c>
      <c r="I17" s="193" t="s">
        <v>274</v>
      </c>
      <c r="J17" s="21" t="s">
        <v>487</v>
      </c>
      <c r="K17" s="22" t="s">
        <v>487</v>
      </c>
      <c r="L17" s="20"/>
    </row>
    <row r="18" spans="1:17" x14ac:dyDescent="0.2">
      <c r="A18" s="115"/>
      <c r="B18" s="111" t="s">
        <v>75</v>
      </c>
      <c r="C18" s="199" t="s">
        <v>283</v>
      </c>
      <c r="D18" s="200" t="s">
        <v>78</v>
      </c>
      <c r="E18" s="200" t="s">
        <v>78</v>
      </c>
      <c r="F18" s="200" t="s">
        <v>79</v>
      </c>
      <c r="G18" s="193" t="s">
        <v>274</v>
      </c>
      <c r="H18" s="200" t="s">
        <v>79</v>
      </c>
      <c r="I18" s="193" t="s">
        <v>274</v>
      </c>
      <c r="J18" s="200" t="s">
        <v>283</v>
      </c>
      <c r="K18" s="37" t="s">
        <v>303</v>
      </c>
      <c r="L18" s="20"/>
    </row>
    <row r="19" spans="1:17" x14ac:dyDescent="0.2">
      <c r="A19" s="115"/>
      <c r="B19" s="111" t="s">
        <v>262</v>
      </c>
      <c r="C19" s="106" t="s">
        <v>84</v>
      </c>
      <c r="D19" s="37" t="s">
        <v>84</v>
      </c>
      <c r="E19" s="37" t="s">
        <v>84</v>
      </c>
      <c r="F19" s="37" t="s">
        <v>84</v>
      </c>
      <c r="G19" s="193" t="s">
        <v>274</v>
      </c>
      <c r="H19" s="37" t="s">
        <v>84</v>
      </c>
      <c r="I19" s="193" t="s">
        <v>274</v>
      </c>
      <c r="J19" s="195" t="s">
        <v>274</v>
      </c>
      <c r="K19" s="195" t="s">
        <v>274</v>
      </c>
      <c r="L19" s="20"/>
    </row>
    <row r="20" spans="1:17" x14ac:dyDescent="0.2">
      <c r="A20" s="115"/>
      <c r="B20" s="111" t="s">
        <v>263</v>
      </c>
      <c r="C20" s="193" t="s">
        <v>274</v>
      </c>
      <c r="D20" s="193" t="s">
        <v>274</v>
      </c>
      <c r="E20" s="193" t="s">
        <v>274</v>
      </c>
      <c r="F20" s="37" t="s">
        <v>84</v>
      </c>
      <c r="G20" s="193" t="s">
        <v>274</v>
      </c>
      <c r="H20" s="37" t="s">
        <v>84</v>
      </c>
      <c r="I20" s="193" t="s">
        <v>274</v>
      </c>
      <c r="J20" s="195" t="s">
        <v>274</v>
      </c>
      <c r="K20" s="195" t="s">
        <v>274</v>
      </c>
      <c r="L20" s="20"/>
    </row>
    <row r="21" spans="1:17" x14ac:dyDescent="0.2">
      <c r="A21" s="115"/>
      <c r="B21" s="111" t="s">
        <v>284</v>
      </c>
      <c r="C21" s="193" t="s">
        <v>274</v>
      </c>
      <c r="D21" s="193" t="s">
        <v>274</v>
      </c>
      <c r="E21" s="193" t="s">
        <v>274</v>
      </c>
      <c r="F21" s="32" t="s">
        <v>84</v>
      </c>
      <c r="G21" s="193" t="s">
        <v>274</v>
      </c>
      <c r="H21" s="32" t="s">
        <v>84</v>
      </c>
      <c r="I21" s="193" t="s">
        <v>274</v>
      </c>
      <c r="J21" s="195" t="s">
        <v>274</v>
      </c>
      <c r="K21" s="195" t="s">
        <v>274</v>
      </c>
      <c r="L21" s="20"/>
      <c r="N21" s="250" t="s">
        <v>600</v>
      </c>
    </row>
    <row r="22" spans="1:17" x14ac:dyDescent="0.2">
      <c r="A22" s="115"/>
      <c r="B22" s="111" t="s">
        <v>495</v>
      </c>
      <c r="C22" s="193" t="s">
        <v>274</v>
      </c>
      <c r="D22" s="193" t="s">
        <v>274</v>
      </c>
      <c r="E22" s="193" t="s">
        <v>274</v>
      </c>
      <c r="F22" s="193" t="s">
        <v>274</v>
      </c>
      <c r="G22" s="193" t="s">
        <v>274</v>
      </c>
      <c r="H22" s="193" t="s">
        <v>274</v>
      </c>
      <c r="I22" s="32" t="s">
        <v>304</v>
      </c>
      <c r="J22" s="195" t="s">
        <v>274</v>
      </c>
      <c r="K22" s="195" t="s">
        <v>274</v>
      </c>
      <c r="L22" s="20"/>
    </row>
    <row r="23" spans="1:17" x14ac:dyDescent="0.2">
      <c r="A23" s="115"/>
      <c r="B23" s="111" t="s">
        <v>289</v>
      </c>
      <c r="C23" s="193" t="s">
        <v>274</v>
      </c>
      <c r="D23" s="193" t="s">
        <v>274</v>
      </c>
      <c r="E23" s="193" t="s">
        <v>274</v>
      </c>
      <c r="F23" s="193" t="s">
        <v>274</v>
      </c>
      <c r="G23" s="193" t="s">
        <v>274</v>
      </c>
      <c r="H23" s="193" t="s">
        <v>274</v>
      </c>
      <c r="I23" s="32" t="s">
        <v>84</v>
      </c>
      <c r="J23" s="195" t="s">
        <v>274</v>
      </c>
      <c r="K23" s="195" t="s">
        <v>274</v>
      </c>
      <c r="L23" s="20"/>
    </row>
    <row r="24" spans="1:17" x14ac:dyDescent="0.2">
      <c r="A24" s="115"/>
      <c r="B24" s="111" t="s">
        <v>290</v>
      </c>
      <c r="C24" s="193" t="s">
        <v>274</v>
      </c>
      <c r="D24" s="193" t="s">
        <v>274</v>
      </c>
      <c r="E24" s="193" t="s">
        <v>274</v>
      </c>
      <c r="F24" s="193" t="s">
        <v>274</v>
      </c>
      <c r="G24" s="193" t="s">
        <v>274</v>
      </c>
      <c r="H24" s="193" t="s">
        <v>274</v>
      </c>
      <c r="I24" s="32" t="s">
        <v>304</v>
      </c>
      <c r="J24" s="195" t="s">
        <v>274</v>
      </c>
      <c r="K24" s="32" t="s">
        <v>304</v>
      </c>
      <c r="L24" s="20"/>
    </row>
    <row r="25" spans="1:17" x14ac:dyDescent="0.2">
      <c r="A25" s="115"/>
      <c r="B25" s="111" t="s">
        <v>291</v>
      </c>
      <c r="C25" s="193" t="s">
        <v>274</v>
      </c>
      <c r="D25" s="193" t="s">
        <v>274</v>
      </c>
      <c r="E25" s="193" t="s">
        <v>274</v>
      </c>
      <c r="F25" s="193" t="s">
        <v>274</v>
      </c>
      <c r="G25" s="193" t="s">
        <v>274</v>
      </c>
      <c r="H25" s="193" t="s">
        <v>274</v>
      </c>
      <c r="I25" s="201" t="s">
        <v>308</v>
      </c>
      <c r="J25" s="195" t="s">
        <v>274</v>
      </c>
      <c r="K25" s="201" t="s">
        <v>308</v>
      </c>
      <c r="L25" s="20"/>
    </row>
    <row r="26" spans="1:17" x14ac:dyDescent="0.2">
      <c r="A26" s="115"/>
      <c r="B26" s="143" t="s">
        <v>489</v>
      </c>
      <c r="C26" s="32" t="s">
        <v>487</v>
      </c>
      <c r="D26" s="32" t="s">
        <v>487</v>
      </c>
      <c r="E26" s="32" t="s">
        <v>487</v>
      </c>
      <c r="F26" s="32" t="s">
        <v>487</v>
      </c>
      <c r="G26" s="32" t="s">
        <v>487</v>
      </c>
      <c r="H26" s="32" t="s">
        <v>487</v>
      </c>
      <c r="I26" s="32" t="s">
        <v>487</v>
      </c>
      <c r="J26" s="32" t="s">
        <v>487</v>
      </c>
      <c r="K26" s="32" t="s">
        <v>487</v>
      </c>
      <c r="L26" s="20"/>
    </row>
    <row r="27" spans="1:17" x14ac:dyDescent="0.2">
      <c r="A27" s="115"/>
      <c r="B27" s="143" t="s">
        <v>117</v>
      </c>
      <c r="C27" s="198" t="s">
        <v>487</v>
      </c>
      <c r="D27" s="198" t="s">
        <v>487</v>
      </c>
      <c r="E27" s="198" t="s">
        <v>487</v>
      </c>
      <c r="F27" s="193" t="s">
        <v>274</v>
      </c>
      <c r="G27" s="198" t="s">
        <v>487</v>
      </c>
      <c r="H27" s="193" t="s">
        <v>274</v>
      </c>
      <c r="I27" s="193" t="s">
        <v>274</v>
      </c>
      <c r="J27" s="195" t="s">
        <v>274</v>
      </c>
      <c r="K27" s="195" t="s">
        <v>274</v>
      </c>
      <c r="L27" s="20"/>
    </row>
    <row r="28" spans="1:17" x14ac:dyDescent="0.2">
      <c r="A28" s="115"/>
      <c r="B28" s="143" t="s">
        <v>259</v>
      </c>
      <c r="C28" s="32" t="s">
        <v>487</v>
      </c>
      <c r="D28" s="198" t="s">
        <v>487</v>
      </c>
      <c r="E28" s="32" t="s">
        <v>487</v>
      </c>
      <c r="F28" s="193" t="s">
        <v>274</v>
      </c>
      <c r="G28" s="193" t="s">
        <v>274</v>
      </c>
      <c r="H28" s="193" t="s">
        <v>274</v>
      </c>
      <c r="I28" s="193" t="s">
        <v>274</v>
      </c>
      <c r="J28" s="195" t="s">
        <v>274</v>
      </c>
      <c r="K28" s="195" t="s">
        <v>274</v>
      </c>
      <c r="L28" s="20"/>
    </row>
    <row r="29" spans="1:17" x14ac:dyDescent="0.2">
      <c r="A29" s="115"/>
      <c r="B29" s="143" t="s">
        <v>260</v>
      </c>
      <c r="C29" s="198" t="s">
        <v>487</v>
      </c>
      <c r="D29" s="198" t="s">
        <v>487</v>
      </c>
      <c r="E29" s="198" t="s">
        <v>487</v>
      </c>
      <c r="F29" s="193" t="s">
        <v>274</v>
      </c>
      <c r="G29" s="198" t="s">
        <v>487</v>
      </c>
      <c r="H29" s="193" t="s">
        <v>274</v>
      </c>
      <c r="I29" s="193" t="s">
        <v>274</v>
      </c>
      <c r="J29" s="195" t="s">
        <v>274</v>
      </c>
      <c r="K29" s="195" t="s">
        <v>274</v>
      </c>
      <c r="L29" s="20"/>
      <c r="Q29" t="s">
        <v>601</v>
      </c>
    </row>
    <row r="30" spans="1:17" x14ac:dyDescent="0.2">
      <c r="A30" s="115"/>
      <c r="B30" s="143" t="s">
        <v>287</v>
      </c>
      <c r="C30" s="21" t="s">
        <v>487</v>
      </c>
      <c r="D30" s="21" t="s">
        <v>487</v>
      </c>
      <c r="E30" s="21" t="s">
        <v>487</v>
      </c>
      <c r="F30" s="21" t="s">
        <v>487</v>
      </c>
      <c r="G30" s="21" t="s">
        <v>487</v>
      </c>
      <c r="H30" s="21" t="s">
        <v>487</v>
      </c>
      <c r="I30" s="21" t="s">
        <v>487</v>
      </c>
      <c r="J30" s="21" t="s">
        <v>487</v>
      </c>
      <c r="K30" s="21" t="s">
        <v>487</v>
      </c>
      <c r="L30" s="20"/>
    </row>
    <row r="31" spans="1:17" ht="16" thickBot="1" x14ac:dyDescent="0.25">
      <c r="A31" s="116"/>
      <c r="B31" s="112"/>
      <c r="C31" s="110"/>
      <c r="D31" s="29"/>
      <c r="E31" s="29"/>
      <c r="F31" s="29"/>
      <c r="G31" s="26"/>
      <c r="H31" s="29"/>
      <c r="I31" s="29"/>
      <c r="J31" s="26"/>
      <c r="K31" s="29"/>
      <c r="L31" s="23"/>
    </row>
    <row r="32" spans="1:17" ht="106" thickBot="1" x14ac:dyDescent="0.25">
      <c r="A32" s="125" t="s">
        <v>116</v>
      </c>
      <c r="B32" s="126" t="s">
        <v>494</v>
      </c>
      <c r="C32" s="127" t="s">
        <v>535</v>
      </c>
      <c r="D32" s="127" t="s">
        <v>534</v>
      </c>
      <c r="E32" s="127" t="s">
        <v>533</v>
      </c>
      <c r="F32" s="127" t="s">
        <v>493</v>
      </c>
      <c r="G32" s="128" t="s">
        <v>496</v>
      </c>
      <c r="H32" s="127" t="s">
        <v>493</v>
      </c>
      <c r="I32" s="127" t="s">
        <v>497</v>
      </c>
      <c r="J32" s="127" t="s">
        <v>499</v>
      </c>
      <c r="K32" s="127" t="s">
        <v>500</v>
      </c>
      <c r="L32" s="129"/>
    </row>
    <row r="34" spans="1:9" ht="16" thickBot="1" x14ac:dyDescent="0.25"/>
    <row r="35" spans="1:9" x14ac:dyDescent="0.2">
      <c r="A35" s="310" t="s">
        <v>521</v>
      </c>
      <c r="B35" s="130" t="s">
        <v>524</v>
      </c>
      <c r="C35" s="131"/>
      <c r="D35" s="132"/>
    </row>
    <row r="36" spans="1:9" x14ac:dyDescent="0.2">
      <c r="A36" s="311"/>
      <c r="B36" s="133" t="s">
        <v>525</v>
      </c>
      <c r="C36" s="49"/>
      <c r="D36" s="134"/>
    </row>
    <row r="37" spans="1:9" ht="16" thickBot="1" x14ac:dyDescent="0.25">
      <c r="A37" s="312"/>
      <c r="B37" s="135" t="s">
        <v>526</v>
      </c>
      <c r="C37" s="136"/>
      <c r="D37" s="137"/>
    </row>
    <row r="38" spans="1:9" x14ac:dyDescent="0.2">
      <c r="A38" s="310" t="s">
        <v>518</v>
      </c>
      <c r="B38" s="130" t="s">
        <v>505</v>
      </c>
      <c r="C38" s="131"/>
      <c r="D38" s="132"/>
      <c r="I38" t="s">
        <v>553</v>
      </c>
    </row>
    <row r="39" spans="1:9" x14ac:dyDescent="0.2">
      <c r="A39" s="311"/>
      <c r="B39" s="133" t="s">
        <v>506</v>
      </c>
      <c r="C39" s="49"/>
      <c r="D39" s="134"/>
    </row>
    <row r="40" spans="1:9" ht="16" thickBot="1" x14ac:dyDescent="0.25">
      <c r="A40" s="312"/>
      <c r="B40" s="135" t="s">
        <v>510</v>
      </c>
      <c r="C40" s="136"/>
      <c r="D40" s="137"/>
    </row>
    <row r="41" spans="1:9" x14ac:dyDescent="0.2">
      <c r="A41" s="310" t="s">
        <v>517</v>
      </c>
      <c r="B41" s="130" t="s">
        <v>523</v>
      </c>
      <c r="C41" s="131"/>
      <c r="D41" s="132"/>
    </row>
    <row r="42" spans="1:9" x14ac:dyDescent="0.2">
      <c r="A42" s="311"/>
      <c r="B42" s="133" t="s">
        <v>522</v>
      </c>
      <c r="C42" s="49"/>
      <c r="D42" s="134"/>
    </row>
    <row r="43" spans="1:9" ht="16" thickBot="1" x14ac:dyDescent="0.25">
      <c r="A43" s="312"/>
      <c r="B43" s="135" t="s">
        <v>509</v>
      </c>
      <c r="C43" s="136"/>
      <c r="D43" s="137"/>
    </row>
    <row r="44" spans="1:9" x14ac:dyDescent="0.2">
      <c r="A44" s="310" t="s">
        <v>519</v>
      </c>
      <c r="B44" s="130" t="s">
        <v>505</v>
      </c>
      <c r="C44" s="131"/>
      <c r="D44" s="132"/>
    </row>
    <row r="45" spans="1:9" x14ac:dyDescent="0.2">
      <c r="A45" s="311"/>
      <c r="B45" s="133" t="s">
        <v>506</v>
      </c>
      <c r="C45" s="49"/>
      <c r="D45" s="134"/>
    </row>
    <row r="46" spans="1:9" ht="16" thickBot="1" x14ac:dyDescent="0.25">
      <c r="A46" s="312"/>
      <c r="B46" s="135" t="s">
        <v>520</v>
      </c>
      <c r="C46" s="136"/>
      <c r="D46" s="137"/>
    </row>
    <row r="47" spans="1:9" x14ac:dyDescent="0.2">
      <c r="A47" s="138"/>
      <c r="B47" s="49"/>
      <c r="C47" s="49"/>
      <c r="D47" s="49"/>
    </row>
    <row r="55" spans="1:2" x14ac:dyDescent="0.2">
      <c r="A55" s="3"/>
      <c r="B55" t="s">
        <v>320</v>
      </c>
    </row>
    <row r="56" spans="1:2" x14ac:dyDescent="0.2">
      <c r="A56" s="42"/>
      <c r="B56" t="s">
        <v>321</v>
      </c>
    </row>
  </sheetData>
  <customSheetViews>
    <customSheetView guid="{0F42614E-DC8C-45AE-A084-2485C4FA06F7}" scale="80">
      <pane xSplit="2" ySplit="4" topLeftCell="Q5" activePane="bottomRight" state="frozenSplit"/>
      <selection pane="bottomRight" activeCell="R11" sqref="R11:R12"/>
      <pageMargins left="0.7" right="0.7" top="0.75" bottom="0.75" header="0.3" footer="0.3"/>
      <pageSetup orientation="portrait" horizontalDpi="1200" verticalDpi="1200" r:id="rId1"/>
    </customSheetView>
    <customSheetView guid="{1C71E020-84ED-48AF-A749-6E884FFF5EF5}" scale="80">
      <pane xSplit="1" ySplit="4" topLeftCell="B5" activePane="bottomRight" state="frozenSplit"/>
      <selection pane="bottomRight" activeCell="B13" sqref="B13"/>
      <pageMargins left="0.7" right="0.7" top="0.75" bottom="0.75" header="0.3" footer="0.3"/>
      <pageSetup orientation="portrait" horizontalDpi="1200" verticalDpi="1200" r:id="rId2"/>
    </customSheetView>
  </customSheetViews>
  <mergeCells count="6">
    <mergeCell ref="A44:A46"/>
    <mergeCell ref="A6:A10"/>
    <mergeCell ref="B1:B3"/>
    <mergeCell ref="A41:A43"/>
    <mergeCell ref="A38:A40"/>
    <mergeCell ref="A35:A37"/>
  </mergeCells>
  <dataValidations count="12">
    <dataValidation type="list" allowBlank="1" showInputMessage="1" showErrorMessage="1" sqref="G10 C10:E10 I10 K10">
      <formula1>Location</formula1>
    </dataValidation>
    <dataValidation type="list" allowBlank="1" showInputMessage="1" showErrorMessage="1" sqref="I16 I25 K25">
      <formula1>LightingManufacturer</formula1>
    </dataValidation>
    <dataValidation type="list" allowBlank="1" showInputMessage="1" showErrorMessage="1" sqref="K11 I11">
      <formula1>FoodAreaService</formula1>
    </dataValidation>
    <dataValidation type="list" allowBlank="1" showInputMessage="1" showErrorMessage="1" sqref="K7">
      <formula1>CaseMake</formula1>
    </dataValidation>
    <dataValidation type="list" allowBlank="1" showInputMessage="1" showErrorMessage="1" sqref="J7">
      <formula1>EvaporatorMake</formula1>
    </dataValidation>
    <dataValidation type="list" allowBlank="1" showInputMessage="1" showErrorMessage="1" sqref="I7">
      <formula1>WIMake</formula1>
    </dataValidation>
    <dataValidation type="list" allowBlank="1" showInputMessage="1" showErrorMessage="1" sqref="E7">
      <formula1>CUMake</formula1>
    </dataValidation>
    <dataValidation type="list" allowBlank="1" showInputMessage="1" showErrorMessage="1" sqref="G12 C12:E12">
      <formula1>RefrigerantType</formula1>
    </dataValidation>
    <dataValidation type="list" allowBlank="1" showInputMessage="1" showErrorMessage="1" sqref="D7">
      <formula1>ECCMake</formula1>
    </dataValidation>
    <dataValidation type="list" allowBlank="1" showInputMessage="1" showErrorMessage="1" sqref="C7">
      <formula1>ACCMake</formula1>
    </dataValidation>
    <dataValidation type="list" allowBlank="1" showInputMessage="1" showErrorMessage="1" sqref="F7 H7">
      <formula1>CompressorMake</formula1>
    </dataValidation>
    <dataValidation type="list" allowBlank="1" showInputMessage="1" showErrorMessage="1" sqref="G7">
      <formula1>RackMake</formula1>
    </dataValidation>
  </dataValidations>
  <pageMargins left="0.7" right="0.7" top="0.75" bottom="0.75" header="0.3" footer="0.3"/>
  <pageSetup orientation="portrait" horizontalDpi="1200" verticalDpi="1200"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zoomScale="80" zoomScaleNormal="80" zoomScalePageLayoutView="80" workbookViewId="0">
      <pane xSplit="1" ySplit="6" topLeftCell="B7" activePane="bottomRight" state="frozen"/>
      <selection activeCell="W29" sqref="W29"/>
      <selection pane="topRight" activeCell="W29" sqref="W29"/>
      <selection pane="bottomLeft" activeCell="W29" sqref="W29"/>
      <selection pane="bottomRight" activeCell="W29" sqref="W29"/>
    </sheetView>
  </sheetViews>
  <sheetFormatPr baseColWidth="10" defaultColWidth="8.83203125" defaultRowHeight="15" x14ac:dyDescent="0.2"/>
  <cols>
    <col min="1" max="1" width="15.1640625" bestFit="1" customWidth="1"/>
    <col min="2" max="2" width="34.6640625" bestFit="1" customWidth="1"/>
    <col min="3" max="3" width="29.6640625" bestFit="1" customWidth="1"/>
    <col min="4" max="4" width="47.5" bestFit="1" customWidth="1"/>
  </cols>
  <sheetData>
    <row r="1" spans="1:5" x14ac:dyDescent="0.2">
      <c r="A1" s="5" t="s">
        <v>41</v>
      </c>
      <c r="B1" s="318" t="s">
        <v>0</v>
      </c>
      <c r="C1" s="319"/>
      <c r="D1" s="34"/>
    </row>
    <row r="2" spans="1:5" x14ac:dyDescent="0.2">
      <c r="A2" s="14" t="s">
        <v>242</v>
      </c>
      <c r="B2" s="334">
        <f>B3*1800</f>
        <v>54000</v>
      </c>
      <c r="C2" s="335"/>
      <c r="D2" s="33"/>
    </row>
    <row r="3" spans="1:5" x14ac:dyDescent="0.2">
      <c r="A3" s="14" t="s">
        <v>243</v>
      </c>
      <c r="B3" s="329">
        <v>30</v>
      </c>
      <c r="C3" s="330"/>
      <c r="D3" s="33"/>
    </row>
    <row r="4" spans="1:5" x14ac:dyDescent="0.2">
      <c r="A4" s="243" t="s">
        <v>575</v>
      </c>
      <c r="B4" s="224">
        <v>1.5</v>
      </c>
      <c r="C4" s="235"/>
      <c r="D4" s="224"/>
      <c r="E4" s="8"/>
    </row>
    <row r="5" spans="1:5" ht="16" thickBot="1" x14ac:dyDescent="0.25">
      <c r="A5" s="244"/>
      <c r="B5" s="220">
        <f>B2*B4</f>
        <v>81000</v>
      </c>
      <c r="C5" s="239"/>
      <c r="D5" s="220">
        <f>B5/1804</f>
        <v>44.900221729490021</v>
      </c>
      <c r="E5" s="3">
        <f>D5/60</f>
        <v>0.74833702882483366</v>
      </c>
    </row>
    <row r="6" spans="1:5" ht="16" thickBot="1" x14ac:dyDescent="0.25">
      <c r="A6" s="6"/>
      <c r="B6" s="15" t="s">
        <v>53</v>
      </c>
      <c r="C6" s="16" t="s">
        <v>54</v>
      </c>
      <c r="D6" s="35" t="s">
        <v>25</v>
      </c>
    </row>
    <row r="7" spans="1:5" x14ac:dyDescent="0.2">
      <c r="A7" s="313" t="s">
        <v>55</v>
      </c>
      <c r="B7" s="18" t="s">
        <v>255</v>
      </c>
      <c r="C7" s="27" t="s">
        <v>281</v>
      </c>
      <c r="D7" s="18" t="s">
        <v>282</v>
      </c>
    </row>
    <row r="8" spans="1:5" x14ac:dyDescent="0.2">
      <c r="A8" s="314"/>
      <c r="B8" s="20" t="s">
        <v>62</v>
      </c>
      <c r="C8" s="97" t="s">
        <v>278</v>
      </c>
      <c r="D8" s="20"/>
    </row>
    <row r="9" spans="1:5" x14ac:dyDescent="0.2">
      <c r="A9" s="314"/>
      <c r="B9" s="20" t="s">
        <v>66</v>
      </c>
      <c r="C9" s="28" t="s">
        <v>487</v>
      </c>
      <c r="D9" s="20"/>
    </row>
    <row r="10" spans="1:5" x14ac:dyDescent="0.2">
      <c r="A10" s="314"/>
      <c r="B10" s="20" t="s">
        <v>3</v>
      </c>
      <c r="C10" s="21" t="s">
        <v>487</v>
      </c>
      <c r="D10" s="20"/>
    </row>
    <row r="11" spans="1:5" ht="16" thickBot="1" x14ac:dyDescent="0.25">
      <c r="A11" s="314"/>
      <c r="B11" s="23" t="s">
        <v>272</v>
      </c>
      <c r="C11" s="100" t="s">
        <v>274</v>
      </c>
      <c r="D11" s="23"/>
    </row>
    <row r="12" spans="1:5" x14ac:dyDescent="0.2">
      <c r="A12" s="314"/>
      <c r="B12" s="25" t="s">
        <v>119</v>
      </c>
      <c r="C12" s="22" t="s">
        <v>487</v>
      </c>
      <c r="D12" s="20"/>
    </row>
    <row r="13" spans="1:5" x14ac:dyDescent="0.2">
      <c r="A13" s="314"/>
      <c r="B13" s="25" t="s">
        <v>13</v>
      </c>
      <c r="C13" s="22" t="s">
        <v>387</v>
      </c>
      <c r="D13" s="20"/>
    </row>
    <row r="14" spans="1:5" x14ac:dyDescent="0.2">
      <c r="A14" s="314"/>
      <c r="B14" s="20" t="s">
        <v>12</v>
      </c>
      <c r="C14" s="21" t="s">
        <v>487</v>
      </c>
      <c r="D14" s="20"/>
    </row>
    <row r="15" spans="1:5" x14ac:dyDescent="0.2">
      <c r="A15" s="314"/>
      <c r="B15" s="20" t="s">
        <v>73</v>
      </c>
      <c r="C15" s="22" t="s">
        <v>487</v>
      </c>
      <c r="D15" s="20"/>
    </row>
    <row r="16" spans="1:5" x14ac:dyDescent="0.2">
      <c r="A16" s="314"/>
      <c r="B16" s="20" t="s">
        <v>75</v>
      </c>
      <c r="C16" s="37" t="s">
        <v>303</v>
      </c>
      <c r="D16" s="20"/>
    </row>
    <row r="17" spans="1:4" x14ac:dyDescent="0.2">
      <c r="A17" s="314"/>
      <c r="B17" s="20" t="s">
        <v>285</v>
      </c>
      <c r="C17" s="32" t="s">
        <v>304</v>
      </c>
      <c r="D17" s="20"/>
    </row>
    <row r="18" spans="1:4" x14ac:dyDescent="0.2">
      <c r="A18" s="314"/>
      <c r="B18" s="20" t="s">
        <v>286</v>
      </c>
      <c r="C18" s="32" t="s">
        <v>308</v>
      </c>
      <c r="D18" s="20"/>
    </row>
    <row r="19" spans="1:4" x14ac:dyDescent="0.2">
      <c r="A19" s="314"/>
      <c r="B19" s="20" t="s">
        <v>269</v>
      </c>
      <c r="C19" s="32" t="s">
        <v>487</v>
      </c>
      <c r="D19" s="20"/>
    </row>
    <row r="20" spans="1:4" x14ac:dyDescent="0.2">
      <c r="A20" s="314"/>
      <c r="B20" s="20" t="s">
        <v>288</v>
      </c>
      <c r="C20" s="21"/>
      <c r="D20" s="20"/>
    </row>
    <row r="21" spans="1:4" x14ac:dyDescent="0.2">
      <c r="A21" s="314"/>
      <c r="B21" s="20"/>
      <c r="C21" s="21"/>
      <c r="D21" s="20"/>
    </row>
    <row r="22" spans="1:4" x14ac:dyDescent="0.2">
      <c r="A22" s="314"/>
      <c r="B22" s="20"/>
      <c r="C22" s="21"/>
      <c r="D22" s="20"/>
    </row>
    <row r="23" spans="1:4" ht="16" thickBot="1" x14ac:dyDescent="0.25">
      <c r="A23" s="314"/>
      <c r="B23" s="20"/>
      <c r="C23" s="21"/>
      <c r="D23" s="20"/>
    </row>
    <row r="24" spans="1:4" ht="14.5" customHeight="1" x14ac:dyDescent="0.2">
      <c r="A24" s="331" t="s">
        <v>116</v>
      </c>
      <c r="B24" s="320" t="s">
        <v>298</v>
      </c>
      <c r="C24" s="321"/>
      <c r="D24" s="326"/>
    </row>
    <row r="25" spans="1:4" x14ac:dyDescent="0.2">
      <c r="A25" s="332"/>
      <c r="B25" s="322"/>
      <c r="C25" s="323"/>
      <c r="D25" s="327"/>
    </row>
    <row r="26" spans="1:4" x14ac:dyDescent="0.2">
      <c r="A26" s="332"/>
      <c r="B26" s="322"/>
      <c r="C26" s="323"/>
      <c r="D26" s="327"/>
    </row>
    <row r="27" spans="1:4" x14ac:dyDescent="0.2">
      <c r="A27" s="332"/>
      <c r="B27" s="322"/>
      <c r="C27" s="323"/>
      <c r="D27" s="327"/>
    </row>
    <row r="28" spans="1:4" ht="16" thickBot="1" x14ac:dyDescent="0.25">
      <c r="A28" s="333"/>
      <c r="B28" s="324"/>
      <c r="C28" s="325"/>
      <c r="D28" s="328"/>
    </row>
    <row r="30" spans="1:4" x14ac:dyDescent="0.2">
      <c r="C30" t="s">
        <v>532</v>
      </c>
      <c r="D30" s="36" t="s">
        <v>293</v>
      </c>
    </row>
    <row r="31" spans="1:4" x14ac:dyDescent="0.2">
      <c r="D31" s="36" t="s">
        <v>540</v>
      </c>
    </row>
    <row r="32" spans="1:4" x14ac:dyDescent="0.2">
      <c r="D32" s="36" t="s">
        <v>294</v>
      </c>
    </row>
    <row r="33" spans="1:4" x14ac:dyDescent="0.2">
      <c r="D33" s="36" t="s">
        <v>545</v>
      </c>
    </row>
    <row r="34" spans="1:4" x14ac:dyDescent="0.2">
      <c r="D34" s="36" t="s">
        <v>541</v>
      </c>
    </row>
    <row r="35" spans="1:4" x14ac:dyDescent="0.2">
      <c r="D35" s="36" t="s">
        <v>295</v>
      </c>
    </row>
    <row r="36" spans="1:4" x14ac:dyDescent="0.2">
      <c r="D36" s="36" t="s">
        <v>542</v>
      </c>
    </row>
    <row r="37" spans="1:4" x14ac:dyDescent="0.2">
      <c r="D37" s="36" t="s">
        <v>543</v>
      </c>
    </row>
    <row r="38" spans="1:4" x14ac:dyDescent="0.2">
      <c r="D38" s="36" t="s">
        <v>537</v>
      </c>
    </row>
    <row r="39" spans="1:4" x14ac:dyDescent="0.2">
      <c r="D39" s="36" t="s">
        <v>538</v>
      </c>
    </row>
    <row r="40" spans="1:4" x14ac:dyDescent="0.2">
      <c r="D40" s="36" t="s">
        <v>536</v>
      </c>
    </row>
    <row r="41" spans="1:4" x14ac:dyDescent="0.2">
      <c r="D41" s="36" t="s">
        <v>296</v>
      </c>
    </row>
    <row r="42" spans="1:4" x14ac:dyDescent="0.2">
      <c r="D42" s="36" t="s">
        <v>297</v>
      </c>
    </row>
    <row r="43" spans="1:4" x14ac:dyDescent="0.2">
      <c r="D43" s="36" t="s">
        <v>539</v>
      </c>
    </row>
    <row r="44" spans="1:4" x14ac:dyDescent="0.2">
      <c r="D44" s="36" t="s">
        <v>544</v>
      </c>
    </row>
    <row r="47" spans="1:4" ht="16" thickBot="1" x14ac:dyDescent="0.25"/>
    <row r="48" spans="1:4" x14ac:dyDescent="0.2">
      <c r="A48" s="310" t="s">
        <v>521</v>
      </c>
      <c r="B48" s="130" t="s">
        <v>524</v>
      </c>
      <c r="C48" s="131"/>
      <c r="D48" s="132"/>
    </row>
    <row r="49" spans="1:4" x14ac:dyDescent="0.2">
      <c r="A49" s="311"/>
      <c r="B49" s="133" t="s">
        <v>525</v>
      </c>
      <c r="C49" s="49"/>
      <c r="D49" s="134"/>
    </row>
    <row r="50" spans="1:4" ht="16" thickBot="1" x14ac:dyDescent="0.25">
      <c r="A50" s="312"/>
      <c r="B50" s="135" t="s">
        <v>526</v>
      </c>
      <c r="C50" s="136"/>
      <c r="D50" s="137"/>
    </row>
  </sheetData>
  <customSheetViews>
    <customSheetView guid="{0F42614E-DC8C-45AE-A084-2485C4FA06F7}" scale="70">
      <pane xSplit="1" ySplit="4" topLeftCell="B5" activePane="bottomRight" state="frozenSplit"/>
      <selection pane="bottomRight" activeCell="J27" sqref="J27"/>
      <pageMargins left="0.7" right="0.7" top="0.75" bottom="0.75" header="0.3" footer="0.3"/>
      <pageSetup orientation="portrait" horizontalDpi="1200" verticalDpi="1200" r:id="rId1"/>
    </customSheetView>
    <customSheetView guid="{1C71E020-84ED-48AF-A749-6E884FFF5EF5}" scale="70">
      <pane xSplit="1" ySplit="4" topLeftCell="B5" activePane="bottomRight" state="frozenSplit"/>
      <selection pane="bottomRight" activeCell="J27" sqref="J27"/>
      <pageMargins left="0.7" right="0.7" top="0.75" bottom="0.75" header="0.3" footer="0.3"/>
      <pageSetup orientation="portrait" horizontalDpi="1200" verticalDpi="1200" r:id="rId2"/>
    </customSheetView>
  </customSheetViews>
  <mergeCells count="9">
    <mergeCell ref="B1:C1"/>
    <mergeCell ref="B24:C28"/>
    <mergeCell ref="D24:D28"/>
    <mergeCell ref="B3:C3"/>
    <mergeCell ref="A48:A50"/>
    <mergeCell ref="A7:A11"/>
    <mergeCell ref="A12:A23"/>
    <mergeCell ref="A24:A28"/>
    <mergeCell ref="B2:C2"/>
  </mergeCells>
  <dataValidations count="4">
    <dataValidation type="list" allowBlank="1" showInputMessage="1" showErrorMessage="1" sqref="C8">
      <formula1>SCMake</formula1>
    </dataValidation>
    <dataValidation type="list" allowBlank="1" showInputMessage="1" showErrorMessage="1" sqref="C13">
      <formula1>RefrigerantType</formula1>
    </dataValidation>
    <dataValidation type="list" allowBlank="1" showInputMessage="1" showErrorMessage="1" sqref="C18">
      <formula1>LightingManufacturer</formula1>
    </dataValidation>
    <dataValidation type="list" allowBlank="1" showInputMessage="1" showErrorMessage="1" sqref="C11">
      <formula1>Location</formula1>
    </dataValidation>
  </dataValidations>
  <pageMargins left="0.7" right="0.7" top="0.75" bottom="0.75" header="0.3" footer="0.3"/>
  <pageSetup orientation="portrait" horizontalDpi="1200" verticalDpi="1200"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AK45"/>
  <sheetViews>
    <sheetView workbookViewId="0">
      <pane xSplit="2" topLeftCell="N1" activePane="topRight" state="frozen"/>
      <selection pane="topRight" activeCell="B9" sqref="B9"/>
    </sheetView>
  </sheetViews>
  <sheetFormatPr baseColWidth="10" defaultColWidth="8.83203125" defaultRowHeight="15" x14ac:dyDescent="0.2"/>
  <cols>
    <col min="2" max="2" width="33.83203125" customWidth="1"/>
    <col min="3" max="4" width="13.5" customWidth="1"/>
    <col min="5" max="5" width="17.5" customWidth="1"/>
    <col min="6" max="6" width="13.5" customWidth="1"/>
    <col min="7" max="7" width="15.5" customWidth="1"/>
    <col min="8" max="8" width="13.5" customWidth="1"/>
    <col min="9" max="9" width="18.83203125" customWidth="1"/>
    <col min="10" max="10" width="25.5" customWidth="1"/>
    <col min="11" max="11" width="13.5" customWidth="1"/>
    <col min="12" max="12" width="23" customWidth="1"/>
    <col min="13" max="13" width="16.5" customWidth="1"/>
    <col min="14" max="14" width="20.33203125" customWidth="1"/>
    <col min="15" max="15" width="27.5" customWidth="1"/>
    <col min="16" max="18" width="11.5" customWidth="1"/>
    <col min="19" max="19" width="14.1640625" customWidth="1"/>
    <col min="20" max="20" width="11.5" customWidth="1"/>
    <col min="22" max="23" width="14.5" customWidth="1"/>
    <col min="24" max="24" width="21.1640625" customWidth="1"/>
    <col min="25" max="25" width="16" customWidth="1"/>
    <col min="26" max="26" width="23.5" customWidth="1"/>
    <col min="27" max="27" width="18.83203125" customWidth="1"/>
    <col min="28" max="28" width="14" customWidth="1"/>
    <col min="29" max="30" width="19.5" customWidth="1"/>
    <col min="31" max="32" width="26.83203125" customWidth="1"/>
    <col min="33" max="35" width="20.1640625" customWidth="1"/>
  </cols>
  <sheetData>
    <row r="1" spans="1:37" s="265" customFormat="1" ht="46" thickBot="1" x14ac:dyDescent="0.25">
      <c r="A1" s="267" t="s">
        <v>614</v>
      </c>
      <c r="B1" s="266" t="s">
        <v>41</v>
      </c>
      <c r="C1" s="263" t="s">
        <v>56</v>
      </c>
      <c r="D1" s="264" t="s">
        <v>272</v>
      </c>
      <c r="E1" s="264" t="s">
        <v>251</v>
      </c>
      <c r="F1" s="264" t="s">
        <v>62</v>
      </c>
      <c r="G1" s="264" t="s">
        <v>66</v>
      </c>
      <c r="H1" s="264" t="s">
        <v>467</v>
      </c>
      <c r="I1" s="264" t="s">
        <v>466</v>
      </c>
      <c r="J1" s="264" t="s">
        <v>406</v>
      </c>
      <c r="K1" s="264" t="s">
        <v>461</v>
      </c>
      <c r="L1" s="283" t="s">
        <v>552</v>
      </c>
      <c r="M1" s="284" t="s">
        <v>13</v>
      </c>
      <c r="N1" s="284" t="s">
        <v>400</v>
      </c>
      <c r="O1" s="264" t="s">
        <v>397</v>
      </c>
      <c r="P1" s="264" t="s">
        <v>101</v>
      </c>
      <c r="Q1" s="264" t="s">
        <v>258</v>
      </c>
      <c r="R1" s="285" t="s">
        <v>87</v>
      </c>
      <c r="S1" s="285" t="s">
        <v>99</v>
      </c>
      <c r="T1" s="286" t="s">
        <v>262</v>
      </c>
      <c r="U1" s="286" t="s">
        <v>263</v>
      </c>
      <c r="V1" s="286" t="s">
        <v>284</v>
      </c>
      <c r="W1" s="286" t="s">
        <v>285</v>
      </c>
      <c r="X1" s="286" t="s">
        <v>495</v>
      </c>
      <c r="Y1" s="286" t="s">
        <v>290</v>
      </c>
      <c r="Z1" s="286" t="s">
        <v>291</v>
      </c>
      <c r="AA1" s="286" t="s">
        <v>286</v>
      </c>
      <c r="AB1" s="286" t="s">
        <v>289</v>
      </c>
      <c r="AC1" s="285" t="s">
        <v>462</v>
      </c>
      <c r="AD1" s="286" t="s">
        <v>489</v>
      </c>
      <c r="AE1" s="287" t="s">
        <v>118</v>
      </c>
      <c r="AF1" s="286" t="s">
        <v>259</v>
      </c>
      <c r="AG1" s="287" t="s">
        <v>117</v>
      </c>
      <c r="AH1" s="285" t="s">
        <v>260</v>
      </c>
      <c r="AI1" s="288" t="s">
        <v>287</v>
      </c>
    </row>
    <row r="2" spans="1:37" s="9" customFormat="1" x14ac:dyDescent="0.2">
      <c r="A2" s="9" t="s">
        <v>613</v>
      </c>
      <c r="B2" s="268" t="s">
        <v>42</v>
      </c>
      <c r="C2" s="269"/>
      <c r="D2" s="362" t="s">
        <v>399</v>
      </c>
      <c r="E2" s="362" t="s">
        <v>399</v>
      </c>
      <c r="F2" s="270"/>
      <c r="G2" s="270"/>
      <c r="H2" s="270"/>
      <c r="I2" s="270" t="s">
        <v>602</v>
      </c>
      <c r="J2" s="270" t="s">
        <v>612</v>
      </c>
      <c r="K2" s="270" t="s">
        <v>607</v>
      </c>
      <c r="L2" s="270"/>
      <c r="M2" s="270"/>
      <c r="N2" s="270"/>
      <c r="O2" s="271" t="s">
        <v>603</v>
      </c>
      <c r="P2" s="270"/>
      <c r="Q2" s="270"/>
      <c r="R2" s="270" t="s">
        <v>399</v>
      </c>
      <c r="S2" s="270" t="s">
        <v>399</v>
      </c>
      <c r="T2" s="361" t="s">
        <v>399</v>
      </c>
      <c r="U2" s="361" t="s">
        <v>399</v>
      </c>
      <c r="V2" s="361" t="s">
        <v>399</v>
      </c>
      <c r="W2" s="361" t="s">
        <v>399</v>
      </c>
      <c r="X2" s="361" t="s">
        <v>399</v>
      </c>
      <c r="Y2" s="361" t="s">
        <v>399</v>
      </c>
      <c r="Z2" s="361" t="s">
        <v>399</v>
      </c>
      <c r="AA2" s="361" t="s">
        <v>399</v>
      </c>
      <c r="AB2" s="361" t="s">
        <v>399</v>
      </c>
      <c r="AC2" s="270" t="s">
        <v>399</v>
      </c>
      <c r="AD2" s="362" t="s">
        <v>399</v>
      </c>
      <c r="AE2" s="270"/>
      <c r="AF2" s="362" t="s">
        <v>399</v>
      </c>
      <c r="AG2" s="270"/>
      <c r="AH2" s="270" t="s">
        <v>399</v>
      </c>
      <c r="AI2" s="272"/>
    </row>
    <row r="3" spans="1:37" s="9" customFormat="1" x14ac:dyDescent="0.2">
      <c r="A3" s="9" t="s">
        <v>613</v>
      </c>
      <c r="B3" s="273" t="s">
        <v>43</v>
      </c>
      <c r="C3" s="274"/>
      <c r="D3" s="362" t="s">
        <v>399</v>
      </c>
      <c r="E3" s="362" t="s">
        <v>399</v>
      </c>
      <c r="F3" s="275"/>
      <c r="G3" s="275"/>
      <c r="H3" s="275"/>
      <c r="I3" s="275" t="s">
        <v>602</v>
      </c>
      <c r="J3" s="270" t="s">
        <v>612</v>
      </c>
      <c r="K3" s="275" t="s">
        <v>607</v>
      </c>
      <c r="L3" s="275"/>
      <c r="M3" s="275"/>
      <c r="N3" s="275"/>
      <c r="O3" s="276" t="s">
        <v>603</v>
      </c>
      <c r="P3" s="275"/>
      <c r="Q3" s="275"/>
      <c r="R3" s="275" t="s">
        <v>399</v>
      </c>
      <c r="S3" s="275" t="s">
        <v>399</v>
      </c>
      <c r="T3" s="362" t="s">
        <v>399</v>
      </c>
      <c r="U3" s="362" t="s">
        <v>399</v>
      </c>
      <c r="V3" s="362" t="s">
        <v>399</v>
      </c>
      <c r="W3" s="362" t="s">
        <v>399</v>
      </c>
      <c r="X3" s="362" t="s">
        <v>399</v>
      </c>
      <c r="Y3" s="362" t="s">
        <v>399</v>
      </c>
      <c r="Z3" s="362" t="s">
        <v>399</v>
      </c>
      <c r="AA3" s="362" t="s">
        <v>399</v>
      </c>
      <c r="AB3" s="362" t="s">
        <v>399</v>
      </c>
      <c r="AC3" s="275" t="s">
        <v>399</v>
      </c>
      <c r="AD3" s="362" t="s">
        <v>399</v>
      </c>
      <c r="AE3" s="275"/>
      <c r="AF3" s="362" t="s">
        <v>399</v>
      </c>
      <c r="AG3" s="275"/>
      <c r="AH3" s="275" t="s">
        <v>399</v>
      </c>
      <c r="AI3" s="277"/>
    </row>
    <row r="4" spans="1:37" s="9" customFormat="1" x14ac:dyDescent="0.2">
      <c r="A4" s="9" t="s">
        <v>613</v>
      </c>
      <c r="B4" s="273" t="s">
        <v>44</v>
      </c>
      <c r="C4" s="274"/>
      <c r="D4" s="362" t="s">
        <v>399</v>
      </c>
      <c r="E4" s="362" t="s">
        <v>399</v>
      </c>
      <c r="F4" s="275"/>
      <c r="G4" s="275"/>
      <c r="H4" s="275"/>
      <c r="I4" s="275" t="s">
        <v>602</v>
      </c>
      <c r="J4" s="275" t="s">
        <v>77</v>
      </c>
      <c r="K4" s="275" t="s">
        <v>607</v>
      </c>
      <c r="L4" s="275" t="s">
        <v>399</v>
      </c>
      <c r="M4" s="275" t="s">
        <v>399</v>
      </c>
      <c r="N4" s="275" t="s">
        <v>399</v>
      </c>
      <c r="O4" s="276" t="s">
        <v>603</v>
      </c>
      <c r="P4" s="275"/>
      <c r="Q4" s="275"/>
      <c r="R4" s="275" t="s">
        <v>399</v>
      </c>
      <c r="S4" s="275" t="s">
        <v>399</v>
      </c>
      <c r="T4" s="362" t="s">
        <v>399</v>
      </c>
      <c r="U4" s="362" t="s">
        <v>399</v>
      </c>
      <c r="V4" s="362" t="s">
        <v>399</v>
      </c>
      <c r="W4" s="362" t="s">
        <v>399</v>
      </c>
      <c r="X4" s="362" t="s">
        <v>399</v>
      </c>
      <c r="Y4" s="362" t="s">
        <v>399</v>
      </c>
      <c r="Z4" s="362" t="s">
        <v>399</v>
      </c>
      <c r="AA4" s="362" t="s">
        <v>399</v>
      </c>
      <c r="AB4" s="362" t="s">
        <v>399</v>
      </c>
      <c r="AC4" s="275" t="s">
        <v>399</v>
      </c>
      <c r="AD4" s="362" t="s">
        <v>399</v>
      </c>
      <c r="AE4" s="275" t="s">
        <v>399</v>
      </c>
      <c r="AF4" s="362" t="s">
        <v>399</v>
      </c>
      <c r="AG4" s="275" t="s">
        <v>399</v>
      </c>
      <c r="AH4" s="275" t="s">
        <v>399</v>
      </c>
      <c r="AI4" s="277" t="s">
        <v>399</v>
      </c>
    </row>
    <row r="5" spans="1:37" s="9" customFormat="1" x14ac:dyDescent="0.2">
      <c r="A5" s="9" t="s">
        <v>613</v>
      </c>
      <c r="B5" s="278" t="s">
        <v>45</v>
      </c>
      <c r="C5" s="274"/>
      <c r="D5" s="362" t="s">
        <v>399</v>
      </c>
      <c r="E5" s="362" t="s">
        <v>399</v>
      </c>
      <c r="F5" s="275"/>
      <c r="G5" s="275"/>
      <c r="H5" s="275"/>
      <c r="I5" s="275" t="s">
        <v>602</v>
      </c>
      <c r="J5" s="275" t="s">
        <v>77</v>
      </c>
      <c r="K5" s="275" t="s">
        <v>607</v>
      </c>
      <c r="L5" s="275"/>
      <c r="M5" s="275"/>
      <c r="N5" s="275" t="s">
        <v>399</v>
      </c>
      <c r="O5" s="275" t="s">
        <v>399</v>
      </c>
      <c r="P5" s="275"/>
      <c r="Q5" s="275"/>
      <c r="R5" s="275" t="s">
        <v>399</v>
      </c>
      <c r="S5" s="275" t="s">
        <v>399</v>
      </c>
      <c r="T5" s="362" t="s">
        <v>399</v>
      </c>
      <c r="U5" s="362" t="s">
        <v>399</v>
      </c>
      <c r="V5" s="362" t="s">
        <v>399</v>
      </c>
      <c r="W5" s="362" t="s">
        <v>399</v>
      </c>
      <c r="X5" s="362" t="s">
        <v>399</v>
      </c>
      <c r="Y5" s="362" t="s">
        <v>399</v>
      </c>
      <c r="Z5" s="362" t="s">
        <v>399</v>
      </c>
      <c r="AA5" s="362" t="s">
        <v>399</v>
      </c>
      <c r="AB5" s="362" t="s">
        <v>399</v>
      </c>
      <c r="AC5" s="275" t="s">
        <v>399</v>
      </c>
      <c r="AD5" s="362" t="s">
        <v>399</v>
      </c>
      <c r="AE5" s="275" t="s">
        <v>399</v>
      </c>
      <c r="AF5" s="362" t="s">
        <v>399</v>
      </c>
      <c r="AG5" s="275" t="s">
        <v>399</v>
      </c>
      <c r="AH5" s="275" t="s">
        <v>399</v>
      </c>
      <c r="AI5" s="277" t="s">
        <v>399</v>
      </c>
    </row>
    <row r="6" spans="1:37" s="9" customFormat="1" x14ac:dyDescent="0.2">
      <c r="A6" s="9" t="s">
        <v>613</v>
      </c>
      <c r="B6" s="278" t="s">
        <v>46</v>
      </c>
      <c r="C6" s="274"/>
      <c r="D6" s="362" t="s">
        <v>399</v>
      </c>
      <c r="E6" s="362" t="s">
        <v>399</v>
      </c>
      <c r="F6" s="275"/>
      <c r="G6" s="275"/>
      <c r="H6" s="275"/>
      <c r="I6" s="275" t="s">
        <v>602</v>
      </c>
      <c r="J6" s="275" t="s">
        <v>78</v>
      </c>
      <c r="K6" s="275" t="s">
        <v>607</v>
      </c>
      <c r="L6" s="275" t="s">
        <v>399</v>
      </c>
      <c r="M6" s="275" t="s">
        <v>399</v>
      </c>
      <c r="N6" s="275" t="s">
        <v>399</v>
      </c>
      <c r="O6" s="275" t="s">
        <v>399</v>
      </c>
      <c r="P6" s="275"/>
      <c r="Q6" s="275"/>
      <c r="R6" s="275" t="s">
        <v>399</v>
      </c>
      <c r="S6" s="275" t="s">
        <v>399</v>
      </c>
      <c r="T6" s="362" t="s">
        <v>399</v>
      </c>
      <c r="U6" s="362" t="s">
        <v>399</v>
      </c>
      <c r="V6" s="362" t="s">
        <v>399</v>
      </c>
      <c r="W6" s="362" t="s">
        <v>399</v>
      </c>
      <c r="X6" s="362" t="s">
        <v>399</v>
      </c>
      <c r="Y6" s="362" t="s">
        <v>399</v>
      </c>
      <c r="Z6" s="362" t="s">
        <v>399</v>
      </c>
      <c r="AA6" s="362" t="s">
        <v>399</v>
      </c>
      <c r="AB6" s="362" t="s">
        <v>399</v>
      </c>
      <c r="AC6" s="275" t="s">
        <v>399</v>
      </c>
      <c r="AD6" s="362" t="s">
        <v>399</v>
      </c>
      <c r="AE6" s="275" t="s">
        <v>399</v>
      </c>
      <c r="AF6" s="362" t="s">
        <v>399</v>
      </c>
      <c r="AG6" s="275" t="s">
        <v>399</v>
      </c>
      <c r="AH6" s="275" t="s">
        <v>399</v>
      </c>
      <c r="AI6" s="277" t="s">
        <v>399</v>
      </c>
    </row>
    <row r="7" spans="1:37" s="9" customFormat="1" x14ac:dyDescent="0.2">
      <c r="A7" s="9" t="s">
        <v>613</v>
      </c>
      <c r="B7" s="278" t="s">
        <v>47</v>
      </c>
      <c r="C7" s="274"/>
      <c r="D7" s="362" t="s">
        <v>399</v>
      </c>
      <c r="E7" s="362" t="s">
        <v>399</v>
      </c>
      <c r="F7" s="275"/>
      <c r="G7" s="275"/>
      <c r="H7" s="275"/>
      <c r="I7" s="275" t="s">
        <v>602</v>
      </c>
      <c r="J7" s="275" t="s">
        <v>612</v>
      </c>
      <c r="K7" s="275" t="s">
        <v>607</v>
      </c>
      <c r="L7" s="275"/>
      <c r="M7" s="275"/>
      <c r="N7" s="275"/>
      <c r="O7" s="275" t="s">
        <v>399</v>
      </c>
      <c r="P7" s="275"/>
      <c r="Q7" s="275"/>
      <c r="R7" s="276" t="s">
        <v>603</v>
      </c>
      <c r="S7" s="275" t="s">
        <v>399</v>
      </c>
      <c r="T7" s="362" t="s">
        <v>399</v>
      </c>
      <c r="U7" s="362" t="s">
        <v>399</v>
      </c>
      <c r="V7" s="362" t="s">
        <v>399</v>
      </c>
      <c r="W7" s="362" t="s">
        <v>399</v>
      </c>
      <c r="X7" s="362" t="s">
        <v>399</v>
      </c>
      <c r="Y7" s="362" t="s">
        <v>399</v>
      </c>
      <c r="Z7" s="362" t="s">
        <v>399</v>
      </c>
      <c r="AA7" s="362" t="s">
        <v>399</v>
      </c>
      <c r="AB7" s="362" t="s">
        <v>399</v>
      </c>
      <c r="AC7" s="275" t="s">
        <v>399</v>
      </c>
      <c r="AD7" s="362" t="s">
        <v>399</v>
      </c>
      <c r="AE7" s="275" t="s">
        <v>399</v>
      </c>
      <c r="AF7" s="362" t="s">
        <v>399</v>
      </c>
      <c r="AG7" s="275" t="s">
        <v>399</v>
      </c>
      <c r="AH7" s="275" t="s">
        <v>399</v>
      </c>
      <c r="AI7" s="277" t="s">
        <v>399</v>
      </c>
    </row>
    <row r="8" spans="1:37" s="9" customFormat="1" x14ac:dyDescent="0.2">
      <c r="A8" s="9" t="s">
        <v>613</v>
      </c>
      <c r="B8" s="278" t="s">
        <v>48</v>
      </c>
      <c r="C8" s="274"/>
      <c r="D8" s="362" t="s">
        <v>399</v>
      </c>
      <c r="E8" s="362" t="s">
        <v>399</v>
      </c>
      <c r="F8" s="275"/>
      <c r="G8" s="275"/>
      <c r="H8" s="275"/>
      <c r="I8" s="275" t="s">
        <v>602</v>
      </c>
      <c r="J8" s="275" t="s">
        <v>612</v>
      </c>
      <c r="K8" s="275" t="s">
        <v>607</v>
      </c>
      <c r="L8" s="275" t="s">
        <v>399</v>
      </c>
      <c r="M8" s="275" t="s">
        <v>399</v>
      </c>
      <c r="N8" s="275" t="s">
        <v>399</v>
      </c>
      <c r="O8" s="275" t="s">
        <v>399</v>
      </c>
      <c r="P8" s="275"/>
      <c r="Q8" s="275"/>
      <c r="R8" s="275" t="s">
        <v>399</v>
      </c>
      <c r="S8" s="275" t="s">
        <v>399</v>
      </c>
      <c r="T8" s="362" t="s">
        <v>399</v>
      </c>
      <c r="U8" s="362" t="s">
        <v>399</v>
      </c>
      <c r="V8" s="362" t="s">
        <v>399</v>
      </c>
      <c r="W8" s="362" t="s">
        <v>399</v>
      </c>
      <c r="X8" s="362" t="s">
        <v>399</v>
      </c>
      <c r="Y8" s="362" t="s">
        <v>399</v>
      </c>
      <c r="Z8" s="362" t="s">
        <v>399</v>
      </c>
      <c r="AA8" s="362" t="s">
        <v>399</v>
      </c>
      <c r="AB8" s="362" t="s">
        <v>399</v>
      </c>
      <c r="AC8" s="275" t="s">
        <v>399</v>
      </c>
      <c r="AD8" s="362" t="s">
        <v>399</v>
      </c>
      <c r="AE8" s="275" t="s">
        <v>399</v>
      </c>
      <c r="AF8" s="362" t="s">
        <v>399</v>
      </c>
      <c r="AG8" s="275" t="s">
        <v>399</v>
      </c>
      <c r="AH8" s="275" t="s">
        <v>399</v>
      </c>
      <c r="AI8" s="277" t="s">
        <v>399</v>
      </c>
    </row>
    <row r="9" spans="1:37" s="9" customFormat="1" x14ac:dyDescent="0.2">
      <c r="A9" s="9" t="s">
        <v>613</v>
      </c>
      <c r="B9" s="278" t="s">
        <v>49</v>
      </c>
      <c r="C9" s="274"/>
      <c r="D9" s="362" t="s">
        <v>399</v>
      </c>
      <c r="E9" s="362" t="s">
        <v>399</v>
      </c>
      <c r="F9" s="275"/>
      <c r="G9" s="275"/>
      <c r="H9" s="275"/>
      <c r="I9" s="275" t="s">
        <v>602</v>
      </c>
      <c r="J9" s="275" t="s">
        <v>612</v>
      </c>
      <c r="K9" s="275" t="s">
        <v>607</v>
      </c>
      <c r="L9" s="275"/>
      <c r="M9" s="275" t="s">
        <v>399</v>
      </c>
      <c r="N9" s="275" t="s">
        <v>399</v>
      </c>
      <c r="O9" s="275" t="s">
        <v>399</v>
      </c>
      <c r="P9" s="275"/>
      <c r="Q9" s="275"/>
      <c r="R9" s="275" t="s">
        <v>399</v>
      </c>
      <c r="S9" s="275" t="s">
        <v>399</v>
      </c>
      <c r="T9" s="362" t="s">
        <v>399</v>
      </c>
      <c r="U9" s="362" t="s">
        <v>399</v>
      </c>
      <c r="V9" s="362" t="s">
        <v>399</v>
      </c>
      <c r="W9" s="362" t="s">
        <v>399</v>
      </c>
      <c r="X9" s="362" t="s">
        <v>399</v>
      </c>
      <c r="Y9" s="362" t="s">
        <v>399</v>
      </c>
      <c r="Z9" s="362" t="s">
        <v>399</v>
      </c>
      <c r="AA9" s="362" t="s">
        <v>399</v>
      </c>
      <c r="AB9" s="362" t="s">
        <v>399</v>
      </c>
      <c r="AC9" s="275" t="s">
        <v>399</v>
      </c>
      <c r="AD9" s="362" t="s">
        <v>399</v>
      </c>
      <c r="AE9" s="275"/>
      <c r="AF9" s="362" t="s">
        <v>399</v>
      </c>
      <c r="AG9" s="275"/>
      <c r="AH9" s="275" t="s">
        <v>399</v>
      </c>
      <c r="AI9" s="277"/>
    </row>
    <row r="10" spans="1:37" s="9" customFormat="1" x14ac:dyDescent="0.2">
      <c r="A10" s="9" t="s">
        <v>613</v>
      </c>
      <c r="B10" s="278" t="s">
        <v>51</v>
      </c>
      <c r="C10" s="274"/>
      <c r="D10" s="362" t="s">
        <v>399</v>
      </c>
      <c r="E10" s="362" t="s">
        <v>399</v>
      </c>
      <c r="F10" s="275"/>
      <c r="G10" s="275"/>
      <c r="H10" s="275"/>
      <c r="I10" s="275" t="s">
        <v>602</v>
      </c>
      <c r="J10" s="275" t="s">
        <v>78</v>
      </c>
      <c r="K10" s="275" t="s">
        <v>607</v>
      </c>
      <c r="L10" s="275" t="s">
        <v>399</v>
      </c>
      <c r="M10" s="275" t="s">
        <v>399</v>
      </c>
      <c r="N10" s="275" t="s">
        <v>399</v>
      </c>
      <c r="O10" s="275" t="s">
        <v>399</v>
      </c>
      <c r="P10" s="275" t="s">
        <v>399</v>
      </c>
      <c r="Q10" s="275" t="s">
        <v>399</v>
      </c>
      <c r="R10" s="275" t="s">
        <v>399</v>
      </c>
      <c r="S10" s="275" t="s">
        <v>399</v>
      </c>
      <c r="T10" s="362" t="s">
        <v>399</v>
      </c>
      <c r="U10" s="362" t="s">
        <v>399</v>
      </c>
      <c r="V10" s="362" t="s">
        <v>399</v>
      </c>
      <c r="W10" s="362" t="s">
        <v>399</v>
      </c>
      <c r="X10" s="362" t="s">
        <v>399</v>
      </c>
      <c r="Y10" s="362" t="s">
        <v>399</v>
      </c>
      <c r="Z10" s="362" t="s">
        <v>399</v>
      </c>
      <c r="AA10" s="362" t="s">
        <v>399</v>
      </c>
      <c r="AB10" s="362" t="s">
        <v>399</v>
      </c>
      <c r="AC10" s="275" t="s">
        <v>399</v>
      </c>
      <c r="AD10" s="362" t="s">
        <v>399</v>
      </c>
      <c r="AE10" s="275" t="s">
        <v>399</v>
      </c>
      <c r="AF10" s="362" t="s">
        <v>399</v>
      </c>
      <c r="AG10" s="275" t="s">
        <v>399</v>
      </c>
      <c r="AH10" s="275" t="s">
        <v>399</v>
      </c>
      <c r="AI10" s="277" t="s">
        <v>399</v>
      </c>
    </row>
    <row r="11" spans="1:37" s="9" customFormat="1" x14ac:dyDescent="0.2">
      <c r="A11" s="9" t="s">
        <v>613</v>
      </c>
      <c r="B11" s="278" t="s">
        <v>52</v>
      </c>
      <c r="C11" s="274"/>
      <c r="D11" s="362" t="s">
        <v>399</v>
      </c>
      <c r="E11" s="362" t="s">
        <v>399</v>
      </c>
      <c r="F11" s="275"/>
      <c r="G11" s="275"/>
      <c r="H11" s="275"/>
      <c r="I11" s="275" t="s">
        <v>602</v>
      </c>
      <c r="J11" s="275" t="s">
        <v>612</v>
      </c>
      <c r="K11" s="275" t="s">
        <v>607</v>
      </c>
      <c r="L11" s="275"/>
      <c r="M11" s="275"/>
      <c r="N11" s="275"/>
      <c r="O11" s="275" t="s">
        <v>399</v>
      </c>
      <c r="P11" s="275"/>
      <c r="Q11" s="275"/>
      <c r="R11" s="275" t="s">
        <v>399</v>
      </c>
      <c r="S11" s="276" t="s">
        <v>603</v>
      </c>
      <c r="T11" s="362" t="s">
        <v>399</v>
      </c>
      <c r="U11" s="362" t="s">
        <v>399</v>
      </c>
      <c r="V11" s="362" t="s">
        <v>399</v>
      </c>
      <c r="W11" s="362" t="s">
        <v>399</v>
      </c>
      <c r="X11" s="362" t="s">
        <v>399</v>
      </c>
      <c r="Y11" s="362" t="s">
        <v>399</v>
      </c>
      <c r="Z11" s="362" t="s">
        <v>399</v>
      </c>
      <c r="AA11" s="362" t="s">
        <v>399</v>
      </c>
      <c r="AB11" s="362" t="s">
        <v>399</v>
      </c>
      <c r="AC11" s="275" t="s">
        <v>399</v>
      </c>
      <c r="AD11" s="362" t="s">
        <v>399</v>
      </c>
      <c r="AE11" s="275"/>
      <c r="AF11" s="362" t="s">
        <v>399</v>
      </c>
      <c r="AG11" s="275"/>
      <c r="AH11" s="275" t="s">
        <v>399</v>
      </c>
      <c r="AI11" s="277"/>
    </row>
    <row r="12" spans="1:37" s="9" customFormat="1" x14ac:dyDescent="0.2">
      <c r="A12" s="9" t="s">
        <v>613</v>
      </c>
      <c r="B12" s="278" t="s">
        <v>239</v>
      </c>
      <c r="C12" s="274"/>
      <c r="D12" s="362" t="s">
        <v>399</v>
      </c>
      <c r="E12" s="362" t="s">
        <v>399</v>
      </c>
      <c r="F12" s="275"/>
      <c r="G12" s="275"/>
      <c r="H12" s="275"/>
      <c r="I12" s="275" t="s">
        <v>602</v>
      </c>
      <c r="J12" s="275" t="s">
        <v>612</v>
      </c>
      <c r="K12" s="275" t="s">
        <v>607</v>
      </c>
      <c r="L12" s="275"/>
      <c r="M12" s="275"/>
      <c r="N12" s="275"/>
      <c r="O12" s="276" t="s">
        <v>603</v>
      </c>
      <c r="P12" s="275"/>
      <c r="Q12" s="275"/>
      <c r="R12" s="275" t="s">
        <v>399</v>
      </c>
      <c r="S12" s="275" t="s">
        <v>399</v>
      </c>
      <c r="T12" s="362" t="s">
        <v>399</v>
      </c>
      <c r="U12" s="362" t="s">
        <v>399</v>
      </c>
      <c r="V12" s="362" t="s">
        <v>399</v>
      </c>
      <c r="W12" s="362" t="s">
        <v>399</v>
      </c>
      <c r="X12" s="362" t="s">
        <v>399</v>
      </c>
      <c r="Y12" s="362" t="s">
        <v>399</v>
      </c>
      <c r="Z12" s="362" t="s">
        <v>399</v>
      </c>
      <c r="AA12" s="362" t="s">
        <v>399</v>
      </c>
      <c r="AB12" s="362" t="s">
        <v>399</v>
      </c>
      <c r="AC12" s="275" t="s">
        <v>399</v>
      </c>
      <c r="AD12" s="362" t="s">
        <v>399</v>
      </c>
      <c r="AE12" s="275" t="s">
        <v>399</v>
      </c>
      <c r="AF12" s="362" t="s">
        <v>399</v>
      </c>
      <c r="AG12" s="275"/>
      <c r="AH12" s="275"/>
      <c r="AI12" s="277"/>
    </row>
    <row r="13" spans="1:37" s="9" customFormat="1" x14ac:dyDescent="0.2">
      <c r="A13" s="9" t="s">
        <v>613</v>
      </c>
      <c r="B13" s="278" t="s">
        <v>516</v>
      </c>
      <c r="C13" s="274" t="s">
        <v>399</v>
      </c>
      <c r="D13" s="362" t="s">
        <v>399</v>
      </c>
      <c r="E13" s="362" t="s">
        <v>399</v>
      </c>
      <c r="F13" s="274" t="s">
        <v>399</v>
      </c>
      <c r="G13" s="274" t="s">
        <v>399</v>
      </c>
      <c r="H13" s="274" t="s">
        <v>399</v>
      </c>
      <c r="I13" s="274" t="s">
        <v>399</v>
      </c>
      <c r="J13" s="274" t="s">
        <v>399</v>
      </c>
      <c r="K13" s="274" t="s">
        <v>399</v>
      </c>
      <c r="L13" s="275" t="s">
        <v>399</v>
      </c>
      <c r="M13" s="275" t="s">
        <v>399</v>
      </c>
      <c r="N13" s="275" t="s">
        <v>399</v>
      </c>
      <c r="O13" s="275" t="s">
        <v>399</v>
      </c>
      <c r="P13" s="275" t="s">
        <v>399</v>
      </c>
      <c r="Q13" s="275" t="s">
        <v>399</v>
      </c>
      <c r="R13" s="275" t="s">
        <v>399</v>
      </c>
      <c r="S13" s="275" t="s">
        <v>399</v>
      </c>
      <c r="T13" s="362" t="s">
        <v>399</v>
      </c>
      <c r="U13" s="362" t="s">
        <v>399</v>
      </c>
      <c r="V13" s="362" t="s">
        <v>399</v>
      </c>
      <c r="W13" s="362" t="s">
        <v>399</v>
      </c>
      <c r="X13" s="362" t="s">
        <v>399</v>
      </c>
      <c r="Y13" s="362" t="s">
        <v>399</v>
      </c>
      <c r="Z13" s="362" t="s">
        <v>399</v>
      </c>
      <c r="AA13" s="362" t="s">
        <v>399</v>
      </c>
      <c r="AB13" s="362" t="s">
        <v>399</v>
      </c>
      <c r="AC13" s="275" t="s">
        <v>604</v>
      </c>
      <c r="AD13" s="362" t="s">
        <v>399</v>
      </c>
      <c r="AE13" s="275" t="s">
        <v>399</v>
      </c>
      <c r="AF13" s="362" t="s">
        <v>399</v>
      </c>
      <c r="AG13" s="275" t="s">
        <v>399</v>
      </c>
      <c r="AH13" s="275" t="s">
        <v>399</v>
      </c>
      <c r="AI13" s="275" t="s">
        <v>399</v>
      </c>
    </row>
    <row r="14" spans="1:37" s="9" customFormat="1" x14ac:dyDescent="0.2">
      <c r="A14" s="9" t="s">
        <v>613</v>
      </c>
      <c r="B14" s="278" t="s">
        <v>464</v>
      </c>
      <c r="C14" s="274" t="s">
        <v>399</v>
      </c>
      <c r="D14" s="362" t="s">
        <v>399</v>
      </c>
      <c r="E14" s="362" t="s">
        <v>399</v>
      </c>
      <c r="F14" s="274" t="s">
        <v>399</v>
      </c>
      <c r="G14" s="274" t="s">
        <v>399</v>
      </c>
      <c r="H14" s="274" t="s">
        <v>399</v>
      </c>
      <c r="I14" s="274" t="s">
        <v>399</v>
      </c>
      <c r="J14" s="274" t="s">
        <v>399</v>
      </c>
      <c r="K14" s="274" t="s">
        <v>399</v>
      </c>
      <c r="L14" s="275" t="s">
        <v>399</v>
      </c>
      <c r="M14" s="275" t="s">
        <v>399</v>
      </c>
      <c r="N14" s="275" t="s">
        <v>399</v>
      </c>
      <c r="O14" s="275" t="s">
        <v>399</v>
      </c>
      <c r="P14" s="275" t="s">
        <v>399</v>
      </c>
      <c r="Q14" s="275" t="s">
        <v>399</v>
      </c>
      <c r="R14" s="275" t="s">
        <v>399</v>
      </c>
      <c r="S14" s="275" t="s">
        <v>399</v>
      </c>
      <c r="T14" s="362" t="s">
        <v>399</v>
      </c>
      <c r="U14" s="362" t="s">
        <v>399</v>
      </c>
      <c r="V14" s="362" t="s">
        <v>399</v>
      </c>
      <c r="W14" s="362" t="s">
        <v>399</v>
      </c>
      <c r="X14" s="362" t="s">
        <v>399</v>
      </c>
      <c r="Y14" s="362" t="s">
        <v>399</v>
      </c>
      <c r="Z14" s="362" t="s">
        <v>399</v>
      </c>
      <c r="AA14" s="362" t="s">
        <v>399</v>
      </c>
      <c r="AB14" s="362" t="s">
        <v>399</v>
      </c>
      <c r="AC14" s="275" t="s">
        <v>604</v>
      </c>
      <c r="AD14" s="362" t="s">
        <v>399</v>
      </c>
      <c r="AE14" s="275" t="s">
        <v>399</v>
      </c>
      <c r="AF14" s="362" t="s">
        <v>399</v>
      </c>
      <c r="AG14" s="275" t="s">
        <v>399</v>
      </c>
      <c r="AH14" s="275" t="s">
        <v>399</v>
      </c>
      <c r="AI14" s="275" t="s">
        <v>399</v>
      </c>
    </row>
    <row r="15" spans="1:37" s="9" customFormat="1" x14ac:dyDescent="0.2">
      <c r="A15" s="9" t="s">
        <v>615</v>
      </c>
      <c r="B15" s="260" t="s">
        <v>49</v>
      </c>
      <c r="C15" s="357" t="s">
        <v>605</v>
      </c>
      <c r="D15" s="358"/>
      <c r="E15" s="358"/>
      <c r="F15" s="358"/>
      <c r="G15" s="358"/>
      <c r="H15" s="358"/>
      <c r="I15" s="358" t="s">
        <v>602</v>
      </c>
      <c r="J15" s="358" t="s">
        <v>283</v>
      </c>
      <c r="K15" s="362" t="s">
        <v>399</v>
      </c>
      <c r="L15" s="358"/>
      <c r="M15" s="358"/>
      <c r="N15" s="358"/>
      <c r="O15" s="362" t="s">
        <v>399</v>
      </c>
      <c r="P15" s="358"/>
      <c r="Q15" s="358"/>
      <c r="R15" s="362" t="s">
        <v>399</v>
      </c>
      <c r="S15" s="362" t="s">
        <v>399</v>
      </c>
      <c r="T15" s="359" t="s">
        <v>603</v>
      </c>
      <c r="U15" s="358" t="s">
        <v>399</v>
      </c>
      <c r="V15" s="358" t="s">
        <v>399</v>
      </c>
      <c r="W15" s="358" t="s">
        <v>399</v>
      </c>
      <c r="X15" s="358" t="s">
        <v>399</v>
      </c>
      <c r="Y15" s="358" t="s">
        <v>399</v>
      </c>
      <c r="Z15" s="358" t="s">
        <v>399</v>
      </c>
      <c r="AA15" s="358" t="s">
        <v>399</v>
      </c>
      <c r="AB15" s="358" t="s">
        <v>399</v>
      </c>
      <c r="AC15" s="358" t="s">
        <v>399</v>
      </c>
      <c r="AD15" s="358"/>
      <c r="AE15" s="362" t="s">
        <v>399</v>
      </c>
      <c r="AF15" s="358"/>
      <c r="AG15" s="358"/>
      <c r="AH15" s="358"/>
      <c r="AI15" s="360"/>
      <c r="AK15" s="111"/>
    </row>
    <row r="16" spans="1:37" s="9" customFormat="1" x14ac:dyDescent="0.2">
      <c r="A16" s="9" t="s">
        <v>615</v>
      </c>
      <c r="B16" s="260" t="s">
        <v>245</v>
      </c>
      <c r="C16" s="357" t="s">
        <v>605</v>
      </c>
      <c r="D16" s="358"/>
      <c r="E16" s="358"/>
      <c r="F16" s="358"/>
      <c r="G16" s="358"/>
      <c r="H16" s="358"/>
      <c r="I16" s="358" t="s">
        <v>602</v>
      </c>
      <c r="J16" s="358" t="s">
        <v>78</v>
      </c>
      <c r="K16" s="362" t="s">
        <v>399</v>
      </c>
      <c r="L16" s="358"/>
      <c r="M16" s="358"/>
      <c r="N16" s="358" t="s">
        <v>399</v>
      </c>
      <c r="O16" s="362" t="s">
        <v>399</v>
      </c>
      <c r="P16" s="358"/>
      <c r="Q16" s="358"/>
      <c r="R16" s="362" t="s">
        <v>399</v>
      </c>
      <c r="S16" s="362" t="s">
        <v>399</v>
      </c>
      <c r="T16" s="359" t="s">
        <v>603</v>
      </c>
      <c r="U16" s="358" t="s">
        <v>399</v>
      </c>
      <c r="V16" s="358" t="s">
        <v>399</v>
      </c>
      <c r="W16" s="358" t="s">
        <v>399</v>
      </c>
      <c r="X16" s="358" t="s">
        <v>399</v>
      </c>
      <c r="Y16" s="358" t="s">
        <v>399</v>
      </c>
      <c r="Z16" s="358" t="s">
        <v>399</v>
      </c>
      <c r="AA16" s="358" t="s">
        <v>399</v>
      </c>
      <c r="AB16" s="358" t="s">
        <v>399</v>
      </c>
      <c r="AC16" s="358" t="s">
        <v>399</v>
      </c>
      <c r="AD16" s="358"/>
      <c r="AE16" s="362" t="s">
        <v>399</v>
      </c>
      <c r="AF16" s="358"/>
      <c r="AG16" s="358"/>
      <c r="AH16" s="358"/>
      <c r="AI16" s="360"/>
    </row>
    <row r="17" spans="1:37" s="9" customFormat="1" x14ac:dyDescent="0.2">
      <c r="A17" s="9" t="s">
        <v>615</v>
      </c>
      <c r="B17" s="260" t="s">
        <v>246</v>
      </c>
      <c r="C17" s="357" t="s">
        <v>605</v>
      </c>
      <c r="D17" s="358"/>
      <c r="E17" s="358"/>
      <c r="F17" s="358"/>
      <c r="G17" s="358"/>
      <c r="H17" s="358"/>
      <c r="I17" s="358" t="s">
        <v>602</v>
      </c>
      <c r="J17" s="358" t="s">
        <v>78</v>
      </c>
      <c r="K17" s="362" t="s">
        <v>399</v>
      </c>
      <c r="L17" s="358"/>
      <c r="M17" s="358"/>
      <c r="N17" s="358"/>
      <c r="O17" s="362" t="s">
        <v>399</v>
      </c>
      <c r="P17" s="358"/>
      <c r="Q17" s="358"/>
      <c r="R17" s="362" t="s">
        <v>399</v>
      </c>
      <c r="S17" s="362" t="s">
        <v>399</v>
      </c>
      <c r="T17" s="359" t="s">
        <v>603</v>
      </c>
      <c r="U17" s="358" t="s">
        <v>399</v>
      </c>
      <c r="V17" s="358" t="s">
        <v>399</v>
      </c>
      <c r="W17" s="358" t="s">
        <v>399</v>
      </c>
      <c r="X17" s="358" t="s">
        <v>399</v>
      </c>
      <c r="Y17" s="358" t="s">
        <v>399</v>
      </c>
      <c r="Z17" s="358" t="s">
        <v>399</v>
      </c>
      <c r="AA17" s="358" t="s">
        <v>399</v>
      </c>
      <c r="AB17" s="358" t="s">
        <v>399</v>
      </c>
      <c r="AC17" s="358" t="s">
        <v>399</v>
      </c>
      <c r="AD17" s="358"/>
      <c r="AE17" s="362" t="s">
        <v>399</v>
      </c>
      <c r="AF17" s="358"/>
      <c r="AG17" s="358"/>
      <c r="AH17" s="358"/>
      <c r="AI17" s="360"/>
    </row>
    <row r="18" spans="1:37" s="9" customFormat="1" x14ac:dyDescent="0.2">
      <c r="A18" s="9" t="s">
        <v>615</v>
      </c>
      <c r="B18" s="261" t="s">
        <v>253</v>
      </c>
      <c r="C18" s="357" t="s">
        <v>605</v>
      </c>
      <c r="D18" s="358" t="s">
        <v>399</v>
      </c>
      <c r="E18" s="358"/>
      <c r="F18" s="358"/>
      <c r="G18" s="358"/>
      <c r="H18" s="358"/>
      <c r="I18" s="358" t="s">
        <v>602</v>
      </c>
      <c r="J18" s="358" t="s">
        <v>79</v>
      </c>
      <c r="K18" s="362" t="s">
        <v>399</v>
      </c>
      <c r="L18" s="358"/>
      <c r="M18" s="358" t="s">
        <v>399</v>
      </c>
      <c r="N18" s="358" t="s">
        <v>399</v>
      </c>
      <c r="O18" s="362" t="s">
        <v>399</v>
      </c>
      <c r="P18" s="358" t="s">
        <v>399</v>
      </c>
      <c r="Q18" s="358" t="s">
        <v>399</v>
      </c>
      <c r="R18" s="362" t="s">
        <v>399</v>
      </c>
      <c r="S18" s="362" t="s">
        <v>399</v>
      </c>
      <c r="T18" s="359" t="s">
        <v>603</v>
      </c>
      <c r="U18" s="359" t="s">
        <v>603</v>
      </c>
      <c r="V18" s="359" t="s">
        <v>603</v>
      </c>
      <c r="W18" s="358" t="s">
        <v>399</v>
      </c>
      <c r="X18" s="358" t="s">
        <v>399</v>
      </c>
      <c r="Y18" s="358" t="s">
        <v>399</v>
      </c>
      <c r="Z18" s="358" t="s">
        <v>399</v>
      </c>
      <c r="AA18" s="358" t="s">
        <v>399</v>
      </c>
      <c r="AB18" s="358" t="s">
        <v>399</v>
      </c>
      <c r="AC18" s="358" t="s">
        <v>399</v>
      </c>
      <c r="AD18" s="358"/>
      <c r="AE18" s="362" t="s">
        <v>399</v>
      </c>
      <c r="AF18" s="358" t="s">
        <v>399</v>
      </c>
      <c r="AG18" s="358" t="s">
        <v>399</v>
      </c>
      <c r="AH18" s="358" t="s">
        <v>399</v>
      </c>
      <c r="AI18" s="360"/>
    </row>
    <row r="19" spans="1:37" s="9" customFormat="1" x14ac:dyDescent="0.2">
      <c r="A19" s="9" t="s">
        <v>615</v>
      </c>
      <c r="B19" s="261" t="s">
        <v>261</v>
      </c>
      <c r="C19" s="357" t="s">
        <v>605</v>
      </c>
      <c r="D19" s="358"/>
      <c r="E19" s="358"/>
      <c r="F19" s="358"/>
      <c r="G19" s="358"/>
      <c r="H19" s="358"/>
      <c r="I19" s="358" t="s">
        <v>399</v>
      </c>
      <c r="J19" s="358" t="s">
        <v>399</v>
      </c>
      <c r="K19" s="362" t="s">
        <v>399</v>
      </c>
      <c r="L19" s="358"/>
      <c r="M19" s="358"/>
      <c r="N19" s="358"/>
      <c r="O19" s="362" t="s">
        <v>399</v>
      </c>
      <c r="P19" s="358"/>
      <c r="Q19" s="358"/>
      <c r="R19" s="362" t="s">
        <v>399</v>
      </c>
      <c r="S19" s="362" t="s">
        <v>399</v>
      </c>
      <c r="T19" s="358" t="s">
        <v>399</v>
      </c>
      <c r="U19" s="358" t="s">
        <v>399</v>
      </c>
      <c r="V19" s="358" t="s">
        <v>399</v>
      </c>
      <c r="W19" s="358" t="s">
        <v>399</v>
      </c>
      <c r="X19" s="358" t="s">
        <v>399</v>
      </c>
      <c r="Y19" s="358" t="s">
        <v>399</v>
      </c>
      <c r="Z19" s="358" t="s">
        <v>399</v>
      </c>
      <c r="AA19" s="358" t="s">
        <v>399</v>
      </c>
      <c r="AB19" s="358" t="s">
        <v>399</v>
      </c>
      <c r="AC19" s="358" t="s">
        <v>399</v>
      </c>
      <c r="AD19" s="358"/>
      <c r="AE19" s="362" t="s">
        <v>399</v>
      </c>
      <c r="AF19" s="358"/>
      <c r="AG19" s="358"/>
      <c r="AH19" s="358"/>
      <c r="AI19" s="360"/>
    </row>
    <row r="20" spans="1:37" s="9" customFormat="1" x14ac:dyDescent="0.2">
      <c r="A20" s="9" t="s">
        <v>615</v>
      </c>
      <c r="B20" s="261" t="s">
        <v>38</v>
      </c>
      <c r="C20" s="357" t="s">
        <v>605</v>
      </c>
      <c r="D20" s="358" t="s">
        <v>399</v>
      </c>
      <c r="E20" s="358"/>
      <c r="F20" s="358"/>
      <c r="G20" s="358"/>
      <c r="H20" s="358"/>
      <c r="I20" s="358" t="s">
        <v>602</v>
      </c>
      <c r="J20" s="358" t="s">
        <v>79</v>
      </c>
      <c r="K20" s="362" t="s">
        <v>399</v>
      </c>
      <c r="L20" s="358"/>
      <c r="M20" s="358" t="s">
        <v>399</v>
      </c>
      <c r="N20" s="358" t="s">
        <v>399</v>
      </c>
      <c r="O20" s="362" t="s">
        <v>399</v>
      </c>
      <c r="P20" s="358" t="s">
        <v>399</v>
      </c>
      <c r="Q20" s="358" t="s">
        <v>399</v>
      </c>
      <c r="R20" s="362" t="s">
        <v>399</v>
      </c>
      <c r="S20" s="362" t="s">
        <v>399</v>
      </c>
      <c r="T20" s="359" t="s">
        <v>603</v>
      </c>
      <c r="U20" s="359" t="s">
        <v>603</v>
      </c>
      <c r="V20" s="359" t="s">
        <v>603</v>
      </c>
      <c r="W20" s="358" t="s">
        <v>399</v>
      </c>
      <c r="X20" s="358" t="s">
        <v>399</v>
      </c>
      <c r="Y20" s="358" t="s">
        <v>399</v>
      </c>
      <c r="Z20" s="358" t="s">
        <v>399</v>
      </c>
      <c r="AA20" s="358" t="s">
        <v>399</v>
      </c>
      <c r="AB20" s="358" t="s">
        <v>399</v>
      </c>
      <c r="AC20" s="358" t="s">
        <v>399</v>
      </c>
      <c r="AD20" s="358"/>
      <c r="AE20" s="362" t="s">
        <v>399</v>
      </c>
      <c r="AF20" s="358" t="s">
        <v>399</v>
      </c>
      <c r="AG20" s="358" t="s">
        <v>399</v>
      </c>
      <c r="AH20" s="358" t="s">
        <v>399</v>
      </c>
      <c r="AI20" s="360"/>
    </row>
    <row r="21" spans="1:37" s="9" customFormat="1" x14ac:dyDescent="0.2">
      <c r="A21" s="9" t="s">
        <v>615</v>
      </c>
      <c r="B21" s="261" t="s">
        <v>266</v>
      </c>
      <c r="C21" s="357" t="s">
        <v>605</v>
      </c>
      <c r="D21" s="358"/>
      <c r="E21" s="358"/>
      <c r="F21" s="358"/>
      <c r="G21" s="358" t="s">
        <v>608</v>
      </c>
      <c r="H21" s="358" t="s">
        <v>399</v>
      </c>
      <c r="I21" s="358" t="s">
        <v>399</v>
      </c>
      <c r="J21" s="358" t="s">
        <v>399</v>
      </c>
      <c r="K21" s="362" t="s">
        <v>399</v>
      </c>
      <c r="L21" s="358" t="s">
        <v>399</v>
      </c>
      <c r="M21" s="358" t="s">
        <v>399</v>
      </c>
      <c r="N21" s="358" t="s">
        <v>399</v>
      </c>
      <c r="O21" s="362" t="s">
        <v>399</v>
      </c>
      <c r="P21" s="358" t="s">
        <v>399</v>
      </c>
      <c r="Q21" s="358" t="s">
        <v>399</v>
      </c>
      <c r="R21" s="362" t="s">
        <v>399</v>
      </c>
      <c r="S21" s="362" t="s">
        <v>399</v>
      </c>
      <c r="T21" s="358" t="s">
        <v>399</v>
      </c>
      <c r="U21" s="358" t="s">
        <v>399</v>
      </c>
      <c r="V21" s="358" t="s">
        <v>399</v>
      </c>
      <c r="W21" s="358" t="s">
        <v>399</v>
      </c>
      <c r="X21" s="358" t="s">
        <v>610</v>
      </c>
      <c r="Y21" s="358" t="s">
        <v>610</v>
      </c>
      <c r="Z21" s="358"/>
      <c r="AA21" s="358" t="s">
        <v>399</v>
      </c>
      <c r="AB21" s="359" t="s">
        <v>603</v>
      </c>
      <c r="AC21" s="358" t="s">
        <v>399</v>
      </c>
      <c r="AD21" s="358"/>
      <c r="AE21" s="362" t="s">
        <v>399</v>
      </c>
      <c r="AF21" s="358" t="s">
        <v>399</v>
      </c>
      <c r="AG21" s="358" t="s">
        <v>399</v>
      </c>
      <c r="AH21" s="358" t="s">
        <v>399</v>
      </c>
      <c r="AI21" s="360"/>
    </row>
    <row r="22" spans="1:37" s="9" customFormat="1" x14ac:dyDescent="0.2">
      <c r="A22" s="9" t="s">
        <v>615</v>
      </c>
      <c r="B22" s="261" t="s">
        <v>276</v>
      </c>
      <c r="C22" s="357" t="s">
        <v>605</v>
      </c>
      <c r="D22" s="358" t="s">
        <v>399</v>
      </c>
      <c r="E22" s="358"/>
      <c r="F22" s="358"/>
      <c r="G22" s="358"/>
      <c r="H22" s="358"/>
      <c r="I22" s="358" t="s">
        <v>602</v>
      </c>
      <c r="J22" s="358" t="s">
        <v>283</v>
      </c>
      <c r="K22" s="362" t="s">
        <v>399</v>
      </c>
      <c r="L22" s="358"/>
      <c r="M22" s="358" t="s">
        <v>399</v>
      </c>
      <c r="N22" s="358" t="s">
        <v>399</v>
      </c>
      <c r="O22" s="362" t="s">
        <v>399</v>
      </c>
      <c r="P22" s="358"/>
      <c r="Q22" s="358"/>
      <c r="R22" s="362" t="s">
        <v>399</v>
      </c>
      <c r="S22" s="362" t="s">
        <v>399</v>
      </c>
      <c r="T22" s="358" t="s">
        <v>399</v>
      </c>
      <c r="U22" s="358" t="s">
        <v>399</v>
      </c>
      <c r="V22" s="358" t="s">
        <v>399</v>
      </c>
      <c r="W22" s="358" t="s">
        <v>399</v>
      </c>
      <c r="X22" s="358" t="s">
        <v>399</v>
      </c>
      <c r="Y22" s="358" t="s">
        <v>399</v>
      </c>
      <c r="Z22" s="358" t="s">
        <v>399</v>
      </c>
      <c r="AA22" s="358" t="s">
        <v>399</v>
      </c>
      <c r="AB22" s="358" t="s">
        <v>399</v>
      </c>
      <c r="AC22" s="358" t="s">
        <v>399</v>
      </c>
      <c r="AD22" s="358"/>
      <c r="AE22" s="362" t="s">
        <v>399</v>
      </c>
      <c r="AF22" s="358" t="s">
        <v>399</v>
      </c>
      <c r="AG22" s="358" t="s">
        <v>399</v>
      </c>
      <c r="AH22" s="358" t="s">
        <v>399</v>
      </c>
      <c r="AI22" s="360"/>
    </row>
    <row r="23" spans="1:37" s="9" customFormat="1" x14ac:dyDescent="0.2">
      <c r="A23" s="9" t="s">
        <v>615</v>
      </c>
      <c r="B23" s="261" t="s">
        <v>617</v>
      </c>
      <c r="C23" s="357" t="s">
        <v>605</v>
      </c>
      <c r="D23" s="358"/>
      <c r="E23" s="358"/>
      <c r="F23" s="358"/>
      <c r="G23" s="358"/>
      <c r="H23" s="358"/>
      <c r="I23" s="358" t="s">
        <v>602</v>
      </c>
      <c r="J23" s="358" t="s">
        <v>611</v>
      </c>
      <c r="K23" s="362" t="s">
        <v>399</v>
      </c>
      <c r="L23" s="358" t="s">
        <v>399</v>
      </c>
      <c r="M23" s="358" t="s">
        <v>399</v>
      </c>
      <c r="N23" s="358" t="s">
        <v>399</v>
      </c>
      <c r="O23" s="362" t="s">
        <v>399</v>
      </c>
      <c r="P23" s="358" t="s">
        <v>399</v>
      </c>
      <c r="Q23" s="358" t="s">
        <v>399</v>
      </c>
      <c r="R23" s="362" t="s">
        <v>399</v>
      </c>
      <c r="S23" s="362" t="s">
        <v>399</v>
      </c>
      <c r="T23" s="358" t="s">
        <v>399</v>
      </c>
      <c r="U23" s="358" t="s">
        <v>399</v>
      </c>
      <c r="V23" s="358" t="s">
        <v>399</v>
      </c>
      <c r="W23" s="358" t="s">
        <v>399</v>
      </c>
      <c r="X23" s="358" t="s">
        <v>399</v>
      </c>
      <c r="Y23" s="358" t="s">
        <v>610</v>
      </c>
      <c r="Z23" s="358"/>
      <c r="AA23" s="358" t="s">
        <v>399</v>
      </c>
      <c r="AB23" s="358" t="s">
        <v>399</v>
      </c>
      <c r="AC23" s="358" t="s">
        <v>399</v>
      </c>
      <c r="AD23" s="358"/>
      <c r="AE23" s="362" t="s">
        <v>399</v>
      </c>
      <c r="AF23" s="358" t="s">
        <v>399</v>
      </c>
      <c r="AG23" s="358" t="s">
        <v>399</v>
      </c>
      <c r="AH23" s="358" t="s">
        <v>399</v>
      </c>
      <c r="AI23" s="360"/>
    </row>
    <row r="24" spans="1:37" s="9" customFormat="1" ht="16" thickBot="1" x14ac:dyDescent="0.25">
      <c r="A24" s="9" t="s">
        <v>616</v>
      </c>
      <c r="B24" s="352" t="s">
        <v>0</v>
      </c>
      <c r="C24" s="353" t="s">
        <v>605</v>
      </c>
      <c r="D24" s="354"/>
      <c r="E24" s="355" t="s">
        <v>399</v>
      </c>
      <c r="F24" s="355"/>
      <c r="G24" s="355"/>
      <c r="H24" s="355"/>
      <c r="I24" s="355" t="s">
        <v>602</v>
      </c>
      <c r="J24" s="355" t="s">
        <v>611</v>
      </c>
      <c r="K24" s="362" t="s">
        <v>399</v>
      </c>
      <c r="L24" s="355"/>
      <c r="M24" s="355"/>
      <c r="N24" s="355"/>
      <c r="O24" s="362" t="s">
        <v>399</v>
      </c>
      <c r="P24" s="355" t="s">
        <v>399</v>
      </c>
      <c r="Q24" s="355" t="s">
        <v>399</v>
      </c>
      <c r="R24" s="362" t="s">
        <v>399</v>
      </c>
      <c r="S24" s="362" t="s">
        <v>399</v>
      </c>
      <c r="T24" s="355" t="s">
        <v>399</v>
      </c>
      <c r="U24" s="355" t="s">
        <v>399</v>
      </c>
      <c r="V24" s="355" t="s">
        <v>399</v>
      </c>
      <c r="W24" s="355" t="s">
        <v>610</v>
      </c>
      <c r="X24" s="355" t="s">
        <v>399</v>
      </c>
      <c r="Y24" s="355" t="s">
        <v>399</v>
      </c>
      <c r="Z24" s="355" t="s">
        <v>399</v>
      </c>
      <c r="AA24" s="355"/>
      <c r="AB24" s="355" t="s">
        <v>399</v>
      </c>
      <c r="AC24" s="355" t="s">
        <v>399</v>
      </c>
      <c r="AD24" s="355"/>
      <c r="AE24" s="362" t="s">
        <v>399</v>
      </c>
      <c r="AF24" s="355" t="s">
        <v>399</v>
      </c>
      <c r="AG24" s="355" t="s">
        <v>399</v>
      </c>
      <c r="AH24" s="355" t="s">
        <v>399</v>
      </c>
      <c r="AI24" s="356"/>
    </row>
    <row r="25" spans="1:37" ht="40.75" customHeight="1" x14ac:dyDescent="0.2">
      <c r="B25" s="49"/>
      <c r="C25" s="251" t="s">
        <v>606</v>
      </c>
      <c r="D25" s="43"/>
      <c r="E25" s="43"/>
      <c r="F25" s="43"/>
      <c r="G25" s="43"/>
      <c r="H25" s="48"/>
      <c r="I25" s="48"/>
      <c r="J25" s="43"/>
      <c r="K25" s="43"/>
      <c r="L25" s="43"/>
      <c r="O25" s="43"/>
      <c r="P25" s="43"/>
      <c r="AD25" s="131"/>
      <c r="AE25" s="131" t="s">
        <v>524</v>
      </c>
      <c r="AI25" s="336" t="s">
        <v>609</v>
      </c>
      <c r="AJ25" s="336"/>
      <c r="AK25" s="336"/>
    </row>
    <row r="26" spans="1:37" x14ac:dyDescent="0.2">
      <c r="AD26" s="256" t="s">
        <v>521</v>
      </c>
      <c r="AE26" s="49" t="s">
        <v>525</v>
      </c>
    </row>
    <row r="27" spans="1:37" x14ac:dyDescent="0.2">
      <c r="AD27" s="258"/>
      <c r="AE27" s="49" t="s">
        <v>526</v>
      </c>
    </row>
    <row r="29" spans="1:37" x14ac:dyDescent="0.2">
      <c r="D29" s="65"/>
      <c r="E29" s="65"/>
      <c r="F29" s="65"/>
      <c r="G29" s="65"/>
      <c r="H29" s="65"/>
      <c r="AE29" s="118" t="s">
        <v>507</v>
      </c>
    </row>
    <row r="30" spans="1:37" x14ac:dyDescent="0.2">
      <c r="AD30" s="255" t="s">
        <v>503</v>
      </c>
      <c r="AE30" s="118" t="s">
        <v>508</v>
      </c>
    </row>
    <row r="31" spans="1:37" x14ac:dyDescent="0.2">
      <c r="AE31" s="118" t="s">
        <v>509</v>
      </c>
    </row>
    <row r="33" spans="29:32" x14ac:dyDescent="0.2">
      <c r="AE33" s="118" t="s">
        <v>505</v>
      </c>
    </row>
    <row r="34" spans="29:32" x14ac:dyDescent="0.2">
      <c r="AD34" s="123" t="s">
        <v>504</v>
      </c>
      <c r="AE34" s="118" t="s">
        <v>506</v>
      </c>
    </row>
    <row r="35" spans="29:32" x14ac:dyDescent="0.2">
      <c r="AE35" s="118" t="s">
        <v>510</v>
      </c>
    </row>
    <row r="37" spans="29:32" x14ac:dyDescent="0.2">
      <c r="AC37" s="49"/>
      <c r="AD37" s="49"/>
      <c r="AE37" s="49" t="s">
        <v>523</v>
      </c>
    </row>
    <row r="38" spans="29:32" x14ac:dyDescent="0.2">
      <c r="AC38" s="49"/>
      <c r="AD38" s="256" t="s">
        <v>517</v>
      </c>
      <c r="AE38" s="49" t="s">
        <v>522</v>
      </c>
    </row>
    <row r="39" spans="29:32" ht="14.5" customHeight="1" x14ac:dyDescent="0.2">
      <c r="AC39" s="49"/>
      <c r="AD39" s="49"/>
      <c r="AE39" s="49" t="s">
        <v>509</v>
      </c>
    </row>
    <row r="40" spans="29:32" x14ac:dyDescent="0.2">
      <c r="AC40" s="49"/>
      <c r="AD40" s="257"/>
      <c r="AE40" s="49"/>
    </row>
    <row r="41" spans="29:32" x14ac:dyDescent="0.2">
      <c r="AC41" s="49"/>
      <c r="AD41" s="257"/>
      <c r="AE41" s="49" t="s">
        <v>505</v>
      </c>
      <c r="AF41" s="49"/>
    </row>
    <row r="42" spans="29:32" ht="14.5" customHeight="1" x14ac:dyDescent="0.2">
      <c r="AD42" s="256" t="s">
        <v>519</v>
      </c>
      <c r="AE42" s="49" t="s">
        <v>506</v>
      </c>
      <c r="AF42" s="49"/>
    </row>
    <row r="43" spans="29:32" x14ac:dyDescent="0.2">
      <c r="AD43" s="257"/>
      <c r="AE43" s="49" t="s">
        <v>520</v>
      </c>
      <c r="AF43" s="49"/>
    </row>
    <row r="44" spans="29:32" x14ac:dyDescent="0.2">
      <c r="AD44" s="257"/>
      <c r="AF44" s="49"/>
    </row>
    <row r="45" spans="29:32" x14ac:dyDescent="0.2">
      <c r="AD45" s="49"/>
      <c r="AE45" s="49"/>
      <c r="AF45" s="49"/>
    </row>
  </sheetData>
  <autoFilter ref="A1:AK27"/>
  <mergeCells count="1">
    <mergeCell ref="AI25:AK25"/>
  </mergeCell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24"/>
  <sheetViews>
    <sheetView workbookViewId="0">
      <selection activeCell="A14" sqref="A14:XFD14"/>
    </sheetView>
  </sheetViews>
  <sheetFormatPr baseColWidth="10" defaultRowHeight="15" x14ac:dyDescent="0.2"/>
  <cols>
    <col min="1" max="1" width="13.1640625" customWidth="1"/>
    <col min="2" max="2" width="30.1640625" bestFit="1" customWidth="1"/>
  </cols>
  <sheetData>
    <row r="1" spans="1:35" ht="91" thickBot="1" x14ac:dyDescent="0.25">
      <c r="A1" s="267" t="s">
        <v>614</v>
      </c>
      <c r="B1" s="266" t="s">
        <v>41</v>
      </c>
      <c r="C1" s="263" t="s">
        <v>56</v>
      </c>
      <c r="D1" s="264" t="s">
        <v>272</v>
      </c>
      <c r="E1" s="264" t="s">
        <v>251</v>
      </c>
      <c r="F1" s="264" t="s">
        <v>62</v>
      </c>
      <c r="G1" s="264" t="s">
        <v>66</v>
      </c>
      <c r="H1" s="264" t="s">
        <v>467</v>
      </c>
      <c r="I1" s="264" t="s">
        <v>466</v>
      </c>
      <c r="J1" s="264" t="s">
        <v>406</v>
      </c>
      <c r="K1" s="264" t="s">
        <v>461</v>
      </c>
      <c r="L1" s="283" t="s">
        <v>552</v>
      </c>
      <c r="M1" s="284" t="s">
        <v>13</v>
      </c>
      <c r="N1" s="284" t="s">
        <v>400</v>
      </c>
      <c r="O1" s="264" t="s">
        <v>397</v>
      </c>
      <c r="P1" s="264" t="s">
        <v>101</v>
      </c>
      <c r="Q1" s="264" t="s">
        <v>258</v>
      </c>
      <c r="R1" s="285" t="s">
        <v>87</v>
      </c>
      <c r="S1" s="285" t="s">
        <v>99</v>
      </c>
      <c r="T1" s="286" t="s">
        <v>262</v>
      </c>
      <c r="U1" s="286" t="s">
        <v>263</v>
      </c>
      <c r="V1" s="286" t="s">
        <v>284</v>
      </c>
      <c r="W1" s="286" t="s">
        <v>285</v>
      </c>
      <c r="X1" s="286" t="s">
        <v>495</v>
      </c>
      <c r="Y1" s="286" t="s">
        <v>290</v>
      </c>
      <c r="Z1" s="286" t="s">
        <v>291</v>
      </c>
      <c r="AA1" s="286" t="s">
        <v>286</v>
      </c>
      <c r="AB1" s="286" t="s">
        <v>289</v>
      </c>
      <c r="AC1" s="285" t="s">
        <v>462</v>
      </c>
      <c r="AD1" s="286" t="s">
        <v>489</v>
      </c>
      <c r="AE1" s="287" t="s">
        <v>118</v>
      </c>
      <c r="AF1" s="286" t="s">
        <v>259</v>
      </c>
      <c r="AG1" s="287" t="s">
        <v>117</v>
      </c>
      <c r="AH1" s="285" t="s">
        <v>260</v>
      </c>
      <c r="AI1" s="288" t="s">
        <v>287</v>
      </c>
    </row>
    <row r="2" spans="1:35" x14ac:dyDescent="0.2">
      <c r="A2" s="9" t="s">
        <v>613</v>
      </c>
      <c r="B2" s="363" t="s">
        <v>49</v>
      </c>
      <c r="C2" s="269"/>
      <c r="D2" s="270" t="s">
        <v>399</v>
      </c>
      <c r="E2" s="270" t="s">
        <v>399</v>
      </c>
      <c r="F2" s="270"/>
      <c r="G2" s="270"/>
      <c r="H2" s="270"/>
      <c r="I2" s="270" t="s">
        <v>602</v>
      </c>
      <c r="J2" s="270" t="s">
        <v>612</v>
      </c>
      <c r="K2" s="270" t="s">
        <v>607</v>
      </c>
      <c r="L2" s="270"/>
      <c r="M2" s="270" t="s">
        <v>399</v>
      </c>
      <c r="N2" s="270" t="s">
        <v>399</v>
      </c>
      <c r="O2" s="270" t="s">
        <v>399</v>
      </c>
      <c r="P2" s="270"/>
      <c r="Q2" s="270"/>
      <c r="R2" s="270" t="s">
        <v>399</v>
      </c>
      <c r="S2" s="270" t="s">
        <v>399</v>
      </c>
      <c r="T2" s="270" t="s">
        <v>399</v>
      </c>
      <c r="U2" s="270" t="s">
        <v>399</v>
      </c>
      <c r="V2" s="270" t="s">
        <v>399</v>
      </c>
      <c r="W2" s="270" t="s">
        <v>399</v>
      </c>
      <c r="X2" s="270" t="s">
        <v>399</v>
      </c>
      <c r="Y2" s="270" t="s">
        <v>399</v>
      </c>
      <c r="Z2" s="270" t="s">
        <v>399</v>
      </c>
      <c r="AA2" s="270" t="s">
        <v>399</v>
      </c>
      <c r="AB2" s="270" t="s">
        <v>399</v>
      </c>
      <c r="AC2" s="270" t="s">
        <v>399</v>
      </c>
      <c r="AD2" s="270" t="s">
        <v>399</v>
      </c>
      <c r="AE2" s="270"/>
      <c r="AF2" s="270" t="s">
        <v>399</v>
      </c>
      <c r="AG2" s="270"/>
      <c r="AH2" s="270" t="s">
        <v>399</v>
      </c>
      <c r="AI2" s="272"/>
    </row>
    <row r="3" spans="1:35" x14ac:dyDescent="0.2">
      <c r="A3" s="9" t="s">
        <v>613</v>
      </c>
      <c r="B3" s="273" t="s">
        <v>44</v>
      </c>
      <c r="C3" s="274"/>
      <c r="D3" s="275" t="s">
        <v>399</v>
      </c>
      <c r="E3" s="275" t="s">
        <v>399</v>
      </c>
      <c r="F3" s="275"/>
      <c r="G3" s="275"/>
      <c r="H3" s="275"/>
      <c r="I3" s="275" t="s">
        <v>602</v>
      </c>
      <c r="J3" s="270" t="s">
        <v>77</v>
      </c>
      <c r="K3" s="275" t="s">
        <v>607</v>
      </c>
      <c r="L3" s="275" t="s">
        <v>399</v>
      </c>
      <c r="M3" s="275" t="s">
        <v>399</v>
      </c>
      <c r="N3" s="275" t="s">
        <v>399</v>
      </c>
      <c r="O3" s="276" t="s">
        <v>603</v>
      </c>
      <c r="P3" s="275"/>
      <c r="Q3" s="275"/>
      <c r="R3" s="275" t="s">
        <v>399</v>
      </c>
      <c r="S3" s="275" t="s">
        <v>399</v>
      </c>
      <c r="T3" s="275" t="s">
        <v>399</v>
      </c>
      <c r="U3" s="275" t="s">
        <v>399</v>
      </c>
      <c r="V3" s="275" t="s">
        <v>399</v>
      </c>
      <c r="W3" s="275" t="s">
        <v>399</v>
      </c>
      <c r="X3" s="275" t="s">
        <v>399</v>
      </c>
      <c r="Y3" s="275" t="s">
        <v>399</v>
      </c>
      <c r="Z3" s="275" t="s">
        <v>399</v>
      </c>
      <c r="AA3" s="275" t="s">
        <v>399</v>
      </c>
      <c r="AB3" s="275" t="s">
        <v>399</v>
      </c>
      <c r="AC3" s="275" t="s">
        <v>399</v>
      </c>
      <c r="AD3" s="275" t="s">
        <v>399</v>
      </c>
      <c r="AE3" s="275" t="s">
        <v>399</v>
      </c>
      <c r="AF3" s="275" t="s">
        <v>399</v>
      </c>
      <c r="AG3" s="275" t="s">
        <v>399</v>
      </c>
      <c r="AH3" s="275" t="s">
        <v>399</v>
      </c>
      <c r="AI3" s="277" t="s">
        <v>399</v>
      </c>
    </row>
    <row r="4" spans="1:35" x14ac:dyDescent="0.2">
      <c r="A4" s="9" t="s">
        <v>613</v>
      </c>
      <c r="B4" s="278" t="s">
        <v>51</v>
      </c>
      <c r="C4" s="274"/>
      <c r="D4" s="275" t="s">
        <v>399</v>
      </c>
      <c r="E4" s="275" t="s">
        <v>399</v>
      </c>
      <c r="F4" s="275"/>
      <c r="G4" s="275"/>
      <c r="H4" s="275"/>
      <c r="I4" s="275" t="s">
        <v>602</v>
      </c>
      <c r="J4" s="275" t="s">
        <v>78</v>
      </c>
      <c r="K4" s="275" t="s">
        <v>607</v>
      </c>
      <c r="L4" s="275" t="s">
        <v>399</v>
      </c>
      <c r="M4" s="275" t="s">
        <v>399</v>
      </c>
      <c r="N4" s="275" t="s">
        <v>399</v>
      </c>
      <c r="O4" s="275" t="s">
        <v>399</v>
      </c>
      <c r="P4" s="275" t="s">
        <v>399</v>
      </c>
      <c r="Q4" s="275" t="s">
        <v>399</v>
      </c>
      <c r="R4" s="275" t="s">
        <v>399</v>
      </c>
      <c r="S4" s="275" t="s">
        <v>399</v>
      </c>
      <c r="T4" s="275" t="s">
        <v>399</v>
      </c>
      <c r="U4" s="275" t="s">
        <v>399</v>
      </c>
      <c r="V4" s="275" t="s">
        <v>399</v>
      </c>
      <c r="W4" s="275" t="s">
        <v>399</v>
      </c>
      <c r="X4" s="275" t="s">
        <v>399</v>
      </c>
      <c r="Y4" s="275" t="s">
        <v>399</v>
      </c>
      <c r="Z4" s="275" t="s">
        <v>399</v>
      </c>
      <c r="AA4" s="275" t="s">
        <v>399</v>
      </c>
      <c r="AB4" s="275" t="s">
        <v>399</v>
      </c>
      <c r="AC4" s="275" t="s">
        <v>399</v>
      </c>
      <c r="AD4" s="275" t="s">
        <v>399</v>
      </c>
      <c r="AE4" s="275" t="s">
        <v>399</v>
      </c>
      <c r="AF4" s="275" t="s">
        <v>399</v>
      </c>
      <c r="AG4" s="275" t="s">
        <v>399</v>
      </c>
      <c r="AH4" s="275" t="s">
        <v>399</v>
      </c>
      <c r="AI4" s="277" t="s">
        <v>399</v>
      </c>
    </row>
    <row r="5" spans="1:35" x14ac:dyDescent="0.2">
      <c r="A5" s="9" t="s">
        <v>613</v>
      </c>
      <c r="B5" s="278" t="s">
        <v>47</v>
      </c>
      <c r="C5" s="274"/>
      <c r="D5" s="275" t="s">
        <v>399</v>
      </c>
      <c r="E5" s="275" t="s">
        <v>399</v>
      </c>
      <c r="F5" s="275"/>
      <c r="G5" s="275"/>
      <c r="H5" s="275"/>
      <c r="I5" s="275" t="s">
        <v>602</v>
      </c>
      <c r="J5" s="275" t="s">
        <v>612</v>
      </c>
      <c r="K5" s="275" t="s">
        <v>607</v>
      </c>
      <c r="L5" s="275"/>
      <c r="M5" s="275"/>
      <c r="N5" s="275"/>
      <c r="O5" s="275" t="s">
        <v>399</v>
      </c>
      <c r="P5" s="275"/>
      <c r="Q5" s="275"/>
      <c r="R5" s="276" t="s">
        <v>603</v>
      </c>
      <c r="S5" s="275" t="s">
        <v>399</v>
      </c>
      <c r="T5" s="275" t="s">
        <v>399</v>
      </c>
      <c r="U5" s="275" t="s">
        <v>399</v>
      </c>
      <c r="V5" s="275" t="s">
        <v>399</v>
      </c>
      <c r="W5" s="275" t="s">
        <v>399</v>
      </c>
      <c r="X5" s="275" t="s">
        <v>399</v>
      </c>
      <c r="Y5" s="275" t="s">
        <v>399</v>
      </c>
      <c r="Z5" s="275" t="s">
        <v>399</v>
      </c>
      <c r="AA5" s="275" t="s">
        <v>399</v>
      </c>
      <c r="AB5" s="275" t="s">
        <v>399</v>
      </c>
      <c r="AC5" s="275" t="s">
        <v>399</v>
      </c>
      <c r="AD5" s="275" t="s">
        <v>399</v>
      </c>
      <c r="AE5" s="275" t="s">
        <v>399</v>
      </c>
      <c r="AF5" s="275" t="s">
        <v>399</v>
      </c>
      <c r="AG5" s="275" t="s">
        <v>399</v>
      </c>
      <c r="AH5" s="275" t="s">
        <v>399</v>
      </c>
      <c r="AI5" s="277" t="s">
        <v>399</v>
      </c>
    </row>
    <row r="6" spans="1:35" x14ac:dyDescent="0.2">
      <c r="A6" s="9" t="s">
        <v>613</v>
      </c>
      <c r="B6" s="278" t="s">
        <v>48</v>
      </c>
      <c r="C6" s="274"/>
      <c r="D6" s="275" t="s">
        <v>399</v>
      </c>
      <c r="E6" s="275" t="s">
        <v>399</v>
      </c>
      <c r="F6" s="275"/>
      <c r="G6" s="275"/>
      <c r="H6" s="275"/>
      <c r="I6" s="275" t="s">
        <v>602</v>
      </c>
      <c r="J6" s="275" t="s">
        <v>612</v>
      </c>
      <c r="K6" s="275" t="s">
        <v>607</v>
      </c>
      <c r="L6" s="275" t="s">
        <v>399</v>
      </c>
      <c r="M6" s="275" t="s">
        <v>399</v>
      </c>
      <c r="N6" s="275" t="s">
        <v>399</v>
      </c>
      <c r="O6" s="275" t="s">
        <v>399</v>
      </c>
      <c r="P6" s="275"/>
      <c r="Q6" s="275"/>
      <c r="R6" s="275" t="s">
        <v>399</v>
      </c>
      <c r="S6" s="275" t="s">
        <v>399</v>
      </c>
      <c r="T6" s="275" t="s">
        <v>399</v>
      </c>
      <c r="U6" s="275" t="s">
        <v>399</v>
      </c>
      <c r="V6" s="275" t="s">
        <v>399</v>
      </c>
      <c r="W6" s="275" t="s">
        <v>399</v>
      </c>
      <c r="X6" s="275" t="s">
        <v>399</v>
      </c>
      <c r="Y6" s="275" t="s">
        <v>399</v>
      </c>
      <c r="Z6" s="275" t="s">
        <v>399</v>
      </c>
      <c r="AA6" s="275" t="s">
        <v>399</v>
      </c>
      <c r="AB6" s="275" t="s">
        <v>399</v>
      </c>
      <c r="AC6" s="275" t="s">
        <v>399</v>
      </c>
      <c r="AD6" s="275" t="s">
        <v>399</v>
      </c>
      <c r="AE6" s="275" t="s">
        <v>399</v>
      </c>
      <c r="AF6" s="275" t="s">
        <v>399</v>
      </c>
      <c r="AG6" s="275" t="s">
        <v>399</v>
      </c>
      <c r="AH6" s="275" t="s">
        <v>399</v>
      </c>
      <c r="AI6" s="277" t="s">
        <v>399</v>
      </c>
    </row>
    <row r="7" spans="1:35" x14ac:dyDescent="0.2">
      <c r="A7" s="9" t="s">
        <v>613</v>
      </c>
      <c r="B7" s="273" t="s">
        <v>43</v>
      </c>
      <c r="C7" s="274"/>
      <c r="D7" s="275" t="s">
        <v>399</v>
      </c>
      <c r="E7" s="275" t="s">
        <v>399</v>
      </c>
      <c r="F7" s="275"/>
      <c r="G7" s="275"/>
      <c r="H7" s="275"/>
      <c r="I7" s="275" t="s">
        <v>602</v>
      </c>
      <c r="J7" s="275" t="s">
        <v>612</v>
      </c>
      <c r="K7" s="275" t="s">
        <v>607</v>
      </c>
      <c r="L7" s="275"/>
      <c r="M7" s="275"/>
      <c r="N7" s="275"/>
      <c r="O7" s="276" t="s">
        <v>603</v>
      </c>
      <c r="P7" s="275"/>
      <c r="Q7" s="275"/>
      <c r="R7" s="275" t="s">
        <v>399</v>
      </c>
      <c r="S7" s="275" t="s">
        <v>399</v>
      </c>
      <c r="T7" s="275" t="s">
        <v>399</v>
      </c>
      <c r="U7" s="275" t="s">
        <v>399</v>
      </c>
      <c r="V7" s="275" t="s">
        <v>399</v>
      </c>
      <c r="W7" s="275" t="s">
        <v>399</v>
      </c>
      <c r="X7" s="275" t="s">
        <v>399</v>
      </c>
      <c r="Y7" s="275" t="s">
        <v>399</v>
      </c>
      <c r="Z7" s="275" t="s">
        <v>399</v>
      </c>
      <c r="AA7" s="275" t="s">
        <v>399</v>
      </c>
      <c r="AB7" s="275" t="s">
        <v>399</v>
      </c>
      <c r="AC7" s="275" t="s">
        <v>399</v>
      </c>
      <c r="AD7" s="275" t="s">
        <v>399</v>
      </c>
      <c r="AE7" s="275"/>
      <c r="AF7" s="275" t="s">
        <v>399</v>
      </c>
      <c r="AG7" s="275"/>
      <c r="AH7" s="275" t="s">
        <v>399</v>
      </c>
      <c r="AI7" s="277"/>
    </row>
    <row r="8" spans="1:35" x14ac:dyDescent="0.2">
      <c r="A8" s="9" t="s">
        <v>613</v>
      </c>
      <c r="B8" s="278" t="s">
        <v>45</v>
      </c>
      <c r="C8" s="274"/>
      <c r="D8" s="275" t="s">
        <v>399</v>
      </c>
      <c r="E8" s="275" t="s">
        <v>399</v>
      </c>
      <c r="F8" s="275"/>
      <c r="G8" s="275"/>
      <c r="H8" s="275"/>
      <c r="I8" s="275" t="s">
        <v>602</v>
      </c>
      <c r="J8" s="275" t="s">
        <v>77</v>
      </c>
      <c r="K8" s="275" t="s">
        <v>607</v>
      </c>
      <c r="L8" s="275"/>
      <c r="M8" s="275"/>
      <c r="N8" s="275" t="s">
        <v>399</v>
      </c>
      <c r="O8" s="275" t="s">
        <v>399</v>
      </c>
      <c r="P8" s="275"/>
      <c r="Q8" s="275"/>
      <c r="R8" s="275" t="s">
        <v>399</v>
      </c>
      <c r="S8" s="275" t="s">
        <v>399</v>
      </c>
      <c r="T8" s="275" t="s">
        <v>399</v>
      </c>
      <c r="U8" s="275" t="s">
        <v>399</v>
      </c>
      <c r="V8" s="275" t="s">
        <v>399</v>
      </c>
      <c r="W8" s="275" t="s">
        <v>399</v>
      </c>
      <c r="X8" s="275" t="s">
        <v>399</v>
      </c>
      <c r="Y8" s="275" t="s">
        <v>399</v>
      </c>
      <c r="Z8" s="275" t="s">
        <v>399</v>
      </c>
      <c r="AA8" s="275" t="s">
        <v>399</v>
      </c>
      <c r="AB8" s="275" t="s">
        <v>399</v>
      </c>
      <c r="AC8" s="275" t="s">
        <v>399</v>
      </c>
      <c r="AD8" s="275" t="s">
        <v>399</v>
      </c>
      <c r="AE8" s="275" t="s">
        <v>399</v>
      </c>
      <c r="AF8" s="275" t="s">
        <v>399</v>
      </c>
      <c r="AG8" s="275" t="s">
        <v>399</v>
      </c>
      <c r="AH8" s="275" t="s">
        <v>399</v>
      </c>
      <c r="AI8" s="277" t="s">
        <v>399</v>
      </c>
    </row>
    <row r="9" spans="1:35" x14ac:dyDescent="0.2">
      <c r="A9" s="9" t="s">
        <v>613</v>
      </c>
      <c r="B9" s="278" t="s">
        <v>46</v>
      </c>
      <c r="C9" s="274"/>
      <c r="D9" s="275" t="s">
        <v>399</v>
      </c>
      <c r="E9" s="275" t="s">
        <v>399</v>
      </c>
      <c r="F9" s="275"/>
      <c r="G9" s="275"/>
      <c r="H9" s="275"/>
      <c r="I9" s="275" t="s">
        <v>602</v>
      </c>
      <c r="J9" s="275" t="s">
        <v>78</v>
      </c>
      <c r="K9" s="275" t="s">
        <v>607</v>
      </c>
      <c r="L9" s="275" t="s">
        <v>399</v>
      </c>
      <c r="M9" s="275" t="s">
        <v>399</v>
      </c>
      <c r="N9" s="275" t="s">
        <v>399</v>
      </c>
      <c r="O9" s="275" t="s">
        <v>399</v>
      </c>
      <c r="P9" s="275"/>
      <c r="Q9" s="275"/>
      <c r="R9" s="275" t="s">
        <v>399</v>
      </c>
      <c r="S9" s="275" t="s">
        <v>399</v>
      </c>
      <c r="T9" s="275" t="s">
        <v>399</v>
      </c>
      <c r="U9" s="275" t="s">
        <v>399</v>
      </c>
      <c r="V9" s="275" t="s">
        <v>399</v>
      </c>
      <c r="W9" s="275" t="s">
        <v>399</v>
      </c>
      <c r="X9" s="275" t="s">
        <v>399</v>
      </c>
      <c r="Y9" s="275" t="s">
        <v>399</v>
      </c>
      <c r="Z9" s="275" t="s">
        <v>399</v>
      </c>
      <c r="AA9" s="275" t="s">
        <v>399</v>
      </c>
      <c r="AB9" s="275" t="s">
        <v>399</v>
      </c>
      <c r="AC9" s="275" t="s">
        <v>399</v>
      </c>
      <c r="AD9" s="275" t="s">
        <v>399</v>
      </c>
      <c r="AE9" s="275" t="s">
        <v>399</v>
      </c>
      <c r="AF9" s="275" t="s">
        <v>399</v>
      </c>
      <c r="AG9" s="275" t="s">
        <v>399</v>
      </c>
      <c r="AH9" s="275" t="s">
        <v>399</v>
      </c>
      <c r="AI9" s="277" t="s">
        <v>399</v>
      </c>
    </row>
    <row r="10" spans="1:35" x14ac:dyDescent="0.2">
      <c r="A10" s="9" t="s">
        <v>613</v>
      </c>
      <c r="B10" s="278" t="s">
        <v>52</v>
      </c>
      <c r="C10" s="274"/>
      <c r="D10" s="275" t="s">
        <v>399</v>
      </c>
      <c r="E10" s="275" t="s">
        <v>399</v>
      </c>
      <c r="F10" s="275"/>
      <c r="G10" s="275"/>
      <c r="H10" s="275"/>
      <c r="I10" s="275" t="s">
        <v>602</v>
      </c>
      <c r="J10" s="275" t="s">
        <v>612</v>
      </c>
      <c r="K10" s="275" t="s">
        <v>607</v>
      </c>
      <c r="L10" s="275"/>
      <c r="M10" s="275"/>
      <c r="N10" s="275"/>
      <c r="O10" s="275" t="s">
        <v>399</v>
      </c>
      <c r="P10" s="275"/>
      <c r="Q10" s="275"/>
      <c r="R10" s="275" t="s">
        <v>399</v>
      </c>
      <c r="S10" s="276" t="s">
        <v>603</v>
      </c>
      <c r="T10" s="275" t="s">
        <v>399</v>
      </c>
      <c r="U10" s="275" t="s">
        <v>399</v>
      </c>
      <c r="V10" s="275" t="s">
        <v>399</v>
      </c>
      <c r="W10" s="275" t="s">
        <v>399</v>
      </c>
      <c r="X10" s="275" t="s">
        <v>399</v>
      </c>
      <c r="Y10" s="275" t="s">
        <v>399</v>
      </c>
      <c r="Z10" s="275" t="s">
        <v>399</v>
      </c>
      <c r="AA10" s="275" t="s">
        <v>399</v>
      </c>
      <c r="AB10" s="275" t="s">
        <v>399</v>
      </c>
      <c r="AC10" s="275" t="s">
        <v>399</v>
      </c>
      <c r="AD10" s="275" t="s">
        <v>399</v>
      </c>
      <c r="AE10" s="275"/>
      <c r="AF10" s="275" t="s">
        <v>399</v>
      </c>
      <c r="AG10" s="275"/>
      <c r="AH10" s="275" t="s">
        <v>399</v>
      </c>
      <c r="AI10" s="277"/>
    </row>
    <row r="11" spans="1:35" x14ac:dyDescent="0.2">
      <c r="A11" s="9" t="s">
        <v>613</v>
      </c>
      <c r="B11" s="289" t="s">
        <v>516</v>
      </c>
      <c r="C11" s="290" t="s">
        <v>399</v>
      </c>
      <c r="D11" s="291" t="s">
        <v>399</v>
      </c>
      <c r="E11" s="291" t="s">
        <v>399</v>
      </c>
      <c r="F11" s="291" t="s">
        <v>399</v>
      </c>
      <c r="G11" s="291" t="s">
        <v>399</v>
      </c>
      <c r="H11" s="291" t="s">
        <v>399</v>
      </c>
      <c r="I11" s="291" t="s">
        <v>399</v>
      </c>
      <c r="J11" s="291" t="s">
        <v>399</v>
      </c>
      <c r="K11" s="291" t="s">
        <v>399</v>
      </c>
      <c r="L11" s="291" t="s">
        <v>399</v>
      </c>
      <c r="M11" s="291" t="s">
        <v>399</v>
      </c>
      <c r="N11" s="291" t="s">
        <v>399</v>
      </c>
      <c r="O11" s="291" t="s">
        <v>399</v>
      </c>
      <c r="P11" s="291" t="s">
        <v>399</v>
      </c>
      <c r="Q11" s="291" t="s">
        <v>399</v>
      </c>
      <c r="R11" s="291" t="s">
        <v>399</v>
      </c>
      <c r="S11" s="291" t="s">
        <v>399</v>
      </c>
      <c r="T11" s="291" t="s">
        <v>399</v>
      </c>
      <c r="U11" s="291" t="s">
        <v>399</v>
      </c>
      <c r="V11" s="291" t="s">
        <v>399</v>
      </c>
      <c r="W11" s="291" t="s">
        <v>399</v>
      </c>
      <c r="X11" s="291" t="s">
        <v>399</v>
      </c>
      <c r="Y11" s="291" t="s">
        <v>399</v>
      </c>
      <c r="Z11" s="291" t="s">
        <v>399</v>
      </c>
      <c r="AA11" s="291" t="s">
        <v>399</v>
      </c>
      <c r="AB11" s="291" t="s">
        <v>399</v>
      </c>
      <c r="AC11" s="292" t="s">
        <v>604</v>
      </c>
      <c r="AD11" s="291" t="s">
        <v>399</v>
      </c>
      <c r="AE11" s="291" t="s">
        <v>399</v>
      </c>
      <c r="AF11" s="291" t="s">
        <v>399</v>
      </c>
      <c r="AG11" s="291" t="s">
        <v>399</v>
      </c>
      <c r="AH11" s="291" t="s">
        <v>399</v>
      </c>
      <c r="AI11" s="293" t="s">
        <v>399</v>
      </c>
    </row>
    <row r="12" spans="1:35" x14ac:dyDescent="0.2">
      <c r="A12" s="9" t="s">
        <v>613</v>
      </c>
      <c r="B12" s="278" t="s">
        <v>239</v>
      </c>
      <c r="C12" s="274"/>
      <c r="D12" s="275" t="s">
        <v>399</v>
      </c>
      <c r="E12" s="275" t="s">
        <v>399</v>
      </c>
      <c r="F12" s="275"/>
      <c r="G12" s="275"/>
      <c r="H12" s="275"/>
      <c r="I12" s="275" t="s">
        <v>602</v>
      </c>
      <c r="J12" s="275" t="s">
        <v>612</v>
      </c>
      <c r="K12" s="275" t="s">
        <v>607</v>
      </c>
      <c r="L12" s="275"/>
      <c r="M12" s="275"/>
      <c r="N12" s="275"/>
      <c r="O12" s="276" t="s">
        <v>603</v>
      </c>
      <c r="P12" s="275"/>
      <c r="Q12" s="275"/>
      <c r="R12" s="275" t="s">
        <v>399</v>
      </c>
      <c r="S12" s="275" t="s">
        <v>399</v>
      </c>
      <c r="T12" s="275" t="s">
        <v>399</v>
      </c>
      <c r="U12" s="275" t="s">
        <v>399</v>
      </c>
      <c r="V12" s="275" t="s">
        <v>399</v>
      </c>
      <c r="W12" s="275" t="s">
        <v>399</v>
      </c>
      <c r="X12" s="275" t="s">
        <v>399</v>
      </c>
      <c r="Y12" s="275" t="s">
        <v>399</v>
      </c>
      <c r="Z12" s="275" t="s">
        <v>399</v>
      </c>
      <c r="AA12" s="275" t="s">
        <v>399</v>
      </c>
      <c r="AB12" s="275" t="s">
        <v>399</v>
      </c>
      <c r="AC12" s="275" t="s">
        <v>399</v>
      </c>
      <c r="AD12" s="275" t="s">
        <v>399</v>
      </c>
      <c r="AE12" s="275" t="s">
        <v>399</v>
      </c>
      <c r="AF12" s="275" t="s">
        <v>399</v>
      </c>
      <c r="AG12" s="275"/>
      <c r="AH12" s="275"/>
      <c r="AI12" s="277"/>
    </row>
    <row r="13" spans="1:35" x14ac:dyDescent="0.2">
      <c r="A13" s="9" t="s">
        <v>613</v>
      </c>
      <c r="B13" s="289" t="s">
        <v>464</v>
      </c>
      <c r="C13" s="290" t="s">
        <v>399</v>
      </c>
      <c r="D13" s="291" t="s">
        <v>399</v>
      </c>
      <c r="E13" s="291" t="s">
        <v>399</v>
      </c>
      <c r="F13" s="291" t="s">
        <v>399</v>
      </c>
      <c r="G13" s="291" t="s">
        <v>399</v>
      </c>
      <c r="H13" s="291" t="s">
        <v>399</v>
      </c>
      <c r="I13" s="291" t="s">
        <v>399</v>
      </c>
      <c r="J13" s="291" t="s">
        <v>399</v>
      </c>
      <c r="K13" s="291" t="s">
        <v>399</v>
      </c>
      <c r="L13" s="291" t="s">
        <v>399</v>
      </c>
      <c r="M13" s="291" t="s">
        <v>399</v>
      </c>
      <c r="N13" s="291" t="s">
        <v>399</v>
      </c>
      <c r="O13" s="291" t="s">
        <v>399</v>
      </c>
      <c r="P13" s="291" t="s">
        <v>399</v>
      </c>
      <c r="Q13" s="291" t="s">
        <v>399</v>
      </c>
      <c r="R13" s="291" t="s">
        <v>399</v>
      </c>
      <c r="S13" s="291" t="s">
        <v>399</v>
      </c>
      <c r="T13" s="291" t="s">
        <v>399</v>
      </c>
      <c r="U13" s="291" t="s">
        <v>399</v>
      </c>
      <c r="V13" s="291" t="s">
        <v>399</v>
      </c>
      <c r="W13" s="291" t="s">
        <v>399</v>
      </c>
      <c r="X13" s="291" t="s">
        <v>399</v>
      </c>
      <c r="Y13" s="291" t="s">
        <v>399</v>
      </c>
      <c r="Z13" s="291" t="s">
        <v>399</v>
      </c>
      <c r="AA13" s="291" t="s">
        <v>399</v>
      </c>
      <c r="AB13" s="291" t="s">
        <v>399</v>
      </c>
      <c r="AC13" s="292" t="s">
        <v>604</v>
      </c>
      <c r="AD13" s="291" t="s">
        <v>399</v>
      </c>
      <c r="AE13" s="291" t="s">
        <v>399</v>
      </c>
      <c r="AF13" s="291" t="s">
        <v>399</v>
      </c>
      <c r="AG13" s="291" t="s">
        <v>399</v>
      </c>
      <c r="AH13" s="291" t="s">
        <v>399</v>
      </c>
      <c r="AI13" s="293" t="s">
        <v>399</v>
      </c>
    </row>
    <row r="14" spans="1:35" x14ac:dyDescent="0.2">
      <c r="A14" s="9" t="s">
        <v>613</v>
      </c>
      <c r="B14" s="273" t="s">
        <v>42</v>
      </c>
      <c r="C14" s="274"/>
      <c r="D14" s="275" t="s">
        <v>399</v>
      </c>
      <c r="E14" s="275" t="s">
        <v>399</v>
      </c>
      <c r="F14" s="275"/>
      <c r="G14" s="275"/>
      <c r="H14" s="275"/>
      <c r="I14" s="275" t="s">
        <v>602</v>
      </c>
      <c r="J14" s="275" t="s">
        <v>612</v>
      </c>
      <c r="K14" s="275" t="s">
        <v>607</v>
      </c>
      <c r="L14" s="275"/>
      <c r="M14" s="275"/>
      <c r="N14" s="275"/>
      <c r="O14" s="276" t="s">
        <v>603</v>
      </c>
      <c r="P14" s="275"/>
      <c r="Q14" s="275"/>
      <c r="R14" s="275" t="s">
        <v>399</v>
      </c>
      <c r="S14" s="275" t="s">
        <v>399</v>
      </c>
      <c r="T14" s="275" t="s">
        <v>399</v>
      </c>
      <c r="U14" s="275" t="s">
        <v>399</v>
      </c>
      <c r="V14" s="275" t="s">
        <v>399</v>
      </c>
      <c r="W14" s="275" t="s">
        <v>399</v>
      </c>
      <c r="X14" s="275" t="s">
        <v>399</v>
      </c>
      <c r="Y14" s="275" t="s">
        <v>399</v>
      </c>
      <c r="Z14" s="275" t="s">
        <v>399</v>
      </c>
      <c r="AA14" s="275" t="s">
        <v>399</v>
      </c>
      <c r="AB14" s="275" t="s">
        <v>399</v>
      </c>
      <c r="AC14" s="275" t="s">
        <v>399</v>
      </c>
      <c r="AD14" s="275" t="s">
        <v>399</v>
      </c>
      <c r="AE14" s="275"/>
      <c r="AF14" s="275" t="s">
        <v>399</v>
      </c>
      <c r="AG14" s="275"/>
      <c r="AH14" s="275" t="s">
        <v>399</v>
      </c>
      <c r="AI14" s="277"/>
    </row>
    <row r="15" spans="1:35" x14ac:dyDescent="0.2">
      <c r="A15" s="9" t="s">
        <v>615</v>
      </c>
      <c r="B15" s="260" t="s">
        <v>49</v>
      </c>
      <c r="C15" s="279" t="s">
        <v>605</v>
      </c>
      <c r="D15" s="280"/>
      <c r="E15" s="280"/>
      <c r="F15" s="280"/>
      <c r="G15" s="280"/>
      <c r="H15" s="280"/>
      <c r="I15" s="280" t="s">
        <v>602</v>
      </c>
      <c r="J15" s="280" t="s">
        <v>283</v>
      </c>
      <c r="K15" s="280" t="s">
        <v>399</v>
      </c>
      <c r="L15" s="280"/>
      <c r="M15" s="280"/>
      <c r="N15" s="280"/>
      <c r="O15" s="280" t="s">
        <v>399</v>
      </c>
      <c r="P15" s="280"/>
      <c r="Q15" s="280"/>
      <c r="R15" s="280" t="s">
        <v>399</v>
      </c>
      <c r="S15" s="280" t="s">
        <v>399</v>
      </c>
      <c r="T15" s="281" t="s">
        <v>603</v>
      </c>
      <c r="U15" s="280" t="s">
        <v>399</v>
      </c>
      <c r="V15" s="280" t="s">
        <v>399</v>
      </c>
      <c r="W15" s="280" t="s">
        <v>399</v>
      </c>
      <c r="X15" s="280" t="s">
        <v>399</v>
      </c>
      <c r="Y15" s="280" t="s">
        <v>399</v>
      </c>
      <c r="Z15" s="280" t="s">
        <v>399</v>
      </c>
      <c r="AA15" s="280" t="s">
        <v>399</v>
      </c>
      <c r="AB15" s="280" t="s">
        <v>399</v>
      </c>
      <c r="AC15" s="280" t="s">
        <v>399</v>
      </c>
      <c r="AD15" s="280"/>
      <c r="AE15" s="280" t="s">
        <v>399</v>
      </c>
      <c r="AF15" s="280"/>
      <c r="AG15" s="280"/>
      <c r="AH15" s="280"/>
      <c r="AI15" s="282"/>
    </row>
    <row r="16" spans="1:35" x14ac:dyDescent="0.2">
      <c r="A16" s="9" t="s">
        <v>615</v>
      </c>
      <c r="B16" s="260" t="s">
        <v>246</v>
      </c>
      <c r="C16" s="279" t="s">
        <v>605</v>
      </c>
      <c r="D16" s="280"/>
      <c r="E16" s="280"/>
      <c r="F16" s="280"/>
      <c r="G16" s="280"/>
      <c r="H16" s="280"/>
      <c r="I16" s="280" t="s">
        <v>602</v>
      </c>
      <c r="J16" s="280" t="s">
        <v>78</v>
      </c>
      <c r="K16" s="280" t="s">
        <v>399</v>
      </c>
      <c r="L16" s="280"/>
      <c r="M16" s="280"/>
      <c r="N16" s="280"/>
      <c r="O16" s="280" t="s">
        <v>399</v>
      </c>
      <c r="P16" s="280"/>
      <c r="Q16" s="280"/>
      <c r="R16" s="280" t="s">
        <v>399</v>
      </c>
      <c r="S16" s="280" t="s">
        <v>399</v>
      </c>
      <c r="T16" s="281" t="s">
        <v>603</v>
      </c>
      <c r="U16" s="280" t="s">
        <v>399</v>
      </c>
      <c r="V16" s="280" t="s">
        <v>399</v>
      </c>
      <c r="W16" s="280" t="s">
        <v>399</v>
      </c>
      <c r="X16" s="280" t="s">
        <v>399</v>
      </c>
      <c r="Y16" s="280" t="s">
        <v>399</v>
      </c>
      <c r="Z16" s="280" t="s">
        <v>399</v>
      </c>
      <c r="AA16" s="280" t="s">
        <v>399</v>
      </c>
      <c r="AB16" s="280" t="s">
        <v>399</v>
      </c>
      <c r="AC16" s="280" t="s">
        <v>399</v>
      </c>
      <c r="AD16" s="280"/>
      <c r="AE16" s="280" t="s">
        <v>399</v>
      </c>
      <c r="AF16" s="280"/>
      <c r="AG16" s="280"/>
      <c r="AH16" s="280"/>
      <c r="AI16" s="282"/>
    </row>
    <row r="17" spans="1:35" x14ac:dyDescent="0.2">
      <c r="A17" s="9" t="s">
        <v>615</v>
      </c>
      <c r="B17" s="261" t="s">
        <v>253</v>
      </c>
      <c r="C17" s="279" t="s">
        <v>605</v>
      </c>
      <c r="D17" s="280" t="s">
        <v>399</v>
      </c>
      <c r="E17" s="280"/>
      <c r="F17" s="280"/>
      <c r="G17" s="280"/>
      <c r="H17" s="280"/>
      <c r="I17" s="280" t="s">
        <v>602</v>
      </c>
      <c r="J17" s="280" t="s">
        <v>79</v>
      </c>
      <c r="K17" s="280" t="s">
        <v>399</v>
      </c>
      <c r="L17" s="280"/>
      <c r="M17" s="280" t="s">
        <v>399</v>
      </c>
      <c r="N17" s="280" t="s">
        <v>399</v>
      </c>
      <c r="O17" s="280" t="s">
        <v>399</v>
      </c>
      <c r="P17" s="280" t="s">
        <v>399</v>
      </c>
      <c r="Q17" s="280" t="s">
        <v>399</v>
      </c>
      <c r="R17" s="280" t="s">
        <v>399</v>
      </c>
      <c r="S17" s="280" t="s">
        <v>399</v>
      </c>
      <c r="T17" s="281" t="s">
        <v>603</v>
      </c>
      <c r="U17" s="281" t="s">
        <v>603</v>
      </c>
      <c r="V17" s="281" t="s">
        <v>603</v>
      </c>
      <c r="W17" s="280" t="s">
        <v>399</v>
      </c>
      <c r="X17" s="280" t="s">
        <v>399</v>
      </c>
      <c r="Y17" s="280" t="s">
        <v>399</v>
      </c>
      <c r="Z17" s="280" t="s">
        <v>399</v>
      </c>
      <c r="AA17" s="280" t="s">
        <v>399</v>
      </c>
      <c r="AB17" s="280" t="s">
        <v>399</v>
      </c>
      <c r="AC17" s="280" t="s">
        <v>399</v>
      </c>
      <c r="AD17" s="280"/>
      <c r="AE17" s="280" t="s">
        <v>399</v>
      </c>
      <c r="AF17" s="280" t="s">
        <v>399</v>
      </c>
      <c r="AG17" s="280" t="s">
        <v>399</v>
      </c>
      <c r="AH17" s="280" t="s">
        <v>399</v>
      </c>
      <c r="AI17" s="282"/>
    </row>
    <row r="18" spans="1:35" x14ac:dyDescent="0.2">
      <c r="A18" s="9" t="s">
        <v>615</v>
      </c>
      <c r="B18" s="260" t="s">
        <v>245</v>
      </c>
      <c r="C18" s="279" t="s">
        <v>605</v>
      </c>
      <c r="D18" s="280"/>
      <c r="E18" s="280"/>
      <c r="F18" s="280"/>
      <c r="G18" s="280"/>
      <c r="H18" s="280"/>
      <c r="I18" s="280" t="s">
        <v>602</v>
      </c>
      <c r="J18" s="280" t="s">
        <v>78</v>
      </c>
      <c r="K18" s="280" t="s">
        <v>399</v>
      </c>
      <c r="L18" s="280"/>
      <c r="M18" s="280"/>
      <c r="N18" s="280" t="s">
        <v>399</v>
      </c>
      <c r="O18" s="280" t="s">
        <v>399</v>
      </c>
      <c r="P18" s="280"/>
      <c r="Q18" s="280"/>
      <c r="R18" s="280" t="s">
        <v>399</v>
      </c>
      <c r="S18" s="280" t="s">
        <v>399</v>
      </c>
      <c r="T18" s="281" t="s">
        <v>603</v>
      </c>
      <c r="U18" s="280" t="s">
        <v>399</v>
      </c>
      <c r="V18" s="280" t="s">
        <v>399</v>
      </c>
      <c r="W18" s="280" t="s">
        <v>399</v>
      </c>
      <c r="X18" s="280" t="s">
        <v>399</v>
      </c>
      <c r="Y18" s="280" t="s">
        <v>399</v>
      </c>
      <c r="Z18" s="280" t="s">
        <v>399</v>
      </c>
      <c r="AA18" s="280" t="s">
        <v>399</v>
      </c>
      <c r="AB18" s="280" t="s">
        <v>399</v>
      </c>
      <c r="AC18" s="280" t="s">
        <v>399</v>
      </c>
      <c r="AD18" s="280"/>
      <c r="AE18" s="280" t="s">
        <v>399</v>
      </c>
      <c r="AF18" s="280"/>
      <c r="AG18" s="280"/>
      <c r="AH18" s="280"/>
      <c r="AI18" s="282"/>
    </row>
    <row r="19" spans="1:35" x14ac:dyDescent="0.2">
      <c r="A19" s="9" t="s">
        <v>615</v>
      </c>
      <c r="B19" s="261" t="s">
        <v>38</v>
      </c>
      <c r="C19" s="279" t="s">
        <v>605</v>
      </c>
      <c r="D19" s="280" t="s">
        <v>399</v>
      </c>
      <c r="E19" s="280"/>
      <c r="F19" s="280"/>
      <c r="G19" s="280"/>
      <c r="H19" s="280"/>
      <c r="I19" s="280" t="s">
        <v>602</v>
      </c>
      <c r="J19" s="280" t="s">
        <v>79</v>
      </c>
      <c r="K19" s="280" t="s">
        <v>399</v>
      </c>
      <c r="L19" s="280"/>
      <c r="M19" s="280" t="s">
        <v>399</v>
      </c>
      <c r="N19" s="280" t="s">
        <v>399</v>
      </c>
      <c r="O19" s="280" t="s">
        <v>399</v>
      </c>
      <c r="P19" s="280" t="s">
        <v>399</v>
      </c>
      <c r="Q19" s="280" t="s">
        <v>399</v>
      </c>
      <c r="R19" s="280" t="s">
        <v>399</v>
      </c>
      <c r="S19" s="280" t="s">
        <v>399</v>
      </c>
      <c r="T19" s="281" t="s">
        <v>603</v>
      </c>
      <c r="U19" s="281" t="s">
        <v>603</v>
      </c>
      <c r="V19" s="281" t="s">
        <v>603</v>
      </c>
      <c r="W19" s="280" t="s">
        <v>399</v>
      </c>
      <c r="X19" s="280" t="s">
        <v>399</v>
      </c>
      <c r="Y19" s="280" t="s">
        <v>399</v>
      </c>
      <c r="Z19" s="280" t="s">
        <v>399</v>
      </c>
      <c r="AA19" s="280" t="s">
        <v>399</v>
      </c>
      <c r="AB19" s="280" t="s">
        <v>399</v>
      </c>
      <c r="AC19" s="280" t="s">
        <v>399</v>
      </c>
      <c r="AD19" s="280"/>
      <c r="AE19" s="280" t="s">
        <v>399</v>
      </c>
      <c r="AF19" s="280" t="s">
        <v>399</v>
      </c>
      <c r="AG19" s="280" t="s">
        <v>399</v>
      </c>
      <c r="AH19" s="280" t="s">
        <v>399</v>
      </c>
      <c r="AI19" s="282"/>
    </row>
    <row r="20" spans="1:35" x14ac:dyDescent="0.2">
      <c r="A20" s="9" t="s">
        <v>615</v>
      </c>
      <c r="B20" s="261" t="s">
        <v>261</v>
      </c>
      <c r="C20" s="279" t="s">
        <v>605</v>
      </c>
      <c r="D20" s="280"/>
      <c r="E20" s="280"/>
      <c r="F20" s="280"/>
      <c r="G20" s="280"/>
      <c r="H20" s="280"/>
      <c r="I20" s="280" t="s">
        <v>399</v>
      </c>
      <c r="J20" s="280" t="s">
        <v>399</v>
      </c>
      <c r="K20" s="280" t="s">
        <v>399</v>
      </c>
      <c r="L20" s="280"/>
      <c r="M20" s="280"/>
      <c r="N20" s="280"/>
      <c r="O20" s="280" t="s">
        <v>399</v>
      </c>
      <c r="P20" s="280"/>
      <c r="Q20" s="280"/>
      <c r="R20" s="280" t="s">
        <v>399</v>
      </c>
      <c r="S20" s="280" t="s">
        <v>399</v>
      </c>
      <c r="T20" s="280" t="s">
        <v>399</v>
      </c>
      <c r="U20" s="280" t="s">
        <v>399</v>
      </c>
      <c r="V20" s="280" t="s">
        <v>399</v>
      </c>
      <c r="W20" s="280" t="s">
        <v>399</v>
      </c>
      <c r="X20" s="280" t="s">
        <v>399</v>
      </c>
      <c r="Y20" s="280" t="s">
        <v>399</v>
      </c>
      <c r="Z20" s="280" t="s">
        <v>399</v>
      </c>
      <c r="AA20" s="280" t="s">
        <v>399</v>
      </c>
      <c r="AB20" s="280" t="s">
        <v>399</v>
      </c>
      <c r="AC20" s="280" t="s">
        <v>399</v>
      </c>
      <c r="AD20" s="280"/>
      <c r="AE20" s="280" t="s">
        <v>399</v>
      </c>
      <c r="AF20" s="280"/>
      <c r="AG20" s="280"/>
      <c r="AH20" s="280"/>
      <c r="AI20" s="282"/>
    </row>
    <row r="21" spans="1:35" x14ac:dyDescent="0.2">
      <c r="A21" s="9" t="s">
        <v>615</v>
      </c>
      <c r="B21" s="261" t="s">
        <v>617</v>
      </c>
      <c r="C21" s="279" t="s">
        <v>605</v>
      </c>
      <c r="D21" s="280"/>
      <c r="E21" s="280"/>
      <c r="F21" s="280"/>
      <c r="G21" s="280"/>
      <c r="H21" s="280"/>
      <c r="I21" s="280" t="s">
        <v>602</v>
      </c>
      <c r="J21" s="280" t="s">
        <v>611</v>
      </c>
      <c r="K21" s="280" t="s">
        <v>399</v>
      </c>
      <c r="L21" s="280" t="s">
        <v>399</v>
      </c>
      <c r="M21" s="280" t="s">
        <v>399</v>
      </c>
      <c r="N21" s="280" t="s">
        <v>399</v>
      </c>
      <c r="O21" s="280" t="s">
        <v>399</v>
      </c>
      <c r="P21" s="280" t="s">
        <v>399</v>
      </c>
      <c r="Q21" s="280" t="s">
        <v>399</v>
      </c>
      <c r="R21" s="280" t="s">
        <v>399</v>
      </c>
      <c r="S21" s="280" t="s">
        <v>399</v>
      </c>
      <c r="T21" s="280" t="s">
        <v>399</v>
      </c>
      <c r="U21" s="280" t="s">
        <v>399</v>
      </c>
      <c r="V21" s="280" t="s">
        <v>399</v>
      </c>
      <c r="W21" s="280" t="s">
        <v>399</v>
      </c>
      <c r="X21" s="280" t="s">
        <v>399</v>
      </c>
      <c r="Y21" s="280" t="s">
        <v>610</v>
      </c>
      <c r="Z21" s="280"/>
      <c r="AA21" s="280" t="s">
        <v>399</v>
      </c>
      <c r="AB21" s="280" t="s">
        <v>399</v>
      </c>
      <c r="AC21" s="280" t="s">
        <v>399</v>
      </c>
      <c r="AD21" s="280"/>
      <c r="AE21" s="280" t="s">
        <v>399</v>
      </c>
      <c r="AF21" s="280" t="s">
        <v>399</v>
      </c>
      <c r="AG21" s="280" t="s">
        <v>399</v>
      </c>
      <c r="AH21" s="280" t="s">
        <v>399</v>
      </c>
      <c r="AI21" s="282"/>
    </row>
    <row r="22" spans="1:35" x14ac:dyDescent="0.2">
      <c r="A22" s="9" t="s">
        <v>615</v>
      </c>
      <c r="B22" s="261" t="s">
        <v>266</v>
      </c>
      <c r="C22" s="279" t="s">
        <v>605</v>
      </c>
      <c r="D22" s="280"/>
      <c r="E22" s="280"/>
      <c r="F22" s="280"/>
      <c r="G22" s="280" t="s">
        <v>608</v>
      </c>
      <c r="H22" s="280" t="s">
        <v>399</v>
      </c>
      <c r="I22" s="280" t="s">
        <v>399</v>
      </c>
      <c r="J22" s="280" t="s">
        <v>399</v>
      </c>
      <c r="K22" s="280" t="s">
        <v>399</v>
      </c>
      <c r="L22" s="280" t="s">
        <v>399</v>
      </c>
      <c r="M22" s="280" t="s">
        <v>399</v>
      </c>
      <c r="N22" s="280" t="s">
        <v>399</v>
      </c>
      <c r="O22" s="280" t="s">
        <v>399</v>
      </c>
      <c r="P22" s="280" t="s">
        <v>399</v>
      </c>
      <c r="Q22" s="280" t="s">
        <v>399</v>
      </c>
      <c r="R22" s="280" t="s">
        <v>399</v>
      </c>
      <c r="S22" s="280" t="s">
        <v>399</v>
      </c>
      <c r="T22" s="280" t="s">
        <v>399</v>
      </c>
      <c r="U22" s="280" t="s">
        <v>399</v>
      </c>
      <c r="V22" s="280" t="s">
        <v>399</v>
      </c>
      <c r="W22" s="280" t="s">
        <v>399</v>
      </c>
      <c r="X22" s="280" t="s">
        <v>610</v>
      </c>
      <c r="Y22" s="280" t="s">
        <v>610</v>
      </c>
      <c r="Z22" s="280"/>
      <c r="AA22" s="280" t="s">
        <v>399</v>
      </c>
      <c r="AB22" s="281" t="s">
        <v>603</v>
      </c>
      <c r="AC22" s="280" t="s">
        <v>399</v>
      </c>
      <c r="AD22" s="280"/>
      <c r="AE22" s="280" t="s">
        <v>399</v>
      </c>
      <c r="AF22" s="280" t="s">
        <v>399</v>
      </c>
      <c r="AG22" s="280" t="s">
        <v>399</v>
      </c>
      <c r="AH22" s="280" t="s">
        <v>399</v>
      </c>
      <c r="AI22" s="282"/>
    </row>
    <row r="23" spans="1:35" x14ac:dyDescent="0.2">
      <c r="A23" s="9" t="s">
        <v>615</v>
      </c>
      <c r="B23" s="261" t="s">
        <v>276</v>
      </c>
      <c r="C23" s="279" t="s">
        <v>605</v>
      </c>
      <c r="D23" s="280" t="s">
        <v>399</v>
      </c>
      <c r="E23" s="280"/>
      <c r="F23" s="280"/>
      <c r="G23" s="280"/>
      <c r="H23" s="280"/>
      <c r="I23" s="280" t="s">
        <v>602</v>
      </c>
      <c r="J23" s="280" t="s">
        <v>283</v>
      </c>
      <c r="K23" s="280" t="s">
        <v>399</v>
      </c>
      <c r="L23" s="280"/>
      <c r="M23" s="280" t="s">
        <v>399</v>
      </c>
      <c r="N23" s="280" t="s">
        <v>399</v>
      </c>
      <c r="O23" s="280" t="s">
        <v>399</v>
      </c>
      <c r="P23" s="280"/>
      <c r="Q23" s="280"/>
      <c r="R23" s="280" t="s">
        <v>399</v>
      </c>
      <c r="S23" s="280" t="s">
        <v>399</v>
      </c>
      <c r="T23" s="280" t="s">
        <v>399</v>
      </c>
      <c r="U23" s="280" t="s">
        <v>399</v>
      </c>
      <c r="V23" s="280" t="s">
        <v>399</v>
      </c>
      <c r="W23" s="280" t="s">
        <v>399</v>
      </c>
      <c r="X23" s="280" t="s">
        <v>399</v>
      </c>
      <c r="Y23" s="280" t="s">
        <v>399</v>
      </c>
      <c r="Z23" s="280" t="s">
        <v>399</v>
      </c>
      <c r="AA23" s="280" t="s">
        <v>399</v>
      </c>
      <c r="AB23" s="280" t="s">
        <v>399</v>
      </c>
      <c r="AC23" s="280" t="s">
        <v>399</v>
      </c>
      <c r="AD23" s="280"/>
      <c r="AE23" s="280" t="s">
        <v>399</v>
      </c>
      <c r="AF23" s="280" t="s">
        <v>399</v>
      </c>
      <c r="AG23" s="280" t="s">
        <v>399</v>
      </c>
      <c r="AH23" s="280" t="s">
        <v>399</v>
      </c>
      <c r="AI23" s="282"/>
    </row>
    <row r="24" spans="1:35" ht="16" thickBot="1" x14ac:dyDescent="0.25">
      <c r="A24" s="9" t="s">
        <v>616</v>
      </c>
      <c r="B24" s="262" t="s">
        <v>0</v>
      </c>
      <c r="C24" s="259" t="s">
        <v>605</v>
      </c>
      <c r="D24" s="253"/>
      <c r="E24" s="252" t="s">
        <v>399</v>
      </c>
      <c r="F24" s="252"/>
      <c r="G24" s="252"/>
      <c r="H24" s="252"/>
      <c r="I24" s="252" t="s">
        <v>602</v>
      </c>
      <c r="J24" s="252" t="s">
        <v>611</v>
      </c>
      <c r="K24" s="252" t="s">
        <v>399</v>
      </c>
      <c r="L24" s="252"/>
      <c r="M24" s="252"/>
      <c r="N24" s="252"/>
      <c r="O24" s="252" t="s">
        <v>399</v>
      </c>
      <c r="P24" s="252" t="s">
        <v>399</v>
      </c>
      <c r="Q24" s="252" t="s">
        <v>399</v>
      </c>
      <c r="R24" s="252" t="s">
        <v>399</v>
      </c>
      <c r="S24" s="252" t="s">
        <v>399</v>
      </c>
      <c r="T24" s="252" t="s">
        <v>399</v>
      </c>
      <c r="U24" s="252" t="s">
        <v>399</v>
      </c>
      <c r="V24" s="252" t="s">
        <v>399</v>
      </c>
      <c r="W24" s="252" t="s">
        <v>610</v>
      </c>
      <c r="X24" s="252" t="s">
        <v>399</v>
      </c>
      <c r="Y24" s="252" t="s">
        <v>399</v>
      </c>
      <c r="Z24" s="252" t="s">
        <v>399</v>
      </c>
      <c r="AA24" s="252"/>
      <c r="AB24" s="252" t="s">
        <v>399</v>
      </c>
      <c r="AC24" s="252" t="s">
        <v>399</v>
      </c>
      <c r="AD24" s="252"/>
      <c r="AE24" s="252" t="s">
        <v>399</v>
      </c>
      <c r="AF24" s="252" t="s">
        <v>399</v>
      </c>
      <c r="AG24" s="252" t="s">
        <v>399</v>
      </c>
      <c r="AH24" s="252" t="s">
        <v>399</v>
      </c>
      <c r="AI24" s="254"/>
    </row>
  </sheetData>
  <autoFilter ref="A1:AI24">
    <sortState ref="A2:AI24">
      <sortCondition ref="A1:A24"/>
    </sortState>
  </autoFilter>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AK329"/>
  <sheetViews>
    <sheetView topLeftCell="A16" workbookViewId="0">
      <selection activeCell="C30" sqref="C30:C38"/>
    </sheetView>
  </sheetViews>
  <sheetFormatPr baseColWidth="10" defaultColWidth="8.83203125" defaultRowHeight="15" x14ac:dyDescent="0.2"/>
  <cols>
    <col min="1" max="1" width="18.5" bestFit="1" customWidth="1"/>
    <col min="2" max="2" width="14.1640625" bestFit="1" customWidth="1"/>
    <col min="3" max="3" width="18.6640625" bestFit="1" customWidth="1"/>
    <col min="4" max="4" width="16.5" bestFit="1" customWidth="1"/>
    <col min="5" max="5" width="14" customWidth="1"/>
    <col min="6" max="6" width="17.33203125" bestFit="1" customWidth="1"/>
    <col min="7" max="7" width="13.5" customWidth="1"/>
    <col min="8" max="8" width="16.5" bestFit="1" customWidth="1"/>
    <col min="9" max="9" width="16.33203125" bestFit="1" customWidth="1"/>
    <col min="10" max="10" width="17.33203125" bestFit="1" customWidth="1"/>
    <col min="11" max="11" width="19.33203125" customWidth="1"/>
    <col min="12" max="12" width="14.5" bestFit="1" customWidth="1"/>
    <col min="13" max="13" width="16.33203125" bestFit="1" customWidth="1"/>
    <col min="14" max="14" width="9.33203125" bestFit="1" customWidth="1"/>
    <col min="15" max="15" width="13.33203125" bestFit="1" customWidth="1"/>
    <col min="16" max="16" width="9.33203125" bestFit="1" customWidth="1"/>
    <col min="17" max="17" width="11.1640625" bestFit="1" customWidth="1"/>
    <col min="18" max="18" width="13.33203125" customWidth="1"/>
    <col min="19" max="19" width="16.83203125" customWidth="1"/>
    <col min="20" max="20" width="19.6640625" bestFit="1" customWidth="1"/>
    <col min="21" max="21" width="26.33203125" bestFit="1" customWidth="1"/>
    <col min="22" max="22" width="23" bestFit="1" customWidth="1"/>
    <col min="23" max="23" width="20" bestFit="1" customWidth="1"/>
  </cols>
  <sheetData>
    <row r="1" spans="1:7" ht="16" x14ac:dyDescent="0.2">
      <c r="A1" s="58" t="s">
        <v>410</v>
      </c>
    </row>
    <row r="2" spans="1:7" x14ac:dyDescent="0.2">
      <c r="A2" s="343" t="s">
        <v>488</v>
      </c>
      <c r="B2" s="88"/>
      <c r="C2" s="65"/>
      <c r="G2" t="s">
        <v>547</v>
      </c>
    </row>
    <row r="3" spans="1:7" x14ac:dyDescent="0.2">
      <c r="A3" s="3" t="s">
        <v>387</v>
      </c>
      <c r="B3" s="46"/>
      <c r="C3" s="46"/>
      <c r="G3" t="s">
        <v>546</v>
      </c>
    </row>
    <row r="4" spans="1:7" x14ac:dyDescent="0.2">
      <c r="A4" s="3" t="s">
        <v>411</v>
      </c>
      <c r="B4" s="46"/>
      <c r="C4" s="46"/>
      <c r="G4" t="s">
        <v>548</v>
      </c>
    </row>
    <row r="5" spans="1:7" x14ac:dyDescent="0.2">
      <c r="A5" s="3" t="s">
        <v>382</v>
      </c>
      <c r="B5" s="46"/>
      <c r="C5" s="46"/>
      <c r="G5" t="s">
        <v>549</v>
      </c>
    </row>
    <row r="6" spans="1:7" x14ac:dyDescent="0.2">
      <c r="A6" s="3" t="s">
        <v>412</v>
      </c>
      <c r="B6" s="46"/>
      <c r="C6" s="46"/>
      <c r="G6" t="s">
        <v>550</v>
      </c>
    </row>
    <row r="7" spans="1:7" x14ac:dyDescent="0.2">
      <c r="A7" s="3" t="s">
        <v>388</v>
      </c>
      <c r="B7" s="46"/>
      <c r="C7" s="46"/>
      <c r="G7" s="158" t="s">
        <v>551</v>
      </c>
    </row>
    <row r="8" spans="1:7" x14ac:dyDescent="0.2">
      <c r="A8" s="3" t="s">
        <v>413</v>
      </c>
      <c r="B8" s="46"/>
      <c r="C8" s="46"/>
    </row>
    <row r="9" spans="1:7" x14ac:dyDescent="0.2">
      <c r="A9" s="3" t="s">
        <v>414</v>
      </c>
      <c r="B9" s="46"/>
      <c r="C9" s="46"/>
    </row>
    <row r="10" spans="1:7" x14ac:dyDescent="0.2">
      <c r="A10" s="3" t="s">
        <v>415</v>
      </c>
      <c r="B10" s="46"/>
      <c r="C10" s="46"/>
    </row>
    <row r="11" spans="1:7" x14ac:dyDescent="0.2">
      <c r="A11" s="3" t="s">
        <v>384</v>
      </c>
      <c r="B11" s="46"/>
      <c r="C11" s="46"/>
    </row>
    <row r="12" spans="1:7" x14ac:dyDescent="0.2">
      <c r="A12" s="3" t="s">
        <v>390</v>
      </c>
      <c r="B12" s="46"/>
      <c r="C12" s="46"/>
    </row>
    <row r="13" spans="1:7" x14ac:dyDescent="0.2">
      <c r="A13" s="3" t="s">
        <v>416</v>
      </c>
      <c r="B13" s="46"/>
      <c r="C13" s="46"/>
    </row>
    <row r="14" spans="1:7" x14ac:dyDescent="0.2">
      <c r="A14" s="3" t="s">
        <v>417</v>
      </c>
      <c r="B14" s="46"/>
      <c r="C14" s="46"/>
    </row>
    <row r="15" spans="1:7" x14ac:dyDescent="0.2">
      <c r="A15" s="3" t="s">
        <v>418</v>
      </c>
      <c r="B15" s="46"/>
      <c r="C15" s="46"/>
    </row>
    <row r="16" spans="1:7" x14ac:dyDescent="0.2">
      <c r="A16" s="3" t="s">
        <v>419</v>
      </c>
      <c r="B16" s="46"/>
      <c r="C16" s="46"/>
    </row>
    <row r="17" spans="1:13" x14ac:dyDescent="0.2">
      <c r="A17" s="3" t="s">
        <v>420</v>
      </c>
      <c r="B17" s="46"/>
      <c r="C17" s="46"/>
    </row>
    <row r="18" spans="1:13" x14ac:dyDescent="0.2">
      <c r="A18" s="3" t="s">
        <v>421</v>
      </c>
      <c r="B18" s="46"/>
      <c r="C18" s="46"/>
    </row>
    <row r="19" spans="1:13" x14ac:dyDescent="0.2">
      <c r="A19" s="3" t="s">
        <v>422</v>
      </c>
      <c r="B19" s="46"/>
      <c r="C19" s="46"/>
    </row>
    <row r="20" spans="1:13" x14ac:dyDescent="0.2">
      <c r="A20" s="3" t="s">
        <v>423</v>
      </c>
      <c r="B20" s="46"/>
      <c r="C20" s="46"/>
    </row>
    <row r="21" spans="1:13" x14ac:dyDescent="0.2">
      <c r="A21" s="3" t="s">
        <v>424</v>
      </c>
      <c r="B21" s="46"/>
      <c r="C21" s="46"/>
    </row>
    <row r="22" spans="1:13" x14ac:dyDescent="0.2">
      <c r="A22" s="3" t="s">
        <v>389</v>
      </c>
      <c r="B22" s="46"/>
      <c r="C22" s="46"/>
    </row>
    <row r="23" spans="1:13" x14ac:dyDescent="0.2">
      <c r="A23" s="3" t="s">
        <v>425</v>
      </c>
      <c r="B23" s="46"/>
      <c r="C23" s="46"/>
    </row>
    <row r="24" spans="1:13" x14ac:dyDescent="0.2">
      <c r="A24" s="3" t="s">
        <v>426</v>
      </c>
      <c r="B24" s="46"/>
      <c r="C24" s="46"/>
    </row>
    <row r="25" spans="1:13" x14ac:dyDescent="0.2">
      <c r="A25" s="3" t="s">
        <v>427</v>
      </c>
      <c r="B25" s="46"/>
      <c r="C25" s="46"/>
    </row>
    <row r="28" spans="1:13" ht="16" x14ac:dyDescent="0.2">
      <c r="A28" s="58" t="s">
        <v>409</v>
      </c>
    </row>
    <row r="29" spans="1:13" x14ac:dyDescent="0.2">
      <c r="A29" s="2" t="s">
        <v>428</v>
      </c>
    </row>
    <row r="30" spans="1:13" x14ac:dyDescent="0.2">
      <c r="A30" s="346" t="s">
        <v>272</v>
      </c>
      <c r="B30" s="346" t="s">
        <v>311</v>
      </c>
      <c r="C30" s="59" t="s">
        <v>312</v>
      </c>
      <c r="F30" s="64"/>
      <c r="G30" s="57"/>
      <c r="H30" s="57"/>
      <c r="I30" s="57"/>
      <c r="J30" s="57"/>
      <c r="K30" s="57"/>
      <c r="L30" s="57"/>
      <c r="M30" s="57"/>
    </row>
    <row r="31" spans="1:13" x14ac:dyDescent="0.2">
      <c r="A31" s="3" t="s">
        <v>302</v>
      </c>
      <c r="B31" s="3" t="s">
        <v>314</v>
      </c>
      <c r="C31" t="s">
        <v>308</v>
      </c>
    </row>
    <row r="32" spans="1:13" x14ac:dyDescent="0.2">
      <c r="A32" s="3" t="s">
        <v>531</v>
      </c>
      <c r="B32" s="3" t="s">
        <v>317</v>
      </c>
      <c r="C32" t="s">
        <v>305</v>
      </c>
    </row>
    <row r="33" spans="1:3" x14ac:dyDescent="0.2">
      <c r="A33" s="3" t="s">
        <v>301</v>
      </c>
      <c r="B33" s="3" t="s">
        <v>313</v>
      </c>
      <c r="C33" t="s">
        <v>310</v>
      </c>
    </row>
    <row r="34" spans="1:3" x14ac:dyDescent="0.2">
      <c r="A34" s="3" t="s">
        <v>530</v>
      </c>
      <c r="B34" s="3" t="s">
        <v>316</v>
      </c>
      <c r="C34" t="s">
        <v>265</v>
      </c>
    </row>
    <row r="35" spans="1:3" x14ac:dyDescent="0.2">
      <c r="A35" s="3" t="s">
        <v>299</v>
      </c>
      <c r="B35" s="3" t="s">
        <v>318</v>
      </c>
      <c r="C35" t="s">
        <v>278</v>
      </c>
    </row>
    <row r="36" spans="1:3" x14ac:dyDescent="0.2">
      <c r="A36" s="3" t="s">
        <v>477</v>
      </c>
      <c r="B36" s="3" t="s">
        <v>315</v>
      </c>
      <c r="C36" t="s">
        <v>309</v>
      </c>
    </row>
    <row r="37" spans="1:3" x14ac:dyDescent="0.2">
      <c r="A37" s="3" t="s">
        <v>273</v>
      </c>
      <c r="B37" s="3" t="s">
        <v>319</v>
      </c>
      <c r="C37" t="s">
        <v>307</v>
      </c>
    </row>
    <row r="38" spans="1:3" x14ac:dyDescent="0.2">
      <c r="A38" s="3" t="s">
        <v>279</v>
      </c>
      <c r="C38" t="s">
        <v>306</v>
      </c>
    </row>
    <row r="39" spans="1:3" x14ac:dyDescent="0.2">
      <c r="A39" s="3" t="s">
        <v>300</v>
      </c>
    </row>
    <row r="42" spans="1:3" ht="16" thickBot="1" x14ac:dyDescent="0.25">
      <c r="A42" s="350" t="s">
        <v>49</v>
      </c>
      <c r="B42" s="62"/>
      <c r="C42" s="62"/>
    </row>
    <row r="43" spans="1:3" x14ac:dyDescent="0.2">
      <c r="A43" s="351" t="s">
        <v>1</v>
      </c>
      <c r="B43" s="63"/>
      <c r="C43" s="60"/>
    </row>
    <row r="44" spans="1:3" x14ac:dyDescent="0.2">
      <c r="A44" s="348" t="s">
        <v>249</v>
      </c>
      <c r="B44" s="48"/>
      <c r="C44" s="48"/>
    </row>
    <row r="45" spans="1:3" x14ac:dyDescent="0.2">
      <c r="A45" s="348" t="s">
        <v>65</v>
      </c>
      <c r="B45" s="62"/>
      <c r="C45" s="62"/>
    </row>
    <row r="46" spans="1:3" x14ac:dyDescent="0.2">
      <c r="A46" s="348" t="s">
        <v>431</v>
      </c>
      <c r="B46" s="62"/>
      <c r="C46" s="62"/>
    </row>
    <row r="47" spans="1:3" x14ac:dyDescent="0.2">
      <c r="A47" s="348" t="s">
        <v>436</v>
      </c>
      <c r="B47" s="62"/>
      <c r="C47" s="62"/>
    </row>
    <row r="48" spans="1:3" x14ac:dyDescent="0.2">
      <c r="A48" s="349" t="s">
        <v>278</v>
      </c>
      <c r="B48" s="62"/>
      <c r="C48" s="62"/>
    </row>
    <row r="49" spans="1:3" x14ac:dyDescent="0.2">
      <c r="A49" s="348" t="s">
        <v>438</v>
      </c>
      <c r="B49" s="62"/>
      <c r="C49" s="62"/>
    </row>
    <row r="50" spans="1:3" x14ac:dyDescent="0.2">
      <c r="A50" s="348" t="s">
        <v>472</v>
      </c>
      <c r="B50" s="62"/>
      <c r="C50" s="62"/>
    </row>
    <row r="51" spans="1:3" x14ac:dyDescent="0.2">
      <c r="A51" s="348" t="s">
        <v>435</v>
      </c>
      <c r="B51" s="62"/>
      <c r="C51" s="62"/>
    </row>
    <row r="52" spans="1:3" x14ac:dyDescent="0.2">
      <c r="A52" s="348" t="s">
        <v>437</v>
      </c>
      <c r="B52" s="62"/>
      <c r="C52" s="62"/>
    </row>
    <row r="53" spans="1:3" x14ac:dyDescent="0.2">
      <c r="A53" s="348"/>
      <c r="B53" s="62"/>
      <c r="C53" s="62"/>
    </row>
    <row r="54" spans="1:3" ht="16" thickBot="1" x14ac:dyDescent="0.25">
      <c r="A54" s="350" t="s">
        <v>245</v>
      </c>
      <c r="B54" s="62"/>
      <c r="C54" s="62"/>
    </row>
    <row r="55" spans="1:3" x14ac:dyDescent="0.2">
      <c r="A55" s="351" t="s">
        <v>1</v>
      </c>
      <c r="B55" s="63"/>
      <c r="C55" s="60"/>
    </row>
    <row r="56" spans="1:3" x14ac:dyDescent="0.2">
      <c r="A56" s="348" t="s">
        <v>486</v>
      </c>
      <c r="B56" s="48"/>
      <c r="C56" s="48"/>
    </row>
    <row r="57" spans="1:3" x14ac:dyDescent="0.2">
      <c r="A57" s="349" t="s">
        <v>250</v>
      </c>
      <c r="B57" s="62"/>
      <c r="C57" s="62"/>
    </row>
    <row r="58" spans="1:3" x14ac:dyDescent="0.2">
      <c r="A58" s="348" t="s">
        <v>475</v>
      </c>
      <c r="B58" s="62"/>
      <c r="C58" s="62"/>
    </row>
    <row r="59" spans="1:3" x14ac:dyDescent="0.2">
      <c r="A59" s="62"/>
      <c r="B59" s="62"/>
      <c r="C59" s="62"/>
    </row>
    <row r="60" spans="1:3" ht="16" thickBot="1" x14ac:dyDescent="0.25">
      <c r="A60" s="350" t="s">
        <v>246</v>
      </c>
      <c r="B60" s="62"/>
      <c r="C60" s="62"/>
    </row>
    <row r="61" spans="1:3" x14ac:dyDescent="0.2">
      <c r="A61" s="351" t="s">
        <v>1</v>
      </c>
      <c r="B61" s="63"/>
      <c r="C61" s="60"/>
    </row>
    <row r="62" spans="1:3" x14ac:dyDescent="0.2">
      <c r="A62" s="348" t="s">
        <v>249</v>
      </c>
      <c r="B62" s="62"/>
      <c r="C62" s="62"/>
    </row>
    <row r="63" spans="1:3" x14ac:dyDescent="0.2">
      <c r="A63" s="348" t="s">
        <v>470</v>
      </c>
      <c r="B63" s="62"/>
      <c r="C63" s="62"/>
    </row>
    <row r="64" spans="1:3" x14ac:dyDescent="0.2">
      <c r="A64" s="348" t="s">
        <v>65</v>
      </c>
      <c r="B64" s="62"/>
      <c r="C64" s="62"/>
    </row>
    <row r="65" spans="1:3" x14ac:dyDescent="0.2">
      <c r="A65" s="348" t="s">
        <v>474</v>
      </c>
      <c r="B65" s="62"/>
      <c r="C65" s="62"/>
    </row>
    <row r="66" spans="1:3" x14ac:dyDescent="0.2">
      <c r="A66" s="348" t="s">
        <v>476</v>
      </c>
      <c r="B66" s="62"/>
      <c r="C66" s="62"/>
    </row>
    <row r="67" spans="1:3" x14ac:dyDescent="0.2">
      <c r="A67" s="348" t="s">
        <v>431</v>
      </c>
      <c r="B67" s="62"/>
      <c r="C67" s="62"/>
    </row>
    <row r="68" spans="1:3" x14ac:dyDescent="0.2">
      <c r="A68" s="348" t="s">
        <v>436</v>
      </c>
      <c r="B68" s="62"/>
      <c r="C68" s="62"/>
    </row>
    <row r="69" spans="1:3" x14ac:dyDescent="0.2">
      <c r="A69" s="348" t="s">
        <v>278</v>
      </c>
      <c r="B69" s="62"/>
      <c r="C69" s="62"/>
    </row>
    <row r="70" spans="1:3" x14ac:dyDescent="0.2">
      <c r="A70" s="348" t="s">
        <v>438</v>
      </c>
      <c r="B70" s="62"/>
      <c r="C70" s="62"/>
    </row>
    <row r="71" spans="1:3" x14ac:dyDescent="0.2">
      <c r="A71" s="348" t="s">
        <v>472</v>
      </c>
      <c r="B71" s="62"/>
      <c r="C71" s="62"/>
    </row>
    <row r="72" spans="1:3" x14ac:dyDescent="0.2">
      <c r="A72" s="348" t="s">
        <v>469</v>
      </c>
      <c r="B72" s="62"/>
      <c r="C72" s="62"/>
    </row>
    <row r="73" spans="1:3" x14ac:dyDescent="0.2">
      <c r="A73" s="348" t="s">
        <v>471</v>
      </c>
      <c r="B73" s="62"/>
      <c r="C73" s="62"/>
    </row>
    <row r="74" spans="1:3" x14ac:dyDescent="0.2">
      <c r="A74" s="348" t="s">
        <v>435</v>
      </c>
      <c r="B74" s="62"/>
      <c r="C74" s="62"/>
    </row>
    <row r="75" spans="1:3" x14ac:dyDescent="0.2">
      <c r="A75" s="348" t="s">
        <v>437</v>
      </c>
      <c r="B75" s="62"/>
      <c r="C75" s="62"/>
    </row>
    <row r="76" spans="1:3" x14ac:dyDescent="0.2">
      <c r="A76" s="348"/>
      <c r="B76" s="62"/>
      <c r="C76" s="62"/>
    </row>
    <row r="77" spans="1:3" ht="16" thickBot="1" x14ac:dyDescent="0.25">
      <c r="A77" s="350" t="s">
        <v>261</v>
      </c>
      <c r="B77" s="62"/>
      <c r="C77" s="62"/>
    </row>
    <row r="78" spans="1:3" x14ac:dyDescent="0.2">
      <c r="A78" s="351" t="s">
        <v>1</v>
      </c>
      <c r="B78" s="63"/>
      <c r="C78" s="60"/>
    </row>
    <row r="79" spans="1:3" x14ac:dyDescent="0.2">
      <c r="A79" s="348" t="s">
        <v>65</v>
      </c>
      <c r="B79" s="62"/>
      <c r="C79" s="62"/>
    </row>
    <row r="80" spans="1:3" x14ac:dyDescent="0.2">
      <c r="A80" s="348" t="s">
        <v>431</v>
      </c>
      <c r="B80" s="62"/>
      <c r="C80" s="62"/>
    </row>
    <row r="81" spans="1:37" x14ac:dyDescent="0.2">
      <c r="A81" s="348" t="s">
        <v>436</v>
      </c>
      <c r="B81" s="62"/>
      <c r="C81" s="62"/>
    </row>
    <row r="82" spans="1:37" x14ac:dyDescent="0.2">
      <c r="A82" s="348" t="s">
        <v>278</v>
      </c>
      <c r="B82" s="62"/>
      <c r="C82" s="62"/>
    </row>
    <row r="83" spans="1:37" x14ac:dyDescent="0.2">
      <c r="A83" s="348" t="s">
        <v>435</v>
      </c>
      <c r="B83" s="62"/>
      <c r="C83" s="62"/>
    </row>
    <row r="84" spans="1:37" x14ac:dyDescent="0.2">
      <c r="A84" s="348" t="s">
        <v>430</v>
      </c>
      <c r="B84" s="62"/>
      <c r="C84" s="62"/>
    </row>
    <row r="85" spans="1:37" x14ac:dyDescent="0.2">
      <c r="A85" s="3"/>
    </row>
    <row r="86" spans="1:37" ht="16" thickBot="1" x14ac:dyDescent="0.25">
      <c r="A86" s="350" t="s">
        <v>429</v>
      </c>
      <c r="B86" s="62"/>
      <c r="C86" s="62"/>
    </row>
    <row r="87" spans="1:37" x14ac:dyDescent="0.2">
      <c r="A87" s="351" t="s">
        <v>1</v>
      </c>
      <c r="B87" s="63"/>
      <c r="C87" s="60"/>
    </row>
    <row r="88" spans="1:37" x14ac:dyDescent="0.2">
      <c r="A88" s="349" t="s">
        <v>432</v>
      </c>
      <c r="B88" s="48"/>
      <c r="C88" s="48"/>
    </row>
    <row r="89" spans="1:37" x14ac:dyDescent="0.2">
      <c r="A89" s="349" t="s">
        <v>256</v>
      </c>
      <c r="B89" s="48"/>
      <c r="C89" s="48"/>
    </row>
    <row r="90" spans="1:37" x14ac:dyDescent="0.2">
      <c r="A90" s="349" t="s">
        <v>433</v>
      </c>
      <c r="B90" s="48"/>
      <c r="C90" s="48"/>
    </row>
    <row r="91" spans="1:37" x14ac:dyDescent="0.2">
      <c r="A91" s="348" t="s">
        <v>434</v>
      </c>
      <c r="B91" s="62"/>
      <c r="C91" s="62"/>
      <c r="I91" s="43"/>
      <c r="J91" s="43"/>
      <c r="K91" s="43"/>
      <c r="L91" s="43"/>
      <c r="M91" s="48"/>
      <c r="N91" s="48"/>
      <c r="O91" s="43"/>
      <c r="P91" s="43"/>
      <c r="Q91" s="43"/>
      <c r="R91" s="43"/>
      <c r="S91" s="43"/>
      <c r="T91" s="43"/>
      <c r="U91" s="43"/>
      <c r="V91" s="43"/>
      <c r="W91" s="43"/>
      <c r="X91" s="43"/>
      <c r="Y91" s="43"/>
      <c r="Z91" s="43"/>
      <c r="AA91" s="43"/>
      <c r="AB91" s="43"/>
      <c r="AC91" s="43"/>
      <c r="AD91" s="43"/>
      <c r="AE91" s="43"/>
      <c r="AF91" s="43"/>
      <c r="AG91" s="43"/>
      <c r="AH91" s="43"/>
      <c r="AI91" s="43"/>
      <c r="AJ91" s="43"/>
      <c r="AK91" s="49"/>
    </row>
    <row r="92" spans="1:37" x14ac:dyDescent="0.2">
      <c r="A92" s="62"/>
      <c r="B92" s="62"/>
      <c r="C92" s="62"/>
      <c r="I92" s="43"/>
      <c r="J92" s="43"/>
      <c r="K92" s="43"/>
      <c r="L92" s="43"/>
      <c r="M92" s="48"/>
      <c r="N92" s="48"/>
      <c r="O92" s="43"/>
      <c r="P92" s="43"/>
      <c r="Q92" s="43"/>
      <c r="R92" s="43"/>
      <c r="S92" s="43"/>
      <c r="T92" s="43"/>
      <c r="U92" s="43"/>
      <c r="V92" s="43"/>
      <c r="W92" s="43"/>
      <c r="X92" s="43"/>
      <c r="Y92" s="43"/>
      <c r="Z92" s="43"/>
      <c r="AA92" s="43"/>
      <c r="AB92" s="43"/>
      <c r="AC92" s="43"/>
      <c r="AD92" s="43"/>
      <c r="AE92" s="43"/>
      <c r="AF92" s="43"/>
      <c r="AG92" s="43"/>
      <c r="AH92" s="43"/>
      <c r="AI92" s="43"/>
      <c r="AJ92" s="43"/>
      <c r="AK92" s="49"/>
    </row>
    <row r="93" spans="1:37" ht="16" thickBot="1" x14ac:dyDescent="0.25">
      <c r="A93" s="350" t="s">
        <v>266</v>
      </c>
      <c r="B93" s="62"/>
      <c r="C93" s="62"/>
      <c r="I93" s="43"/>
      <c r="J93" s="43"/>
      <c r="K93" s="43"/>
      <c r="L93" s="43"/>
      <c r="M93" s="48"/>
      <c r="N93" s="48"/>
      <c r="O93" s="43"/>
      <c r="P93" s="43"/>
      <c r="Q93" s="43"/>
      <c r="R93" s="43"/>
      <c r="S93" s="43"/>
      <c r="T93" s="43"/>
      <c r="U93" s="43"/>
      <c r="V93" s="43"/>
      <c r="W93" s="43"/>
      <c r="X93" s="43"/>
      <c r="Y93" s="43"/>
      <c r="Z93" s="43"/>
      <c r="AA93" s="43"/>
      <c r="AB93" s="43"/>
      <c r="AC93" s="43"/>
      <c r="AD93" s="43"/>
      <c r="AE93" s="43"/>
      <c r="AF93" s="43"/>
      <c r="AG93" s="43"/>
      <c r="AH93" s="43"/>
      <c r="AI93" s="43"/>
      <c r="AJ93" s="43"/>
      <c r="AK93" s="49"/>
    </row>
    <row r="94" spans="1:37" x14ac:dyDescent="0.2">
      <c r="A94" s="351" t="s">
        <v>1</v>
      </c>
      <c r="B94" s="63"/>
      <c r="C94" s="60"/>
      <c r="I94" s="43"/>
      <c r="J94" s="43"/>
      <c r="K94" s="43"/>
      <c r="L94" s="43"/>
      <c r="M94" s="48"/>
      <c r="N94" s="48"/>
      <c r="O94" s="43"/>
      <c r="P94" s="43"/>
      <c r="Q94" s="43"/>
      <c r="R94" s="43"/>
      <c r="S94" s="43"/>
      <c r="T94" s="43"/>
      <c r="U94" s="43"/>
      <c r="V94" s="43"/>
      <c r="W94" s="43"/>
      <c r="X94" s="43"/>
      <c r="Y94" s="43"/>
      <c r="Z94" s="43"/>
      <c r="AA94" s="43"/>
      <c r="AB94" s="43"/>
      <c r="AC94" s="43"/>
      <c r="AD94" s="43"/>
      <c r="AE94" s="43"/>
      <c r="AF94" s="43"/>
      <c r="AG94" s="43"/>
      <c r="AH94" s="43"/>
      <c r="AI94" s="43"/>
      <c r="AJ94" s="43"/>
      <c r="AK94" s="49"/>
    </row>
    <row r="95" spans="1:37" x14ac:dyDescent="0.2">
      <c r="A95" s="349" t="s">
        <v>268</v>
      </c>
      <c r="B95" s="48"/>
      <c r="C95" s="48"/>
      <c r="I95" s="43"/>
      <c r="J95" s="43"/>
      <c r="K95" s="43"/>
      <c r="L95" s="43"/>
      <c r="M95" s="48"/>
      <c r="N95" s="48"/>
      <c r="O95" s="43"/>
      <c r="P95" s="43"/>
      <c r="Q95" s="43"/>
      <c r="R95" s="43"/>
      <c r="S95" s="43"/>
      <c r="T95" s="43"/>
      <c r="U95" s="43"/>
      <c r="V95" s="43"/>
      <c r="W95" s="43"/>
      <c r="X95" s="43"/>
      <c r="Y95" s="43"/>
      <c r="Z95" s="43"/>
      <c r="AA95" s="43"/>
      <c r="AB95" s="43"/>
      <c r="AC95" s="43"/>
      <c r="AD95" s="43"/>
      <c r="AE95" s="43"/>
      <c r="AF95" s="43"/>
      <c r="AG95" s="43"/>
      <c r="AH95" s="43"/>
      <c r="AI95" s="43"/>
      <c r="AJ95" s="43"/>
      <c r="AK95" s="49"/>
    </row>
    <row r="96" spans="1:37" x14ac:dyDescent="0.2">
      <c r="A96" s="349" t="s">
        <v>439</v>
      </c>
      <c r="B96" s="48"/>
      <c r="C96" s="48"/>
      <c r="I96" s="43"/>
      <c r="J96" s="43"/>
      <c r="K96" s="43"/>
      <c r="L96" s="43"/>
      <c r="M96" s="48"/>
      <c r="N96" s="48"/>
      <c r="O96" s="43"/>
      <c r="P96" s="43"/>
      <c r="Q96" s="43"/>
      <c r="R96" s="43"/>
      <c r="S96" s="43"/>
      <c r="T96" s="43"/>
      <c r="U96" s="43"/>
      <c r="V96" s="43"/>
      <c r="W96" s="43"/>
      <c r="X96" s="43"/>
      <c r="Y96" s="43"/>
      <c r="Z96" s="43"/>
      <c r="AA96" s="43"/>
      <c r="AB96" s="43"/>
      <c r="AC96" s="43"/>
      <c r="AD96" s="43"/>
      <c r="AE96" s="43"/>
      <c r="AF96" s="43"/>
      <c r="AG96" s="43"/>
      <c r="AH96" s="43"/>
      <c r="AI96" s="43"/>
      <c r="AJ96" s="43"/>
      <c r="AK96" s="49"/>
    </row>
    <row r="97" spans="1:37" x14ac:dyDescent="0.2">
      <c r="A97" s="348" t="s">
        <v>440</v>
      </c>
      <c r="B97" s="62"/>
      <c r="C97" s="62"/>
      <c r="I97" s="43"/>
      <c r="J97" s="43"/>
      <c r="K97" s="43"/>
      <c r="L97" s="43"/>
      <c r="M97" s="48"/>
      <c r="N97" s="48"/>
      <c r="O97" s="43"/>
      <c r="P97" s="43"/>
      <c r="Q97" s="43"/>
      <c r="R97" s="43"/>
      <c r="S97" s="43"/>
      <c r="T97" s="43"/>
      <c r="U97" s="43"/>
      <c r="V97" s="43"/>
      <c r="W97" s="43"/>
      <c r="X97" s="43"/>
      <c r="Y97" s="43"/>
      <c r="Z97" s="43"/>
      <c r="AA97" s="43"/>
      <c r="AB97" s="43"/>
      <c r="AC97" s="43"/>
      <c r="AD97" s="43"/>
      <c r="AE97" s="43"/>
      <c r="AF97" s="43"/>
      <c r="AG97" s="43"/>
      <c r="AH97" s="43"/>
      <c r="AI97" s="43"/>
      <c r="AJ97" s="43"/>
      <c r="AK97" s="49"/>
    </row>
    <row r="98" spans="1:37" x14ac:dyDescent="0.2">
      <c r="A98" s="348"/>
      <c r="B98" s="62"/>
      <c r="C98" s="62"/>
      <c r="I98" s="43"/>
      <c r="J98" s="43"/>
      <c r="K98" s="43"/>
      <c r="L98" s="43"/>
      <c r="M98" s="48"/>
      <c r="N98" s="48"/>
      <c r="O98" s="43"/>
      <c r="P98" s="43"/>
      <c r="Q98" s="43"/>
      <c r="R98" s="43"/>
      <c r="S98" s="43"/>
      <c r="T98" s="43"/>
      <c r="U98" s="43"/>
      <c r="V98" s="43"/>
      <c r="W98" s="43"/>
      <c r="X98" s="43"/>
      <c r="Y98" s="43"/>
      <c r="Z98" s="43"/>
      <c r="AA98" s="43"/>
      <c r="AB98" s="43"/>
      <c r="AC98" s="43"/>
      <c r="AD98" s="43"/>
      <c r="AE98" s="43"/>
      <c r="AF98" s="43"/>
      <c r="AG98" s="43"/>
      <c r="AH98" s="43"/>
      <c r="AI98" s="43"/>
      <c r="AJ98" s="43"/>
      <c r="AK98" s="49"/>
    </row>
    <row r="99" spans="1:37" ht="16" thickBot="1" x14ac:dyDescent="0.25">
      <c r="A99" s="350" t="s">
        <v>276</v>
      </c>
      <c r="B99" s="62"/>
      <c r="C99" s="62"/>
      <c r="I99" s="43"/>
      <c r="J99" s="43"/>
      <c r="K99" s="43"/>
      <c r="L99" s="43"/>
      <c r="M99" s="48"/>
      <c r="N99" s="48"/>
      <c r="O99" s="43"/>
      <c r="P99" s="43"/>
      <c r="Q99" s="43"/>
      <c r="R99" s="43"/>
      <c r="S99" s="43"/>
      <c r="T99" s="43"/>
      <c r="U99" s="43"/>
      <c r="V99" s="43"/>
      <c r="W99" s="43"/>
      <c r="X99" s="43"/>
      <c r="Y99" s="43"/>
      <c r="Z99" s="43"/>
      <c r="AA99" s="43"/>
      <c r="AB99" s="43"/>
      <c r="AC99" s="43"/>
      <c r="AD99" s="43"/>
      <c r="AE99" s="43"/>
      <c r="AF99" s="43"/>
      <c r="AG99" s="43"/>
      <c r="AH99" s="43"/>
      <c r="AI99" s="43"/>
      <c r="AJ99" s="43"/>
      <c r="AK99" s="49"/>
    </row>
    <row r="100" spans="1:37" x14ac:dyDescent="0.2">
      <c r="A100" s="351" t="s">
        <v>1</v>
      </c>
      <c r="B100" s="63"/>
      <c r="C100" s="60"/>
      <c r="I100" s="43"/>
      <c r="J100" s="43"/>
      <c r="K100" s="43"/>
      <c r="L100" s="43"/>
      <c r="M100" s="48"/>
      <c r="N100" s="48"/>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9"/>
    </row>
    <row r="101" spans="1:37" x14ac:dyDescent="0.2">
      <c r="A101" s="348" t="s">
        <v>249</v>
      </c>
      <c r="B101" s="62"/>
      <c r="C101" s="62"/>
      <c r="I101" s="43"/>
      <c r="J101" s="43"/>
      <c r="K101" s="43"/>
      <c r="L101" s="43"/>
      <c r="M101" s="48"/>
      <c r="N101" s="48"/>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9"/>
    </row>
    <row r="102" spans="1:37" x14ac:dyDescent="0.2">
      <c r="A102" s="348" t="s">
        <v>431</v>
      </c>
      <c r="B102" s="62"/>
      <c r="C102" s="62"/>
      <c r="I102" s="43"/>
      <c r="J102" s="43"/>
      <c r="K102" s="43"/>
      <c r="L102" s="43"/>
      <c r="M102" s="48"/>
      <c r="N102" s="48"/>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9"/>
    </row>
    <row r="103" spans="1:37" x14ac:dyDescent="0.2">
      <c r="A103" s="348" t="s">
        <v>438</v>
      </c>
      <c r="B103" s="62"/>
      <c r="C103" s="62"/>
      <c r="I103" s="43"/>
      <c r="J103" s="43"/>
      <c r="K103" s="43"/>
      <c r="L103" s="43"/>
      <c r="M103" s="48"/>
      <c r="N103" s="48"/>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9"/>
    </row>
    <row r="104" spans="1:37" x14ac:dyDescent="0.2">
      <c r="A104" s="348" t="s">
        <v>278</v>
      </c>
      <c r="B104" s="62"/>
      <c r="C104" s="62"/>
      <c r="I104" s="43"/>
      <c r="J104" s="43"/>
      <c r="K104" s="43"/>
      <c r="L104" s="43"/>
      <c r="M104" s="48"/>
      <c r="N104" s="48"/>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9"/>
    </row>
    <row r="105" spans="1:37" x14ac:dyDescent="0.2">
      <c r="A105" s="348" t="s">
        <v>436</v>
      </c>
      <c r="B105" s="62"/>
      <c r="C105" s="62"/>
      <c r="I105" s="43"/>
      <c r="J105" s="43"/>
      <c r="K105" s="43"/>
      <c r="L105" s="43"/>
      <c r="M105" s="48"/>
      <c r="N105" s="48"/>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9"/>
    </row>
    <row r="106" spans="1:37" x14ac:dyDescent="0.2">
      <c r="A106" s="348" t="s">
        <v>437</v>
      </c>
      <c r="B106" s="62"/>
      <c r="C106" s="62"/>
      <c r="I106" s="43"/>
      <c r="J106" s="43"/>
      <c r="K106" s="43"/>
      <c r="L106" s="43"/>
      <c r="M106" s="48"/>
      <c r="N106" s="48"/>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9"/>
    </row>
    <row r="107" spans="1:37" x14ac:dyDescent="0.2">
      <c r="A107" s="348"/>
      <c r="B107" s="62"/>
      <c r="C107" s="62"/>
      <c r="I107" s="43"/>
      <c r="J107" s="43"/>
      <c r="K107" s="43"/>
      <c r="L107" s="43"/>
      <c r="M107" s="48"/>
      <c r="N107" s="48"/>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9"/>
    </row>
    <row r="108" spans="1:37" ht="16" thickBot="1" x14ac:dyDescent="0.25">
      <c r="A108" s="350" t="s">
        <v>277</v>
      </c>
      <c r="B108" s="62"/>
      <c r="C108" s="62"/>
      <c r="I108" s="43"/>
      <c r="J108" s="43"/>
      <c r="K108" s="43"/>
      <c r="L108" s="43"/>
      <c r="M108" s="48"/>
      <c r="N108" s="48"/>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9"/>
    </row>
    <row r="109" spans="1:37" x14ac:dyDescent="0.2">
      <c r="A109" s="351" t="s">
        <v>1</v>
      </c>
      <c r="B109" s="63"/>
      <c r="C109" s="60"/>
      <c r="I109" s="43"/>
      <c r="J109" s="43"/>
      <c r="K109" s="43"/>
      <c r="L109" s="43"/>
      <c r="M109" s="48"/>
      <c r="N109" s="48"/>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9"/>
    </row>
    <row r="110" spans="1:37" x14ac:dyDescent="0.2">
      <c r="A110" s="348" t="s">
        <v>447</v>
      </c>
      <c r="B110" s="62"/>
      <c r="C110" s="62"/>
      <c r="I110" s="43"/>
      <c r="J110" s="43"/>
      <c r="K110" s="43"/>
      <c r="L110" s="43"/>
      <c r="M110" s="48"/>
      <c r="N110" s="48"/>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9"/>
    </row>
    <row r="111" spans="1:37" x14ac:dyDescent="0.2">
      <c r="A111" s="348" t="s">
        <v>448</v>
      </c>
      <c r="B111" s="62"/>
      <c r="C111" s="62"/>
      <c r="I111" s="43"/>
      <c r="J111" s="43"/>
      <c r="K111" s="43"/>
      <c r="L111" s="43"/>
      <c r="M111" s="48"/>
      <c r="N111" s="48"/>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9"/>
    </row>
    <row r="112" spans="1:37" x14ac:dyDescent="0.2">
      <c r="A112" s="348" t="s">
        <v>455</v>
      </c>
      <c r="B112" s="62"/>
      <c r="C112" s="62"/>
      <c r="I112" s="43"/>
      <c r="J112" s="43"/>
      <c r="K112" s="43"/>
      <c r="L112" s="43"/>
      <c r="M112" s="48"/>
      <c r="N112" s="48"/>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9"/>
    </row>
    <row r="113" spans="1:37" x14ac:dyDescent="0.2">
      <c r="A113" s="348" t="s">
        <v>436</v>
      </c>
      <c r="B113" s="62"/>
      <c r="C113" s="62"/>
      <c r="I113" s="43"/>
      <c r="J113" s="43"/>
      <c r="K113" s="43"/>
      <c r="L113" s="43"/>
      <c r="M113" s="48"/>
      <c r="N113" s="48"/>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9"/>
    </row>
    <row r="114" spans="1:37" x14ac:dyDescent="0.2">
      <c r="A114" s="348" t="s">
        <v>278</v>
      </c>
      <c r="B114" s="62"/>
      <c r="C114" s="62"/>
      <c r="I114" s="43"/>
      <c r="J114" s="43"/>
      <c r="K114" s="43"/>
      <c r="L114" s="43"/>
      <c r="M114" s="48"/>
      <c r="N114" s="48"/>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9"/>
    </row>
    <row r="115" spans="1:37" x14ac:dyDescent="0.2">
      <c r="A115" s="348" t="s">
        <v>435</v>
      </c>
      <c r="B115" s="62"/>
      <c r="C115" s="62"/>
      <c r="I115" s="43"/>
      <c r="J115" s="43"/>
      <c r="K115" s="43"/>
      <c r="L115" s="43"/>
      <c r="M115" s="48"/>
      <c r="N115" s="48"/>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9"/>
    </row>
    <row r="116" spans="1:37" x14ac:dyDescent="0.2">
      <c r="A116" s="348" t="s">
        <v>430</v>
      </c>
      <c r="B116" s="62"/>
      <c r="C116" s="62"/>
      <c r="I116" s="43"/>
      <c r="J116" s="43"/>
      <c r="K116" s="43"/>
      <c r="L116" s="43"/>
      <c r="M116" s="48"/>
      <c r="N116" s="48"/>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9"/>
    </row>
    <row r="117" spans="1:37" x14ac:dyDescent="0.2">
      <c r="A117" s="62"/>
      <c r="B117" s="62"/>
      <c r="C117" s="62"/>
      <c r="I117" s="43"/>
      <c r="J117" s="43"/>
      <c r="K117" s="43"/>
      <c r="L117" s="43"/>
      <c r="M117" s="48"/>
      <c r="N117" s="48"/>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9"/>
    </row>
    <row r="118" spans="1:37" ht="16" thickBot="1" x14ac:dyDescent="0.25">
      <c r="A118" s="61" t="s">
        <v>0</v>
      </c>
      <c r="B118" s="62"/>
      <c r="C118" s="62"/>
      <c r="I118" s="43"/>
      <c r="J118" s="43"/>
      <c r="K118" s="43"/>
      <c r="L118" s="43"/>
      <c r="M118" s="48"/>
      <c r="N118" s="48"/>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9"/>
    </row>
    <row r="119" spans="1:37" x14ac:dyDescent="0.2">
      <c r="A119" s="60" t="s">
        <v>1</v>
      </c>
      <c r="B119" s="63"/>
      <c r="C119" s="60"/>
      <c r="I119" s="43"/>
      <c r="J119" s="43"/>
      <c r="K119" s="43"/>
      <c r="L119" s="43"/>
      <c r="M119" s="48"/>
      <c r="N119" s="48"/>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9"/>
    </row>
    <row r="120" spans="1:37" x14ac:dyDescent="0.2">
      <c r="A120" s="348" t="s">
        <v>443</v>
      </c>
      <c r="B120" s="48"/>
      <c r="C120" s="48"/>
      <c r="I120" s="43"/>
      <c r="J120" s="43"/>
      <c r="K120" s="43"/>
      <c r="L120" s="43"/>
      <c r="M120" s="48"/>
      <c r="N120" s="48"/>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9"/>
    </row>
    <row r="121" spans="1:37" x14ac:dyDescent="0.2">
      <c r="A121" s="348" t="s">
        <v>444</v>
      </c>
      <c r="B121" s="48"/>
      <c r="C121" s="48"/>
      <c r="I121" s="43"/>
      <c r="J121" s="43"/>
      <c r="K121" s="43"/>
      <c r="L121" s="43"/>
      <c r="M121" s="48"/>
      <c r="N121" s="48"/>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9"/>
    </row>
    <row r="122" spans="1:37" x14ac:dyDescent="0.2">
      <c r="A122" s="348" t="s">
        <v>65</v>
      </c>
      <c r="B122" s="48"/>
      <c r="C122" s="48"/>
      <c r="I122" s="43"/>
      <c r="J122" s="43"/>
      <c r="K122" s="43"/>
      <c r="L122" s="43"/>
      <c r="M122" s="48"/>
      <c r="N122" s="48"/>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9"/>
    </row>
    <row r="123" spans="1:37" x14ac:dyDescent="0.2">
      <c r="A123" s="348" t="s">
        <v>458</v>
      </c>
      <c r="B123" s="48"/>
      <c r="C123" s="48"/>
      <c r="I123" s="43"/>
      <c r="J123" s="43"/>
      <c r="K123" s="43"/>
      <c r="L123" s="43"/>
      <c r="M123" s="48"/>
      <c r="N123" s="48"/>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9"/>
    </row>
    <row r="124" spans="1:37" x14ac:dyDescent="0.2">
      <c r="A124" s="348" t="s">
        <v>448</v>
      </c>
      <c r="B124" s="62"/>
      <c r="C124" s="62"/>
    </row>
    <row r="125" spans="1:37" x14ac:dyDescent="0.2">
      <c r="A125" s="348" t="s">
        <v>473</v>
      </c>
      <c r="B125" s="62"/>
      <c r="C125" s="62"/>
    </row>
    <row r="126" spans="1:37" x14ac:dyDescent="0.2">
      <c r="A126" s="348" t="s">
        <v>454</v>
      </c>
      <c r="B126" s="62"/>
      <c r="C126" s="62"/>
    </row>
    <row r="127" spans="1:37" x14ac:dyDescent="0.2">
      <c r="A127" s="348" t="s">
        <v>455</v>
      </c>
      <c r="B127" s="62"/>
      <c r="C127" s="62"/>
    </row>
    <row r="128" spans="1:37" x14ac:dyDescent="0.2">
      <c r="A128" s="348" t="s">
        <v>451</v>
      </c>
      <c r="B128" s="62"/>
      <c r="C128" s="62"/>
    </row>
    <row r="129" spans="1:3" x14ac:dyDescent="0.2">
      <c r="A129" s="348" t="s">
        <v>452</v>
      </c>
      <c r="B129" s="62"/>
      <c r="C129" s="62"/>
    </row>
    <row r="130" spans="1:3" x14ac:dyDescent="0.2">
      <c r="A130" s="349" t="s">
        <v>436</v>
      </c>
      <c r="B130" s="62"/>
      <c r="C130" s="62"/>
    </row>
    <row r="131" spans="1:3" x14ac:dyDescent="0.2">
      <c r="A131" s="349" t="s">
        <v>529</v>
      </c>
      <c r="B131" s="62"/>
      <c r="C131" s="62"/>
    </row>
    <row r="132" spans="1:3" x14ac:dyDescent="0.2">
      <c r="A132" s="349" t="s">
        <v>278</v>
      </c>
      <c r="B132" s="62"/>
      <c r="C132" s="62"/>
    </row>
    <row r="133" spans="1:3" x14ac:dyDescent="0.2">
      <c r="A133" s="349" t="s">
        <v>528</v>
      </c>
      <c r="B133" s="62"/>
      <c r="C133" s="62"/>
    </row>
    <row r="134" spans="1:3" x14ac:dyDescent="0.2">
      <c r="A134" s="348" t="s">
        <v>442</v>
      </c>
      <c r="B134" s="62"/>
      <c r="C134" s="62"/>
    </row>
    <row r="135" spans="1:3" x14ac:dyDescent="0.2">
      <c r="A135" s="348" t="s">
        <v>469</v>
      </c>
      <c r="B135" s="62"/>
      <c r="C135" s="62"/>
    </row>
    <row r="136" spans="1:3" x14ac:dyDescent="0.2">
      <c r="A136" s="348" t="s">
        <v>527</v>
      </c>
      <c r="B136" s="62"/>
      <c r="C136" s="62"/>
    </row>
    <row r="137" spans="1:3" x14ac:dyDescent="0.2">
      <c r="A137" s="348" t="s">
        <v>459</v>
      </c>
      <c r="B137" s="62"/>
      <c r="C137" s="62"/>
    </row>
    <row r="138" spans="1:3" x14ac:dyDescent="0.2">
      <c r="A138" s="348" t="s">
        <v>450</v>
      </c>
      <c r="B138" s="62"/>
      <c r="C138" s="62"/>
    </row>
    <row r="139" spans="1:3" x14ac:dyDescent="0.2">
      <c r="A139" s="348" t="s">
        <v>449</v>
      </c>
      <c r="B139" s="62"/>
      <c r="C139" s="62"/>
    </row>
    <row r="140" spans="1:3" x14ac:dyDescent="0.2">
      <c r="A140" s="349" t="s">
        <v>441</v>
      </c>
      <c r="B140" s="62"/>
      <c r="C140" s="62"/>
    </row>
    <row r="141" spans="1:3" x14ac:dyDescent="0.2">
      <c r="A141" s="348" t="s">
        <v>456</v>
      </c>
      <c r="B141" s="62"/>
      <c r="C141" s="62"/>
    </row>
    <row r="142" spans="1:3" x14ac:dyDescent="0.2">
      <c r="A142" s="348" t="s">
        <v>468</v>
      </c>
      <c r="B142" s="62"/>
      <c r="C142" s="62"/>
    </row>
    <row r="143" spans="1:3" x14ac:dyDescent="0.2">
      <c r="A143" s="348" t="s">
        <v>457</v>
      </c>
      <c r="B143" s="62"/>
      <c r="C143" s="62"/>
    </row>
    <row r="144" spans="1:3" x14ac:dyDescent="0.2">
      <c r="A144" s="348" t="s">
        <v>446</v>
      </c>
      <c r="B144" s="62"/>
      <c r="C144" s="62"/>
    </row>
    <row r="145" spans="1:24" x14ac:dyDescent="0.2">
      <c r="A145" s="348" t="s">
        <v>445</v>
      </c>
      <c r="B145" s="62"/>
      <c r="C145" s="62"/>
    </row>
    <row r="146" spans="1:24" x14ac:dyDescent="0.2">
      <c r="A146" s="348" t="s">
        <v>435</v>
      </c>
      <c r="B146" s="62"/>
      <c r="C146" s="62"/>
    </row>
    <row r="147" spans="1:24" x14ac:dyDescent="0.2">
      <c r="A147" s="348" t="s">
        <v>453</v>
      </c>
      <c r="B147" s="62"/>
      <c r="C147" s="62"/>
    </row>
    <row r="148" spans="1:24" x14ac:dyDescent="0.2">
      <c r="A148" s="349" t="b">
        <v>1</v>
      </c>
      <c r="B148" s="62"/>
      <c r="C148" s="62"/>
    </row>
    <row r="149" spans="1:24" x14ac:dyDescent="0.2">
      <c r="A149" s="348" t="s">
        <v>430</v>
      </c>
      <c r="B149" s="62"/>
      <c r="C149" s="62"/>
    </row>
    <row r="151" spans="1:24" ht="16" x14ac:dyDescent="0.2">
      <c r="A151" s="58" t="s">
        <v>322</v>
      </c>
    </row>
    <row r="152" spans="1:24" ht="16" thickBot="1" x14ac:dyDescent="0.25">
      <c r="A152" s="347" t="s">
        <v>511</v>
      </c>
    </row>
    <row r="153" spans="1:24" ht="16" thickBot="1" x14ac:dyDescent="0.25">
      <c r="A153" s="344" t="s">
        <v>62</v>
      </c>
      <c r="B153" s="50" t="s">
        <v>73</v>
      </c>
      <c r="C153" s="344" t="s">
        <v>80</v>
      </c>
      <c r="D153" s="47" t="s">
        <v>86</v>
      </c>
      <c r="E153" s="47" t="s">
        <v>88</v>
      </c>
      <c r="F153" s="47" t="s">
        <v>90</v>
      </c>
      <c r="G153" s="47" t="s">
        <v>91</v>
      </c>
      <c r="H153" s="47" t="s">
        <v>13</v>
      </c>
      <c r="I153" s="47" t="s">
        <v>97</v>
      </c>
      <c r="J153" s="47" t="s">
        <v>94</v>
      </c>
      <c r="K153" s="47" t="s">
        <v>93</v>
      </c>
      <c r="L153" s="47" t="s">
        <v>95</v>
      </c>
      <c r="M153" s="47" t="s">
        <v>98</v>
      </c>
      <c r="N153" s="47" t="s">
        <v>100</v>
      </c>
      <c r="O153" s="47" t="s">
        <v>102</v>
      </c>
      <c r="P153" s="47" t="s">
        <v>103</v>
      </c>
      <c r="Q153" s="47" t="s">
        <v>101</v>
      </c>
      <c r="R153" s="47" t="s">
        <v>104</v>
      </c>
      <c r="S153" s="47" t="s">
        <v>115</v>
      </c>
      <c r="T153" s="47" t="s">
        <v>105</v>
      </c>
      <c r="U153" s="47" t="s">
        <v>118</v>
      </c>
      <c r="V153" s="51" t="s">
        <v>119</v>
      </c>
      <c r="W153" s="52" t="s">
        <v>117</v>
      </c>
      <c r="X153" s="46"/>
    </row>
    <row r="154" spans="1:24" x14ac:dyDescent="0.2">
      <c r="A154" s="3" t="s">
        <v>323</v>
      </c>
      <c r="B154" s="46">
        <v>1</v>
      </c>
      <c r="C154" s="345" t="s">
        <v>334</v>
      </c>
      <c r="D154" s="46">
        <v>1</v>
      </c>
      <c r="E154" s="46" t="s">
        <v>367</v>
      </c>
      <c r="F154" s="46">
        <v>1</v>
      </c>
      <c r="G154" s="46" t="s">
        <v>367</v>
      </c>
      <c r="H154" s="54" t="s">
        <v>387</v>
      </c>
      <c r="I154" s="46" t="s">
        <v>391</v>
      </c>
      <c r="J154" s="46" t="s">
        <v>391</v>
      </c>
      <c r="K154" s="46">
        <v>1</v>
      </c>
      <c r="L154" s="46"/>
      <c r="M154" s="46">
        <v>1</v>
      </c>
      <c r="N154" s="46"/>
      <c r="O154" s="46">
        <v>1</v>
      </c>
      <c r="P154" s="46"/>
      <c r="Q154" s="46" t="s">
        <v>393</v>
      </c>
      <c r="R154" s="46" t="s">
        <v>367</v>
      </c>
      <c r="S154" s="46">
        <v>4</v>
      </c>
      <c r="U154" s="46">
        <v>1</v>
      </c>
      <c r="W154" s="46">
        <v>1</v>
      </c>
    </row>
    <row r="155" spans="1:24" x14ac:dyDescent="0.2">
      <c r="A155" s="3" t="s">
        <v>324</v>
      </c>
      <c r="B155" s="46">
        <v>2</v>
      </c>
      <c r="C155" s="345" t="s">
        <v>81</v>
      </c>
      <c r="D155" s="46">
        <v>2</v>
      </c>
      <c r="E155" s="46" t="s">
        <v>370</v>
      </c>
      <c r="F155" s="46">
        <v>2</v>
      </c>
      <c r="G155" s="46" t="s">
        <v>370</v>
      </c>
      <c r="H155" s="54" t="s">
        <v>386</v>
      </c>
      <c r="I155" s="46" t="s">
        <v>392</v>
      </c>
      <c r="J155" s="46" t="s">
        <v>392</v>
      </c>
      <c r="K155" s="46">
        <v>2</v>
      </c>
      <c r="L155" s="46"/>
      <c r="M155" s="46">
        <v>2</v>
      </c>
      <c r="N155" s="46"/>
      <c r="O155" s="46">
        <v>2</v>
      </c>
      <c r="P155" s="46"/>
      <c r="Q155" s="46" t="s">
        <v>394</v>
      </c>
      <c r="R155" s="46" t="s">
        <v>370</v>
      </c>
      <c r="S155" s="46">
        <v>5</v>
      </c>
      <c r="U155" s="46">
        <v>2</v>
      </c>
      <c r="W155" s="46">
        <v>2</v>
      </c>
    </row>
    <row r="156" spans="1:24" x14ac:dyDescent="0.2">
      <c r="A156" s="3" t="s">
        <v>325</v>
      </c>
      <c r="B156" s="46">
        <v>3</v>
      </c>
      <c r="C156" s="345" t="s">
        <v>300</v>
      </c>
      <c r="D156" s="46">
        <v>3</v>
      </c>
      <c r="E156" s="46" t="s">
        <v>358</v>
      </c>
      <c r="F156" s="46">
        <v>3</v>
      </c>
      <c r="G156" s="46" t="s">
        <v>358</v>
      </c>
      <c r="H156" s="54" t="s">
        <v>385</v>
      </c>
      <c r="K156" s="46">
        <v>3</v>
      </c>
      <c r="L156" s="46"/>
      <c r="M156" s="46">
        <v>3</v>
      </c>
      <c r="N156" s="46"/>
      <c r="O156" s="46">
        <v>3</v>
      </c>
      <c r="P156" s="46"/>
      <c r="Q156" s="46"/>
      <c r="R156" s="46" t="s">
        <v>358</v>
      </c>
      <c r="S156" s="46">
        <v>6</v>
      </c>
      <c r="U156" s="46">
        <v>3</v>
      </c>
      <c r="W156" s="46">
        <v>3</v>
      </c>
    </row>
    <row r="157" spans="1:24" x14ac:dyDescent="0.2">
      <c r="A157" s="3" t="s">
        <v>326</v>
      </c>
      <c r="B157" s="46">
        <v>4</v>
      </c>
      <c r="C157" s="345" t="s">
        <v>335</v>
      </c>
      <c r="D157" s="46">
        <v>4</v>
      </c>
      <c r="E157" s="46" t="s">
        <v>363</v>
      </c>
      <c r="F157" s="46">
        <v>4</v>
      </c>
      <c r="G157" s="46" t="s">
        <v>363</v>
      </c>
      <c r="H157" s="53" t="s">
        <v>382</v>
      </c>
      <c r="K157" s="46">
        <v>4</v>
      </c>
      <c r="L157" s="46"/>
      <c r="M157" s="46">
        <v>4</v>
      </c>
      <c r="N157" s="46"/>
      <c r="O157" s="46">
        <v>4</v>
      </c>
      <c r="P157" s="46"/>
      <c r="Q157" s="46"/>
      <c r="R157" s="46" t="s">
        <v>363</v>
      </c>
      <c r="S157" s="46">
        <v>7</v>
      </c>
    </row>
    <row r="158" spans="1:24" x14ac:dyDescent="0.2">
      <c r="A158" s="3" t="s">
        <v>327</v>
      </c>
      <c r="B158" s="46">
        <v>5</v>
      </c>
      <c r="C158" s="345" t="s">
        <v>83</v>
      </c>
      <c r="D158" s="46">
        <v>5</v>
      </c>
      <c r="E158" s="46" t="s">
        <v>350</v>
      </c>
      <c r="F158" s="46">
        <v>5</v>
      </c>
      <c r="G158" s="46" t="s">
        <v>350</v>
      </c>
      <c r="H158" s="54" t="s">
        <v>388</v>
      </c>
      <c r="K158" s="46">
        <v>5</v>
      </c>
      <c r="L158" s="46"/>
      <c r="M158" s="46">
        <v>5</v>
      </c>
      <c r="N158" s="46"/>
      <c r="O158" s="46">
        <v>5</v>
      </c>
      <c r="P158" s="46"/>
      <c r="Q158" s="46"/>
      <c r="R158" s="46" t="s">
        <v>350</v>
      </c>
      <c r="S158" s="46">
        <v>8</v>
      </c>
    </row>
    <row r="159" spans="1:24" x14ac:dyDescent="0.2">
      <c r="A159" s="3" t="s">
        <v>328</v>
      </c>
      <c r="B159" s="46">
        <v>7.5</v>
      </c>
      <c r="C159" s="345" t="s">
        <v>275</v>
      </c>
      <c r="D159" s="46">
        <v>6</v>
      </c>
      <c r="E159" s="46" t="s">
        <v>362</v>
      </c>
      <c r="F159" s="46">
        <v>6</v>
      </c>
      <c r="G159" s="46" t="s">
        <v>362</v>
      </c>
      <c r="H159" s="54" t="s">
        <v>384</v>
      </c>
      <c r="R159" s="46" t="s">
        <v>362</v>
      </c>
    </row>
    <row r="160" spans="1:24" x14ac:dyDescent="0.2">
      <c r="A160" s="3" t="s">
        <v>329</v>
      </c>
      <c r="B160" s="46">
        <v>8.5</v>
      </c>
      <c r="C160" s="345" t="s">
        <v>336</v>
      </c>
      <c r="D160" s="46">
        <v>7</v>
      </c>
      <c r="E160" s="46" t="s">
        <v>376</v>
      </c>
      <c r="F160" s="46">
        <v>7</v>
      </c>
      <c r="G160" s="46" t="s">
        <v>376</v>
      </c>
      <c r="H160" s="54" t="s">
        <v>390</v>
      </c>
      <c r="R160" s="46" t="s">
        <v>376</v>
      </c>
    </row>
    <row r="161" spans="1:18" x14ac:dyDescent="0.2">
      <c r="A161" s="3" t="s">
        <v>330</v>
      </c>
      <c r="B161" s="46">
        <v>10</v>
      </c>
      <c r="C161" s="345" t="s">
        <v>82</v>
      </c>
      <c r="D161" s="46">
        <v>8</v>
      </c>
      <c r="E161" s="46" t="s">
        <v>360</v>
      </c>
      <c r="F161" s="46">
        <v>8</v>
      </c>
      <c r="G161" s="46" t="s">
        <v>360</v>
      </c>
      <c r="H161" s="54" t="s">
        <v>383</v>
      </c>
      <c r="R161" s="46" t="s">
        <v>360</v>
      </c>
    </row>
    <row r="162" spans="1:18" x14ac:dyDescent="0.2">
      <c r="B162" s="46">
        <v>12.5</v>
      </c>
      <c r="C162" s="345" t="s">
        <v>339</v>
      </c>
      <c r="D162" s="46">
        <v>9</v>
      </c>
      <c r="E162" s="46" t="s">
        <v>374</v>
      </c>
      <c r="F162" s="46">
        <v>9</v>
      </c>
      <c r="G162" s="46" t="s">
        <v>374</v>
      </c>
      <c r="H162" s="54" t="s">
        <v>389</v>
      </c>
      <c r="R162" s="46" t="s">
        <v>374</v>
      </c>
    </row>
    <row r="163" spans="1:18" x14ac:dyDescent="0.2">
      <c r="A163" s="44"/>
      <c r="B163" s="46">
        <v>15</v>
      </c>
      <c r="C163" s="345" t="s">
        <v>337</v>
      </c>
      <c r="D163" s="46">
        <v>10</v>
      </c>
      <c r="E163" s="46" t="s">
        <v>366</v>
      </c>
      <c r="F163" s="46">
        <v>10</v>
      </c>
      <c r="G163" s="46" t="s">
        <v>366</v>
      </c>
      <c r="H163" s="54" t="s">
        <v>92</v>
      </c>
      <c r="R163" s="46" t="s">
        <v>366</v>
      </c>
    </row>
    <row r="164" spans="1:18" x14ac:dyDescent="0.2">
      <c r="A164" s="44"/>
      <c r="B164" s="46">
        <v>20</v>
      </c>
      <c r="C164" s="345" t="s">
        <v>338</v>
      </c>
      <c r="E164" s="46" t="s">
        <v>375</v>
      </c>
      <c r="G164" s="46" t="s">
        <v>375</v>
      </c>
      <c r="R164" s="46" t="s">
        <v>375</v>
      </c>
    </row>
    <row r="165" spans="1:18" x14ac:dyDescent="0.2">
      <c r="A165" s="45"/>
      <c r="B165" s="46">
        <v>25</v>
      </c>
      <c r="C165" s="345" t="s">
        <v>501</v>
      </c>
      <c r="E165" s="46" t="s">
        <v>357</v>
      </c>
      <c r="G165" s="46" t="s">
        <v>357</v>
      </c>
      <c r="R165" s="46" t="s">
        <v>357</v>
      </c>
    </row>
    <row r="166" spans="1:18" x14ac:dyDescent="0.2">
      <c r="A166" s="45"/>
      <c r="B166" s="46">
        <v>30</v>
      </c>
      <c r="C166" s="345" t="s">
        <v>502</v>
      </c>
      <c r="E166" s="46" t="s">
        <v>371</v>
      </c>
      <c r="G166" s="46" t="s">
        <v>371</v>
      </c>
      <c r="R166" s="46" t="s">
        <v>371</v>
      </c>
    </row>
    <row r="167" spans="1:18" x14ac:dyDescent="0.2">
      <c r="A167" s="44"/>
      <c r="B167" s="46">
        <v>35</v>
      </c>
      <c r="E167" s="46" t="s">
        <v>356</v>
      </c>
      <c r="G167" s="46" t="s">
        <v>356</v>
      </c>
      <c r="R167" s="46" t="s">
        <v>356</v>
      </c>
    </row>
    <row r="168" spans="1:18" x14ac:dyDescent="0.2">
      <c r="A168" s="44"/>
      <c r="B168" s="46">
        <v>40</v>
      </c>
      <c r="E168" s="46" t="s">
        <v>344</v>
      </c>
      <c r="G168" s="46" t="s">
        <v>344</v>
      </c>
      <c r="R168" s="46" t="s">
        <v>344</v>
      </c>
    </row>
    <row r="169" spans="1:18" x14ac:dyDescent="0.2">
      <c r="A169" s="44"/>
      <c r="B169" s="46">
        <v>45</v>
      </c>
      <c r="E169" s="46" t="s">
        <v>364</v>
      </c>
      <c r="G169" s="46" t="s">
        <v>364</v>
      </c>
      <c r="R169" s="46" t="s">
        <v>364</v>
      </c>
    </row>
    <row r="170" spans="1:18" x14ac:dyDescent="0.2">
      <c r="A170" s="44"/>
      <c r="B170" s="46">
        <v>50</v>
      </c>
      <c r="E170" s="46" t="s">
        <v>340</v>
      </c>
      <c r="G170" s="46" t="s">
        <v>340</v>
      </c>
      <c r="R170" s="46" t="s">
        <v>340</v>
      </c>
    </row>
    <row r="171" spans="1:18" x14ac:dyDescent="0.2">
      <c r="A171" s="44"/>
      <c r="B171" s="46">
        <v>55</v>
      </c>
      <c r="E171" s="46" t="s">
        <v>343</v>
      </c>
      <c r="G171" s="46" t="s">
        <v>343</v>
      </c>
      <c r="R171" s="46" t="s">
        <v>343</v>
      </c>
    </row>
    <row r="172" spans="1:18" x14ac:dyDescent="0.2">
      <c r="A172" s="45"/>
      <c r="B172" s="46">
        <v>60</v>
      </c>
      <c r="E172" s="46" t="s">
        <v>377</v>
      </c>
      <c r="G172" s="46" t="s">
        <v>377</v>
      </c>
      <c r="R172" s="46" t="s">
        <v>377</v>
      </c>
    </row>
    <row r="173" spans="1:18" x14ac:dyDescent="0.2">
      <c r="A173" s="45"/>
      <c r="B173" s="46">
        <v>65</v>
      </c>
      <c r="E173" s="46" t="s">
        <v>351</v>
      </c>
      <c r="G173" s="46" t="s">
        <v>351</v>
      </c>
      <c r="R173" s="46" t="s">
        <v>351</v>
      </c>
    </row>
    <row r="174" spans="1:18" x14ac:dyDescent="0.2">
      <c r="A174" s="44"/>
      <c r="B174" s="46">
        <v>70</v>
      </c>
      <c r="E174" s="46" t="s">
        <v>346</v>
      </c>
      <c r="G174" s="46" t="s">
        <v>346</v>
      </c>
      <c r="R174" s="46" t="s">
        <v>346</v>
      </c>
    </row>
    <row r="175" spans="1:18" x14ac:dyDescent="0.2">
      <c r="A175" s="44"/>
      <c r="B175" s="46">
        <v>75</v>
      </c>
      <c r="E175" s="46" t="s">
        <v>342</v>
      </c>
      <c r="G175" s="46" t="s">
        <v>342</v>
      </c>
      <c r="R175" s="46" t="s">
        <v>342</v>
      </c>
    </row>
    <row r="176" spans="1:18" x14ac:dyDescent="0.2">
      <c r="A176" s="45"/>
      <c r="B176" s="46">
        <v>80</v>
      </c>
      <c r="E176" s="46" t="s">
        <v>381</v>
      </c>
      <c r="G176" s="46" t="s">
        <v>381</v>
      </c>
      <c r="R176" s="46" t="s">
        <v>381</v>
      </c>
    </row>
    <row r="177" spans="1:18" x14ac:dyDescent="0.2">
      <c r="A177" s="44"/>
      <c r="B177" s="46">
        <v>95</v>
      </c>
      <c r="E177" s="46" t="s">
        <v>365</v>
      </c>
      <c r="G177" s="46" t="s">
        <v>365</v>
      </c>
      <c r="R177" s="46" t="s">
        <v>365</v>
      </c>
    </row>
    <row r="178" spans="1:18" x14ac:dyDescent="0.2">
      <c r="A178" s="45"/>
      <c r="B178" s="46">
        <v>100</v>
      </c>
      <c r="E178" s="46" t="s">
        <v>380</v>
      </c>
      <c r="G178" s="46" t="s">
        <v>380</v>
      </c>
      <c r="R178" s="46" t="s">
        <v>380</v>
      </c>
    </row>
    <row r="179" spans="1:18" x14ac:dyDescent="0.2">
      <c r="A179" s="44"/>
      <c r="B179" s="46">
        <v>105</v>
      </c>
      <c r="E179" s="46" t="s">
        <v>354</v>
      </c>
      <c r="G179" s="46" t="s">
        <v>354</v>
      </c>
      <c r="R179" s="46" t="s">
        <v>354</v>
      </c>
    </row>
    <row r="180" spans="1:18" x14ac:dyDescent="0.2">
      <c r="A180" s="44"/>
      <c r="B180" s="46">
        <v>110</v>
      </c>
      <c r="E180" s="46" t="s">
        <v>347</v>
      </c>
      <c r="G180" s="46" t="s">
        <v>347</v>
      </c>
      <c r="R180" s="46" t="s">
        <v>347</v>
      </c>
    </row>
    <row r="181" spans="1:18" x14ac:dyDescent="0.2">
      <c r="A181" s="45"/>
      <c r="B181" s="46">
        <v>120</v>
      </c>
      <c r="E181" s="46" t="s">
        <v>359</v>
      </c>
      <c r="G181" s="46" t="s">
        <v>359</v>
      </c>
      <c r="R181" s="46" t="s">
        <v>347</v>
      </c>
    </row>
    <row r="182" spans="1:18" x14ac:dyDescent="0.2">
      <c r="A182" s="44"/>
      <c r="B182" s="46">
        <v>125</v>
      </c>
      <c r="E182" s="46" t="s">
        <v>355</v>
      </c>
      <c r="G182" s="46" t="s">
        <v>355</v>
      </c>
      <c r="R182" s="46" t="s">
        <v>359</v>
      </c>
    </row>
    <row r="183" spans="1:18" x14ac:dyDescent="0.2">
      <c r="A183" s="45"/>
      <c r="B183" s="46">
        <v>150</v>
      </c>
      <c r="E183" s="46" t="s">
        <v>341</v>
      </c>
      <c r="G183" s="46" t="s">
        <v>341</v>
      </c>
      <c r="R183" s="46" t="s">
        <v>396</v>
      </c>
    </row>
    <row r="184" spans="1:18" x14ac:dyDescent="0.2">
      <c r="A184" s="45"/>
      <c r="B184" s="46">
        <v>225</v>
      </c>
      <c r="E184" s="46" t="s">
        <v>353</v>
      </c>
      <c r="G184" s="46" t="s">
        <v>353</v>
      </c>
      <c r="R184" s="46" t="s">
        <v>355</v>
      </c>
    </row>
    <row r="185" spans="1:18" x14ac:dyDescent="0.2">
      <c r="A185" s="45"/>
      <c r="B185" s="46">
        <v>250</v>
      </c>
      <c r="E185" s="46" t="s">
        <v>373</v>
      </c>
      <c r="G185" s="46" t="s">
        <v>373</v>
      </c>
      <c r="R185" s="46" t="s">
        <v>341</v>
      </c>
    </row>
    <row r="186" spans="1:18" x14ac:dyDescent="0.2">
      <c r="A186" s="44"/>
      <c r="B186" s="46"/>
      <c r="E186" s="46" t="s">
        <v>379</v>
      </c>
      <c r="G186" s="46" t="s">
        <v>379</v>
      </c>
      <c r="R186" s="46" t="s">
        <v>353</v>
      </c>
    </row>
    <row r="187" spans="1:18" x14ac:dyDescent="0.2">
      <c r="A187" s="44"/>
      <c r="E187" s="46" t="s">
        <v>348</v>
      </c>
      <c r="G187" s="46" t="s">
        <v>348</v>
      </c>
      <c r="R187" s="46" t="s">
        <v>373</v>
      </c>
    </row>
    <row r="188" spans="1:18" x14ac:dyDescent="0.2">
      <c r="A188" s="44"/>
      <c r="E188" s="46" t="s">
        <v>352</v>
      </c>
      <c r="G188" s="46" t="s">
        <v>352</v>
      </c>
      <c r="R188" s="46" t="s">
        <v>379</v>
      </c>
    </row>
    <row r="189" spans="1:18" x14ac:dyDescent="0.2">
      <c r="A189" s="44"/>
      <c r="E189" s="46" t="s">
        <v>345</v>
      </c>
      <c r="G189" s="46" t="s">
        <v>345</v>
      </c>
      <c r="R189" s="46" t="s">
        <v>348</v>
      </c>
    </row>
    <row r="190" spans="1:18" x14ac:dyDescent="0.2">
      <c r="A190" s="44"/>
      <c r="E190" s="46" t="s">
        <v>368</v>
      </c>
      <c r="G190" s="46" t="s">
        <v>368</v>
      </c>
      <c r="R190" s="46" t="s">
        <v>352</v>
      </c>
    </row>
    <row r="191" spans="1:18" x14ac:dyDescent="0.2">
      <c r="A191" s="44"/>
      <c r="E191" s="46" t="s">
        <v>372</v>
      </c>
      <c r="G191" s="46" t="s">
        <v>372</v>
      </c>
      <c r="R191" s="46" t="s">
        <v>345</v>
      </c>
    </row>
    <row r="192" spans="1:18" x14ac:dyDescent="0.2">
      <c r="A192" s="45"/>
      <c r="E192" s="46" t="s">
        <v>369</v>
      </c>
      <c r="G192" s="46" t="s">
        <v>369</v>
      </c>
      <c r="R192" s="46" t="s">
        <v>368</v>
      </c>
    </row>
    <row r="193" spans="1:18" x14ac:dyDescent="0.2">
      <c r="A193" s="45"/>
      <c r="E193" s="46" t="s">
        <v>349</v>
      </c>
      <c r="G193" s="46" t="s">
        <v>349</v>
      </c>
      <c r="R193" s="46" t="s">
        <v>372</v>
      </c>
    </row>
    <row r="194" spans="1:18" x14ac:dyDescent="0.2">
      <c r="A194" s="45"/>
      <c r="E194" s="46" t="s">
        <v>378</v>
      </c>
      <c r="G194" s="46" t="s">
        <v>378</v>
      </c>
      <c r="R194" s="46" t="s">
        <v>395</v>
      </c>
    </row>
    <row r="195" spans="1:18" x14ac:dyDescent="0.2">
      <c r="A195" s="45"/>
      <c r="E195" s="46" t="s">
        <v>361</v>
      </c>
      <c r="G195" s="46" t="s">
        <v>361</v>
      </c>
      <c r="R195" s="46" t="s">
        <v>369</v>
      </c>
    </row>
    <row r="196" spans="1:18" x14ac:dyDescent="0.2">
      <c r="A196" s="44"/>
      <c r="E196" s="46"/>
      <c r="R196" s="46" t="s">
        <v>349</v>
      </c>
    </row>
    <row r="197" spans="1:18" x14ac:dyDescent="0.2">
      <c r="A197" s="45"/>
      <c r="E197" s="46"/>
      <c r="R197" s="46" t="s">
        <v>378</v>
      </c>
    </row>
    <row r="198" spans="1:18" x14ac:dyDescent="0.2">
      <c r="A198" s="46" t="s">
        <v>331</v>
      </c>
      <c r="E198" s="46"/>
      <c r="R198" s="46" t="s">
        <v>361</v>
      </c>
    </row>
    <row r="199" spans="1:18" x14ac:dyDescent="0.2">
      <c r="A199" s="4" t="s">
        <v>1</v>
      </c>
      <c r="B199" s="5" t="s">
        <v>80</v>
      </c>
      <c r="E199" s="46"/>
    </row>
    <row r="200" spans="1:18" x14ac:dyDescent="0.2">
      <c r="A200" s="46" t="s">
        <v>63</v>
      </c>
      <c r="B200" t="s">
        <v>339</v>
      </c>
    </row>
    <row r="201" spans="1:18" x14ac:dyDescent="0.2">
      <c r="A201" s="46" t="s">
        <v>332</v>
      </c>
      <c r="B201" t="s">
        <v>337</v>
      </c>
    </row>
    <row r="202" spans="1:18" x14ac:dyDescent="0.2">
      <c r="A202" s="46" t="s">
        <v>333</v>
      </c>
      <c r="B202" t="s">
        <v>338</v>
      </c>
    </row>
    <row r="203" spans="1:18" x14ac:dyDescent="0.2">
      <c r="A203" s="44"/>
      <c r="B203" t="s">
        <v>82</v>
      </c>
    </row>
    <row r="204" spans="1:18" x14ac:dyDescent="0.2">
      <c r="A204" s="45"/>
    </row>
    <row r="205" spans="1:18" x14ac:dyDescent="0.2">
      <c r="A205" s="44" t="s">
        <v>512</v>
      </c>
    </row>
    <row r="206" spans="1:18" x14ac:dyDescent="0.2">
      <c r="A206" s="46" t="s">
        <v>89</v>
      </c>
    </row>
    <row r="207" spans="1:18" x14ac:dyDescent="0.2">
      <c r="A207" s="44" t="s">
        <v>513</v>
      </c>
    </row>
    <row r="208" spans="1:18" x14ac:dyDescent="0.2">
      <c r="A208" s="44" t="s">
        <v>514</v>
      </c>
    </row>
    <row r="209" spans="1:1" x14ac:dyDescent="0.2">
      <c r="A209" s="44"/>
    </row>
    <row r="210" spans="1:1" x14ac:dyDescent="0.2">
      <c r="A210" s="44" t="s">
        <v>515</v>
      </c>
    </row>
    <row r="211" spans="1:1" x14ac:dyDescent="0.2">
      <c r="A211" s="44" t="s">
        <v>99</v>
      </c>
    </row>
    <row r="212" spans="1:1" x14ac:dyDescent="0.2">
      <c r="A212" s="44" t="s">
        <v>391</v>
      </c>
    </row>
    <row r="213" spans="1:1" x14ac:dyDescent="0.2">
      <c r="A213" s="45" t="s">
        <v>392</v>
      </c>
    </row>
    <row r="214" spans="1:1" x14ac:dyDescent="0.2">
      <c r="A214" s="44"/>
    </row>
    <row r="215" spans="1:1" x14ac:dyDescent="0.2">
      <c r="A215" s="44"/>
    </row>
    <row r="216" spans="1:1" x14ac:dyDescent="0.2">
      <c r="A216" s="44"/>
    </row>
    <row r="217" spans="1:1" x14ac:dyDescent="0.2">
      <c r="A217" s="44"/>
    </row>
    <row r="218" spans="1:1" x14ac:dyDescent="0.2">
      <c r="A218" s="44"/>
    </row>
    <row r="219" spans="1:1" x14ac:dyDescent="0.2">
      <c r="A219" s="44"/>
    </row>
    <row r="220" spans="1:1" x14ac:dyDescent="0.2">
      <c r="A220" s="44"/>
    </row>
    <row r="221" spans="1:1" x14ac:dyDescent="0.2">
      <c r="A221" s="45"/>
    </row>
    <row r="222" spans="1:1" x14ac:dyDescent="0.2">
      <c r="A222" s="45"/>
    </row>
    <row r="223" spans="1:1" x14ac:dyDescent="0.2">
      <c r="A223" s="44"/>
    </row>
    <row r="224" spans="1:1" x14ac:dyDescent="0.2">
      <c r="A224" s="44"/>
    </row>
    <row r="225" spans="1:1" x14ac:dyDescent="0.2">
      <c r="A225" s="45"/>
    </row>
    <row r="226" spans="1:1" x14ac:dyDescent="0.2">
      <c r="A226" s="44"/>
    </row>
    <row r="227" spans="1:1" x14ac:dyDescent="0.2">
      <c r="A227" s="44"/>
    </row>
    <row r="228" spans="1:1" x14ac:dyDescent="0.2">
      <c r="A228" s="44"/>
    </row>
    <row r="229" spans="1:1" x14ac:dyDescent="0.2">
      <c r="A229" s="45"/>
    </row>
    <row r="230" spans="1:1" x14ac:dyDescent="0.2">
      <c r="A230" s="44"/>
    </row>
    <row r="231" spans="1:1" x14ac:dyDescent="0.2">
      <c r="A231" s="45"/>
    </row>
    <row r="232" spans="1:1" x14ac:dyDescent="0.2">
      <c r="A232" s="45"/>
    </row>
    <row r="233" spans="1:1" x14ac:dyDescent="0.2">
      <c r="A233" s="44"/>
    </row>
    <row r="234" spans="1:1" x14ac:dyDescent="0.2">
      <c r="A234" s="45"/>
    </row>
    <row r="235" spans="1:1" x14ac:dyDescent="0.2">
      <c r="A235" s="44"/>
    </row>
    <row r="236" spans="1:1" x14ac:dyDescent="0.2">
      <c r="A236" s="45"/>
    </row>
    <row r="237" spans="1:1" x14ac:dyDescent="0.2">
      <c r="A237" s="44"/>
    </row>
    <row r="238" spans="1:1" x14ac:dyDescent="0.2">
      <c r="A238" s="44"/>
    </row>
    <row r="239" spans="1:1" x14ac:dyDescent="0.2">
      <c r="A239" s="44"/>
    </row>
    <row r="240" spans="1:1" x14ac:dyDescent="0.2">
      <c r="A240" s="45"/>
    </row>
    <row r="241" spans="1:1" x14ac:dyDescent="0.2">
      <c r="A241" s="44"/>
    </row>
    <row r="242" spans="1:1" x14ac:dyDescent="0.2">
      <c r="A242" s="44"/>
    </row>
    <row r="243" spans="1:1" x14ac:dyDescent="0.2">
      <c r="A243" s="44"/>
    </row>
    <row r="244" spans="1:1" x14ac:dyDescent="0.2">
      <c r="A244" s="44"/>
    </row>
    <row r="245" spans="1:1" x14ac:dyDescent="0.2">
      <c r="A245" s="44"/>
    </row>
    <row r="246" spans="1:1" x14ac:dyDescent="0.2">
      <c r="A246" s="45"/>
    </row>
    <row r="247" spans="1:1" x14ac:dyDescent="0.2">
      <c r="A247" s="45"/>
    </row>
    <row r="248" spans="1:1" x14ac:dyDescent="0.2">
      <c r="A248" s="44"/>
    </row>
    <row r="249" spans="1:1" x14ac:dyDescent="0.2">
      <c r="A249" s="45"/>
    </row>
    <row r="250" spans="1:1" x14ac:dyDescent="0.2">
      <c r="A250" s="44"/>
    </row>
    <row r="251" spans="1:1" x14ac:dyDescent="0.2">
      <c r="A251" s="45"/>
    </row>
    <row r="252" spans="1:1" x14ac:dyDescent="0.2">
      <c r="A252" s="45"/>
    </row>
    <row r="253" spans="1:1" x14ac:dyDescent="0.2">
      <c r="A253" s="45"/>
    </row>
    <row r="254" spans="1:1" x14ac:dyDescent="0.2">
      <c r="A254" s="44"/>
    </row>
    <row r="255" spans="1:1" x14ac:dyDescent="0.2">
      <c r="A255" s="44"/>
    </row>
    <row r="256" spans="1:1" x14ac:dyDescent="0.2">
      <c r="A256" s="44"/>
    </row>
    <row r="257" spans="1:1" x14ac:dyDescent="0.2">
      <c r="A257" s="45"/>
    </row>
    <row r="258" spans="1:1" x14ac:dyDescent="0.2">
      <c r="A258" s="45"/>
    </row>
    <row r="259" spans="1:1" x14ac:dyDescent="0.2">
      <c r="A259" s="45"/>
    </row>
    <row r="260" spans="1:1" x14ac:dyDescent="0.2">
      <c r="A260" s="44"/>
    </row>
    <row r="261" spans="1:1" x14ac:dyDescent="0.2">
      <c r="A261" s="45"/>
    </row>
    <row r="262" spans="1:1" x14ac:dyDescent="0.2">
      <c r="A262" s="45"/>
    </row>
    <row r="263" spans="1:1" x14ac:dyDescent="0.2">
      <c r="A263" s="44"/>
    </row>
    <row r="264" spans="1:1" x14ac:dyDescent="0.2">
      <c r="A264" s="45"/>
    </row>
    <row r="265" spans="1:1" x14ac:dyDescent="0.2">
      <c r="A265" s="44"/>
    </row>
    <row r="266" spans="1:1" x14ac:dyDescent="0.2">
      <c r="A266" s="44"/>
    </row>
    <row r="267" spans="1:1" x14ac:dyDescent="0.2">
      <c r="A267" s="44"/>
    </row>
    <row r="268" spans="1:1" x14ac:dyDescent="0.2">
      <c r="A268" s="44"/>
    </row>
    <row r="269" spans="1:1" x14ac:dyDescent="0.2">
      <c r="A269" s="44"/>
    </row>
    <row r="270" spans="1:1" x14ac:dyDescent="0.2">
      <c r="A270" s="44"/>
    </row>
    <row r="271" spans="1:1" x14ac:dyDescent="0.2">
      <c r="A271" s="45"/>
    </row>
    <row r="272" spans="1:1" x14ac:dyDescent="0.2">
      <c r="A272" s="44"/>
    </row>
    <row r="273" spans="1:1" x14ac:dyDescent="0.2">
      <c r="A273" s="44"/>
    </row>
    <row r="274" spans="1:1" x14ac:dyDescent="0.2">
      <c r="A274" s="44"/>
    </row>
    <row r="275" spans="1:1" x14ac:dyDescent="0.2">
      <c r="A275" s="44"/>
    </row>
    <row r="276" spans="1:1" x14ac:dyDescent="0.2">
      <c r="A276" s="44"/>
    </row>
    <row r="277" spans="1:1" x14ac:dyDescent="0.2">
      <c r="A277" s="45"/>
    </row>
    <row r="278" spans="1:1" x14ac:dyDescent="0.2">
      <c r="A278" s="44"/>
    </row>
    <row r="279" spans="1:1" x14ac:dyDescent="0.2">
      <c r="A279" s="44"/>
    </row>
    <row r="280" spans="1:1" x14ac:dyDescent="0.2">
      <c r="A280" s="44"/>
    </row>
    <row r="281" spans="1:1" x14ac:dyDescent="0.2">
      <c r="A281" s="45"/>
    </row>
    <row r="282" spans="1:1" x14ac:dyDescent="0.2">
      <c r="A282" s="45"/>
    </row>
    <row r="283" spans="1:1" x14ac:dyDescent="0.2">
      <c r="A283" s="45"/>
    </row>
    <row r="284" spans="1:1" x14ac:dyDescent="0.2">
      <c r="A284" s="44"/>
    </row>
    <row r="285" spans="1:1" x14ac:dyDescent="0.2">
      <c r="A285" s="44"/>
    </row>
    <row r="286" spans="1:1" x14ac:dyDescent="0.2">
      <c r="A286" s="45"/>
    </row>
    <row r="287" spans="1:1" x14ac:dyDescent="0.2">
      <c r="A287" s="45"/>
    </row>
    <row r="288" spans="1:1" x14ac:dyDescent="0.2">
      <c r="A288" s="44"/>
    </row>
    <row r="289" spans="1:1" x14ac:dyDescent="0.2">
      <c r="A289" s="44"/>
    </row>
    <row r="290" spans="1:1" x14ac:dyDescent="0.2">
      <c r="A290" s="45"/>
    </row>
    <row r="291" spans="1:1" x14ac:dyDescent="0.2">
      <c r="A291" s="45"/>
    </row>
    <row r="292" spans="1:1" x14ac:dyDescent="0.2">
      <c r="A292" s="44"/>
    </row>
    <row r="293" spans="1:1" x14ac:dyDescent="0.2">
      <c r="A293" s="44"/>
    </row>
    <row r="294" spans="1:1" x14ac:dyDescent="0.2">
      <c r="A294" s="45"/>
    </row>
    <row r="295" spans="1:1" x14ac:dyDescent="0.2">
      <c r="A295" s="45"/>
    </row>
    <row r="296" spans="1:1" x14ac:dyDescent="0.2">
      <c r="A296" s="44"/>
    </row>
    <row r="297" spans="1:1" x14ac:dyDescent="0.2">
      <c r="A297" s="44"/>
    </row>
    <row r="298" spans="1:1" x14ac:dyDescent="0.2">
      <c r="A298" s="45"/>
    </row>
    <row r="299" spans="1:1" x14ac:dyDescent="0.2">
      <c r="A299" s="45"/>
    </row>
    <row r="300" spans="1:1" x14ac:dyDescent="0.2">
      <c r="A300" s="44"/>
    </row>
    <row r="301" spans="1:1" x14ac:dyDescent="0.2">
      <c r="A301" s="45"/>
    </row>
    <row r="302" spans="1:1" x14ac:dyDescent="0.2">
      <c r="A302" s="44"/>
    </row>
    <row r="303" spans="1:1" x14ac:dyDescent="0.2">
      <c r="A303" s="45"/>
    </row>
    <row r="304" spans="1:1" x14ac:dyDescent="0.2">
      <c r="A304" s="45"/>
    </row>
    <row r="305" spans="1:1" x14ac:dyDescent="0.2">
      <c r="A305" s="45"/>
    </row>
    <row r="306" spans="1:1" x14ac:dyDescent="0.2">
      <c r="A306" s="44"/>
    </row>
    <row r="307" spans="1:1" x14ac:dyDescent="0.2">
      <c r="A307" s="44"/>
    </row>
    <row r="308" spans="1:1" x14ac:dyDescent="0.2">
      <c r="A308" s="44"/>
    </row>
    <row r="309" spans="1:1" x14ac:dyDescent="0.2">
      <c r="A309" s="44"/>
    </row>
    <row r="310" spans="1:1" x14ac:dyDescent="0.2">
      <c r="A310" s="44"/>
    </row>
    <row r="311" spans="1:1" x14ac:dyDescent="0.2">
      <c r="A311" s="45"/>
    </row>
    <row r="312" spans="1:1" x14ac:dyDescent="0.2">
      <c r="A312" s="44"/>
    </row>
    <row r="313" spans="1:1" x14ac:dyDescent="0.2">
      <c r="A313" s="44"/>
    </row>
    <row r="314" spans="1:1" x14ac:dyDescent="0.2">
      <c r="A314" s="45"/>
    </row>
    <row r="315" spans="1:1" x14ac:dyDescent="0.2">
      <c r="A315" s="45"/>
    </row>
    <row r="316" spans="1:1" x14ac:dyDescent="0.2">
      <c r="A316" s="44"/>
    </row>
    <row r="317" spans="1:1" x14ac:dyDescent="0.2">
      <c r="A317" s="44"/>
    </row>
    <row r="318" spans="1:1" x14ac:dyDescent="0.2">
      <c r="A318" s="44"/>
    </row>
    <row r="319" spans="1:1" x14ac:dyDescent="0.2">
      <c r="A319" s="44"/>
    </row>
    <row r="320" spans="1:1" x14ac:dyDescent="0.2">
      <c r="A320" s="45"/>
    </row>
    <row r="321" spans="1:1" x14ac:dyDescent="0.2">
      <c r="A321" s="45"/>
    </row>
    <row r="322" spans="1:1" x14ac:dyDescent="0.2">
      <c r="A322" s="44"/>
    </row>
    <row r="323" spans="1:1" x14ac:dyDescent="0.2">
      <c r="A323" s="45"/>
    </row>
    <row r="324" spans="1:1" x14ac:dyDescent="0.2">
      <c r="A324" s="45"/>
    </row>
    <row r="325" spans="1:1" x14ac:dyDescent="0.2">
      <c r="A325" s="44"/>
    </row>
    <row r="326" spans="1:1" x14ac:dyDescent="0.2">
      <c r="A326" s="44"/>
    </row>
    <row r="327" spans="1:1" x14ac:dyDescent="0.2">
      <c r="A327" s="45"/>
    </row>
    <row r="328" spans="1:1" x14ac:dyDescent="0.2">
      <c r="A328" s="45"/>
    </row>
    <row r="329" spans="1:1" x14ac:dyDescent="0.2">
      <c r="A329" s="45"/>
    </row>
  </sheetData>
  <sortState ref="C31:C40">
    <sortCondition ref="C31"/>
  </sortState>
  <customSheetViews>
    <customSheetView guid="{0F42614E-DC8C-45AE-A084-2485C4FA06F7}" topLeftCell="A28">
      <selection activeCell="C93" sqref="C93"/>
      <pageMargins left="0.7" right="0.7" top="0.75" bottom="0.75" header="0.3" footer="0.3"/>
      <pageSetup orientation="portrait" verticalDpi="599" r:id="rId1"/>
    </customSheetView>
    <customSheetView guid="{1C71E020-84ED-48AF-A749-6E884FFF5EF5}" topLeftCell="A133">
      <selection activeCell="A76" sqref="A76:XFD76"/>
      <pageMargins left="0.7" right="0.7" top="0.75" bottom="0.75" header="0.3" footer="0.3"/>
      <pageSetup orientation="portrait" verticalDpi="599" r:id="rId2"/>
    </customSheetView>
  </customSheetViews>
  <pageMargins left="0.7" right="0.7" top="0.75" bottom="0.75" header="0.3" footer="0.3"/>
  <pageSetup orientation="portrait" verticalDpi="599"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election activeCell="B2" sqref="B2:B14"/>
    </sheetView>
  </sheetViews>
  <sheetFormatPr baseColWidth="10" defaultRowHeight="15" x14ac:dyDescent="0.2"/>
  <cols>
    <col min="1" max="1" width="16.33203125" customWidth="1"/>
    <col min="2" max="2" width="16.33203125" style="62" customWidth="1"/>
    <col min="3" max="3" width="16.33203125" customWidth="1"/>
  </cols>
  <sheetData>
    <row r="1" spans="1:3" x14ac:dyDescent="0.2">
      <c r="A1" s="343" t="s">
        <v>488</v>
      </c>
      <c r="B1" s="60" t="s">
        <v>80</v>
      </c>
      <c r="C1" s="59" t="s">
        <v>272</v>
      </c>
    </row>
    <row r="2" spans="1:3" x14ac:dyDescent="0.2">
      <c r="A2" t="s">
        <v>387</v>
      </c>
      <c r="B2" s="62" t="s">
        <v>334</v>
      </c>
      <c r="C2" t="s">
        <v>302</v>
      </c>
    </row>
    <row r="3" spans="1:3" x14ac:dyDescent="0.2">
      <c r="A3" t="s">
        <v>411</v>
      </c>
      <c r="B3" s="62" t="s">
        <v>81</v>
      </c>
      <c r="C3" t="s">
        <v>531</v>
      </c>
    </row>
    <row r="4" spans="1:3" x14ac:dyDescent="0.2">
      <c r="A4" t="s">
        <v>382</v>
      </c>
      <c r="B4" s="62" t="s">
        <v>300</v>
      </c>
      <c r="C4" t="s">
        <v>301</v>
      </c>
    </row>
    <row r="5" spans="1:3" x14ac:dyDescent="0.2">
      <c r="A5" t="s">
        <v>412</v>
      </c>
      <c r="B5" s="62" t="s">
        <v>335</v>
      </c>
      <c r="C5" t="s">
        <v>530</v>
      </c>
    </row>
    <row r="6" spans="1:3" x14ac:dyDescent="0.2">
      <c r="A6" t="s">
        <v>388</v>
      </c>
      <c r="B6" s="62" t="s">
        <v>83</v>
      </c>
      <c r="C6" t="s">
        <v>299</v>
      </c>
    </row>
    <row r="7" spans="1:3" x14ac:dyDescent="0.2">
      <c r="A7" t="s">
        <v>413</v>
      </c>
      <c r="B7" s="62" t="s">
        <v>275</v>
      </c>
      <c r="C7" t="s">
        <v>477</v>
      </c>
    </row>
    <row r="8" spans="1:3" x14ac:dyDescent="0.2">
      <c r="A8" t="s">
        <v>414</v>
      </c>
      <c r="B8" s="62" t="s">
        <v>336</v>
      </c>
      <c r="C8" t="s">
        <v>273</v>
      </c>
    </row>
    <row r="9" spans="1:3" x14ac:dyDescent="0.2">
      <c r="A9" t="s">
        <v>415</v>
      </c>
      <c r="B9" s="62" t="s">
        <v>82</v>
      </c>
      <c r="C9" t="s">
        <v>279</v>
      </c>
    </row>
    <row r="10" spans="1:3" x14ac:dyDescent="0.2">
      <c r="A10" t="s">
        <v>384</v>
      </c>
      <c r="B10" s="62" t="s">
        <v>339</v>
      </c>
      <c r="C10" t="s">
        <v>300</v>
      </c>
    </row>
    <row r="11" spans="1:3" x14ac:dyDescent="0.2">
      <c r="A11" t="s">
        <v>390</v>
      </c>
      <c r="B11" s="62" t="s">
        <v>337</v>
      </c>
    </row>
    <row r="12" spans="1:3" x14ac:dyDescent="0.2">
      <c r="A12" t="s">
        <v>416</v>
      </c>
      <c r="B12" s="62" t="s">
        <v>338</v>
      </c>
    </row>
    <row r="13" spans="1:3" x14ac:dyDescent="0.2">
      <c r="A13" t="s">
        <v>417</v>
      </c>
      <c r="B13" s="62" t="s">
        <v>501</v>
      </c>
    </row>
    <row r="14" spans="1:3" x14ac:dyDescent="0.2">
      <c r="A14" t="s">
        <v>418</v>
      </c>
      <c r="B14" s="62" t="s">
        <v>502</v>
      </c>
    </row>
    <row r="15" spans="1:3" x14ac:dyDescent="0.2">
      <c r="A15" t="s">
        <v>419</v>
      </c>
    </row>
    <row r="16" spans="1:3" x14ac:dyDescent="0.2">
      <c r="A16" t="s">
        <v>420</v>
      </c>
    </row>
    <row r="17" spans="1:1" x14ac:dyDescent="0.2">
      <c r="A17" t="s">
        <v>421</v>
      </c>
    </row>
    <row r="18" spans="1:1" x14ac:dyDescent="0.2">
      <c r="A18" t="s">
        <v>422</v>
      </c>
    </row>
    <row r="19" spans="1:1" x14ac:dyDescent="0.2">
      <c r="A19" t="s">
        <v>423</v>
      </c>
    </row>
    <row r="20" spans="1:1" x14ac:dyDescent="0.2">
      <c r="A20" t="s">
        <v>424</v>
      </c>
    </row>
    <row r="21" spans="1:1" x14ac:dyDescent="0.2">
      <c r="A21" t="s">
        <v>389</v>
      </c>
    </row>
    <row r="22" spans="1:1" x14ac:dyDescent="0.2">
      <c r="A22" t="s">
        <v>425</v>
      </c>
    </row>
    <row r="23" spans="1:1" x14ac:dyDescent="0.2">
      <c r="A23" t="s">
        <v>426</v>
      </c>
    </row>
    <row r="24" spans="1:1" x14ac:dyDescent="0.2">
      <c r="A24" t="s">
        <v>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Cover</vt:lpstr>
      <vt:lpstr>Cost Analyses</vt:lpstr>
      <vt:lpstr>HVAC</vt:lpstr>
      <vt:lpstr>Refrigeration</vt:lpstr>
      <vt:lpstr>Self-Contained</vt:lpstr>
      <vt:lpstr>Attributes</vt:lpstr>
      <vt:lpstr>Sheet1</vt:lpstr>
      <vt:lpstr>Lookups</vt:lpstr>
      <vt:lpstr>Lookups Joe</vt:lpstr>
      <vt:lpstr>Make and Model</vt:lpstr>
      <vt:lpstr>Refrigeration_Kano</vt:lpstr>
      <vt:lpstr>Self-Contained_Kano</vt:lpstr>
    </vt:vector>
  </TitlesOfParts>
  <Company>Target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Susan.Piehowski</dc:creator>
  <cp:lastModifiedBy>Microsoft Office User</cp:lastModifiedBy>
  <cp:lastPrinted>2016-11-02T16:12:15Z</cp:lastPrinted>
  <dcterms:created xsi:type="dcterms:W3CDTF">2016-07-13T18:36:19Z</dcterms:created>
  <dcterms:modified xsi:type="dcterms:W3CDTF">2016-12-15T14:13:52Z</dcterms:modified>
</cp:coreProperties>
</file>