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365andrew-my.sharepoint.com/personal/anny_wang_andrew_com/Documents/Desktop/"/>
    </mc:Choice>
  </mc:AlternateContent>
  <xr:revisionPtr revIDLastSave="151" documentId="8_{FF0CF4F4-53B7-4919-A3EB-5DDA4EA48B43}" xr6:coauthVersionLast="47" xr6:coauthVersionMax="47" xr10:uidLastSave="{F388979D-BF75-4D0C-99F4-E91D4475112C}"/>
  <bookViews>
    <workbookView xWindow="-110" yWindow="-110" windowWidth="19420" windowHeight="10420" xr2:uid="{271179D0-C0BC-495D-A536-A20A35FFF5C7}"/>
  </bookViews>
  <sheets>
    <sheet name="A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Q3" i="1" s="1"/>
  <c r="O6" i="1"/>
  <c r="U6" i="1"/>
  <c r="X6" i="1" s="1"/>
  <c r="Z6" i="1" s="1"/>
  <c r="U5" i="1"/>
  <c r="X5" i="1" s="1"/>
  <c r="P6" i="1"/>
  <c r="N6" i="1"/>
  <c r="K6" i="1"/>
  <c r="O5" i="1"/>
  <c r="L5" i="1"/>
  <c r="Q6" i="1" l="1"/>
  <c r="S6" i="1" s="1"/>
  <c r="AA6" i="1" s="1"/>
  <c r="Z5" i="1" l="1"/>
  <c r="N5" i="1"/>
  <c r="Q5" i="1" s="1"/>
  <c r="S5" i="1" s="1"/>
  <c r="P5" i="1"/>
  <c r="O4" i="1"/>
  <c r="U4" i="1"/>
  <c r="X4" i="1" s="1"/>
  <c r="Z4" i="1" s="1"/>
  <c r="N4" i="1"/>
  <c r="P4" i="1"/>
  <c r="K4" i="1"/>
  <c r="X3" i="1"/>
  <c r="Z3" i="1" s="1"/>
  <c r="K3" i="1"/>
  <c r="S3" i="1" s="1"/>
  <c r="AA5" i="1" l="1"/>
  <c r="Q4" i="1"/>
  <c r="S4" i="1" s="1"/>
  <c r="AA4" i="1" s="1"/>
  <c r="AA3" i="1"/>
</calcChain>
</file>

<file path=xl/sharedStrings.xml><?xml version="1.0" encoding="utf-8"?>
<sst xmlns="http://schemas.openxmlformats.org/spreadsheetml/2006/main" count="82" uniqueCount="71">
  <si>
    <t>USD</t>
  </si>
  <si>
    <t>SAN</t>
  </si>
  <si>
    <t>EXW</t>
  </si>
  <si>
    <t>Total CNY</t>
  </si>
  <si>
    <t>Sub-total CNY</t>
  </si>
  <si>
    <t>FX Rate(DC)</t>
  </si>
  <si>
    <t>Sub-total</t>
  </si>
  <si>
    <t>IWC</t>
  </si>
  <si>
    <t>Doc Turnover</t>
  </si>
  <si>
    <t>Handling(DC)</t>
  </si>
  <si>
    <t>Currency(DC)</t>
  </si>
  <si>
    <t>Sub-total CNY(DTA/DTP)</t>
  </si>
  <si>
    <t>Exchange rate(DTA/DTP)</t>
  </si>
  <si>
    <t>Sub-total(DTA/DTP)</t>
  </si>
  <si>
    <t>ATA</t>
  </si>
  <si>
    <t>DTA-Others</t>
  </si>
  <si>
    <t>X-Ray/screening</t>
  </si>
  <si>
    <t>Customs</t>
  </si>
  <si>
    <t>DTA-Handling</t>
  </si>
  <si>
    <t>Pickup</t>
  </si>
  <si>
    <t>Currency(DTA/DTP)</t>
  </si>
  <si>
    <t>Origin Port</t>
  </si>
  <si>
    <t>Origin Country</t>
  </si>
  <si>
    <t>Inco-term</t>
  </si>
  <si>
    <t>CW(KG)</t>
  </si>
  <si>
    <t>GW(KG)</t>
  </si>
  <si>
    <t>PKG No</t>
  </si>
  <si>
    <t>HBL</t>
  </si>
  <si>
    <t>ATA date</t>
  </si>
  <si>
    <t>Lane ID/FQR#</t>
    <phoneticPr fontId="0" type="noConversion"/>
  </si>
  <si>
    <t>总计</t>
  </si>
  <si>
    <t>目的港费用人民币</t>
  </si>
  <si>
    <t>目的港汇率</t>
  </si>
  <si>
    <t>目的港费用</t>
  </si>
  <si>
    <t>仓储费</t>
  </si>
  <si>
    <t>抽单费</t>
  </si>
  <si>
    <t>目的港操作费</t>
  </si>
  <si>
    <t>目的港币种</t>
  </si>
  <si>
    <t>到港小计人民币</t>
  </si>
  <si>
    <t>到港汇率</t>
  </si>
  <si>
    <t>到港小计</t>
  </si>
  <si>
    <t>港到港</t>
  </si>
  <si>
    <t>其他</t>
  </si>
  <si>
    <t>X或扫描费</t>
  </si>
  <si>
    <t>报关费</t>
  </si>
  <si>
    <t>DTA操作费</t>
  </si>
  <si>
    <t>提货费</t>
  </si>
  <si>
    <t>到港币种</t>
  </si>
  <si>
    <t>发货港</t>
  </si>
  <si>
    <t>发货国</t>
  </si>
  <si>
    <t>条款</t>
  </si>
  <si>
    <t>计费重</t>
  </si>
  <si>
    <t>毛重</t>
  </si>
  <si>
    <t>件数</t>
  </si>
  <si>
    <t>分单号</t>
  </si>
  <si>
    <t>实际到港日期</t>
  </si>
  <si>
    <t>报价单号</t>
  </si>
  <si>
    <t>G299878</t>
  </si>
  <si>
    <t>SPOT_SHA_134017</t>
  </si>
  <si>
    <t>G351022</t>
  </si>
  <si>
    <t>US</t>
  </si>
  <si>
    <t>LAX</t>
  </si>
  <si>
    <t>G399377</t>
  </si>
  <si>
    <t>INR</t>
  </si>
  <si>
    <t>G433426</t>
  </si>
  <si>
    <t>CLT</t>
  </si>
  <si>
    <t>IN</t>
  </si>
  <si>
    <t>SPOT_SHA_135075</t>
  </si>
  <si>
    <t>SPOT_SHA_134172</t>
  </si>
  <si>
    <t>SPOT_SHA_134360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</si>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</sst>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43" fontId="0" fillId="0" borderId="0" xfId="1" applyFont="1"/>
    <xf numFmtId="0" fontId="1" fillId="0" borderId="0" xfId="0" applyFont="1" applyAlignment="1">
      <alignment horizontal="left" vertical="center"/>
    </xf>
    <xf numFmtId="43" fontId="1" fillId="0" borderId="1" xfId="1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2" applyBorder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43" fontId="0" fillId="0" borderId="1" xfId="1" applyFont="1" applyBorder="1"/>
    <xf numFmtId="2" fontId="0" fillId="0" borderId="1" xfId="0" applyNumberFormat="1" applyBorder="1"/>
    <xf numFmtId="0" fontId="0" fillId="0" borderId="1" xfId="0" applyBorder="1"/>
    <xf numFmtId="43" fontId="1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2" applyBorder="1" applyAlignment="1">
      <alignment horizontal="right"/>
    </xf>
  </cellXfs>
  <cellStyles count="3">
    <cellStyle name="Comma" xfId="1" builtinId="3"/>
    <cellStyle name="Normal" xfId="0" builtinId="0"/>
    <cellStyle name="Normal 4" xfId="2" xr:uid="{60771C81-FCA4-4631-81C9-EADE27B462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A930-6A5F-42E9-8E81-BF073F6E5EE2}">
  <dimension ref="A1:AA6"/>
  <sheetViews>
    <sheetView tabSelected="1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L10" sqref="L10"/>
    </sheetView>
  </sheetViews>
  <sheetFormatPr defaultRowHeight="14.5" x14ac:dyDescent="0.35"/>
  <cols>
    <col min="1" max="1" width="17.453125" bestFit="1" customWidth="1"/>
    <col min="2" max="2" width="13" bestFit="1" customWidth="1"/>
    <col min="3" max="3" width="8.1796875" bestFit="1" customWidth="1"/>
    <col min="4" max="5" width="7.7265625" bestFit="1" customWidth="1"/>
    <col min="6" max="6" width="7.54296875" bestFit="1" customWidth="1"/>
    <col min="7" max="7" width="9.81640625" bestFit="1" customWidth="1"/>
    <col min="8" max="8" width="13.54296875" bestFit="1" customWidth="1"/>
    <col min="9" max="9" width="10.26953125" bestFit="1" customWidth="1"/>
    <col min="10" max="10" width="17.81640625" bestFit="1" customWidth="1"/>
    <col min="11" max="11" width="10.1796875" bestFit="1" customWidth="1"/>
    <col min="12" max="12" width="13.6328125" bestFit="1" customWidth="1"/>
    <col min="13" max="13" width="9.1796875" bestFit="1" customWidth="1"/>
    <col min="14" max="14" width="15.6328125" bestFit="1" customWidth="1"/>
    <col min="15" max="15" width="11.54296875" bestFit="1" customWidth="1"/>
    <col min="16" max="16" width="11.1796875" bestFit="1" customWidth="1"/>
    <col min="17" max="17" width="18.81640625" bestFit="1" customWidth="1"/>
    <col min="18" max="18" width="22.90625" bestFit="1" customWidth="1"/>
    <col min="19" max="19" width="23.26953125" bestFit="1" customWidth="1"/>
    <col min="20" max="20" width="12.26953125" bestFit="1" customWidth="1"/>
    <col min="21" max="21" width="13" bestFit="1" customWidth="1"/>
    <col min="22" max="22" width="12.7265625" bestFit="1" customWidth="1"/>
    <col min="23" max="23" width="7.1796875" bestFit="1" customWidth="1"/>
    <col min="24" max="24" width="11" bestFit="1" customWidth="1"/>
    <col min="25" max="25" width="11.26953125" bestFit="1" customWidth="1"/>
    <col min="26" max="26" width="17.26953125" bestFit="1" customWidth="1"/>
    <col min="27" max="27" width="10.54296875" style="1" bestFit="1" customWidth="1"/>
  </cols>
  <sheetData>
    <row r="1" spans="1:27" x14ac:dyDescent="0.35">
      <c r="A1" s="10" t="s">
        <v>56</v>
      </c>
      <c r="B1" s="10" t="s">
        <v>55</v>
      </c>
      <c r="C1" s="10" t="s">
        <v>54</v>
      </c>
      <c r="D1" s="10" t="s">
        <v>53</v>
      </c>
      <c r="E1" s="10" t="s">
        <v>52</v>
      </c>
      <c r="F1" s="10" t="s">
        <v>51</v>
      </c>
      <c r="G1" s="10" t="s">
        <v>50</v>
      </c>
      <c r="H1" s="10" t="s">
        <v>49</v>
      </c>
      <c r="I1" s="10" t="s">
        <v>48</v>
      </c>
      <c r="J1" s="10" t="s">
        <v>47</v>
      </c>
      <c r="K1" s="9" t="s">
        <v>46</v>
      </c>
      <c r="L1" s="9" t="s">
        <v>45</v>
      </c>
      <c r="M1" s="9" t="s">
        <v>44</v>
      </c>
      <c r="N1" s="9" t="s">
        <v>43</v>
      </c>
      <c r="O1" s="9" t="s">
        <v>42</v>
      </c>
      <c r="P1" s="9" t="s">
        <v>41</v>
      </c>
      <c r="Q1" s="9" t="s">
        <v>40</v>
      </c>
      <c r="R1" s="9" t="s">
        <v>39</v>
      </c>
      <c r="S1" s="9" t="s">
        <v>38</v>
      </c>
      <c r="T1" s="9" t="s">
        <v>37</v>
      </c>
      <c r="U1" s="9" t="s">
        <v>36</v>
      </c>
      <c r="V1" s="9" t="s">
        <v>35</v>
      </c>
      <c r="W1" s="9" t="s">
        <v>34</v>
      </c>
      <c r="X1" s="9" t="s">
        <v>33</v>
      </c>
      <c r="Y1" s="9" t="s">
        <v>32</v>
      </c>
      <c r="Z1" s="9" t="s">
        <v>31</v>
      </c>
      <c r="AA1" s="8" t="s">
        <v>30</v>
      </c>
    </row>
    <row r="2" spans="1:27" x14ac:dyDescent="0.35">
      <c r="A2" s="10" t="s">
        <v>29</v>
      </c>
      <c r="B2" s="10" t="s">
        <v>28</v>
      </c>
      <c r="C2" s="10" t="s">
        <v>27</v>
      </c>
      <c r="D2" s="10" t="s">
        <v>26</v>
      </c>
      <c r="E2" s="10" t="s">
        <v>25</v>
      </c>
      <c r="F2" s="10" t="s">
        <v>24</v>
      </c>
      <c r="G2" s="10" t="s">
        <v>23</v>
      </c>
      <c r="H2" s="10" t="s">
        <v>22</v>
      </c>
      <c r="I2" s="10" t="s">
        <v>21</v>
      </c>
      <c r="J2" s="10" t="s">
        <v>20</v>
      </c>
      <c r="K2" s="9" t="s">
        <v>19</v>
      </c>
      <c r="L2" s="9" t="s">
        <v>18</v>
      </c>
      <c r="M2" s="9" t="s">
        <v>17</v>
      </c>
      <c r="N2" s="9" t="s">
        <v>16</v>
      </c>
      <c r="O2" s="9" t="s">
        <v>15</v>
      </c>
      <c r="P2" s="9" t="s">
        <v>14</v>
      </c>
      <c r="Q2" s="9" t="s">
        <v>13</v>
      </c>
      <c r="R2" s="9" t="s">
        <v>12</v>
      </c>
      <c r="S2" s="9" t="s">
        <v>11</v>
      </c>
      <c r="T2" s="9" t="s">
        <v>10</v>
      </c>
      <c r="U2" s="9" t="s">
        <v>9</v>
      </c>
      <c r="V2" s="9" t="s">
        <v>8</v>
      </c>
      <c r="W2" s="9" t="s">
        <v>7</v>
      </c>
      <c r="X2" s="9" t="s">
        <v>6</v>
      </c>
      <c r="Y2" s="9" t="s">
        <v>5</v>
      </c>
      <c r="Z2" s="9" t="s">
        <v>4</v>
      </c>
      <c r="AA2" s="8" t="s">
        <v>3</v>
      </c>
    </row>
    <row r="3" spans="1:27" s="2" customFormat="1" ht="12.5" x14ac:dyDescent="0.25">
      <c r="A3" s="5" t="s">
        <v>58</v>
      </c>
      <c r="B3" s="7">
        <v>45857</v>
      </c>
      <c r="C3" s="5" t="s">
        <v>57</v>
      </c>
      <c r="D3" s="12">
        <v>1</v>
      </c>
      <c r="E3" s="13">
        <v>9</v>
      </c>
      <c r="F3" s="13">
        <v>13.5</v>
      </c>
      <c r="G3" s="6" t="s">
        <v>2</v>
      </c>
      <c r="H3" s="5" t="s">
        <v>60</v>
      </c>
      <c r="I3" s="5" t="s">
        <v>1</v>
      </c>
      <c r="J3" s="5" t="s">
        <v>0</v>
      </c>
      <c r="K3" s="11">
        <f>40+72</f>
        <v>112</v>
      </c>
      <c r="L3" s="11">
        <v>45</v>
      </c>
      <c r="M3" s="11">
        <f>1.06*22</f>
        <v>23.32</v>
      </c>
      <c r="N3" s="11">
        <v>10</v>
      </c>
      <c r="O3" s="11">
        <v>165</v>
      </c>
      <c r="P3" s="11">
        <v>400</v>
      </c>
      <c r="Q3" s="11">
        <f>K3+L3+M3+N3+O3+P3</f>
        <v>755.31999999999994</v>
      </c>
      <c r="R3" s="11">
        <v>7.1808000000000005</v>
      </c>
      <c r="S3" s="11">
        <f>Q3*R3</f>
        <v>5423.801856</v>
      </c>
      <c r="T3" s="4" t="s">
        <v>0</v>
      </c>
      <c r="U3" s="11">
        <v>58.55</v>
      </c>
      <c r="V3" s="11"/>
      <c r="W3" s="11"/>
      <c r="X3" s="11">
        <f>U3+V3+W3</f>
        <v>58.55</v>
      </c>
      <c r="Y3" s="11">
        <v>7.1808000000000005</v>
      </c>
      <c r="Z3" s="11">
        <f>X3*Y3</f>
        <v>420.43583999999998</v>
      </c>
      <c r="AA3" s="3">
        <f>Z3+S3</f>
        <v>5844.2376960000001</v>
      </c>
    </row>
    <row r="4" spans="1:27" s="2" customFormat="1" ht="12.5" x14ac:dyDescent="0.25">
      <c r="A4" s="5" t="s">
        <v>68</v>
      </c>
      <c r="B4" s="7">
        <v>45858</v>
      </c>
      <c r="C4" s="5" t="s">
        <v>59</v>
      </c>
      <c r="D4" s="12">
        <v>2</v>
      </c>
      <c r="E4" s="13">
        <v>369.7</v>
      </c>
      <c r="F4" s="13">
        <v>446.5</v>
      </c>
      <c r="G4" s="6" t="s">
        <v>2</v>
      </c>
      <c r="H4" s="5" t="s">
        <v>60</v>
      </c>
      <c r="I4" s="5" t="s">
        <v>61</v>
      </c>
      <c r="J4" s="5" t="s">
        <v>0</v>
      </c>
      <c r="K4" s="11">
        <f>0.25*F4</f>
        <v>111.625</v>
      </c>
      <c r="L4" s="11">
        <v>45</v>
      </c>
      <c r="M4" s="11">
        <f>1.06*22</f>
        <v>23.32</v>
      </c>
      <c r="N4" s="11">
        <f>0.13*F4</f>
        <v>58.045000000000002</v>
      </c>
      <c r="O4" s="11">
        <f>0.15*F4+15</f>
        <v>81.974999999999994</v>
      </c>
      <c r="P4" s="11">
        <f>0.65*F4</f>
        <v>290.22500000000002</v>
      </c>
      <c r="Q4" s="11">
        <f>K4+L4+M4+N4+O4+P4</f>
        <v>610.19000000000005</v>
      </c>
      <c r="R4" s="11">
        <v>7.1808100000000001</v>
      </c>
      <c r="S4" s="11">
        <f>Q4*R4</f>
        <v>4381.6584539000005</v>
      </c>
      <c r="T4" s="4" t="s">
        <v>0</v>
      </c>
      <c r="U4" s="11">
        <f>0.17*F4</f>
        <v>75.905000000000001</v>
      </c>
      <c r="V4" s="11"/>
      <c r="W4" s="11"/>
      <c r="X4" s="11">
        <f>U4+V4+W4</f>
        <v>75.905000000000001</v>
      </c>
      <c r="Y4" s="11">
        <v>7.1808100000000001</v>
      </c>
      <c r="Z4" s="11">
        <f>X4*Y4</f>
        <v>545.05938305000006</v>
      </c>
      <c r="AA4" s="3">
        <f>Z4+S4</f>
        <v>4926.7178369500007</v>
      </c>
    </row>
    <row r="5" spans="1:27" s="2" customFormat="1" ht="12.5" x14ac:dyDescent="0.25">
      <c r="A5" s="5" t="s">
        <v>69</v>
      </c>
      <c r="B5" s="7">
        <v>45874</v>
      </c>
      <c r="C5" s="5" t="s">
        <v>62</v>
      </c>
      <c r="D5" s="12">
        <v>1</v>
      </c>
      <c r="E5" s="13">
        <v>299</v>
      </c>
      <c r="F5" s="13">
        <v>327</v>
      </c>
      <c r="G5" s="6" t="s">
        <v>2</v>
      </c>
      <c r="H5" s="5" t="s">
        <v>66</v>
      </c>
      <c r="I5" s="5" t="s">
        <v>70</v>
      </c>
      <c r="J5" s="5" t="s">
        <v>63</v>
      </c>
      <c r="K5" s="11">
        <v>14420</v>
      </c>
      <c r="L5" s="11">
        <f>3*F5</f>
        <v>981</v>
      </c>
      <c r="M5" s="11">
        <f>1.06*2600</f>
        <v>2756</v>
      </c>
      <c r="N5" s="11">
        <f>4*F5</f>
        <v>1308</v>
      </c>
      <c r="O5" s="11">
        <f>1320+1200</f>
        <v>2520</v>
      </c>
      <c r="P5" s="11">
        <f>320*F5</f>
        <v>104640</v>
      </c>
      <c r="Q5" s="11">
        <f>K5+L5+M5+N5+O5+P5</f>
        <v>126625</v>
      </c>
      <c r="R5" s="11">
        <v>8.5720000000000005E-2</v>
      </c>
      <c r="S5" s="11">
        <f>Q5*R5</f>
        <v>10854.295</v>
      </c>
      <c r="T5" s="4" t="s">
        <v>0</v>
      </c>
      <c r="U5" s="11">
        <f>MAX(58.55,0.17*F5)</f>
        <v>58.55</v>
      </c>
      <c r="V5" s="11"/>
      <c r="W5" s="11"/>
      <c r="X5" s="11">
        <f>U5+V5+W5</f>
        <v>58.55</v>
      </c>
      <c r="Y5" s="11">
        <v>7.1736009999999997</v>
      </c>
      <c r="Z5" s="11">
        <f>X5*Y5</f>
        <v>420.01433854999993</v>
      </c>
      <c r="AA5" s="3">
        <f>Z5+S5</f>
        <v>11274.30933855</v>
      </c>
    </row>
    <row r="6" spans="1:27" s="2" customFormat="1" ht="12.5" x14ac:dyDescent="0.25">
      <c r="A6" s="5" t="s">
        <v>67</v>
      </c>
      <c r="B6" s="7">
        <v>45873</v>
      </c>
      <c r="C6" s="5" t="s">
        <v>64</v>
      </c>
      <c r="D6" s="12">
        <v>4</v>
      </c>
      <c r="E6" s="13">
        <v>616.9</v>
      </c>
      <c r="F6" s="13">
        <v>617</v>
      </c>
      <c r="G6" s="6" t="s">
        <v>2</v>
      </c>
      <c r="H6" s="5" t="s">
        <v>60</v>
      </c>
      <c r="I6" s="5" t="s">
        <v>65</v>
      </c>
      <c r="J6" s="5" t="s">
        <v>0</v>
      </c>
      <c r="K6" s="11">
        <f>0.28*F6</f>
        <v>172.76000000000002</v>
      </c>
      <c r="L6" s="11">
        <v>45</v>
      </c>
      <c r="M6" s="11">
        <f>1.06*22</f>
        <v>23.32</v>
      </c>
      <c r="N6" s="11">
        <f>0.13*F6</f>
        <v>80.210000000000008</v>
      </c>
      <c r="O6" s="11">
        <f>0.15*F6+15</f>
        <v>107.55</v>
      </c>
      <c r="P6" s="11">
        <f>1.2*F6</f>
        <v>740.4</v>
      </c>
      <c r="Q6" s="11">
        <f>K6+L6+M6+N6+O6+P6</f>
        <v>1169.24</v>
      </c>
      <c r="R6" s="11">
        <v>7.1736009999999997</v>
      </c>
      <c r="S6" s="11">
        <f>Q6*R6</f>
        <v>8387.66123324</v>
      </c>
      <c r="T6" s="4" t="s">
        <v>0</v>
      </c>
      <c r="U6" s="11">
        <f>MAX(58.55,0.17*F6)</f>
        <v>104.89</v>
      </c>
      <c r="V6" s="11"/>
      <c r="W6" s="11"/>
      <c r="X6" s="11">
        <f>U6+V6+W6</f>
        <v>104.89</v>
      </c>
      <c r="Y6" s="11">
        <v>7.1736009999999997</v>
      </c>
      <c r="Z6" s="11">
        <f>X6*Y6</f>
        <v>752.43900888999997</v>
      </c>
      <c r="AA6" s="3">
        <f>Z6+S6</f>
        <v>9140.10024213</v>
      </c>
    </row>
  </sheetData>
  <conditionalFormatting sqref="C1:C2">
    <cfRule type="duplicateValues" dxfId="3" priority="1"/>
  </conditionalFormatting>
  <conditionalFormatting sqref="C3:C6">
    <cfRule type="duplicateValues" dxfId="2" priority="5" stopIfTrue="1"/>
    <cfRule type="duplicateValues" dxfId="1" priority="6"/>
    <cfRule type="duplicateValues" dxfId="0" priority="7"/>
  </conditionalFormatting>
  <pageMargins left="0.7" right="0.7" top="0.75" bottom="0.75" header="0.3" footer="0.3"/>
  <pageSetup orientation="portrait" horizontalDpi="4294967295" verticalDpi="4294967295" r:id="rId1"/>
  <ignoredErrors>
    <ignoredError sqref="M5:O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Anny</dc:creator>
  <cp:lastModifiedBy>Wang, Anny</cp:lastModifiedBy>
  <dcterms:created xsi:type="dcterms:W3CDTF">2025-08-20T07:25:57Z</dcterms:created>
  <dcterms:modified xsi:type="dcterms:W3CDTF">2025-08-21T07:27:35Z</dcterms:modified>
</cp:coreProperties>
</file>