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oeyc/Desktop/_Self-Learning/Kaggle/Supply Chain DataSet/"/>
    </mc:Choice>
  </mc:AlternateContent>
  <xr:revisionPtr revIDLastSave="0" documentId="13_ncr:1_{4E3D2C0C-9347-0343-B421-78A0DBD879B2}" xr6:coauthVersionLast="47" xr6:coauthVersionMax="47" xr10:uidLastSave="{00000000-0000-0000-0000-000000000000}"/>
  <bookViews>
    <workbookView xWindow="1000" yWindow="500" windowWidth="25220" windowHeight="20320" activeTab="1" xr2:uid="{AFFED79C-9785-E045-A995-DD72EDF33670}"/>
  </bookViews>
  <sheets>
    <sheet name="Supply Chain Data" sheetId="1" r:id="rId1"/>
    <sheet name="Operational Efficiency" sheetId="8" r:id="rId2"/>
    <sheet name="Sales Performance" sheetId="5" r:id="rId3"/>
    <sheet name="Supplier Performance" sheetId="6" r:id="rId4"/>
    <sheet name="Geographical Performance" sheetId="7" r:id="rId5"/>
  </sheets>
  <definedNames>
    <definedName name="supply_chain_data" localSheetId="0">'Supply Chain Data'!$A$1:$X$101</definedName>
  </definedNames>
  <calcPr calcId="191029"/>
  <pivotCaches>
    <pivotCache cacheId="5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6" l="1"/>
  <c r="C51" i="6"/>
  <c r="C52" i="6"/>
  <c r="C53" i="6"/>
  <c r="C49" i="6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C46" i="5"/>
  <c r="C47" i="5"/>
  <c r="C48" i="5"/>
  <c r="C49" i="5"/>
  <c r="C45" i="5"/>
  <c r="Y2" i="1"/>
  <c r="F25" i="5"/>
  <c r="F26" i="5"/>
  <c r="F27" i="5"/>
  <c r="F47" i="8"/>
  <c r="F48" i="8"/>
  <c r="F49" i="8"/>
  <c r="F46" i="8"/>
  <c r="B46" i="8"/>
  <c r="B47" i="8"/>
  <c r="B48" i="8"/>
  <c r="B49" i="8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66F589-01D6-6E43-A14F-CD0EB8624E9D}" name="supply_chain_data" type="6" refreshedVersion="8" background="1" saveData="1">
    <textPr sourceFile="/Users/joeyc/Desktop/_Self-Learning/Kaggle/Supply Chain DataSet/supply_chain_data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<sst xmlns="http://schemas.openxmlformats.org/spreadsheetml/2006/main" count="1072" uniqueCount="184">
  <si>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</si>
  <si>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</si>
  <si>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</si>
  <si>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</si>
  <si>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</si>
  <si>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</si>
  <si>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</si>
  <si>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</si>
  <si>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</si>
  <si>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</si>
  <si>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</si>
  <si>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</si>
  <si>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</si>
  <si>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</si>
  <si>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</si>
  <si>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</si>
  <si>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</si>
  <si>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</si>
  <si>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</si>
  <si>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</si>
  <si>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</si>
  <si>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</si>
  <si>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</si>
  <si>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</si>
  <si>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</si>
  <si>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</si>
  <si>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</si>
  <si>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</si>
  <si>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</si>
  <si>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</si>
  <si>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</si>
  <si>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</si>
  <si>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</si>
  <si>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</si>
  <si>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</si>
  <si>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</si>
  <si>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</si>
  <si>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</si>
  <si>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</si>
  <si>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</si>
  <si>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</si>
  <si>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</si>
  <si>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</si>
  <si>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</si>
  <si>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</si>
  <si>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</si>
  <si>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</si>
  <si>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</si>
  <si>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</si>
  <si>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</si>
  <si>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</si>
  <si>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</si>
  <si>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</si>
  <si>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</si>
  <si>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</si>
  <si>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</si>
  <si>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</si>
  <si>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</si>
  <si>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</si>
  <si>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</si>
  <si>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</si>
  <si>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</si>
  <si>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</si>
  <si>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</si>
  <si>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</si>
  <si>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</si>
  <si>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</si>
  <si>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</si>
  <si>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</si>
  <si>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</si>
  <si>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</si>
  <si>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</si>
  <si>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</si>
  <si>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</si>
  <si>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</si>
  <si>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</si>
  <si>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</si>
  <si>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</si>
  <si>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</si>
  <si>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</si>
  <si>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</si>
  <si>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</si>
  <si>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</si>
  <si>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</si>
  <si>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</si>
  <si>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</si>
  <si>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</si>
  <si>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</si>
  <si>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</si>
  <si>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</si>
  <si>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</si>
  <si>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</si>
  <si>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</si>
  <si>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</si>
  <si>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</si>
  <si>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</si>
  <si>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</si>
  <si>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</si>
  <si>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</si>
  <si>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</si>
  <si>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</si>
  <si>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</si>
  <si>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</si>
  <si>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</si>
  <si>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</si>
  <si>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</si>
  <si>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</si>
  <si>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</si>
  <si>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</si>
  <si>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</si>
  <si>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</si>
  <si>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</si>
  <si>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</si>
  <si>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</si>
  <si>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</si>
  <si>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</si>
  <si>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</si>
  <si>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</si>
  <si>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</si>
  <si>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</si>
  <si>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</si>
  <si>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</si>
  <si>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</si>
  <si>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</si>
  <si>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</si>
  <si>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</si>
  <si>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</si>
  <si>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</si>
  <si>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</si>
  <si>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</si>
  <si>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</si>
  <si>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</si>
  <si>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</si>
  <si>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</si>
  <si>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</si>
  <si>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</si>
  <si>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</si>
  <si>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</si>
  <si>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</si>
  <si>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</si>
  <si>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</si>
  <si>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</si>
  <si>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</si>
  <si>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</si>
  <si>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</si>
  <si>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</si>
  <si>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</si>
  <si>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</si>
  <si>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</si>
  <si>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</si>
  <si>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</si>
  <si>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</si>
  <si>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</si>
  <si>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</si>
  <si>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Row Labels</t>
  </si>
  <si>
    <t>Grand Total</t>
  </si>
  <si>
    <t>Sum of Revenue generated</t>
  </si>
  <si>
    <t>Profit</t>
  </si>
  <si>
    <t>Efficiency</t>
  </si>
  <si>
    <t>Sum of Lead time</t>
  </si>
  <si>
    <t>Sum of Shipping costs</t>
  </si>
  <si>
    <t>Average of Lead time</t>
  </si>
  <si>
    <t>Average of Shipping costs</t>
  </si>
  <si>
    <t>Number Times Shipping Method Used</t>
  </si>
  <si>
    <t>Transportation Modes</t>
  </si>
  <si>
    <t>Transportation Mode</t>
  </si>
  <si>
    <t>Lead time Comparison to Average</t>
  </si>
  <si>
    <t>Cost Comparison to Average</t>
  </si>
  <si>
    <t>Average Price of Orders</t>
  </si>
  <si>
    <t>Distribution of Orders</t>
  </si>
  <si>
    <t>Orders</t>
  </si>
  <si>
    <t>Revenue Distribution</t>
  </si>
  <si>
    <t>Total Costs</t>
  </si>
  <si>
    <t>Revenue over Average</t>
  </si>
  <si>
    <t>Supplier</t>
  </si>
  <si>
    <t>Avg Rev gen (Cosmetic)</t>
  </si>
  <si>
    <t>Avg Defect Rates</t>
  </si>
  <si>
    <t>Avg  Cost</t>
  </si>
  <si>
    <t>Avg Profit</t>
  </si>
  <si>
    <t>Total Profit</t>
  </si>
  <si>
    <t>Distribution</t>
  </si>
  <si>
    <t>Profit Percentage</t>
  </si>
  <si>
    <t>Avg Lead time (Days)</t>
  </si>
  <si>
    <t>Avg Shipping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</si>
</sst>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</numFmts>
  <fonts count="5" x14ac:knownFonts="1">
    <font>
      <sz val="12"/>
      <color theme="1"/>
      <name val="Aptos Narrow"/>
      <family val="2"/>
      <scheme val="minor"/>
    </font>
    <font>
      <b/>
      <sz val="14"/>
      <color theme="0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 tint="0.7999816888943144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44" fontId="1" fillId="2" borderId="0" xfId="1" applyFont="1" applyFill="1"/>
    <xf numFmtId="44" fontId="0" fillId="0" borderId="0" xfId="1" applyFont="1"/>
    <xf numFmtId="0" fontId="0" fillId="0" borderId="0" xfId="0" applyNumberFormat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43" fontId="0" fillId="0" borderId="0" xfId="0" applyNumberFormat="1"/>
    <xf numFmtId="0" fontId="3" fillId="0" borderId="1" xfId="0" applyFont="1" applyFill="1" applyBorder="1"/>
    <xf numFmtId="0" fontId="4" fillId="3" borderId="2" xfId="0" applyFont="1" applyFill="1" applyBorder="1"/>
    <xf numFmtId="10" fontId="0" fillId="0" borderId="0" xfId="2" applyNumberFormat="1" applyFont="1" applyFill="1"/>
    <xf numFmtId="0" fontId="0" fillId="0" borderId="0" xfId="0" applyFill="1"/>
    <xf numFmtId="0" fontId="4" fillId="0" borderId="2" xfId="0" applyFont="1" applyFill="1" applyBorder="1"/>
    <xf numFmtId="17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3">
    <dxf>
      <numFmt numFmtId="176" formatCode="_(&quot;$&quot;* #,##0_);_(&quot;$&quot;* \(#,##0\);_(&quot;$&quot;* &quot;-&quot;??_);_(@_)"/>
    </dxf>
    <dxf>
      <numFmt numFmtId="176" formatCode="_(&quot;$&quot;* #,##0_);_(&quot;$&quot;* \(#,##0\);_(&quot;$&quot;* &quot;-&quot;??_);_(@_)"/>
    </dxf>
    <dxf>
      <numFmt numFmtId="176" formatCode="_(&quot;$&quot;* #,##0_);_(&quot;$&quot;* \(#,##0\);_(&quot;$&quot;* &quot;-&quot;??_);_(@_)"/>
    </dxf>
    <dxf>
      <numFmt numFmtId="176" formatCode="_(&quot;$&quot;* #,##0_);_(&quot;$&quot;* \(#,##0\);_(&quot;$&quot;* &quot;-&quot;??_);_(@_)"/>
    </dxf>
    <dxf>
      <numFmt numFmtId="176" formatCode="_(&quot;$&quot;* #,##0_);_(&quot;$&quot;* \(#,##0\);_(&quot;$&quot;* &quot;-&quot;??_);_(@_)"/>
    </dxf>
    <dxf>
      <numFmt numFmtId="176" formatCode="_(&quot;$&quot;* #,##0_);_(&quot;$&quot;* \(#,##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[supply_chain_data.xlsx]Operational Efficiency!PivotTable19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Shipping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Efficiency'!$A$6:$A$10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'Operational Efficiency'!$B$6:$B$10</c:f>
              <c:numCache>
                <c:formatCode>_("$"* #,##0.00_);_("$"* \(#,##0.00\);_("$"* "-"??_);_(@_)</c:formatCode>
                <c:ptCount val="4"/>
                <c:pt idx="0">
                  <c:v>156.46382382094401</c:v>
                </c:pt>
                <c:pt idx="1">
                  <c:v>153.13474221087992</c:v>
                </c:pt>
                <c:pt idx="2">
                  <c:v>160.72134631132803</c:v>
                </c:pt>
                <c:pt idx="3">
                  <c:v>84.494994858806308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[supply_chain_data.xlsx]Sales Performance!PivotTable33</c:name>
    <c:fmtId val="5"/>
  </c:pivotSource>
  <c:chart>
    <c:title>
      <c:tx>
        <c:strRef>
          <c:f>'Sales Performance'!$B$43</c:f>
          <c:strCache>
            <c:ptCount val="1"/>
            <c:pt idx="0">
              <c:v>Avg Rev gen (Cosmetic)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'Sales Performance'!$A$44:$A$50</c:f>
              <c:multiLvlStrCache>
                <c:ptCount val="5"/>
                <c:lvl>
                  <c:pt idx="0">
                    <c:v>Bangalore</c:v>
                  </c:pt>
                  <c:pt idx="1">
                    <c:v>Chennai</c:v>
                  </c:pt>
                  <c:pt idx="2">
                    <c:v>Delhi</c:v>
                  </c:pt>
                  <c:pt idx="3">
                    <c:v>Kolkata</c:v>
                  </c:pt>
                  <c:pt idx="4">
                    <c:v>Mumbai</c:v>
                  </c:pt>
                </c:lvl>
                <c:lvl>
                  <c:pt idx="0">
                    <c:v>cosmetics</c:v>
                  </c:pt>
                </c:lvl>
              </c:multiLvlStrCache>
            </c:multiLvlStrRef>
          </c:cat>
          <c:val>
            <c:numRef>
              <c:f>'Sales Performance'!$B$44:$B$50</c:f>
              <c:numCache>
                <c:formatCode>_("$"* #,##0_);_("$"* \(#,##0\);_("$"* "-"??_);_(@_)</c:formatCode>
                <c:ptCount val="5"/>
                <c:pt idx="0">
                  <c:v>6436.520959942507</c:v>
                </c:pt>
                <c:pt idx="1">
                  <c:v>6292.3894914010507</c:v>
                </c:pt>
                <c:pt idx="2">
                  <c:v>6238.2795550992196</c:v>
                </c:pt>
                <c:pt idx="3">
                  <c:v>6040.89296387379</c:v>
                </c:pt>
                <c:pt idx="4">
                  <c:v>6144.5633095699695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[supply_chain_data.xlsx]Supplier Performance!PivotTable13</c:name>
    <c:fmtId val="5"/>
  </c:pivotSource>
  <c:chart>
    <c:title>
      <c:tx>
        <c:strRef>
          <c:f>'Supplier Performance'!$B$6</c:f>
          <c:strCache>
            <c:ptCount val="1"/>
            <c:pt idx="0">
              <c:v>Avg Lead time (Days)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Performance'!$B$6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Performance'!$A$7:$A$12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Performance'!$B$7:$B$12</c:f>
              <c:numCache>
                <c:formatCode>0.00</c:formatCode>
                <c:ptCount val="5"/>
                <c:pt idx="0">
                  <c:v>14.777777777777779</c:v>
                </c:pt>
                <c:pt idx="1">
                  <c:v>18.545454545454547</c:v>
                </c:pt>
                <c:pt idx="2">
                  <c:v>20.133333333333333</c:v>
                </c:pt>
                <c:pt idx="3">
                  <c:v>15.222222222222221</c:v>
                </c:pt>
                <c:pt idx="4">
                  <c:v>18.055555555555557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[supply_chain_data.xlsx]Supplier Performance!PivotTable14</c:name>
    <c:fmtId val="5"/>
  </c:pivotSource>
  <c:chart>
    <c:title>
      <c:tx>
        <c:strRef>
          <c:f>'Supplier Performance'!$F$6</c:f>
          <c:strCache>
            <c:ptCount val="1"/>
            <c:pt idx="0">
              <c:v>Avg Defect Rates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Performance'!$F$6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Performance'!$E$7:$E$12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Performance'!$F$7:$F$12</c:f>
              <c:numCache>
                <c:formatCode>_(* #,##0.00_);_(* \(#,##0.00\);_(* "-"??_);_(@_)</c:formatCode>
                <c:ptCount val="5"/>
                <c:pt idx="0">
                  <c:v>1.8036297116882489</c:v>
                </c:pt>
                <c:pt idx="1">
                  <c:v>2.3627501450718764</c:v>
                </c:pt>
                <c:pt idx="2">
                  <c:v>2.4657860307644657</c:v>
                </c:pt>
                <c:pt idx="3">
                  <c:v>2.3373974005913358</c:v>
                </c:pt>
                <c:pt idx="4">
                  <c:v>2.6654083441491982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[supply_chain_data.xlsx]Supplier Performance!PivotTable15</c:name>
    <c:fmtId val="5"/>
  </c:pivotSource>
  <c:chart>
    <c:title>
      <c:tx>
        <c:strRef>
          <c:f>'Supplier Performance'!$B$27</c:f>
          <c:strCache>
            <c:ptCount val="1"/>
            <c:pt idx="0">
              <c:v>Avg  Cost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Performance'!$B$27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Performance'!$A$28:$A$33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Performance'!$B$28:$B$33</c:f>
              <c:numCache>
                <c:formatCode>_("$"* #,##0_);_("$"* \(#,##0\);_("$"* "-"??_);_(@_)</c:formatCode>
                <c:ptCount val="5"/>
                <c:pt idx="0">
                  <c:v>574.85113872103</c:v>
                </c:pt>
                <c:pt idx="1">
                  <c:v>515.02724081431609</c:v>
                </c:pt>
                <c:pt idx="2">
                  <c:v>468.80010153483443</c:v>
                </c:pt>
                <c:pt idx="3">
                  <c:v>521.81041762840346</c:v>
                </c:pt>
                <c:pt idx="4">
                  <c:v>536.0227295609734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[supply_chain_data.xlsx]Supplier Performance!PivotTable16</c:name>
    <c:fmtId val="5"/>
  </c:pivotSource>
  <c:chart>
    <c:title>
      <c:tx>
        <c:strRef>
          <c:f>'Supplier Performance'!$F$27</c:f>
          <c:strCache>
            <c:ptCount val="1"/>
            <c:pt idx="0">
              <c:v>Avg Profit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Performance'!$F$27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Performance'!$E$28:$E$33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Performance'!$F$28:$F$33</c:f>
              <c:numCache>
                <c:formatCode>_("$"* #,##0_);_("$"* \(#,##0\);_("$"* "-"??_);_(@_)</c:formatCode>
                <c:ptCount val="5"/>
                <c:pt idx="0">
                  <c:v>5208.7897559389594</c:v>
                </c:pt>
                <c:pt idx="1">
                  <c:v>5140.6755489969883</c:v>
                </c:pt>
                <c:pt idx="2">
                  <c:v>6002.508982403644</c:v>
                </c:pt>
                <c:pt idx="3">
                  <c:v>4213.5514935597512</c:v>
                </c:pt>
                <c:pt idx="4">
                  <c:v>5543.6116212460756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[supply_chain_data.xlsx]Supplier Performance!PivotTable25</c:name>
    <c:fmtId val="10"/>
  </c:pivotSource>
  <c:chart>
    <c:title>
      <c:tx>
        <c:strRef>
          <c:f>'Supplier Performance'!$B$48</c:f>
          <c:strCache>
            <c:ptCount val="1"/>
            <c:pt idx="0">
              <c:v>Total Profit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Performance'!$B$48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'Supplier Performance'!$A$49:$A$54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Performance'!$B$49:$B$54</c:f>
              <c:numCache>
                <c:formatCode>_("$"* #,##0_);_("$"* \(#,##0\);_("$"* "-"??_);_(@_)</c:formatCode>
                <c:ptCount val="5"/>
                <c:pt idx="0">
                  <c:v>140637.32341035191</c:v>
                </c:pt>
                <c:pt idx="1">
                  <c:v>113094.86207793374</c:v>
                </c:pt>
                <c:pt idx="2">
                  <c:v>90037.634736054664</c:v>
                </c:pt>
                <c:pt idx="3">
                  <c:v>75843.926884075525</c:v>
                </c:pt>
                <c:pt idx="4">
                  <c:v>99785.009182429363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[supply_chain_data.xlsx]Supplier Performance!PivotTable26</c:name>
    <c:fmtId val="13"/>
  </c:pivotSource>
  <c:chart>
    <c:title>
      <c:tx>
        <c:strRef>
          <c:f>'Supplier Performance'!$F$48</c:f>
          <c:strCache>
            <c:ptCount val="1"/>
            <c:pt idx="0">
              <c:v>Distribution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'Supplier Performance'!$F$48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95-CD42-A48A-301DB58D1446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95-CD42-A48A-301DB58D1446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95-CD42-A48A-301DB58D1446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95-CD42-A48A-301DB58D1446}"/>
              </c:ext>
            </c:extLst>
          </c:dPt>
          <c:dPt>
            <c:idx val="4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'Supplier Performance'!$F$48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Performance'!$F$48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95-CD42-A48A-301DB58D14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[supply_chain_data.xlsx]Geographical Performance!PivotTable22</c:name>
    <c:fmtId val="10"/>
  </c:pivotSource>
  <c:chart>
    <c:title>
      <c:tx>
        <c:strRef>
          <c:f>'Geographical Performance'!$B$27</c:f>
          <c:strCache>
            <c:ptCount val="1"/>
            <c:pt idx="0">
              <c:v>Avg Shipping Times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'Geographical Performance'!$B$27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'Geographical Performance'!$B$27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</c:strCache>
            </c:strRef>
          </c:cat>
          <c:val>
            <c:numRef>
              <c:f>'Geographical Performance'!$B$27</c:f>
              <c:numCache>
                <c:formatCode>0.00</c:formatCode>
                <c:ptCount val="5"/>
                <c:pt idx="0">
                  <c:v>5.2777777777777777</c:v>
                </c:pt>
                <c:pt idx="1">
                  <c:v>6</c:v>
                </c:pt>
                <c:pt idx="2">
                  <c:v>5.9333333333333336</c:v>
                </c:pt>
                <c:pt idx="3">
                  <c:v>5.96</c:v>
                </c:pt>
                <c:pt idx="4">
                  <c:v>5.5454545454545459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[supply_chain_data.xlsx]Geographical Performance!PivotTable21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'Geographical Performance'!$B$5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95-CD42-A48A-301DB58D1446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95-CD42-A48A-301DB58D1446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95-CD42-A48A-301DB58D1446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95-CD42-A48A-301DB58D1446}"/>
              </c:ext>
            </c:extLst>
          </c:dPt>
          <c:dPt>
            <c:idx val="4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'Geographical Performance'!$A$6:$A$11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</c:strCache>
            </c:strRef>
          </c:cat>
          <c:val>
            <c:numRef>
              <c:f>'Geographical Performance'!$B$6:$B$11</c:f>
              <c:numCache>
                <c:formatCode>_("$"* #,##0_);_("$"* \(#,##0\);_("$"* "-"??_);_(@_)</c:formatCode>
                <c:ptCount val="5"/>
                <c:pt idx="0">
                  <c:v>102601.72388223567</c:v>
                </c:pt>
                <c:pt idx="1">
                  <c:v>119142.81574806929</c:v>
                </c:pt>
                <c:pt idx="2">
                  <c:v>81027.701224852921</c:v>
                </c:pt>
                <c:pt idx="3">
                  <c:v>137077.55100538098</c:v>
                </c:pt>
                <c:pt idx="4">
                  <c:v>137755.0268774693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95-CD42-A48A-301DB58D14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[supply_chain_data.xlsx]Operational Efficiency!PivotTable20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Efficiency'!$F$25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Efficiency'!$E$26:$E$30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'Operational Efficiency'!$F$26:$F$30</c:f>
              <c:numCache>
                <c:formatCode>0.00</c:formatCode>
                <c:ptCount val="4"/>
                <c:pt idx="0">
                  <c:v>15.961538461538462</c:v>
                </c:pt>
                <c:pt idx="1">
                  <c:v>17.535714285714285</c:v>
                </c:pt>
                <c:pt idx="2">
                  <c:v>18.03448275862069</c:v>
                </c:pt>
                <c:pt idx="3">
                  <c:v>16.411764705882351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[supply_chain_data.xlsx]Operational Efficiency!PivotTable29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Times Shipping Method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Efficiency'!$I$6:$I$10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'Operational Efficiency'!$J$6:$J$10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[supply_chain_data.xlsx]Operational Efficiency!PivotTable30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Shipping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Efficiency'!$E$6:$E$10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'Operational Efficiency'!$F$6:$F$10</c:f>
              <c:numCache>
                <c:formatCode>_("$"* #,##0.00_);_("$"* \(#,##0.00\);_("$"* "-"??_);_(@_)</c:formatCode>
                <c:ptCount val="4"/>
                <c:pt idx="0">
                  <c:v>6.0178393777286159</c:v>
                </c:pt>
                <c:pt idx="1">
                  <c:v>5.4690979361028544</c:v>
                </c:pt>
                <c:pt idx="2">
                  <c:v>5.5421153900457947</c:v>
                </c:pt>
                <c:pt idx="3">
                  <c:v>4.9702938152239007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[supply_chain_data.xlsx]Operational Efficiency!PivotTable31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Efficiency'!$A$26:$A$30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'Operational Efficiency'!$B$26:$B$30</c:f>
              <c:numCache>
                <c:formatCode>General</c:formatCode>
                <c:ptCount val="4"/>
                <c:pt idx="0">
                  <c:v>415</c:v>
                </c:pt>
                <c:pt idx="1">
                  <c:v>491</c:v>
                </c:pt>
                <c:pt idx="2">
                  <c:v>523</c:v>
                </c:pt>
                <c:pt idx="3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[supply_chain_data.xlsx]Sales Performance!PivotTable23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Performance'!$A$6:$A$9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'Sales Performance'!$B$6:$B$9</c:f>
              <c:numCache>
                <c:formatCode>_("$"* #,##0_);_("$"* \(#,##0\);_("$"* "-"??_);_(@_)</c:formatCode>
                <c:ptCount val="3"/>
                <c:pt idx="0">
                  <c:v>161521.265999483</c:v>
                </c:pt>
                <c:pt idx="1">
                  <c:v>174455.39060546219</c:v>
                </c:pt>
                <c:pt idx="2">
                  <c:v>241628.16213306296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[supply_chain_data.xlsx]Sales Performance!PivotTable24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Performance'!$E$6:$E$9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'Sales Performance'!$F$6:$F$9</c:f>
              <c:numCache>
                <c:formatCode>_("$"* #,##0.00_);_("$"* \(#,##0.00\);_("$"* "-"??_);_(@_)</c:formatCode>
                <c:ptCount val="3"/>
                <c:pt idx="0">
                  <c:v>57.361057599328305</c:v>
                </c:pt>
                <c:pt idx="1">
                  <c:v>46.014278873737695</c:v>
                </c:pt>
                <c:pt idx="2">
                  <c:v>47.259328879368702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9345-B550-579A19BFF9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697456"/>
        <c:axId val="836546416"/>
      </c:barChart>
      <c:catAx>
        <c:axId val="8366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6416"/>
        <c:crosses val="autoZero"/>
        <c:auto val="1"/>
        <c:lblAlgn val="ctr"/>
        <c:lblOffset val="100"/>
        <c:noMultiLvlLbl val="0"/>
      </c:catAx>
      <c:valAx>
        <c:axId val="83654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[supply_chain_data.xlsx]Sales Performance!PivotTable28</c:name>
    <c:fmtId val="14"/>
  </c:pivotSource>
  <c:chart>
    <c:title>
      <c:tx>
        <c:strRef>
          <c:f>'Sales Performance'!$B$24</c:f>
          <c:strCache>
            <c:ptCount val="1"/>
            <c:pt idx="0">
              <c:v>Distribution of Orders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Performance'!$B$24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95-CD42-A48A-301DB58D1446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95-CD42-A48A-301DB58D1446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95-CD42-A48A-301DB58D1446}"/>
              </c:ext>
            </c:extLst>
          </c:dPt>
          <c:dPt>
            <c:idx val="3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95-CD42-A48A-301DB58D144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Performance'!$A$25:$A$28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'Sales Performance'!$B$25:$B$28</c:f>
              <c:numCache>
                <c:formatCode>_("$"* #,##0.00_);_("$"* \(#,##0.00\);_("$"* "-"??_);_(@_)</c:formatCode>
                <c:ptCount val="3"/>
                <c:pt idx="0">
                  <c:v>26</c:v>
                </c:pt>
                <c:pt idx="1">
                  <c:v>34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95-CD42-A48A-301DB58D14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Performance'!$F$24</c:f>
              <c:strCache>
                <c:ptCount val="1"/>
                <c:pt idx="0">
                  <c:v>Revenue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95-CD42-A48A-301DB58D1446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95-CD42-A48A-301DB58D1446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95-CD42-A48A-301DB58D1446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95-CD42-A48A-301DB58D144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Performance'!$E$25:$E$27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'Sales Performance'!$F$25:$F$27</c:f>
              <c:numCache>
                <c:formatCode>0.00%</c:formatCode>
                <c:ptCount val="3"/>
                <c:pt idx="0">
                  <c:v>0.27963974807617792</c:v>
                </c:pt>
                <c:pt idx="1">
                  <c:v>0.30203243627126358</c:v>
                </c:pt>
                <c:pt idx="2">
                  <c:v>0.41832781565255855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95-CD42-A48A-301DB58D14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19050</xdr:rowOff>
    </xdr:from>
    <xdr:to>
      <xdr:col>3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0321E-E0CF-33F6-701B-C65ADC44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196850</xdr:rowOff>
    </xdr:from>
    <xdr:to>
      <xdr:col>7</xdr:col>
      <xdr:colOff>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491833-75C7-D74F-D38B-91154C192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C25C42-29DA-4C4B-AD95-E47B77C96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A9E9FE-73AB-F748-A7A9-4852052C4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0</xdr:colOff>
      <xdr:row>43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5AB205-A9C0-1542-8F30-0A18CA62A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259003</xdr:colOff>
      <xdr:row>4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DF78F7A-AECB-1D4A-8A5A-5A0ACC6D9E8F}"/>
            </a:ext>
          </a:extLst>
        </xdr:cNvPr>
        <xdr:cNvSpPr/>
      </xdr:nvSpPr>
      <xdr:spPr>
        <a:xfrm>
          <a:off x="0" y="0"/>
          <a:ext cx="10457103" cy="812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Operational Efficiency</a:t>
          </a:r>
        </a:p>
      </xdr:txBody>
    </xdr:sp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198DAA8-5CC6-E24E-AF58-0738E49D34C7}"/>
            </a:ext>
          </a:extLst>
        </xdr:cNvPr>
        <xdr:cNvSpPr/>
      </xdr:nvSpPr>
      <xdr:spPr>
        <a:xfrm>
          <a:off x="0" y="10160000"/>
          <a:ext cx="12573000" cy="4267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Key</a:t>
          </a:r>
          <a:r>
            <a:rPr lang="en-US" sz="2000" b="1" baseline="0"/>
            <a:t> Insights</a:t>
          </a:r>
          <a:r>
            <a:rPr lang="en-US" sz="2000" baseline="0"/>
            <a:t> </a:t>
          </a:r>
        </a:p>
        <a:p>
          <a:pPr algn="l"/>
          <a:r>
            <a:rPr lang="en-US" sz="2000"/>
            <a:t>1. ) Shipping Cost Efficiency:</a:t>
          </a:r>
        </a:p>
        <a:p>
          <a:pPr algn="l"/>
          <a:r>
            <a:rPr lang="en-US" sz="2000"/>
            <a:t>- Sea transport</a:t>
          </a:r>
          <a:r>
            <a:rPr lang="en-US" sz="2000" baseline="0"/>
            <a:t> offers the lowest average shipping cost ($4.47), yet is it under utilized compared to other methods. It is also 10.42% cheaper than the average shipping cost.</a:t>
          </a:r>
        </a:p>
        <a:p>
          <a:pPr algn="l"/>
          <a:r>
            <a:rPr lang="en-US" sz="2000" baseline="0"/>
            <a:t>- There is opportunity to minimize shipping cost by prioritizing Sea routes and limiting the use of Air, Rail, and Road. </a:t>
          </a:r>
        </a:p>
        <a:p>
          <a:pPr algn="l"/>
          <a:r>
            <a:rPr lang="en-US" sz="2000" baseline="0"/>
            <a:t>2.) Utilization Trends: </a:t>
          </a:r>
        </a:p>
        <a:p>
          <a:pPr algn="l"/>
          <a:r>
            <a:rPr lang="en-US" sz="2000" baseline="0"/>
            <a:t>- Sea acheives a very short average lead time, which is 3.91% faster than the overall lead time average. Because it is under utilized while offering a faster, cheaper option, investing in Sea shipping methods has a higher potential for cost optimization</a:t>
          </a:r>
        </a:p>
        <a:p>
          <a:pPr algn="l"/>
          <a:r>
            <a:rPr lang="en-US" sz="2000" baseline="0"/>
            <a:t>3.) Overall Operational Efficiency:</a:t>
          </a:r>
        </a:p>
        <a:p>
          <a:pPr algn="l"/>
          <a:r>
            <a:rPr lang="en-US" sz="2000"/>
            <a:t>- The current system seems to over utilization Air,</a:t>
          </a:r>
          <a:r>
            <a:rPr lang="en-US" sz="2000" baseline="0"/>
            <a:t> Rail, Road, despite higher costs and lead times. </a:t>
          </a:r>
        </a:p>
        <a:p>
          <a:pPr algn="l"/>
          <a:r>
            <a:rPr lang="en-US" sz="2000" baseline="0"/>
            <a:t>- Shifting towards more Sea friendly routes may reduce total shipping cost and average lead times, improving overall efficiency without sacrificing on reliability. 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52D97-0966-B942-81B7-DC6ED086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B792F-13B3-4745-9EA3-8FA6E9826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3</xdr:col>
      <xdr:colOff>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264664-9B93-DF47-9192-75FF934FF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28</xdr:row>
      <xdr:rowOff>25400</xdr:rowOff>
    </xdr:from>
    <xdr:to>
      <xdr:col>8</xdr:col>
      <xdr:colOff>0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C22FFC-91A5-D87E-E13C-5BA125DA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0</xdr:colOff>
      <xdr:row>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D1937A-2DA9-2A48-37A1-349EA8C2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6436AB7-114F-144A-806B-DDB1A23B5102}"/>
            </a:ext>
          </a:extLst>
        </xdr:cNvPr>
        <xdr:cNvSpPr/>
      </xdr:nvSpPr>
      <xdr:spPr>
        <a:xfrm>
          <a:off x="0" y="0"/>
          <a:ext cx="8828049" cy="80536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Sales Performance</a:t>
          </a:r>
        </a:p>
      </xdr:txBody>
    </xdr:sp>
    <xdr:clientData/>
  </xdr:twoCellAnchor>
  <xdr:twoCellAnchor>
    <xdr:from>
      <xdr:col>0</xdr:col>
      <xdr:colOff>0</xdr:colOff>
      <xdr:row>67</xdr:row>
      <xdr:rowOff>0</xdr:rowOff>
    </xdr:from>
    <xdr:to>
      <xdr:col>8</xdr:col>
      <xdr:colOff>0</xdr:colOff>
      <xdr:row>94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24A0C2E-8F59-AB42-8BB9-C73AC6AF0642}"/>
            </a:ext>
          </a:extLst>
        </xdr:cNvPr>
        <xdr:cNvSpPr/>
      </xdr:nvSpPr>
      <xdr:spPr>
        <a:xfrm>
          <a:off x="0" y="13489878"/>
          <a:ext cx="8580244" cy="54362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Key</a:t>
          </a:r>
          <a:r>
            <a:rPr lang="en-US" sz="2000" b="1" baseline="0"/>
            <a:t> insights</a:t>
          </a:r>
        </a:p>
        <a:p>
          <a:pPr algn="l"/>
          <a:r>
            <a:rPr lang="en-US" sz="2000" b="0" baseline="0"/>
            <a:t>1.) Skincare demand:</a:t>
          </a:r>
        </a:p>
        <a:p>
          <a:pPr algn="l"/>
          <a:r>
            <a:rPr lang="en-US" sz="2000" b="0" baseline="0"/>
            <a:t>- Skincare drives the highest revenue, leading with nearly $242,000 in sales which accounts for 42$ of all revenue gained. </a:t>
          </a:r>
        </a:p>
        <a:p>
          <a:pPr algn="l"/>
          <a:r>
            <a:rPr lang="en-US" sz="2000" b="0" baseline="0"/>
            <a:t>- This strong market demand signals the company to invest more in Skincare products of high demand. </a:t>
          </a:r>
        </a:p>
        <a:p>
          <a:pPr algn="l"/>
          <a:r>
            <a:rPr lang="en-US" sz="2000" b="0" baseline="0"/>
            <a:t>2.) Cosmetics have the highest Average Price per Order, but lowest shares:</a:t>
          </a:r>
        </a:p>
        <a:p>
          <a:pPr algn="l"/>
          <a:r>
            <a:rPr lang="en-US" sz="2000" b="0" baseline="0"/>
            <a:t>- Although cosmetics lead with the highest average price per order, it alslo brings in the smallest revenue of total orders (26%). </a:t>
          </a:r>
        </a:p>
        <a:p>
          <a:pPr algn="l"/>
          <a:r>
            <a:rPr lang="en-US" sz="2000" b="0" baseline="0"/>
            <a:t>- This may suggest that a more targetted area where cosmetics are more popular should be prioritized over areas where they are less popular. Bangalore provides the highest average Revenue, although it is only 3.61% higher than the average. </a:t>
          </a:r>
        </a:p>
        <a:p>
          <a:pPr algn="l"/>
          <a:r>
            <a:rPr lang="en-US" sz="2000" b="0" baseline="0"/>
            <a:t>3.) Efficiency opportunities </a:t>
          </a:r>
        </a:p>
        <a:p>
          <a:pPr algn="l"/>
          <a:r>
            <a:rPr lang="en-US" sz="2000" b="0" baseline="0"/>
            <a:t>- Skincare's strong demand supports prioritizing inventory and market spending in this category. </a:t>
          </a:r>
        </a:p>
        <a:p>
          <a:pPr algn="l"/>
          <a:r>
            <a:rPr lang="en-US" sz="2000" b="0" baseline="0"/>
            <a:t>- Cosmetics offers higher margins per sale, making it suitable for targetted sales. </a:t>
          </a:r>
        </a:p>
        <a:p>
          <a:pPr algn="l"/>
          <a:endParaRPr lang="en-US" sz="2000" b="0" baseline="0"/>
        </a:p>
        <a:p>
          <a:pPr algn="l"/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9059E1-C730-BA49-A2EF-487D53286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1B8761-488C-764E-B2D3-3F6CD36AA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0</xdr:colOff>
      <xdr:row>46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03A4E3-FADF-1540-B8D6-481CD0EFC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C31195-1FC0-0947-92B6-D48E6F7C3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54</xdr:row>
      <xdr:rowOff>0</xdr:rowOff>
    </xdr:from>
    <xdr:to>
      <xdr:col>3</xdr:col>
      <xdr:colOff>1</xdr:colOff>
      <xdr:row>67</xdr:row>
      <xdr:rowOff>23906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0F6B58-32DA-1847-9DFE-D3366048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692726</xdr:colOff>
      <xdr:row>54</xdr:row>
      <xdr:rowOff>0</xdr:rowOff>
    </xdr:from>
    <xdr:to>
      <xdr:col>9</xdr:col>
      <xdr:colOff>-1</xdr:colOff>
      <xdr:row>67</xdr:row>
      <xdr:rowOff>23906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DE0B511-A338-1B4A-98AC-F56C34AA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14536</xdr:colOff>
      <xdr:row>94</xdr:row>
      <xdr:rowOff>195383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8155652-83A8-0F7F-B9B6-69EC30E7E763}"/>
            </a:ext>
          </a:extLst>
        </xdr:cNvPr>
        <xdr:cNvSpPr/>
      </xdr:nvSpPr>
      <xdr:spPr>
        <a:xfrm>
          <a:off x="0" y="13286154"/>
          <a:ext cx="7771305" cy="527538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Key</a:t>
          </a:r>
          <a:r>
            <a:rPr lang="en-US" sz="2000" b="1" baseline="0"/>
            <a:t> insights</a:t>
          </a:r>
        </a:p>
        <a:p>
          <a:pPr algn="l"/>
          <a:r>
            <a:rPr lang="en-US" sz="2000" b="0" baseline="0"/>
            <a:t>1.) Supplier 1 leads overall performance</a:t>
          </a:r>
        </a:p>
        <a:p>
          <a:pPr algn="l"/>
          <a:r>
            <a:rPr lang="en-US" sz="2000" b="0" baseline="0"/>
            <a:t>- Generates the highest profit ($140,637) - 27% of all profits</a:t>
          </a:r>
        </a:p>
        <a:p>
          <a:pPr algn="l"/>
          <a:r>
            <a:rPr lang="en-US" sz="2000" b="0" baseline="0"/>
            <a:t>- Achieves the lowest defect rate (1.8%) and shortest lead time (14.78 days).</a:t>
          </a:r>
        </a:p>
        <a:p>
          <a:pPr algn="l"/>
          <a:r>
            <a:rPr lang="en-US" sz="2000" b="0" baseline="0"/>
            <a:t>- </a:t>
          </a:r>
          <a:r>
            <a:rPr lang="en-US" sz="2000"/>
            <a:t>Although Supplier 1’s costs ($575 average) are slightly above average, its strong profitability and quality offset this.</a:t>
          </a:r>
          <a:endParaRPr lang="en-US" sz="2000" b="0" baseline="0"/>
        </a:p>
        <a:p>
          <a:pPr algn="l"/>
          <a:r>
            <a:rPr lang="en-US" sz="2000" b="0" baseline="0"/>
            <a:t>2.) Supplier 3 delivers strong profitability but has concerns with quality</a:t>
          </a:r>
        </a:p>
        <a:p>
          <a:r>
            <a:rPr lang="en-US" sz="2000" b="0" baseline="0"/>
            <a:t>- </a:t>
          </a:r>
          <a:r>
            <a:rPr lang="en-US" sz="2000" b="0"/>
            <a:t>Posts the highest average profit ($6,003), despite having a high defect rate (2.47%) and longest lead time (20.13 days).</a:t>
          </a:r>
        </a:p>
        <a:p>
          <a:r>
            <a:rPr lang="en-US" sz="2000"/>
            <a:t>Suggests potential trade-offs between throughput volume and quality consistency.</a:t>
          </a:r>
        </a:p>
        <a:p>
          <a:pPr algn="l"/>
          <a:r>
            <a:rPr lang="en-US" sz="2000" b="0" baseline="0"/>
            <a:t>3.) Overall Recommendation</a:t>
          </a:r>
        </a:p>
        <a:p>
          <a:pPr algn="l"/>
          <a:r>
            <a:rPr lang="en-US" sz="2000" b="0" baseline="0"/>
            <a:t>- Supplier 1 should be our primary partner as we see the best balance of profit, lead time, and quality. </a:t>
          </a:r>
        </a:p>
        <a:p>
          <a:pPr algn="l"/>
          <a:r>
            <a:rPr lang="en-US" sz="2000" b="0" baseline="0"/>
            <a:t>- Switch to Supplier 3 if they reduce defects and shorten lead times. </a:t>
          </a:r>
        </a:p>
        <a:p>
          <a:pPr algn="l"/>
          <a:endParaRPr lang="en-US" sz="20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</xdr:row>
      <xdr:rowOff>67733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FE099DA-B5C3-550A-E8C8-2C36DE5C75B2}"/>
            </a:ext>
          </a:extLst>
        </xdr:cNvPr>
        <xdr:cNvSpPr/>
      </xdr:nvSpPr>
      <xdr:spPr>
        <a:xfrm>
          <a:off x="0" y="0"/>
          <a:ext cx="10236970" cy="914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Supplier Performance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3</xdr:col>
      <xdr:colOff>0</xdr:colOff>
      <xdr:row>46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94A128-7B30-1448-8C1B-1C73142E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3</xdr:col>
      <xdr:colOff>12700</xdr:colOff>
      <xdr:row>24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33C04-8701-AC43-B8AB-85351D04F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818866</xdr:colOff>
      <xdr:row>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BCFCBB6-D84E-D541-8D6E-F5A719BB5F90}"/>
            </a:ext>
          </a:extLst>
        </xdr:cNvPr>
        <xdr:cNvSpPr/>
      </xdr:nvSpPr>
      <xdr:spPr>
        <a:xfrm>
          <a:off x="0" y="0"/>
          <a:ext cx="10216866" cy="812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Geographical Performance</a:t>
          </a:r>
        </a:p>
      </xdr:txBody>
    </xdr:sp>
    <xdr:clientData/>
  </xdr:twoCellAnchor>
  <xdr:twoCellAnchor>
    <xdr:from>
      <xdr:col>4</xdr:col>
      <xdr:colOff>0</xdr:colOff>
      <xdr:row>5</xdr:row>
      <xdr:rowOff>12700</xdr:rowOff>
    </xdr:from>
    <xdr:to>
      <xdr:col>10</xdr:col>
      <xdr:colOff>0</xdr:colOff>
      <xdr:row>51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1150E8-5902-7E49-A1A5-AE1C154F2392}"/>
            </a:ext>
          </a:extLst>
        </xdr:cNvPr>
        <xdr:cNvSpPr/>
      </xdr:nvSpPr>
      <xdr:spPr>
        <a:xfrm>
          <a:off x="4940300" y="1028700"/>
          <a:ext cx="4953000" cy="93345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Key Insights:</a:t>
          </a:r>
        </a:p>
        <a:p>
          <a:pPr algn="l"/>
          <a:r>
            <a:rPr lang="en-US" sz="2000" b="0" baseline="0"/>
            <a:t>1.) Mumbai as the highest performing city:</a:t>
          </a:r>
        </a:p>
        <a:p>
          <a:pPr algn="l"/>
          <a:r>
            <a:rPr lang="en-US" sz="2000" b="0"/>
            <a:t>- 24% of all revenue gerated</a:t>
          </a:r>
          <a:r>
            <a:rPr lang="en-US" sz="2000" b="0" baseline="0"/>
            <a:t> is from Mumbai, and has the relatively low average shipping time (5.55 days). </a:t>
          </a:r>
        </a:p>
        <a:p>
          <a:pPr algn="l"/>
          <a:r>
            <a:rPr lang="en-US" sz="2000" b="0" baseline="0"/>
            <a:t>- Indicates strong logistics infrastructure and customer demand</a:t>
          </a:r>
        </a:p>
        <a:p>
          <a:pPr algn="l"/>
          <a:r>
            <a:rPr lang="en-US" sz="2000" b="0" baseline="0"/>
            <a:t>2.) Kolkata revenue generation consistent with Mumbai, but slower shipping times</a:t>
          </a:r>
        </a:p>
        <a:p>
          <a:pPr algn="l"/>
          <a:r>
            <a:rPr lang="en-US" sz="2000" b="0" baseline="0"/>
            <a:t>- Also holds 24% of all revenue, but has slower average shipping times (5.96 days). </a:t>
          </a:r>
        </a:p>
        <a:p>
          <a:pPr algn="l"/>
          <a:r>
            <a:rPr lang="en-US" sz="2000" b="0" baseline="0"/>
            <a:t>- Sustained regional demand despite slower lead times. </a:t>
          </a:r>
        </a:p>
        <a:p>
          <a:pPr algn="l"/>
          <a:r>
            <a:rPr lang="en-US" sz="2000" b="0" baseline="0"/>
            <a:t>3.) Bangalore, low revenue share, fastest shipping time</a:t>
          </a:r>
        </a:p>
        <a:p>
          <a:pPr algn="l"/>
          <a:r>
            <a:rPr lang="en-US" sz="2000" b="0" baseline="0"/>
            <a:t>- Revenue share at 18%, but holds fastest lead time at 5.28 days. </a:t>
          </a:r>
        </a:p>
        <a:p>
          <a:pPr algn="l"/>
          <a:r>
            <a:rPr lang="en-US" sz="2000" b="0" baseline="0"/>
            <a:t>- Reflects operational efficiency despite lower sales volume.</a:t>
          </a:r>
        </a:p>
        <a:p>
          <a:pPr algn="l"/>
          <a:r>
            <a:rPr lang="en-US" sz="2000" b="0" baseline="0"/>
            <a:t>4.) Delhi has the lowest revenue and above average lead times</a:t>
          </a:r>
        </a:p>
        <a:p>
          <a:pPr algn="l"/>
          <a:r>
            <a:rPr lang="en-US" sz="2000" b="0" baseline="0"/>
            <a:t>- This may reflect possible constraints affecting revenue performance.</a:t>
          </a:r>
        </a:p>
        <a:p>
          <a:pPr algn="l"/>
          <a:r>
            <a:rPr lang="en-US" sz="2000" b="0" baseline="0"/>
            <a:t>5.) Recommendation:</a:t>
          </a:r>
        </a:p>
        <a:p>
          <a:pPr algn="l"/>
          <a:r>
            <a:rPr lang="en-US" sz="2000" b="0" baseline="0"/>
            <a:t>- Prioritize optimizing Kolkata lead time performance as it could potentially benefit from faster delivery times. </a:t>
          </a:r>
        </a:p>
        <a:p>
          <a:pPr algn="l"/>
          <a:r>
            <a:rPr lang="en-US" sz="2000" b="0" baseline="0"/>
            <a:t>- Maintain focus on Mumbai as it could act as a benchmark for all other cities.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y Cindass" refreshedDate="45944.987913194447" createdVersion="8" refreshedVersion="8" minRefreshableVersion="3" recordCount="100" xr:uid="{1ED85B24-FB1C-2548-8E4E-5E338AF9833C}">
  <cacheSource type="worksheet">
    <worksheetSource ref="A1:Z101" sheet="Supply Chain Data"/>
  </cacheSource>
  <cacheFields count="26">
    <cacheField name="Product type" numFmtId="0">
      <sharedItems count="3">
        <s v="cosmetics"/>
        <s v="haircare"/>
        <s v="skincare"/>
      </sharedItems>
    </cacheField>
    <cacheField name="SKU" numFmtId="0">
      <sharedItems/>
    </cacheField>
    <cacheField name="Price" numFmtId="0">
      <sharedItems containsSemiMixedTypes="0" containsString="0" containsNumber="1" minValue="1.6999760138659299" maxValue="99.171328638624104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44">
      <sharedItems containsSemiMixedTypes="0" containsString="0" containsNumber="1" minValue="1061.6185230132801" maxValue="9866.4654579796897"/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44">
      <sharedItems containsSemiMixedTypes="0" containsString="0" containsNumber="1" minValue="1.0134865660958901" maxValue="9.9298162452772498"/>
    </cacheField>
    <cacheField name="Supplier name" numFmtId="0">
      <sharedItems count="5">
        <s v="Supplier 4"/>
        <s v="Supplier 1"/>
        <s v="Supplier 2"/>
        <s v="Supplier 5"/>
        <s v="Supplier 3"/>
      </sharedItems>
    </cacheField>
    <cacheField name="Location" numFmtId="0">
      <sharedItems count="5">
        <s v="Bangalore"/>
        <s v="Mumbai"/>
        <s v="Chennai"/>
        <s v="Kolkata"/>
        <s v="Delhi"/>
      </sharedItems>
    </cacheField>
    <cacheField name="Lead time" numFmtId="0">
      <sharedItems containsSemiMixedTypes="0" containsString="0" containsNumber="1" containsInteger="1" minValue="1" maxValue="30" count="29">
        <n v="22"/>
        <n v="13"/>
        <n v="7"/>
        <n v="16"/>
        <n v="3"/>
        <n v="20"/>
        <n v="2"/>
        <n v="4"/>
        <n v="21"/>
        <n v="5"/>
        <n v="1"/>
        <n v="10"/>
        <n v="11"/>
        <n v="28"/>
        <n v="19"/>
        <n v="25"/>
        <n v="23"/>
        <n v="12"/>
        <n v="26"/>
        <n v="27"/>
        <n v="18"/>
        <n v="29"/>
        <n v="9"/>
        <n v="14"/>
        <n v="24"/>
        <n v="30"/>
        <n v="17"/>
        <n v="8"/>
        <n v="6"/>
      </sharedItems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44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0">
      <sharedItems containsSemiMixedTypes="0" containsString="0" containsNumber="1" minValue="1.8607567631014899E-2" maxValue="4.9392552886209398" count="100">
        <n v="0.39817718685065001"/>
        <n v="2.7098626911099601"/>
        <n v="0.102020754918176"/>
        <n v="0.81575707929567198"/>
        <n v="3.8780989365884802"/>
        <n v="0.54115409806058101"/>
        <n v="2.9626263204548802"/>
        <n v="4.7548008046711798"/>
        <n v="2.07875060787496"/>
        <n v="1.3744289997457499"/>
        <n v="4.6205460645137002"/>
        <n v="0.722204401882931"/>
        <n v="0.62600185820939402"/>
        <n v="0.33343182522473902"/>
        <n v="3.54104601225092"/>
        <n v="0.613326899164507"/>
        <n v="0.44719401546382298"/>
        <n v="3.2133296074383"/>
        <n v="3.8720476814821301"/>
        <n v="1.8607567631014899E-2"/>
        <n v="1.3422915627227301"/>
        <n v="2.8646678378833701"/>
        <n v="2.8258139854001301"/>
        <n v="1.87400140404437"/>
        <n v="1.9076657339590699"/>
        <n v="1.4636074984727701"/>
        <n v="1.8305755986122301"/>
        <n v="0.39661272410993498"/>
        <n v="3.69131029262872"/>
        <n v="3.79723121711418"/>
        <n v="2.1193197367249201"/>
        <n v="0.96539470535239302"/>
        <n v="3.2196046120841002"/>
        <n v="1.77295117208355"/>
        <n v="4.5489196593963799"/>
        <n v="2.1800374515822099"/>
        <n v="3.6937377878392699"/>
        <n v="3.3762378347179798"/>
        <n v="0.226410360849925"/>
        <n v="2.7791935115711599"/>
        <n v="3.6486105925361998"/>
        <n v="1.6981125407144"/>
        <n v="2.4787719755397402"/>
        <n v="1.9834678721741801"/>
        <n v="0.16587162748060799"/>
        <n v="4.5805926191992201"/>
        <n v="2.1612537475559099"/>
        <n v="2.2319391107292601"/>
        <n v="2.5912754732111098"/>
        <n v="0.37230476798509698"/>
        <n v="2.5111748302126999"/>
        <n v="4.3674705382050503"/>
        <n v="3.0551418183075398"/>
        <n v="4.0968813324704501"/>
        <n v="2.54754712154871"/>
        <n v="0.77300613406724705"/>
        <n v="4.8434565771180402"/>
        <n v="4.1657817954241398"/>
        <n v="1.21088212958506"/>
        <n v="0.34602729070550298"/>
        <n v="4.8540680263886999"/>
        <n v="2.1169821372994301E-2"/>
        <n v="1.01256308925804"/>
        <n v="3.8055333792433501"/>
        <n v="2.61028808484811"/>
        <n v="1.4519722039968099"/>
        <n v="4.2132694305865597"/>
        <n v="4.5302262398259602E-2"/>
        <n v="4.9392552886209398"/>
        <n v="2.8530906166490499"/>
        <n v="0.15948631471751401"/>
        <n v="3.44806328834026"/>
        <n v="2.9081221693512598"/>
        <n v="1.0009106193041299"/>
        <n v="1.63107423007153"/>
        <n v="2.9890000066550702"/>
        <n v="0.38057358671321301"/>
        <n v="2.1224716191438202"/>
        <n v="1.41034757607602"/>
        <n v="4.9110959548423301"/>
        <n v="4.7466486206477496"/>
        <n v="3.1455795228330001"/>
        <n v="1.72731392835594"/>
        <n v="0.100682851565093"/>
        <n v="2.2644057611985402"/>
        <n v="1.1737554953874501"/>
        <n v="1.7303747198591899"/>
        <n v="3.6328432903821302"/>
        <n v="1.3623879886490999"/>
        <n v="2.0300690886687498"/>
        <n v="1.2193822244013801"/>
        <n v="3.8446144787675798"/>
        <n v="3.64645086541702"/>
        <n v="4.2314165735345304"/>
        <n v="1.94603611938611"/>
        <n v="0.64660455937205397"/>
        <n v="0.131955444311814"/>
        <n v="2.8496621985053299"/>
        <n v="4.1378770486223502"/>
        <n v="2.0515129307662399"/>
      </sharedItems>
    </cacheField>
    <cacheField name="Transportation modes" numFmtId="0">
      <sharedItems count="4">
        <s v="Road"/>
        <s v="Sea"/>
        <s v="Air"/>
        <s v="Rail"/>
      </sharedItems>
    </cacheField>
    <cacheField name="Routes" numFmtId="0">
      <sharedItems/>
    </cacheField>
    <cacheField name="Costs" numFmtId="44">
      <sharedItems containsSemiMixedTypes="0" containsString="0" containsNumber="1" minValue="103.916247960704" maxValue="997.41345013319403" count="100">
        <n v="802.05631181755803"/>
        <n v="505.55713422546398"/>
        <n v="670.93439079241"/>
        <n v="123.437027511827"/>
        <n v="764.93537594070801"/>
        <n v="553.42047123035502"/>
        <n v="610.45326961922694"/>
        <n v="496.24865029194001"/>
        <n v="405.167067888855"/>
        <n v="842.68683000464102"/>
        <n v="866.472800129657"/>
        <n v="103.916247960704"/>
        <n v="996.77831495062298"/>
        <n v="230.092782536762"/>
        <n v="371.25529551987103"/>
        <n v="339.67286994860598"/>
        <n v="312.57427361009297"/>
        <n v="677.94456984618296"/>
        <n v="188.74214114905601"/>
        <n v="523.36091472015801"/>
        <n v="196.329446112412"/>
        <n v="762.45918215568304"/>
        <n v="336.89016851997701"/>
        <n v="320.84651575911101"/>
        <n v="517.49997392906005"/>
        <n v="846.66525698669398"/>
        <n v="183.27289874871099"/>
        <n v="341.55265678322297"/>
        <n v="758.72477260293795"/>
        <n v="458.53594573920901"/>
        <n v="617.86691645837698"/>
        <n v="880.08098824716103"/>
        <n v="495.30569702847299"/>
        <n v="694.98231757944495"/>
        <n v="323.01292795247798"/>
        <n v="997.41345013319403"/>
        <n v="879.35921773492396"/>
        <n v="540.13242286796697"/>
        <n v="187.75207545920301"/>
        <n v="235.461236735537"/>
        <n v="380.43593711196399"/>
        <n v="768.65191395437"/>
        <n v="814.06999658218695"/>
        <n v="299.70630311810299"/>
        <n v="351.50421933503799"/>
        <n v="141.920281771519"/>
        <n v="402.96878907376998"/>
        <n v="593.48025872065102"/>
        <n v="205.57199582694699"/>
        <n v="716.04411975933999"/>
        <n v="482.19123860252802"/>
        <n v="164.366528243419"/>
        <n v="852.56809891984994"/>
        <n v="323.59220343132199"/>
        <n v="276.77833594679799"/>
        <n v="682.97101822609295"/>
        <n v="465.45700596368698"/>
        <n v="823.52384588815505"/>
        <n v="778.86424137664699"/>
        <n v="210.743008964246"/>
        <n v="503.06557914966902"/>
        <n v="126.72303340940699"/>
        <n v="865.52577977123997"/>
        <n v="403.80897424817999"/>
        <n v="183.932968043594"/>
        <n v="653.67299455203295"/>
        <n v="529.80872398069096"/>
        <n v="275.52437113130901"/>
        <n v="635.65712050199102"/>
        <n v="430.16909697513597"/>
        <n v="771.225084681157"/>
        <n v="393.84334857842703"/>
        <n v="882.19886354704101"/>
        <n v="134.36909686103101"/>
        <n v="547.24100516096803"/>
        <n v="609.379206618426"/>
        <n v="581.60235505058597"/>
        <n v="602.89849883838303"/>
        <n v="750.73784066827"/>
        <n v="555.85910367174301"/>
        <n v="254.776159219286"/>
        <n v="923.44063171192204"/>
        <n v="806.10317770292295"/>
        <n v="929.23528996088896"/>
        <n v="127.861800001625"/>
        <n v="832.210808706021"/>
        <n v="110.364335231364"/>
        <n v="687.28617786641701"/>
        <n v="207.66320620857499"/>
        <n v="873.12964801765099"/>
        <n v="990.07847250581096"/>
        <n v="995.92946149864099"/>
        <n v="477.30763109090299"/>
        <n v="493.871215316205"/>
        <n v="761.17390951487698"/>
        <n v="510.35800043352299"/>
        <n v="169.27180138478599"/>
        <n v="787.77985049434403"/>
        <n v="589.97855562804"/>
        <n v="264.25488983586598"/>
      </sharedItems>
    </cacheField>
    <cacheField name="Profit" numFmtId="44">
      <sharedItems containsSemiMixedTypes="0" containsString="0" containsNumber="1" minValue="739.84976456279992" maxValue="9397.0868454871925"/>
    </cacheField>
    <cacheField name="Efficiency" numFmtId="0">
      <sharedItems containsSemiMixedTypes="0" containsString="0" containsNumber="1" minValue="16.480471833938669" maxValue="7210.1218105590115"/>
    </cacheField>
  </cacheFields>
  <extLst>
    <ext xmlns:x14="http://schemas.microsoft.com/office/spreadsheetml/2009/9/main" uri="{725AE2AE-9491-48be-B2B4-4EB974FC3084}">
      <x14:pivotCacheDefinition pivotCacheId="1494907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KU7"/>
    <n v="42.958384382459997"/>
    <n v="59"/>
    <n v="426"/>
    <n v="8496.1038130898305"/>
    <s v="Female"/>
    <n v="93"/>
    <n v="17"/>
    <n v="11"/>
    <n v="1"/>
    <s v="Carrier B"/>
    <n v="2.3483387844177801"/>
    <x v="0"/>
    <x v="0"/>
    <x v="0"/>
    <n v="564"/>
    <n v="1"/>
    <n v="99.466108603599096"/>
    <s v="Fail"/>
    <x v="0"/>
    <x v="0"/>
    <s v="Route C"/>
    <x v="0"/>
    <n v="7592.2330538842552"/>
    <n v="85.417072532205268"/>
  </r>
  <r>
    <x v="0"/>
    <s v="SKU8"/>
    <n v="68.717596748527299"/>
    <n v="78"/>
    <n v="150"/>
    <n v="7517.3632106311197"/>
    <s v="Female"/>
    <n v="5"/>
    <n v="10"/>
    <n v="15"/>
    <n v="7"/>
    <s v="Carrier C"/>
    <n v="3.4047338570830199"/>
    <x v="0"/>
    <x v="1"/>
    <x v="1"/>
    <n v="769"/>
    <n v="8"/>
    <n v="11.423027139565599"/>
    <s v="Pending"/>
    <x v="1"/>
    <x v="1"/>
    <s v="Route B"/>
    <x v="1"/>
    <n v="6996.9783154090073"/>
    <n v="658.08853632094178"/>
  </r>
  <r>
    <x v="0"/>
    <s v="SKU17"/>
    <n v="81.462534369237005"/>
    <n v="82"/>
    <n v="126"/>
    <n v="2629.39643484526"/>
    <s v="Female"/>
    <n v="45"/>
    <n v="17"/>
    <n v="85"/>
    <n v="9"/>
    <s v="Carrier C"/>
    <n v="3.5854189582323399"/>
    <x v="1"/>
    <x v="2"/>
    <x v="2"/>
    <n v="453"/>
    <n v="16"/>
    <n v="47.679680368355299"/>
    <s v="Fail"/>
    <x v="2"/>
    <x v="2"/>
    <s v="Route C"/>
    <x v="2"/>
    <n v="1907.1969447262625"/>
    <n v="55.147106996765309"/>
  </r>
  <r>
    <x v="0"/>
    <s v="SKU28"/>
    <n v="2.3972747055971402"/>
    <n v="12"/>
    <n v="394"/>
    <n v="6117.3246150839896"/>
    <s v="Female"/>
    <n v="48"/>
    <n v="15"/>
    <n v="24"/>
    <n v="4"/>
    <s v="Carrier B"/>
    <n v="9.8981405080692202"/>
    <x v="1"/>
    <x v="1"/>
    <x v="1"/>
    <n v="171"/>
    <n v="7"/>
    <n v="59.429381810691503"/>
    <s v="Fail"/>
    <x v="3"/>
    <x v="2"/>
    <s v="Route A"/>
    <x v="3"/>
    <n v="5924.5600652534013"/>
    <n v="102.93434709737241"/>
  </r>
  <r>
    <x v="0"/>
    <s v="SKU29"/>
    <n v="63.447559185207297"/>
    <n v="3"/>
    <n v="253"/>
    <n v="8318.9031946171708"/>
    <s v="Female"/>
    <n v="45"/>
    <n v="5"/>
    <n v="67"/>
    <n v="7"/>
    <s v="Carrier B"/>
    <n v="8.1009731453970293"/>
    <x v="1"/>
    <x v="3"/>
    <x v="3"/>
    <n v="329"/>
    <n v="7"/>
    <n v="39.292875586065698"/>
    <s v="Pass"/>
    <x v="4"/>
    <x v="0"/>
    <s v="Route B"/>
    <x v="4"/>
    <n v="7506.5739699450005"/>
    <n v="211.71530641466404"/>
  </r>
  <r>
    <x v="0"/>
    <s v="SKU35"/>
    <n v="84.957786816350406"/>
    <n v="11"/>
    <n v="449"/>
    <n v="6541.3293448024597"/>
    <s v="Female"/>
    <n v="42"/>
    <n v="27"/>
    <n v="85"/>
    <n v="8"/>
    <s v="Carrier C"/>
    <n v="5.2881899903273997"/>
    <x v="1"/>
    <x v="4"/>
    <x v="4"/>
    <n v="367"/>
    <n v="2"/>
    <n v="58.004787044743701"/>
    <s v="Pass"/>
    <x v="5"/>
    <x v="1"/>
    <s v="Route C"/>
    <x v="5"/>
    <n v="5924.6158965370332"/>
    <n v="112.7722327427323"/>
  </r>
  <r>
    <x v="0"/>
    <s v="SKU44"/>
    <n v="51.355790913110297"/>
    <n v="34"/>
    <n v="919"/>
    <n v="7152.28604943551"/>
    <s v="Female"/>
    <n v="13"/>
    <n v="19"/>
    <n v="72"/>
    <n v="6"/>
    <s v="Carrier C"/>
    <n v="7.5774496573766896"/>
    <x v="2"/>
    <x v="4"/>
    <x v="2"/>
    <n v="834"/>
    <n v="18"/>
    <n v="22.554106620887701"/>
    <s v="Fail"/>
    <x v="6"/>
    <x v="3"/>
    <s v="Route A"/>
    <x v="6"/>
    <n v="6511.701223538018"/>
    <n v="317.11679693895167"/>
  </r>
  <r>
    <x v="0"/>
    <s v="SKU50"/>
    <n v="14.203484264803"/>
    <n v="91"/>
    <n v="633"/>
    <n v="5910.8853896688897"/>
    <s v="Female"/>
    <n v="31"/>
    <n v="23"/>
    <n v="82"/>
    <n v="10"/>
    <s v="Carrier A"/>
    <n v="6.2478609149759903"/>
    <x v="2"/>
    <x v="4"/>
    <x v="5"/>
    <n v="306"/>
    <n v="21"/>
    <n v="45.178757924634503"/>
    <s v="Fail"/>
    <x v="7"/>
    <x v="3"/>
    <s v="Route B"/>
    <x v="7"/>
    <n v="5363.2101205373392"/>
    <n v="130.83328673021967"/>
  </r>
  <r>
    <x v="0"/>
    <s v="SKU71"/>
    <n v="6.3815331627479601"/>
    <n v="14"/>
    <n v="637"/>
    <n v="8180.3370854254399"/>
    <s v="Female"/>
    <n v="76"/>
    <n v="2"/>
    <n v="26"/>
    <n v="6"/>
    <s v="Carrier A"/>
    <n v="9.2281903170525101"/>
    <x v="2"/>
    <x v="0"/>
    <x v="6"/>
    <n v="258"/>
    <n v="10"/>
    <n v="30.661677477859499"/>
    <s v="Pending"/>
    <x v="8"/>
    <x v="0"/>
    <s v="Route A"/>
    <x v="8"/>
    <n v="7735.2801497416731"/>
    <n v="266.79352724039256"/>
  </r>
  <r>
    <x v="0"/>
    <s v="SKU85"/>
    <n v="76.962994415193805"/>
    <n v="83"/>
    <n v="25"/>
    <n v="8684.6130592538502"/>
    <s v="Female"/>
    <n v="15"/>
    <n v="18"/>
    <n v="66"/>
    <n v="2"/>
    <s v="Carrier C"/>
    <n v="8.2491687048717193"/>
    <x v="3"/>
    <x v="2"/>
    <x v="7"/>
    <n v="211"/>
    <n v="2"/>
    <n v="69.929345518672307"/>
    <s v="Fail"/>
    <x v="9"/>
    <x v="0"/>
    <s v="Route B"/>
    <x v="9"/>
    <n v="7763.7477150256655"/>
    <n v="124.19125325482867"/>
  </r>
  <r>
    <x v="0"/>
    <s v="SKU73"/>
    <n v="83.851017681304597"/>
    <n v="41"/>
    <n v="375"/>
    <n v="7910.8869161406801"/>
    <s v="Male"/>
    <n v="17"/>
    <n v="25"/>
    <n v="66"/>
    <n v="5"/>
    <s v="Carrier B"/>
    <n v="1.5129368369160701"/>
    <x v="0"/>
    <x v="2"/>
    <x v="1"/>
    <n v="444"/>
    <n v="4"/>
    <n v="46.870238797617098"/>
    <s v="Fail"/>
    <x v="10"/>
    <x v="0"/>
    <s v="Route A"/>
    <x v="10"/>
    <n v="6996.0309403764895"/>
    <n v="168.78273119749653"/>
  </r>
  <r>
    <x v="0"/>
    <s v="SKU88"/>
    <n v="75.270406975724995"/>
    <n v="58"/>
    <n v="737"/>
    <n v="9444.7420330629793"/>
    <s v="Male"/>
    <n v="60"/>
    <n v="18"/>
    <n v="85"/>
    <n v="7"/>
    <s v="Carrier A"/>
    <n v="3.8012531329310701"/>
    <x v="2"/>
    <x v="1"/>
    <x v="8"/>
    <n v="953"/>
    <n v="11"/>
    <n v="68.1849190570411"/>
    <s v="Pending"/>
    <x v="11"/>
    <x v="1"/>
    <s v="Route A"/>
    <x v="11"/>
    <n v="9268.839612912303"/>
    <n v="138.51658348617883"/>
  </r>
  <r>
    <x v="0"/>
    <s v="SKU91"/>
    <n v="62.111965463961702"/>
    <n v="90"/>
    <n v="916"/>
    <n v="1935.20679350759"/>
    <s v="Male"/>
    <n v="98"/>
    <n v="22"/>
    <n v="85"/>
    <n v="7"/>
    <s v="Carrier B"/>
    <n v="7.4715140844011403"/>
    <x v="0"/>
    <x v="4"/>
    <x v="9"/>
    <n v="207"/>
    <n v="28"/>
    <n v="39.772882502339897"/>
    <s v="Pending"/>
    <x v="12"/>
    <x v="3"/>
    <s v="Route B"/>
    <x v="12"/>
    <n v="891.18408197022586"/>
    <n v="48.65643804905865"/>
  </r>
  <r>
    <x v="0"/>
    <s v="SKU92"/>
    <n v="47.714233075820196"/>
    <n v="44"/>
    <n v="276"/>
    <n v="2100.1297546259302"/>
    <s v="Male"/>
    <n v="90"/>
    <n v="25"/>
    <n v="10"/>
    <n v="8"/>
    <s v="Carrier B"/>
    <n v="4.4695000261236002"/>
    <x v="2"/>
    <x v="1"/>
    <x v="7"/>
    <n v="671"/>
    <n v="29"/>
    <n v="62.612690395614301"/>
    <s v="Pass"/>
    <x v="13"/>
    <x v="3"/>
    <s v="Route B"/>
    <x v="13"/>
    <n v="1802.9547816674303"/>
    <n v="33.541599017010675"/>
  </r>
  <r>
    <x v="0"/>
    <s v="SKU33"/>
    <n v="64.795435000155607"/>
    <n v="63"/>
    <n v="616"/>
    <n v="5149.9983504080301"/>
    <s v="Non-binary"/>
    <n v="4"/>
    <n v="17"/>
    <n v="95"/>
    <n v="9"/>
    <s v="Carrier C"/>
    <n v="4.85827050343664"/>
    <x v="3"/>
    <x v="2"/>
    <x v="10"/>
    <n v="251"/>
    <n v="23"/>
    <n v="23.853427512896101"/>
    <s v="Fail"/>
    <x v="14"/>
    <x v="1"/>
    <s v="Route A"/>
    <x v="14"/>
    <n v="4750.0313568718266"/>
    <n v="215.90181736455855"/>
  </r>
  <r>
    <x v="0"/>
    <s v="SKU38"/>
    <n v="52.075930682707799"/>
    <n v="75"/>
    <n v="705"/>
    <n v="9692.3180402184298"/>
    <s v="Non-binary"/>
    <n v="69"/>
    <n v="1"/>
    <n v="88"/>
    <n v="5"/>
    <s v="Carrier B"/>
    <n v="9.2359314372492207"/>
    <x v="3"/>
    <x v="1"/>
    <x v="11"/>
    <n v="841"/>
    <n v="12"/>
    <n v="5.9306936455283097"/>
    <s v="Pending"/>
    <x v="15"/>
    <x v="2"/>
    <s v="Route B"/>
    <x v="15"/>
    <n v="9337.4785451870448"/>
    <n v="1634.2638179475603"/>
  </r>
  <r>
    <x v="0"/>
    <s v="SKU59"/>
    <n v="63.828398347710902"/>
    <n v="30"/>
    <n v="484"/>
    <n v="1061.6185230132801"/>
    <s v="Non-binary"/>
    <n v="100"/>
    <n v="16"/>
    <n v="26"/>
    <n v="7"/>
    <s v="Carrier B"/>
    <n v="7.2937225968677204"/>
    <x v="1"/>
    <x v="3"/>
    <x v="12"/>
    <n v="176"/>
    <n v="4"/>
    <n v="1.90076224351945"/>
    <s v="Fail"/>
    <x v="16"/>
    <x v="2"/>
    <s v="Route A"/>
    <x v="16"/>
    <n v="739.84976456279992"/>
    <n v="558.52252254736925"/>
  </r>
  <r>
    <x v="0"/>
    <s v="SKU72"/>
    <n v="90.204427520528"/>
    <n v="88"/>
    <n v="478"/>
    <n v="2633.1219813122498"/>
    <s v="Non-binary"/>
    <n v="57"/>
    <n v="29"/>
    <n v="77"/>
    <n v="9"/>
    <s v="Carrier A"/>
    <n v="6.5996141596895397"/>
    <x v="1"/>
    <x v="0"/>
    <x v="8"/>
    <n v="152"/>
    <n v="11"/>
    <n v="55.760492895244198"/>
    <s v="Pending"/>
    <x v="17"/>
    <x v="3"/>
    <s v="Route B"/>
    <x v="17"/>
    <n v="1892.8173044111331"/>
    <n v="47.221999745573058"/>
  </r>
  <r>
    <x v="0"/>
    <s v="SKU96"/>
    <n v="24.423131420373299"/>
    <n v="29"/>
    <n v="324"/>
    <n v="7698.4247656321104"/>
    <s v="Non-binary"/>
    <n v="67"/>
    <n v="2"/>
    <n v="32"/>
    <n v="3"/>
    <s v="Carrier C"/>
    <n v="5.3528780439967996"/>
    <x v="4"/>
    <x v="1"/>
    <x v="13"/>
    <n v="648"/>
    <n v="28"/>
    <n v="17.803756331391199"/>
    <s v="Pending"/>
    <x v="18"/>
    <x v="0"/>
    <s v="Route A"/>
    <x v="18"/>
    <n v="7486.525990107667"/>
    <n v="432.40452308698553"/>
  </r>
  <r>
    <x v="0"/>
    <s v="SKU21"/>
    <n v="84.893868984950799"/>
    <n v="60"/>
    <n v="601"/>
    <n v="7087.0526963574302"/>
    <s v="Unknown"/>
    <n v="69"/>
    <n v="25"/>
    <n v="7"/>
    <n v="6"/>
    <s v="Carrier B"/>
    <n v="6.0378837692182898"/>
    <x v="3"/>
    <x v="2"/>
    <x v="14"/>
    <n v="791"/>
    <n v="4"/>
    <n v="61.735728954160898"/>
    <s v="Pending"/>
    <x v="19"/>
    <x v="2"/>
    <s v="Route C"/>
    <x v="19"/>
    <n v="6495.9181689138941"/>
    <n v="114.79661480339212"/>
  </r>
  <r>
    <x v="0"/>
    <s v="SKU23"/>
    <n v="4.3243411858641601"/>
    <n v="30"/>
    <n v="391"/>
    <n v="8858.3675710114803"/>
    <s v="Unknown"/>
    <n v="84"/>
    <n v="5"/>
    <n v="29"/>
    <n v="7"/>
    <s v="Carrier A"/>
    <n v="2.92485760114555"/>
    <x v="3"/>
    <x v="3"/>
    <x v="12"/>
    <n v="568"/>
    <n v="29"/>
    <n v="98.6099572427038"/>
    <s v="Pending"/>
    <x v="20"/>
    <x v="3"/>
    <s v="Route A"/>
    <x v="20"/>
    <n v="8560.5033100552191"/>
    <n v="89.832384261244727"/>
  </r>
  <r>
    <x v="0"/>
    <s v="SKU27"/>
    <n v="92.557360812401996"/>
    <n v="42"/>
    <n v="352"/>
    <n v="2686.4572235759802"/>
    <s v="Unknown"/>
    <n v="47"/>
    <n v="9"/>
    <n v="62"/>
    <n v="8"/>
    <s v="Carrier C"/>
    <n v="7.4067509529980704"/>
    <x v="3"/>
    <x v="1"/>
    <x v="15"/>
    <n v="291"/>
    <n v="4"/>
    <n v="10.5282450700421"/>
    <s v="Fail"/>
    <x v="21"/>
    <x v="1"/>
    <s v="Route B"/>
    <x v="21"/>
    <n v="1906.0630453972569"/>
    <n v="255.16666887060197"/>
  </r>
  <r>
    <x v="0"/>
    <s v="SKU49"/>
    <n v="78.897913205639995"/>
    <n v="19"/>
    <n v="99"/>
    <n v="8001.6132065190004"/>
    <s v="Unknown"/>
    <n v="97"/>
    <n v="24"/>
    <n v="9"/>
    <n v="6"/>
    <s v="Carrier C"/>
    <n v="2.5056210329009101"/>
    <x v="3"/>
    <x v="4"/>
    <x v="13"/>
    <n v="177"/>
    <n v="28"/>
    <n v="14.1478154439792"/>
    <s v="Pass"/>
    <x v="22"/>
    <x v="3"/>
    <s v="Route A"/>
    <x v="22"/>
    <n v="7648.0696015221429"/>
    <n v="565.57234848042913"/>
  </r>
  <r>
    <x v="0"/>
    <s v="SKU62"/>
    <n v="72.796353955587307"/>
    <n v="89"/>
    <n v="270"/>
    <n v="3899.7468337292198"/>
    <s v="Unknown"/>
    <n v="86"/>
    <n v="2"/>
    <n v="40"/>
    <n v="7"/>
    <s v="Carrier C"/>
    <n v="7.2917013887767697"/>
    <x v="2"/>
    <x v="1"/>
    <x v="1"/>
    <n v="751"/>
    <n v="14"/>
    <n v="21.048642725168602"/>
    <s v="Pass"/>
    <x v="23"/>
    <x v="1"/>
    <s v="Route C"/>
    <x v="23"/>
    <n v="3550.5599738561637"/>
    <n v="185.27307839503379"/>
  </r>
  <r>
    <x v="0"/>
    <s v="SKU89"/>
    <n v="97.760085581938597"/>
    <n v="10"/>
    <n v="134"/>
    <n v="5924.6825668532301"/>
    <s v="Unknown"/>
    <n v="90"/>
    <n v="1"/>
    <n v="27"/>
    <n v="8"/>
    <s v="Carrier B"/>
    <n v="9.9298162452772498"/>
    <x v="1"/>
    <x v="3"/>
    <x v="16"/>
    <n v="370"/>
    <n v="11"/>
    <n v="46.603873381644398"/>
    <s v="Pending"/>
    <x v="24"/>
    <x v="3"/>
    <s v="Route B"/>
    <x v="24"/>
    <n v="5350.6489032972495"/>
    <n v="127.12854398035402"/>
  </r>
  <r>
    <x v="0"/>
    <s v="SKU94"/>
    <n v="3.0376887246314102"/>
    <n v="97"/>
    <n v="987"/>
    <n v="7888.3565466618702"/>
    <s v="Unknown"/>
    <n v="77"/>
    <n v="26"/>
    <n v="72"/>
    <n v="9"/>
    <s v="Carrier B"/>
    <n v="6.9429459420325799"/>
    <x v="2"/>
    <x v="4"/>
    <x v="17"/>
    <n v="908"/>
    <n v="14"/>
    <n v="60.387378614862101"/>
    <s v="Pass"/>
    <x v="25"/>
    <x v="3"/>
    <s v="Route B"/>
    <x v="25"/>
    <n v="6974.3609651182815"/>
    <n v="130.62922629862999"/>
  </r>
  <r>
    <x v="1"/>
    <s v="SKU70"/>
    <n v="47.914541824058702"/>
    <n v="90"/>
    <n v="32"/>
    <n v="7014.8879872033804"/>
    <s v="Female"/>
    <n v="10"/>
    <n v="12"/>
    <n v="22"/>
    <n v="4"/>
    <s v="Carrier B"/>
    <n v="6.3157177546007199"/>
    <x v="1"/>
    <x v="0"/>
    <x v="0"/>
    <n v="775"/>
    <n v="16"/>
    <n v="11.440781823761199"/>
    <s v="Pass"/>
    <x v="26"/>
    <x v="0"/>
    <s v="Route C"/>
    <x v="26"/>
    <n v="6813.8585888763073"/>
    <n v="613.14760610452845"/>
  </r>
  <r>
    <x v="1"/>
    <s v="SKU74"/>
    <n v="3.1700114135661499"/>
    <n v="64"/>
    <n v="904"/>
    <n v="5709.9452959692799"/>
    <s v="Female"/>
    <n v="41"/>
    <n v="6"/>
    <n v="1"/>
    <n v="5"/>
    <s v="Carrier A"/>
    <n v="5.2376546500374399"/>
    <x v="0"/>
    <x v="4"/>
    <x v="10"/>
    <n v="919"/>
    <n v="9"/>
    <n v="80.580852156447804"/>
    <s v="Fail"/>
    <x v="27"/>
    <x v="3"/>
    <s v="Route A"/>
    <x v="27"/>
    <n v="5282.5741323795719"/>
    <n v="70.859827653391093"/>
  </r>
  <r>
    <x v="1"/>
    <s v="SKU24"/>
    <n v="4.1563083593111001"/>
    <n v="32"/>
    <n v="209"/>
    <n v="9049.0778609398894"/>
    <s v="Male"/>
    <n v="4"/>
    <n v="26"/>
    <n v="2"/>
    <n v="8"/>
    <s v="Carrier C"/>
    <n v="9.7412916892843597"/>
    <x v="2"/>
    <x v="0"/>
    <x v="13"/>
    <n v="447"/>
    <n v="3"/>
    <n v="40.382359702924802"/>
    <s v="Pending"/>
    <x v="28"/>
    <x v="2"/>
    <s v="Route A"/>
    <x v="28"/>
    <n v="8240.2294369447427"/>
    <n v="224.08492043332686"/>
  </r>
  <r>
    <x v="1"/>
    <s v="SKU25"/>
    <n v="39.629343985092603"/>
    <n v="73"/>
    <n v="142"/>
    <n v="2174.7770543506499"/>
    <s v="Male"/>
    <n v="82"/>
    <n v="11"/>
    <n v="52"/>
    <n v="3"/>
    <s v="Carrier C"/>
    <n v="2.2310736812817198"/>
    <x v="0"/>
    <x v="3"/>
    <x v="14"/>
    <n v="934"/>
    <n v="23"/>
    <n v="78.280383118415301"/>
    <s v="Pending"/>
    <x v="29"/>
    <x v="0"/>
    <s v="Route B"/>
    <x v="29"/>
    <n v="1635.7296518117439"/>
    <n v="27.781890784321391"/>
  </r>
  <r>
    <x v="1"/>
    <s v="SKU26"/>
    <n v="97.446946617892806"/>
    <n v="9"/>
    <n v="353"/>
    <n v="3716.49332589403"/>
    <s v="Male"/>
    <n v="59"/>
    <n v="16"/>
    <n v="48"/>
    <n v="4"/>
    <s v="Carrier B"/>
    <n v="6.5075486210785503"/>
    <x v="2"/>
    <x v="0"/>
    <x v="18"/>
    <n v="171"/>
    <n v="4"/>
    <n v="15.972229757181699"/>
    <s v="Pass"/>
    <x v="30"/>
    <x v="3"/>
    <s v="Route A"/>
    <x v="30"/>
    <n v="3076.1466310573928"/>
    <n v="232.68468976430538"/>
  </r>
  <r>
    <x v="1"/>
    <s v="SKU30"/>
    <n v="8.0228592105263896"/>
    <n v="10"/>
    <n v="327"/>
    <n v="2766.3423668660798"/>
    <s v="Male"/>
    <n v="60"/>
    <n v="26"/>
    <n v="35"/>
    <n v="7"/>
    <s v="Carrier B"/>
    <n v="8.9545283153180097"/>
    <x v="0"/>
    <x v="3"/>
    <x v="19"/>
    <n v="806"/>
    <n v="30"/>
    <n v="51.634893400109299"/>
    <s v="Pending"/>
    <x v="31"/>
    <x v="0"/>
    <s v="Route C"/>
    <x v="31"/>
    <n v="1825.6719569034915"/>
    <n v="53.575057189141482"/>
  </r>
  <r>
    <x v="1"/>
    <s v="SKU45"/>
    <n v="33.784138033065503"/>
    <n v="1"/>
    <n v="24"/>
    <n v="5267.9568075105199"/>
    <s v="Male"/>
    <n v="93"/>
    <n v="7"/>
    <n v="52"/>
    <n v="6"/>
    <s v="Carrier B"/>
    <n v="5.2151550087119096"/>
    <x v="2"/>
    <x v="2"/>
    <x v="15"/>
    <n v="794"/>
    <n v="25"/>
    <n v="66.312544439991598"/>
    <s v="Pass"/>
    <x v="32"/>
    <x v="3"/>
    <s v="Route A"/>
    <x v="32"/>
    <n v="4701.1234110333426"/>
    <n v="79.441331229231707"/>
  </r>
  <r>
    <x v="1"/>
    <s v="SKU51"/>
    <n v="26.700760972461701"/>
    <n v="61"/>
    <n v="154"/>
    <n v="9866.4654579796897"/>
    <s v="Male"/>
    <n v="100"/>
    <n v="4"/>
    <n v="52"/>
    <n v="1"/>
    <s v="Carrier A"/>
    <n v="4.78300055794766"/>
    <x v="3"/>
    <x v="0"/>
    <x v="20"/>
    <n v="673"/>
    <n v="28"/>
    <n v="14.190328344569901"/>
    <s v="Pending"/>
    <x v="33"/>
    <x v="0"/>
    <s v="Route A"/>
    <x v="33"/>
    <n v="9152.5098114977282"/>
    <n v="695.2950783380013"/>
  </r>
  <r>
    <x v="1"/>
    <s v="SKU55"/>
    <n v="79.855058340789398"/>
    <n v="16"/>
    <n v="701"/>
    <n v="2925.6751703038099"/>
    <s v="Male"/>
    <n v="97"/>
    <n v="11"/>
    <n v="11"/>
    <n v="5"/>
    <s v="Carrier A"/>
    <n v="5.0143649550309002"/>
    <x v="2"/>
    <x v="4"/>
    <x v="19"/>
    <n v="918"/>
    <n v="5"/>
    <n v="30.323545256616502"/>
    <s v="Fail"/>
    <x v="34"/>
    <x v="1"/>
    <s v="Route B"/>
    <x v="34"/>
    <n v="2567.3243321396844"/>
    <n v="96.481962961287877"/>
  </r>
  <r>
    <x v="1"/>
    <s v="SKU76"/>
    <n v="69.108799547430294"/>
    <n v="23"/>
    <n v="241"/>
    <n v="5328.3759842977497"/>
    <s v="Male"/>
    <n v="38"/>
    <n v="1"/>
    <n v="22"/>
    <n v="10"/>
    <s v="Carrier A"/>
    <n v="7.0545383368369201"/>
    <x v="2"/>
    <x v="0"/>
    <x v="15"/>
    <n v="985"/>
    <n v="24"/>
    <n v="64.323597795600193"/>
    <s v="Pending"/>
    <x v="35"/>
    <x v="3"/>
    <s v="Route A"/>
    <x v="35"/>
    <n v="4259.5843980321188"/>
    <n v="82.837032860469392"/>
  </r>
  <r>
    <x v="1"/>
    <s v="SKU87"/>
    <n v="80.414036650355698"/>
    <n v="24"/>
    <n v="79"/>
    <n v="5133.8467010866898"/>
    <s v="Male"/>
    <n v="5"/>
    <n v="7"/>
    <n v="55"/>
    <n v="10"/>
    <s v="Carrier A"/>
    <n v="6.5758037975485299"/>
    <x v="4"/>
    <x v="2"/>
    <x v="19"/>
    <n v="523"/>
    <n v="17"/>
    <n v="28.696996824143099"/>
    <s v="Fail"/>
    <x v="36"/>
    <x v="1"/>
    <s v="Route B"/>
    <x v="36"/>
    <n v="4219.2146827300749"/>
    <n v="178.89839597318169"/>
  </r>
  <r>
    <x v="1"/>
    <s v="SKU97"/>
    <n v="3.5261112591434101"/>
    <n v="56"/>
    <n v="62"/>
    <n v="4370.9165799845296"/>
    <s v="Male"/>
    <n v="46"/>
    <n v="19"/>
    <n v="4"/>
    <n v="9"/>
    <s v="Carrier A"/>
    <n v="7.9048456112096703"/>
    <x v="0"/>
    <x v="1"/>
    <x v="11"/>
    <n v="535"/>
    <n v="13"/>
    <n v="65.765155926367399"/>
    <s v="Fail"/>
    <x v="37"/>
    <x v="0"/>
    <s v="Route A"/>
    <x v="37"/>
    <n v="3757.1141555789859"/>
    <n v="66.462498543732437"/>
  </r>
  <r>
    <x v="1"/>
    <s v="SKU0"/>
    <n v="69.808005542115694"/>
    <n v="55"/>
    <n v="802"/>
    <n v="8661.9967923923796"/>
    <s v="Non-binary"/>
    <n v="58"/>
    <n v="7"/>
    <n v="96"/>
    <n v="4"/>
    <s v="Carrier B"/>
    <n v="2.9565721394308002"/>
    <x v="4"/>
    <x v="1"/>
    <x v="21"/>
    <n v="215"/>
    <n v="29"/>
    <n v="46.279879240508301"/>
    <s v="Pending"/>
    <x v="38"/>
    <x v="0"/>
    <s v="Route B"/>
    <x v="38"/>
    <n v="8425.0082655532387"/>
    <n v="187.16550117552214"/>
  </r>
  <r>
    <x v="1"/>
    <s v="SKU5"/>
    <n v="1.6999760138659299"/>
    <n v="87"/>
    <n v="147"/>
    <n v="2828.3487459757498"/>
    <s v="Non-binary"/>
    <n v="90"/>
    <n v="27"/>
    <n v="66"/>
    <n v="3"/>
    <s v="Carrier B"/>
    <n v="4.4440988643822896"/>
    <x v="0"/>
    <x v="0"/>
    <x v="11"/>
    <n v="104"/>
    <n v="17"/>
    <n v="56.766475557431797"/>
    <s v="Fail"/>
    <x v="39"/>
    <x v="0"/>
    <s v="Route A"/>
    <x v="39"/>
    <n v="2531.6769348183984"/>
    <n v="49.824279527698558"/>
  </r>
  <r>
    <x v="1"/>
    <s v="SKU46"/>
    <n v="27.082207199888899"/>
    <n v="75"/>
    <n v="859"/>
    <n v="2556.7673606335902"/>
    <s v="Non-binary"/>
    <n v="92"/>
    <n v="29"/>
    <n v="6"/>
    <n v="8"/>
    <s v="Carrier B"/>
    <n v="4.0709558370840799"/>
    <x v="4"/>
    <x v="2"/>
    <x v="20"/>
    <n v="870"/>
    <n v="23"/>
    <n v="77.322353211051606"/>
    <s v="Pending"/>
    <x v="40"/>
    <x v="0"/>
    <s v="Route B"/>
    <x v="40"/>
    <n v="2094.9381144734907"/>
    <n v="33.066341807457484"/>
  </r>
  <r>
    <x v="1"/>
    <s v="SKU48"/>
    <n v="76.035544426891704"/>
    <n v="28"/>
    <n v="29"/>
    <n v="7397.0710045871801"/>
    <s v="Non-binary"/>
    <n v="30"/>
    <n v="16"/>
    <n v="9"/>
    <n v="3"/>
    <s v="Carrier C"/>
    <n v="7.0958331565551296"/>
    <x v="2"/>
    <x v="1"/>
    <x v="22"/>
    <n v="109"/>
    <n v="18"/>
    <n v="23.126363582464698"/>
    <s v="Fail"/>
    <x v="41"/>
    <x v="3"/>
    <s v="Route B"/>
    <x v="41"/>
    <n v="6598.1968938937907"/>
    <n v="319.85448028655594"/>
  </r>
  <r>
    <x v="1"/>
    <s v="SKU54"/>
    <n v="31.1462431602408"/>
    <n v="11"/>
    <n v="622"/>
    <n v="6088.0214799408504"/>
    <s v="Non-binary"/>
    <n v="33"/>
    <n v="22"/>
    <n v="61"/>
    <n v="3"/>
    <s v="Carrier B"/>
    <n v="4.3051034712876302"/>
    <x v="1"/>
    <x v="3"/>
    <x v="18"/>
    <n v="497"/>
    <n v="29"/>
    <n v="30.186023375822501"/>
    <s v="Pass"/>
    <x v="42"/>
    <x v="0"/>
    <s v="Route B"/>
    <x v="42"/>
    <n v="5239.4603565115531"/>
    <n v="201.68345476128704"/>
  </r>
  <r>
    <x v="1"/>
    <s v="SKU68"/>
    <n v="37.931812382790298"/>
    <n v="29"/>
    <n v="163"/>
    <n v="3550.21843278099"/>
    <s v="Non-binary"/>
    <n v="0"/>
    <n v="8"/>
    <n v="58"/>
    <n v="8"/>
    <s v="Carrier B"/>
    <n v="1.19425186488499"/>
    <x v="2"/>
    <x v="0"/>
    <x v="6"/>
    <n v="375"/>
    <n v="18"/>
    <n v="97.113581563462205"/>
    <s v="Fail"/>
    <x v="43"/>
    <x v="3"/>
    <s v="Route A"/>
    <x v="43"/>
    <n v="3152.2042962345404"/>
    <n v="36.557383381653757"/>
  </r>
  <r>
    <x v="1"/>
    <s v="SKU79"/>
    <n v="57.057031221103202"/>
    <n v="56"/>
    <n v="198"/>
    <n v="7888.7232684270803"/>
    <s v="Non-binary"/>
    <n v="31"/>
    <n v="25"/>
    <n v="20"/>
    <n v="1"/>
    <s v="Carrier B"/>
    <n v="6.49632536429504"/>
    <x v="4"/>
    <x v="0"/>
    <x v="9"/>
    <n v="228"/>
    <n v="12"/>
    <n v="57.870902924036201"/>
    <s v="Pending"/>
    <x v="44"/>
    <x v="2"/>
    <s v="Route C"/>
    <x v="44"/>
    <n v="7472.8518208037103"/>
    <n v="136.31588362777322"/>
  </r>
  <r>
    <x v="1"/>
    <s v="SKU2"/>
    <n v="11.319683293090501"/>
    <n v="34"/>
    <n v="8"/>
    <n v="9577.7496258687297"/>
    <s v="Unknown"/>
    <n v="1"/>
    <n v="10"/>
    <n v="88"/>
    <n v="2"/>
    <s v="Carrier B"/>
    <n v="8.0544792617321495"/>
    <x v="1"/>
    <x v="1"/>
    <x v="17"/>
    <n v="971"/>
    <n v="27"/>
    <n v="30.6880193482842"/>
    <s v="Pending"/>
    <x v="45"/>
    <x v="2"/>
    <s v="Route C"/>
    <x v="45"/>
    <n v="9397.0868454871925"/>
    <n v="312.10061220207854"/>
  </r>
  <r>
    <x v="1"/>
    <s v="SKU12"/>
    <n v="71.213389075359999"/>
    <n v="41"/>
    <n v="336"/>
    <n v="2873.74144602144"/>
    <s v="Unknown"/>
    <n v="100"/>
    <n v="30"/>
    <n v="85"/>
    <n v="4"/>
    <s v="Carrier A"/>
    <n v="1.32527401018452"/>
    <x v="0"/>
    <x v="3"/>
    <x v="4"/>
    <n v="563"/>
    <n v="3"/>
    <n v="32.321286213424003"/>
    <s v="Fail"/>
    <x v="46"/>
    <x v="0"/>
    <s v="Route B"/>
    <x v="46"/>
    <n v="2437.1260967240614"/>
    <n v="88.911729163423232"/>
  </r>
  <r>
    <x v="1"/>
    <s v="SKU18"/>
    <n v="36.4436277704609"/>
    <n v="23"/>
    <n v="620"/>
    <n v="9364.6735050761708"/>
    <s v="Unknown"/>
    <n v="10"/>
    <n v="10"/>
    <n v="46"/>
    <n v="8"/>
    <s v="Carrier C"/>
    <n v="4.3392247141107001"/>
    <x v="2"/>
    <x v="3"/>
    <x v="20"/>
    <n v="374"/>
    <n v="17"/>
    <n v="27.107980854843898"/>
    <s v="Pending"/>
    <x v="47"/>
    <x v="1"/>
    <s v="Route A"/>
    <x v="47"/>
    <n v="8739.7460407865656"/>
    <n v="345.45817171782483"/>
  </r>
  <r>
    <x v="1"/>
    <s v="SKU22"/>
    <n v="27.679780886501899"/>
    <n v="55"/>
    <n v="884"/>
    <n v="2390.8078665561702"/>
    <s v="Unknown"/>
    <n v="71"/>
    <n v="1"/>
    <n v="63"/>
    <n v="10"/>
    <s v="Carrier A"/>
    <n v="9.5676489209230393"/>
    <x v="0"/>
    <x v="3"/>
    <x v="0"/>
    <n v="780"/>
    <n v="28"/>
    <n v="50.120839612977299"/>
    <s v="Fail"/>
    <x v="48"/>
    <x v="3"/>
    <s v="Route C"/>
    <x v="48"/>
    <n v="2125.5473821953228"/>
    <n v="47.700874227516763"/>
  </r>
  <r>
    <x v="1"/>
    <s v="SKU43"/>
    <n v="11.7432717763092"/>
    <n v="6"/>
    <n v="598"/>
    <n v="5737.4255991190203"/>
    <s v="Unknown"/>
    <n v="36"/>
    <n v="29"/>
    <n v="85"/>
    <n v="9"/>
    <s v="Carrier B"/>
    <n v="3.6940212683884499"/>
    <x v="3"/>
    <x v="1"/>
    <x v="10"/>
    <n v="206"/>
    <n v="23"/>
    <n v="26.2773659573324"/>
    <s v="Pending"/>
    <x v="49"/>
    <x v="2"/>
    <s v="Route A"/>
    <x v="49"/>
    <n v="4991.4100921339596"/>
    <n v="218.34097102560071"/>
  </r>
  <r>
    <x v="1"/>
    <s v="SKU57"/>
    <n v="49.263205350734097"/>
    <n v="65"/>
    <n v="227"/>
    <n v="1605.8669003924001"/>
    <s v="Unknown"/>
    <n v="5"/>
    <n v="18"/>
    <n v="51"/>
    <n v="1"/>
    <s v="Carrier B"/>
    <n v="9.1605585353818704"/>
    <x v="2"/>
    <x v="4"/>
    <x v="8"/>
    <n v="588"/>
    <n v="25"/>
    <n v="67.779622987078099"/>
    <s v="Pending"/>
    <x v="50"/>
    <x v="3"/>
    <s v="Route A"/>
    <x v="50"/>
    <n v="1046.7354802674122"/>
    <n v="23.692473189155269"/>
  </r>
  <r>
    <x v="1"/>
    <s v="SKU61"/>
    <n v="52.028749903294901"/>
    <n v="23"/>
    <n v="117"/>
    <n v="6885.5893508962499"/>
    <s v="Unknown"/>
    <n v="32"/>
    <n v="23"/>
    <n v="36"/>
    <n v="7"/>
    <s v="Carrier C"/>
    <n v="9.0303404225219399"/>
    <x v="0"/>
    <x v="3"/>
    <x v="23"/>
    <n v="480"/>
    <n v="12"/>
    <n v="78.702393968878894"/>
    <s v="Fail"/>
    <x v="51"/>
    <x v="2"/>
    <s v="Route A"/>
    <x v="51"/>
    <n v="6633.4900882614302"/>
    <n v="87.488944156120624"/>
  </r>
  <r>
    <x v="1"/>
    <s v="SKU77"/>
    <n v="57.449742958971399"/>
    <n v="14"/>
    <n v="359"/>
    <n v="2483.7601775427902"/>
    <s v="Unknown"/>
    <n v="96"/>
    <n v="28"/>
    <n v="57"/>
    <n v="4"/>
    <s v="Carrier B"/>
    <n v="6.7809466256178901"/>
    <x v="1"/>
    <x v="3"/>
    <x v="18"/>
    <n v="334"/>
    <n v="5"/>
    <n v="42.952444748991802"/>
    <s v="Pass"/>
    <x v="52"/>
    <x v="0"/>
    <s v="Route B"/>
    <x v="52"/>
    <n v="1581.4586872483305"/>
    <n v="57.825816249984001"/>
  </r>
  <r>
    <x v="1"/>
    <s v="SKU78"/>
    <n v="6.30688317611191"/>
    <n v="50"/>
    <n v="946"/>
    <n v="1292.45841793775"/>
    <s v="Unknown"/>
    <n v="5"/>
    <n v="4"/>
    <n v="51"/>
    <n v="5"/>
    <s v="Carrier B"/>
    <n v="8.4670497708619905"/>
    <x v="3"/>
    <x v="1"/>
    <x v="15"/>
    <n v="858"/>
    <n v="21"/>
    <n v="71.126514720403307"/>
    <s v="Pending"/>
    <x v="53"/>
    <x v="1"/>
    <s v="Route C"/>
    <x v="53"/>
    <n v="889.27265001516275"/>
    <n v="18.171260366381993"/>
  </r>
  <r>
    <x v="1"/>
    <s v="SKU81"/>
    <n v="72.819206930318202"/>
    <n v="9"/>
    <n v="774"/>
    <n v="4384.4134000458598"/>
    <s v="Unknown"/>
    <n v="48"/>
    <n v="6"/>
    <n v="8"/>
    <n v="5"/>
    <s v="Carrier B"/>
    <n v="4.0662775015120403"/>
    <x v="4"/>
    <x v="4"/>
    <x v="13"/>
    <n v="698"/>
    <n v="1"/>
    <n v="19.789592941903599"/>
    <s v="Pending"/>
    <x v="54"/>
    <x v="3"/>
    <s v="Route B"/>
    <x v="54"/>
    <n v="4083.7791936556468"/>
    <n v="221.55146964958817"/>
  </r>
  <r>
    <x v="1"/>
    <s v="SKU83"/>
    <n v="68.911246211606297"/>
    <n v="82"/>
    <n v="663"/>
    <n v="2411.7546321104901"/>
    <s v="Unknown"/>
    <n v="65"/>
    <n v="24"/>
    <n v="7"/>
    <n v="8"/>
    <s v="Carrier B"/>
    <n v="4.94983957799694"/>
    <x v="1"/>
    <x v="0"/>
    <x v="5"/>
    <n v="443"/>
    <n v="5"/>
    <n v="97.730593800533001"/>
    <s v="Fail"/>
    <x v="55"/>
    <x v="0"/>
    <s v="Route A"/>
    <x v="55"/>
    <n v="1626.1031805058674"/>
    <n v="24.677580871276124"/>
  </r>
  <r>
    <x v="1"/>
    <s v="SKU84"/>
    <n v="89.104367292102197"/>
    <n v="99"/>
    <n v="618"/>
    <n v="2048.2900998487098"/>
    <s v="Unknown"/>
    <n v="73"/>
    <n v="26"/>
    <n v="80"/>
    <n v="10"/>
    <s v="Carrier A"/>
    <n v="8.3816156249226292"/>
    <x v="3"/>
    <x v="2"/>
    <x v="24"/>
    <n v="589"/>
    <n v="22"/>
    <n v="33.808636513209002"/>
    <s v="Pass"/>
    <x v="56"/>
    <x v="2"/>
    <s v="Route B"/>
    <x v="56"/>
    <n v="1540.6428417468912"/>
    <n v="60.584818291871805"/>
  </r>
  <r>
    <x v="1"/>
    <s v="SKU93"/>
    <n v="69.290831002905406"/>
    <n v="88"/>
    <n v="114"/>
    <n v="4531.4021336919004"/>
    <s v="Unknown"/>
    <n v="63"/>
    <n v="17"/>
    <n v="66"/>
    <n v="1"/>
    <s v="Carrier C"/>
    <n v="7.00643205900439"/>
    <x v="0"/>
    <x v="2"/>
    <x v="8"/>
    <n v="824"/>
    <n v="20"/>
    <n v="35.633652343343797"/>
    <s v="Fail"/>
    <x v="57"/>
    <x v="2"/>
    <s v="Route A"/>
    <x v="57"/>
    <n v="3665.2382034013972"/>
    <n v="127.16636762434894"/>
  </r>
  <r>
    <x v="1"/>
    <s v="SKU95"/>
    <n v="77.903927219447695"/>
    <n v="65"/>
    <n v="672"/>
    <n v="7386.3639440486604"/>
    <s v="Unknown"/>
    <n v="15"/>
    <n v="14"/>
    <n v="26"/>
    <n v="9"/>
    <s v="Carrier B"/>
    <n v="8.6303388696027508"/>
    <x v="0"/>
    <x v="1"/>
    <x v="20"/>
    <n v="450"/>
    <n v="26"/>
    <n v="58.890685768589897"/>
    <s v="Pending"/>
    <x v="58"/>
    <x v="2"/>
    <s v="Route A"/>
    <x v="58"/>
    <n v="6539.9786780338218"/>
    <n v="125.42499459206964"/>
  </r>
  <r>
    <x v="1"/>
    <s v="SKU99"/>
    <n v="68.517832699276596"/>
    <n v="17"/>
    <n v="627"/>
    <n v="9185.1858291817007"/>
    <s v="Unknown"/>
    <n v="55"/>
    <n v="8"/>
    <n v="59"/>
    <n v="6"/>
    <s v="Carrier B"/>
    <n v="1.3110237561206199"/>
    <x v="2"/>
    <x v="2"/>
    <x v="21"/>
    <n v="921"/>
    <n v="2"/>
    <n v="38.072898520625998"/>
    <s v="Fail"/>
    <x v="59"/>
    <x v="3"/>
    <s v="Route B"/>
    <x v="59"/>
    <n v="8935.0588979407075"/>
    <n v="241.25260187914574"/>
  </r>
  <r>
    <x v="2"/>
    <s v="SKU1"/>
    <n v="14.8435232750843"/>
    <n v="95"/>
    <n v="736"/>
    <n v="7460.9000654458396"/>
    <s v="Female"/>
    <n v="53"/>
    <n v="30"/>
    <n v="37"/>
    <n v="2"/>
    <s v="Carrier A"/>
    <n v="9.7165747714313095"/>
    <x v="4"/>
    <x v="1"/>
    <x v="16"/>
    <n v="517"/>
    <n v="30"/>
    <n v="33.616768953730002"/>
    <s v="Pending"/>
    <x v="60"/>
    <x v="0"/>
    <s v="Route B"/>
    <x v="60"/>
    <n v="6914.501142571009"/>
    <n v="221.93983234126384"/>
  </r>
  <r>
    <x v="2"/>
    <s v="SKU11"/>
    <n v="90.635459982288594"/>
    <n v="95"/>
    <n v="960"/>
    <n v="6099.9441155814502"/>
    <s v="Female"/>
    <n v="46"/>
    <n v="23"/>
    <n v="60"/>
    <n v="1"/>
    <s v="Carrier A"/>
    <n v="4.5239431243166601"/>
    <x v="2"/>
    <x v="3"/>
    <x v="13"/>
    <n v="362"/>
    <n v="11"/>
    <n v="27.5923630866636"/>
    <s v="Pending"/>
    <x v="61"/>
    <x v="2"/>
    <s v="Route A"/>
    <x v="61"/>
    <n v="5941.1047759610628"/>
    <n v="221.0736389783801"/>
  </r>
  <r>
    <x v="2"/>
    <s v="SKU16"/>
    <n v="7.5471721097912701"/>
    <n v="74"/>
    <n v="280"/>
    <n v="6453.7979681762799"/>
    <s v="Female"/>
    <n v="2"/>
    <n v="5"/>
    <n v="78"/>
    <n v="1"/>
    <s v="Carrier B"/>
    <n v="4.1913245857054999"/>
    <x v="1"/>
    <x v="0"/>
    <x v="4"/>
    <n v="399"/>
    <n v="21"/>
    <n v="77.106342497849994"/>
    <s v="Pass"/>
    <x v="62"/>
    <x v="2"/>
    <s v="Route A"/>
    <x v="62"/>
    <n v="5506.9745213214837"/>
    <n v="83.699962403951858"/>
  </r>
  <r>
    <x v="2"/>
    <s v="SKU36"/>
    <n v="9.81300257875405"/>
    <n v="34"/>
    <n v="963"/>
    <n v="7573.4024578487297"/>
    <s v="Female"/>
    <n v="18"/>
    <n v="23"/>
    <n v="28"/>
    <n v="3"/>
    <s v="Carrier B"/>
    <n v="2.1079512671590801"/>
    <x v="2"/>
    <x v="4"/>
    <x v="18"/>
    <n v="671"/>
    <n v="19"/>
    <n v="45.531364237162101"/>
    <s v="Fail"/>
    <x v="63"/>
    <x v="2"/>
    <s v="Route C"/>
    <x v="63"/>
    <n v="7121.9541680962284"/>
    <n v="166.33374784029462"/>
  </r>
  <r>
    <x v="2"/>
    <s v="SKU37"/>
    <n v="23.3998447526143"/>
    <n v="5"/>
    <n v="963"/>
    <n v="2438.3399304700201"/>
    <s v="Female"/>
    <n v="25"/>
    <n v="8"/>
    <n v="21"/>
    <n v="9"/>
    <s v="Carrier A"/>
    <n v="1.53265527359043"/>
    <x v="4"/>
    <x v="3"/>
    <x v="24"/>
    <n v="867"/>
    <n v="15"/>
    <n v="34.343277465075303"/>
    <s v="Pending"/>
    <x v="64"/>
    <x v="1"/>
    <s v="Route A"/>
    <x v="64"/>
    <n v="2218.5310296877601"/>
    <n v="70.99904582344071"/>
  </r>
  <r>
    <x v="2"/>
    <s v="SKU39"/>
    <n v="19.127477265823199"/>
    <n v="26"/>
    <n v="176"/>
    <n v="1912.4656631007599"/>
    <s v="Female"/>
    <n v="78"/>
    <n v="29"/>
    <n v="34"/>
    <n v="3"/>
    <s v="Carrier A"/>
    <n v="5.5625037788303802"/>
    <x v="2"/>
    <x v="3"/>
    <x v="25"/>
    <n v="791"/>
    <n v="6"/>
    <n v="9.0058074287816403"/>
    <s v="Fail"/>
    <x v="65"/>
    <x v="2"/>
    <s v="Route B"/>
    <x v="65"/>
    <n v="1244.2243573411147"/>
    <n v="212.35915582524174"/>
  </r>
  <r>
    <x v="2"/>
    <s v="SKU40"/>
    <n v="80.541424170940303"/>
    <n v="97"/>
    <n v="933"/>
    <n v="5724.9593504562599"/>
    <s v="Female"/>
    <n v="90"/>
    <n v="20"/>
    <n v="39"/>
    <n v="8"/>
    <s v="Carrier C"/>
    <n v="7.2295951397364702"/>
    <x v="1"/>
    <x v="3"/>
    <x v="20"/>
    <n v="793"/>
    <n v="1"/>
    <n v="88.179407104217404"/>
    <s v="Pending"/>
    <x v="66"/>
    <x v="0"/>
    <s v="Route A"/>
    <x v="66"/>
    <n v="5099.7416242316149"/>
    <n v="64.923994597628109"/>
  </r>
  <r>
    <x v="2"/>
    <s v="SKU41"/>
    <n v="99.113291615317095"/>
    <n v="35"/>
    <n v="556"/>
    <n v="5521.2052590109697"/>
    <s v="Female"/>
    <n v="64"/>
    <n v="19"/>
    <n v="38"/>
    <n v="8"/>
    <s v="Carrier B"/>
    <n v="5.7732637437666501"/>
    <x v="0"/>
    <x v="2"/>
    <x v="20"/>
    <n v="892"/>
    <n v="7"/>
    <n v="95.332064548772493"/>
    <s v="Fail"/>
    <x v="67"/>
    <x v="1"/>
    <s v="Route A"/>
    <x v="67"/>
    <n v="5144.5755595871215"/>
    <n v="57.915511272561247"/>
  </r>
  <r>
    <x v="2"/>
    <s v="SKU42"/>
    <n v="46.529167614516702"/>
    <n v="98"/>
    <n v="155"/>
    <n v="1839.60942585676"/>
    <s v="Female"/>
    <n v="22"/>
    <n v="27"/>
    <n v="57"/>
    <n v="4"/>
    <s v="Carrier C"/>
    <n v="7.5262483268515004"/>
    <x v="3"/>
    <x v="0"/>
    <x v="18"/>
    <n v="179"/>
    <n v="7"/>
    <n v="96.422820639571796"/>
    <s v="Fail"/>
    <x v="68"/>
    <x v="0"/>
    <s v="Route A"/>
    <x v="68"/>
    <n v="1100.0032363883456"/>
    <n v="19.078568887060609"/>
  </r>
  <r>
    <x v="2"/>
    <s v="SKU60"/>
    <n v="17.028027920188698"/>
    <n v="16"/>
    <n v="380"/>
    <n v="8864.0843495864301"/>
    <s v="Female"/>
    <n v="41"/>
    <n v="27"/>
    <n v="72"/>
    <n v="8"/>
    <s v="Carrier C"/>
    <n v="4.3813681581023101"/>
    <x v="0"/>
    <x v="1"/>
    <x v="21"/>
    <n v="929"/>
    <n v="24"/>
    <n v="87.213057815135599"/>
    <s v="Fail"/>
    <x v="69"/>
    <x v="3"/>
    <s v="Route A"/>
    <x v="69"/>
    <n v="8342.3208266380552"/>
    <n v="101.63712374786257"/>
  </r>
  <r>
    <x v="2"/>
    <s v="SKU64"/>
    <n v="89.634095608135297"/>
    <n v="11"/>
    <n v="134"/>
    <n v="8458.7308783671706"/>
    <s v="Female"/>
    <n v="73"/>
    <n v="27"/>
    <n v="75"/>
    <n v="6"/>
    <s v="Carrier C"/>
    <n v="4.5853534681946497"/>
    <x v="1"/>
    <x v="4"/>
    <x v="26"/>
    <n v="328"/>
    <n v="6"/>
    <n v="8.6930424258772803"/>
    <s v="Fail"/>
    <x v="70"/>
    <x v="2"/>
    <s v="Route C"/>
    <x v="70"/>
    <n v="7674.2273977919422"/>
    <n v="973.04608259904319"/>
  </r>
  <r>
    <x v="2"/>
    <s v="SKU66"/>
    <n v="26.034869773962001"/>
    <n v="52"/>
    <n v="704"/>
    <n v="8367.7216180201503"/>
    <s v="Female"/>
    <n v="13"/>
    <n v="17"/>
    <n v="19"/>
    <n v="8"/>
    <s v="Carrier A"/>
    <n v="2.2161427287713602"/>
    <x v="3"/>
    <x v="3"/>
    <x v="24"/>
    <n v="867"/>
    <n v="28"/>
    <n v="42.084436738309897"/>
    <s v="Fail"/>
    <x v="71"/>
    <x v="0"/>
    <s v="Route A"/>
    <x v="71"/>
    <n v="7929.5776899746425"/>
    <n v="198.83173606557807"/>
  </r>
  <r>
    <x v="2"/>
    <s v="SKU98"/>
    <n v="19.754604866878601"/>
    <n v="43"/>
    <n v="913"/>
    <n v="8525.9525596835192"/>
    <s v="Female"/>
    <n v="53"/>
    <n v="1"/>
    <n v="27"/>
    <n v="7"/>
    <s v="Carrier B"/>
    <n v="1.4098010951380699"/>
    <x v="3"/>
    <x v="2"/>
    <x v="13"/>
    <n v="581"/>
    <n v="9"/>
    <n v="5.6046908643717801"/>
    <s v="Pending"/>
    <x v="72"/>
    <x v="3"/>
    <s v="Route A"/>
    <x v="72"/>
    <n v="7636.7392041769681"/>
    <n v="1521.217274244648"/>
  </r>
  <r>
    <x v="2"/>
    <s v="SKU6"/>
    <n v="4.0783328631079403"/>
    <n v="48"/>
    <n v="65"/>
    <n v="7823.4765595317303"/>
    <s v="Male"/>
    <n v="11"/>
    <n v="15"/>
    <n v="58"/>
    <n v="8"/>
    <s v="Carrier C"/>
    <n v="3.8807633029519999"/>
    <x v="4"/>
    <x v="3"/>
    <x v="23"/>
    <n v="314"/>
    <n v="24"/>
    <n v="1.0850685695870601"/>
    <s v="Pending"/>
    <x v="73"/>
    <x v="1"/>
    <s v="Route A"/>
    <x v="73"/>
    <n v="7684.1416307981608"/>
    <n v="7210.1218105590115"/>
  </r>
  <r>
    <x v="2"/>
    <s v="SKU13"/>
    <n v="16.160393317379899"/>
    <n v="5"/>
    <n v="249"/>
    <n v="4052.7384162378598"/>
    <s v="Male"/>
    <n v="80"/>
    <n v="8"/>
    <n v="48"/>
    <n v="9"/>
    <s v="Carrier A"/>
    <n v="9.5372830611083295"/>
    <x v="3"/>
    <x v="0"/>
    <x v="16"/>
    <n v="173"/>
    <n v="10"/>
    <n v="97.829050110173199"/>
    <s v="Pending"/>
    <x v="74"/>
    <x v="0"/>
    <s v="Route B"/>
    <x v="74"/>
    <n v="3398.1310779056103"/>
    <n v="41.426737882804176"/>
  </r>
  <r>
    <x v="2"/>
    <s v="SKU31"/>
    <n v="50.847393051718697"/>
    <n v="28"/>
    <n v="168"/>
    <n v="9655.1351027193905"/>
    <s v="Male"/>
    <n v="6"/>
    <n v="17"/>
    <n v="44"/>
    <n v="4"/>
    <s v="Carrier B"/>
    <n v="2.6796609649813998"/>
    <x v="4"/>
    <x v="2"/>
    <x v="24"/>
    <n v="461"/>
    <n v="8"/>
    <n v="60.251145661598002"/>
    <s v="Pending"/>
    <x v="75"/>
    <x v="3"/>
    <s v="Route C"/>
    <x v="75"/>
    <n v="8982.8250894743851"/>
    <n v="160.24815788479256"/>
  </r>
  <r>
    <x v="2"/>
    <s v="SKU47"/>
    <n v="95.712135880936003"/>
    <n v="93"/>
    <n v="910"/>
    <n v="7089.4742499341801"/>
    <s v="Male"/>
    <n v="4"/>
    <n v="15"/>
    <n v="51"/>
    <n v="9"/>
    <s v="Carrier B"/>
    <n v="8.9787507559499709"/>
    <x v="1"/>
    <x v="3"/>
    <x v="11"/>
    <n v="964"/>
    <n v="20"/>
    <n v="19.7129929112936"/>
    <s v="Pending"/>
    <x v="76"/>
    <x v="3"/>
    <s v="Route A"/>
    <x v="76"/>
    <n v="6479.1801512163502"/>
    <n v="359.63459642257624"/>
  </r>
  <r>
    <x v="2"/>
    <s v="SKU52"/>
    <n v="98.031829656465007"/>
    <n v="1"/>
    <n v="820"/>
    <n v="9435.7626089121295"/>
    <s v="Male"/>
    <n v="64"/>
    <n v="11"/>
    <n v="11"/>
    <n v="1"/>
    <s v="Carrier B"/>
    <n v="8.6310521797689397"/>
    <x v="1"/>
    <x v="1"/>
    <x v="11"/>
    <n v="727"/>
    <n v="27"/>
    <n v="9.1668491485971497"/>
    <s v="Pending"/>
    <x v="77"/>
    <x v="2"/>
    <s v="Route C"/>
    <x v="77"/>
    <n v="8815.0662087453784"/>
    <n v="1029.3354298686297"/>
  </r>
  <r>
    <x v="2"/>
    <s v="SKU53"/>
    <n v="30.3414707112142"/>
    <n v="93"/>
    <n v="242"/>
    <n v="8232.3348294258194"/>
    <s v="Male"/>
    <n v="96"/>
    <n v="25"/>
    <n v="54"/>
    <n v="3"/>
    <s v="Carrier B"/>
    <n v="1.0134865660958901"/>
    <x v="1"/>
    <x v="4"/>
    <x v="10"/>
    <n v="631"/>
    <n v="17"/>
    <n v="83.344058991677898"/>
    <s v="Pending"/>
    <x v="78"/>
    <x v="2"/>
    <s v="Route B"/>
    <x v="78"/>
    <n v="7397.2394431997755"/>
    <n v="98.775304791045002"/>
  </r>
  <r>
    <x v="2"/>
    <s v="SKU65"/>
    <n v="33.697717206643098"/>
    <n v="72"/>
    <n v="457"/>
    <n v="8354.5796864819895"/>
    <s v="Male"/>
    <n v="57"/>
    <n v="24"/>
    <n v="54"/>
    <n v="8"/>
    <s v="Carrier C"/>
    <n v="6.5805413478845898"/>
    <x v="3"/>
    <x v="3"/>
    <x v="3"/>
    <n v="358"/>
    <n v="21"/>
    <n v="1.59722274305067"/>
    <s v="Fail"/>
    <x v="79"/>
    <x v="3"/>
    <s v="Route C"/>
    <x v="79"/>
    <n v="7790.542818719312"/>
    <n v="5230.6916632835291"/>
  </r>
  <r>
    <x v="2"/>
    <s v="SKU3"/>
    <n v="61.1633430164377"/>
    <n v="68"/>
    <n v="83"/>
    <n v="7766.8364256852301"/>
    <s v="Non-binary"/>
    <n v="23"/>
    <n v="13"/>
    <n v="59"/>
    <n v="6"/>
    <s v="Carrier C"/>
    <n v="1.7295685635434199"/>
    <x v="3"/>
    <x v="3"/>
    <x v="24"/>
    <n v="937"/>
    <n v="18"/>
    <n v="35.624741397125"/>
    <s v="Fail"/>
    <x v="80"/>
    <x v="3"/>
    <s v="Route A"/>
    <x v="80"/>
    <n v="7474.705956505275"/>
    <n v="218.01804367096491"/>
  </r>
  <r>
    <x v="2"/>
    <s v="SKU4"/>
    <n v="4.8054960363458896"/>
    <n v="26"/>
    <n v="871"/>
    <n v="2686.50515156744"/>
    <s v="Non-binary"/>
    <n v="5"/>
    <n v="3"/>
    <n v="56"/>
    <n v="8"/>
    <s v="Carrier A"/>
    <n v="3.8905479158706702"/>
    <x v="1"/>
    <x v="4"/>
    <x v="9"/>
    <n v="414"/>
    <n v="3"/>
    <n v="92.065160598712794"/>
    <s v="Fail"/>
    <x v="81"/>
    <x v="2"/>
    <s v="Route A"/>
    <x v="81"/>
    <n v="1667.1088113409346"/>
    <n v="29.180475373058776"/>
  </r>
  <r>
    <x v="2"/>
    <s v="SKU10"/>
    <n v="15.707795681912099"/>
    <n v="11"/>
    <n v="996"/>
    <n v="2330.9658020919401"/>
    <s v="Non-binary"/>
    <n v="51"/>
    <n v="13"/>
    <n v="80"/>
    <n v="2"/>
    <s v="Carrier C"/>
    <n v="8.6732112112786108"/>
    <x v="3"/>
    <x v="3"/>
    <x v="20"/>
    <n v="830"/>
    <n v="5"/>
    <n v="96.527352785310896"/>
    <s v="Pass"/>
    <x v="82"/>
    <x v="0"/>
    <s v="Route B"/>
    <x v="82"/>
    <n v="1419.6620603924275"/>
    <n v="24.148241248014997"/>
  </r>
  <r>
    <x v="2"/>
    <s v="SKU14"/>
    <n v="99.171328638624104"/>
    <n v="26"/>
    <n v="562"/>
    <n v="8653.5709264697998"/>
    <s v="Non-binary"/>
    <n v="54"/>
    <n v="29"/>
    <n v="78"/>
    <n v="5"/>
    <s v="Carrier B"/>
    <n v="2.0397701894493299"/>
    <x v="1"/>
    <x v="3"/>
    <x v="15"/>
    <n v="558"/>
    <n v="14"/>
    <n v="5.7914366298629796"/>
    <s v="Pending"/>
    <x v="83"/>
    <x v="2"/>
    <s v="Route B"/>
    <x v="83"/>
    <n v="7716.5044296895994"/>
    <n v="1494.2010902525469"/>
  </r>
  <r>
    <x v="2"/>
    <s v="SKU15"/>
    <n v="36.989244928626903"/>
    <n v="94"/>
    <n v="469"/>
    <n v="5442.0867853976697"/>
    <s v="Non-binary"/>
    <n v="9"/>
    <n v="8"/>
    <n v="69"/>
    <n v="7"/>
    <s v="Carrier B"/>
    <n v="2.4220397232752"/>
    <x v="1"/>
    <x v="0"/>
    <x v="23"/>
    <n v="580"/>
    <n v="7"/>
    <n v="97.121281751474299"/>
    <s v="Pass"/>
    <x v="84"/>
    <x v="1"/>
    <s v="Route B"/>
    <x v="84"/>
    <n v="5214.6816639212957"/>
    <n v="56.033926728062966"/>
  </r>
  <r>
    <x v="2"/>
    <s v="SKU56"/>
    <n v="20.9863860370433"/>
    <n v="90"/>
    <n v="93"/>
    <n v="4767.0204843441297"/>
    <s v="Non-binary"/>
    <n v="25"/>
    <n v="23"/>
    <n v="83"/>
    <n v="5"/>
    <s v="Carrier C"/>
    <n v="1.77442971407173"/>
    <x v="1"/>
    <x v="1"/>
    <x v="24"/>
    <n v="826"/>
    <n v="28"/>
    <n v="12.8362845728327"/>
    <s v="Pass"/>
    <x v="85"/>
    <x v="2"/>
    <s v="Route B"/>
    <x v="85"/>
    <n v="3920.1989613512046"/>
    <n v="371.37073872865597"/>
  </r>
  <r>
    <x v="2"/>
    <s v="SKU58"/>
    <n v="59.841561377289302"/>
    <n v="81"/>
    <n v="896"/>
    <n v="2021.1498103371"/>
    <s v="Non-binary"/>
    <n v="10"/>
    <n v="5"/>
    <n v="44"/>
    <n v="7"/>
    <s v="Carrier A"/>
    <n v="4.9384385647120901"/>
    <x v="4"/>
    <x v="4"/>
    <x v="20"/>
    <n v="396"/>
    <n v="7"/>
    <n v="65.047415094691402"/>
    <s v="Fail"/>
    <x v="86"/>
    <x v="0"/>
    <s v="Route B"/>
    <x v="86"/>
    <n v="1840.7996214463326"/>
    <n v="31.071946631466506"/>
  </r>
  <r>
    <x v="2"/>
    <s v="SKU63"/>
    <n v="13.0173767852878"/>
    <n v="55"/>
    <n v="246"/>
    <n v="4256.9491408502199"/>
    <s v="Non-binary"/>
    <n v="54"/>
    <n v="19"/>
    <n v="10"/>
    <n v="4"/>
    <s v="Carrier A"/>
    <n v="2.45793352798733"/>
    <x v="4"/>
    <x v="0"/>
    <x v="20"/>
    <n v="736"/>
    <n v="10"/>
    <n v="20.075003975630398"/>
    <s v="Pending"/>
    <x v="87"/>
    <x v="1"/>
    <s v="Route A"/>
    <x v="87"/>
    <n v="3547.1300254801854"/>
    <n v="212.05221906894008"/>
  </r>
  <r>
    <x v="2"/>
    <s v="SKU69"/>
    <n v="54.865528517069698"/>
    <n v="62"/>
    <n v="511"/>
    <n v="1752.3810874841199"/>
    <s v="Non-binary"/>
    <n v="95"/>
    <n v="1"/>
    <n v="27"/>
    <n v="3"/>
    <s v="Carrier B"/>
    <n v="9.7052867901203399"/>
    <x v="0"/>
    <x v="3"/>
    <x v="22"/>
    <n v="862"/>
    <n v="7"/>
    <n v="77.627765812748095"/>
    <s v="Pending"/>
    <x v="88"/>
    <x v="2"/>
    <s v="Route A"/>
    <x v="88"/>
    <n v="1457.3848286726763"/>
    <n v="22.574153321778873"/>
  </r>
  <r>
    <x v="2"/>
    <s v="SKU75"/>
    <n v="92.996884233970604"/>
    <n v="29"/>
    <n v="106"/>
    <n v="1889.07358977933"/>
    <s v="Non-binary"/>
    <n v="16"/>
    <n v="20"/>
    <n v="56"/>
    <n v="10"/>
    <s v="Carrier C"/>
    <n v="2.47389776104546"/>
    <x v="1"/>
    <x v="2"/>
    <x v="15"/>
    <n v="759"/>
    <n v="11"/>
    <n v="48.064782640006499"/>
    <s v="Pass"/>
    <x v="89"/>
    <x v="2"/>
    <s v="Route C"/>
    <x v="89"/>
    <n v="965.40526136062704"/>
    <n v="39.302655416711865"/>
  </r>
  <r>
    <x v="2"/>
    <s v="SKU90"/>
    <n v="13.881913501359101"/>
    <n v="56"/>
    <n v="320"/>
    <n v="9592.6335702803099"/>
    <s v="Non-binary"/>
    <n v="66"/>
    <n v="18"/>
    <n v="96"/>
    <n v="7"/>
    <s v="Carrier B"/>
    <n v="7.6744307081126903"/>
    <x v="4"/>
    <x v="0"/>
    <x v="27"/>
    <n v="585"/>
    <n v="8"/>
    <n v="85.675963335797903"/>
    <s v="Pass"/>
    <x v="90"/>
    <x v="3"/>
    <s v="Route B"/>
    <x v="90"/>
    <n v="8509.2047037305874"/>
    <n v="111.96411685133897"/>
  </r>
  <r>
    <x v="2"/>
    <s v="SKU9"/>
    <n v="64.0157329412785"/>
    <n v="35"/>
    <n v="980"/>
    <n v="4971.1459875855498"/>
    <s v="Unknown"/>
    <n v="14"/>
    <n v="27"/>
    <n v="83"/>
    <n v="1"/>
    <s v="Carrier A"/>
    <n v="7.1666452910482104"/>
    <x v="2"/>
    <x v="2"/>
    <x v="21"/>
    <n v="963"/>
    <n v="23"/>
    <n v="47.957601634951502"/>
    <s v="Pending"/>
    <x v="91"/>
    <x v="3"/>
    <s v="Route B"/>
    <x v="91"/>
    <n v="3920.0922791609091"/>
    <n v="103.65710165044155"/>
  </r>
  <r>
    <x v="2"/>
    <s v="SKU19"/>
    <n v="51.123870087964697"/>
    <n v="100"/>
    <n v="187"/>
    <n v="2553.4955849912099"/>
    <s v="Unknown"/>
    <n v="48"/>
    <n v="11"/>
    <n v="94"/>
    <n v="3"/>
    <s v="Carrier A"/>
    <n v="4.7426358828418698"/>
    <x v="0"/>
    <x v="2"/>
    <x v="5"/>
    <n v="694"/>
    <n v="16"/>
    <n v="82.373320587990193"/>
    <s v="Fail"/>
    <x v="92"/>
    <x v="0"/>
    <s v="Route C"/>
    <x v="92"/>
    <n v="1989.0719974294743"/>
    <n v="30.999060943082856"/>
  </r>
  <r>
    <x v="2"/>
    <s v="SKU20"/>
    <n v="96.341072439963298"/>
    <n v="22"/>
    <n v="320"/>
    <n v="8128.0276968511898"/>
    <s v="Unknown"/>
    <n v="27"/>
    <n v="12"/>
    <n v="68"/>
    <n v="6"/>
    <s v="Carrier A"/>
    <n v="8.8783346509268402"/>
    <x v="1"/>
    <x v="2"/>
    <x v="21"/>
    <n v="309"/>
    <n v="6"/>
    <n v="65.686259608488598"/>
    <s v="Pass"/>
    <x v="93"/>
    <x v="2"/>
    <s v="Route B"/>
    <x v="93"/>
    <n v="7559.5918872755692"/>
    <n v="123.74015121726933"/>
  </r>
  <r>
    <x v="2"/>
    <s v="SKU32"/>
    <n v="79.209936015656695"/>
    <n v="43"/>
    <n v="781"/>
    <n v="9571.5504873278096"/>
    <s v="Unknown"/>
    <n v="89"/>
    <n v="13"/>
    <n v="64"/>
    <n v="4"/>
    <s v="Carrier C"/>
    <n v="6.5991049012385803"/>
    <x v="4"/>
    <x v="3"/>
    <x v="25"/>
    <n v="737"/>
    <n v="7"/>
    <n v="29.6924671537497"/>
    <s v="Pass"/>
    <x v="94"/>
    <x v="0"/>
    <s v="Route A"/>
    <x v="94"/>
    <n v="8774.0850057579446"/>
    <n v="322.35618676500144"/>
  </r>
  <r>
    <x v="2"/>
    <s v="SKU34"/>
    <n v="37.467592329842397"/>
    <n v="96"/>
    <n v="602"/>
    <n v="9061.7108955077201"/>
    <s v="Unknown"/>
    <n v="1"/>
    <n v="26"/>
    <n v="21"/>
    <n v="7"/>
    <s v="Carrier A"/>
    <n v="1.0194875708221101"/>
    <x v="1"/>
    <x v="2"/>
    <x v="7"/>
    <n v="452"/>
    <n v="10"/>
    <n v="10.754272815029299"/>
    <s v="Pass"/>
    <x v="95"/>
    <x v="0"/>
    <s v="Route B"/>
    <x v="95"/>
    <n v="8539.5791346883452"/>
    <n v="842.61493560436816"/>
  </r>
  <r>
    <x v="2"/>
    <s v="SKU67"/>
    <n v="87.755432354001002"/>
    <n v="16"/>
    <n v="513"/>
    <n v="9473.7980325083299"/>
    <s v="Unknown"/>
    <n v="12"/>
    <n v="9"/>
    <n v="71"/>
    <n v="9"/>
    <s v="Carrier C"/>
    <n v="9.1478115447106294"/>
    <x v="1"/>
    <x v="1"/>
    <x v="11"/>
    <n v="198"/>
    <n v="11"/>
    <n v="7.0578761469782298"/>
    <s v="Pass"/>
    <x v="96"/>
    <x v="1"/>
    <s v="Route C"/>
    <x v="96"/>
    <n v="9288.3205434318552"/>
    <n v="1342.3015415996576"/>
  </r>
  <r>
    <x v="2"/>
    <s v="SKU80"/>
    <n v="91.128318350444303"/>
    <n v="75"/>
    <n v="872"/>
    <n v="8651.67268298206"/>
    <s v="Unknown"/>
    <n v="39"/>
    <n v="14"/>
    <n v="41"/>
    <n v="2"/>
    <s v="Carrier C"/>
    <n v="2.8331846794189701"/>
    <x v="4"/>
    <x v="2"/>
    <x v="27"/>
    <n v="202"/>
    <n v="5"/>
    <n v="76.961228023819999"/>
    <s v="Fail"/>
    <x v="97"/>
    <x v="1"/>
    <s v="Route B"/>
    <x v="97"/>
    <n v="7784.0984197844773"/>
    <n v="112.41599055961414"/>
  </r>
  <r>
    <x v="2"/>
    <s v="SKU82"/>
    <n v="17.034930739467899"/>
    <n v="13"/>
    <n v="336"/>
    <n v="2943.3818676094502"/>
    <s v="Unknown"/>
    <n v="42"/>
    <n v="19"/>
    <n v="72"/>
    <n v="1"/>
    <s v="Carrier A"/>
    <n v="4.7081818735419301"/>
    <x v="2"/>
    <x v="1"/>
    <x v="28"/>
    <n v="955"/>
    <n v="26"/>
    <n v="4.4652784349432402"/>
    <s v="Pending"/>
    <x v="98"/>
    <x v="0"/>
    <s v="Route C"/>
    <x v="98"/>
    <n v="2344.2298516729252"/>
    <n v="659.17095887590813"/>
  </r>
  <r>
    <x v="2"/>
    <s v="SKU86"/>
    <n v="19.9981769404042"/>
    <n v="18"/>
    <n v="223"/>
    <n v="1229.59102856498"/>
    <s v="Unknown"/>
    <n v="32"/>
    <n v="14"/>
    <n v="22"/>
    <n v="6"/>
    <s v="Carrier B"/>
    <n v="1.4543053101535499"/>
    <x v="1"/>
    <x v="1"/>
    <x v="7"/>
    <n v="569"/>
    <n v="18"/>
    <n v="74.608969995194599"/>
    <s v="Pass"/>
    <x v="99"/>
    <x v="3"/>
    <s v="Route A"/>
    <x v="99"/>
    <n v="889.2728634237659"/>
    <n v="16.480471833938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B1BD4-DE87-4C4F-A53F-C84089A4F1E2}" name="PivotTable3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Transportation Modes">
  <location ref="A25:B30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dataField="1" showAll="0"/>
    <pivotField showAll="0"/>
    <pivotField showAll="0"/>
    <pivotField numFmtId="44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Lead time" fld="15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1E31-5BBC-7649-8B50-D5A03DD3CDCA}" name="PivotTable26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Supplier">
  <location ref="E48:F54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30">
        <item x="10"/>
        <item x="6"/>
        <item x="4"/>
        <item x="7"/>
        <item x="9"/>
        <item x="28"/>
        <item x="2"/>
        <item x="27"/>
        <item h="1" x="22"/>
        <item h="1" x="11"/>
        <item h="1" x="12"/>
        <item h="1" x="17"/>
        <item h="1" x="1"/>
        <item h="1" x="23"/>
        <item h="1" x="3"/>
        <item h="1" x="26"/>
        <item h="1" x="20"/>
        <item h="1" x="14"/>
        <item h="1" x="5"/>
        <item h="1" x="8"/>
        <item h="1" x="0"/>
        <item h="1" x="16"/>
        <item h="1" x="24"/>
        <item h="1" x="15"/>
        <item h="1" x="18"/>
        <item h="1" x="19"/>
        <item h="1" x="13"/>
        <item h="1" x="21"/>
        <item h="1" x="25"/>
        <item t="default"/>
      </items>
    </pivotField>
    <pivotField showAll="0"/>
    <pivotField showAll="0"/>
    <pivotField numFmtId="44" showAll="0"/>
    <pivotField showAll="0"/>
    <pivotField showAll="0">
      <items count="101">
        <item x="19"/>
        <item x="61"/>
        <item x="67"/>
        <item x="83"/>
        <item x="2"/>
        <item x="96"/>
        <item x="70"/>
        <item x="44"/>
        <item x="38"/>
        <item x="13"/>
        <item x="59"/>
        <item x="49"/>
        <item x="76"/>
        <item x="27"/>
        <item x="0"/>
        <item x="16"/>
        <item x="5"/>
        <item x="15"/>
        <item x="12"/>
        <item x="95"/>
        <item x="11"/>
        <item x="55"/>
        <item x="3"/>
        <item x="31"/>
        <item x="73"/>
        <item x="62"/>
        <item x="85"/>
        <item x="58"/>
        <item x="90"/>
        <item x="20"/>
        <item x="88"/>
        <item x="9"/>
        <item x="78"/>
        <item x="65"/>
        <item x="25"/>
        <item x="74"/>
        <item x="41"/>
        <item x="82"/>
        <item x="86"/>
        <item x="33"/>
        <item x="26"/>
        <item x="23"/>
        <item x="24"/>
        <item x="94"/>
        <item x="43"/>
        <item x="89"/>
        <item x="99"/>
        <item x="8"/>
        <item x="30"/>
        <item x="77"/>
        <item x="46"/>
        <item x="35"/>
        <item x="47"/>
        <item x="84"/>
        <item x="42"/>
        <item x="50"/>
        <item x="54"/>
        <item x="48"/>
        <item x="64"/>
        <item x="1"/>
        <item x="39"/>
        <item x="22"/>
        <item x="97"/>
        <item x="69"/>
        <item x="21"/>
        <item x="72"/>
        <item x="6"/>
        <item x="75"/>
        <item x="52"/>
        <item x="81"/>
        <item x="17"/>
        <item x="32"/>
        <item x="37"/>
        <item x="71"/>
        <item x="14"/>
        <item x="87"/>
        <item x="92"/>
        <item x="40"/>
        <item x="28"/>
        <item x="36"/>
        <item x="29"/>
        <item x="63"/>
        <item x="91"/>
        <item x="18"/>
        <item x="4"/>
        <item x="53"/>
        <item x="98"/>
        <item x="57"/>
        <item x="66"/>
        <item x="93"/>
        <item x="51"/>
        <item x="34"/>
        <item x="45"/>
        <item x="10"/>
        <item x="80"/>
        <item x="7"/>
        <item x="56"/>
        <item x="60"/>
        <item x="79"/>
        <item x="68"/>
        <item t="default"/>
      </items>
    </pivotField>
    <pivotField showAll="0"/>
    <pivotField showAll="0"/>
    <pivotField numFmtId="44" showAll="0">
      <items count="101">
        <item x="11"/>
        <item x="86"/>
        <item x="3"/>
        <item x="61"/>
        <item x="84"/>
        <item x="73"/>
        <item x="45"/>
        <item x="51"/>
        <item x="96"/>
        <item x="26"/>
        <item x="64"/>
        <item x="38"/>
        <item x="18"/>
        <item x="20"/>
        <item x="48"/>
        <item x="88"/>
        <item x="59"/>
        <item x="13"/>
        <item x="39"/>
        <item x="80"/>
        <item x="99"/>
        <item x="67"/>
        <item x="54"/>
        <item x="43"/>
        <item x="16"/>
        <item x="23"/>
        <item x="34"/>
        <item x="53"/>
        <item x="22"/>
        <item x="15"/>
        <item x="27"/>
        <item x="44"/>
        <item x="14"/>
        <item x="40"/>
        <item x="71"/>
        <item x="46"/>
        <item x="63"/>
        <item x="8"/>
        <item x="69"/>
        <item x="29"/>
        <item x="56"/>
        <item x="92"/>
        <item x="50"/>
        <item x="93"/>
        <item x="32"/>
        <item x="7"/>
        <item x="60"/>
        <item x="1"/>
        <item x="95"/>
        <item x="24"/>
        <item x="19"/>
        <item x="66"/>
        <item x="37"/>
        <item x="74"/>
        <item x="5"/>
        <item x="79"/>
        <item x="76"/>
        <item x="98"/>
        <item x="47"/>
        <item x="77"/>
        <item x="75"/>
        <item x="6"/>
        <item x="30"/>
        <item x="68"/>
        <item x="65"/>
        <item x="2"/>
        <item x="17"/>
        <item x="55"/>
        <item x="87"/>
        <item x="33"/>
        <item x="49"/>
        <item x="78"/>
        <item x="28"/>
        <item x="94"/>
        <item x="21"/>
        <item x="4"/>
        <item x="41"/>
        <item x="70"/>
        <item x="58"/>
        <item x="97"/>
        <item x="0"/>
        <item x="82"/>
        <item x="42"/>
        <item x="57"/>
        <item x="85"/>
        <item x="9"/>
        <item x="25"/>
        <item x="52"/>
        <item x="62"/>
        <item x="10"/>
        <item x="89"/>
        <item x="36"/>
        <item x="31"/>
        <item x="72"/>
        <item x="81"/>
        <item x="83"/>
        <item x="90"/>
        <item x="91"/>
        <item x="12"/>
        <item x="35"/>
        <item t="default"/>
      </items>
    </pivotField>
    <pivotField dataField="1" numFmtId="44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istribution" fld="24" subtotal="count" baseField="0" baseItem="0"/>
  </dataFields>
  <formats count="2">
    <format dxfId="10">
      <pivotArea collapsedLevelsAreSubtotals="1" fieldPosition="0">
        <references count="1">
          <reference field="13" count="1">
            <x v="2"/>
          </reference>
        </references>
      </pivotArea>
    </format>
    <format dxfId="9">
      <pivotArea outline="0" collapsedLevelsAreSubtotals="1" fieldPosition="0"/>
    </format>
  </formats>
  <chartFormats count="1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85CBD-0206-9340-BED8-C1534400F07C}" name="PivotTable2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Supplier">
  <location ref="A48:B54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30">
        <item x="10"/>
        <item x="6"/>
        <item x="4"/>
        <item x="7"/>
        <item x="9"/>
        <item x="28"/>
        <item x="2"/>
        <item x="27"/>
        <item h="1" x="22"/>
        <item h="1" x="11"/>
        <item h="1" x="12"/>
        <item h="1" x="17"/>
        <item h="1" x="1"/>
        <item h="1" x="23"/>
        <item h="1" x="3"/>
        <item h="1" x="26"/>
        <item h="1" x="20"/>
        <item h="1" x="14"/>
        <item h="1" x="5"/>
        <item h="1" x="8"/>
        <item h="1" x="0"/>
        <item h="1" x="16"/>
        <item h="1" x="24"/>
        <item h="1" x="15"/>
        <item h="1" x="18"/>
        <item h="1" x="19"/>
        <item h="1" x="13"/>
        <item h="1" x="21"/>
        <item h="1" x="25"/>
        <item t="default"/>
      </items>
    </pivotField>
    <pivotField showAll="0"/>
    <pivotField showAll="0"/>
    <pivotField numFmtId="44" showAll="0"/>
    <pivotField showAll="0"/>
    <pivotField showAll="0">
      <items count="101">
        <item x="19"/>
        <item x="61"/>
        <item x="67"/>
        <item x="83"/>
        <item x="2"/>
        <item x="96"/>
        <item x="70"/>
        <item x="44"/>
        <item x="38"/>
        <item x="13"/>
        <item x="59"/>
        <item x="49"/>
        <item x="76"/>
        <item x="27"/>
        <item x="0"/>
        <item x="16"/>
        <item x="5"/>
        <item x="15"/>
        <item x="12"/>
        <item x="95"/>
        <item x="11"/>
        <item x="55"/>
        <item x="3"/>
        <item x="31"/>
        <item x="73"/>
        <item x="62"/>
        <item x="85"/>
        <item x="58"/>
        <item x="90"/>
        <item x="20"/>
        <item x="88"/>
        <item x="9"/>
        <item x="78"/>
        <item x="65"/>
        <item x="25"/>
        <item x="74"/>
        <item x="41"/>
        <item x="82"/>
        <item x="86"/>
        <item x="33"/>
        <item x="26"/>
        <item x="23"/>
        <item x="24"/>
        <item x="94"/>
        <item x="43"/>
        <item x="89"/>
        <item x="99"/>
        <item x="8"/>
        <item x="30"/>
        <item x="77"/>
        <item x="46"/>
        <item x="35"/>
        <item x="47"/>
        <item x="84"/>
        <item x="42"/>
        <item x="50"/>
        <item x="54"/>
        <item x="48"/>
        <item x="64"/>
        <item x="1"/>
        <item x="39"/>
        <item x="22"/>
        <item x="97"/>
        <item x="69"/>
        <item x="21"/>
        <item x="72"/>
        <item x="6"/>
        <item x="75"/>
        <item x="52"/>
        <item x="81"/>
        <item x="17"/>
        <item x="32"/>
        <item x="37"/>
        <item x="71"/>
        <item x="14"/>
        <item x="87"/>
        <item x="92"/>
        <item x="40"/>
        <item x="28"/>
        <item x="36"/>
        <item x="29"/>
        <item x="63"/>
        <item x="91"/>
        <item x="18"/>
        <item x="4"/>
        <item x="53"/>
        <item x="98"/>
        <item x="57"/>
        <item x="66"/>
        <item x="93"/>
        <item x="51"/>
        <item x="34"/>
        <item x="45"/>
        <item x="10"/>
        <item x="80"/>
        <item x="7"/>
        <item x="56"/>
        <item x="60"/>
        <item x="79"/>
        <item x="68"/>
        <item t="default"/>
      </items>
    </pivotField>
    <pivotField showAll="0"/>
    <pivotField showAll="0"/>
    <pivotField numFmtId="44" showAll="0">
      <items count="101">
        <item x="11"/>
        <item x="86"/>
        <item x="3"/>
        <item x="61"/>
        <item x="84"/>
        <item x="73"/>
        <item x="45"/>
        <item x="51"/>
        <item x="96"/>
        <item x="26"/>
        <item x="64"/>
        <item x="38"/>
        <item x="18"/>
        <item x="20"/>
        <item x="48"/>
        <item x="88"/>
        <item x="59"/>
        <item x="13"/>
        <item x="39"/>
        <item x="80"/>
        <item x="99"/>
        <item x="67"/>
        <item x="54"/>
        <item x="43"/>
        <item x="16"/>
        <item x="23"/>
        <item x="34"/>
        <item x="53"/>
        <item x="22"/>
        <item x="15"/>
        <item x="27"/>
        <item x="44"/>
        <item x="14"/>
        <item x="40"/>
        <item x="71"/>
        <item x="46"/>
        <item x="63"/>
        <item x="8"/>
        <item x="69"/>
        <item x="29"/>
        <item x="56"/>
        <item x="92"/>
        <item x="50"/>
        <item x="93"/>
        <item x="32"/>
        <item x="7"/>
        <item x="60"/>
        <item x="1"/>
        <item x="95"/>
        <item x="24"/>
        <item x="19"/>
        <item x="66"/>
        <item x="37"/>
        <item x="74"/>
        <item x="5"/>
        <item x="79"/>
        <item x="76"/>
        <item x="98"/>
        <item x="47"/>
        <item x="77"/>
        <item x="75"/>
        <item x="6"/>
        <item x="30"/>
        <item x="68"/>
        <item x="65"/>
        <item x="2"/>
        <item x="17"/>
        <item x="55"/>
        <item x="87"/>
        <item x="33"/>
        <item x="49"/>
        <item x="78"/>
        <item x="28"/>
        <item x="94"/>
        <item x="21"/>
        <item x="4"/>
        <item x="41"/>
        <item x="70"/>
        <item x="58"/>
        <item x="97"/>
        <item x="0"/>
        <item x="82"/>
        <item x="42"/>
        <item x="57"/>
        <item x="85"/>
        <item x="9"/>
        <item x="25"/>
        <item x="52"/>
        <item x="62"/>
        <item x="10"/>
        <item x="89"/>
        <item x="36"/>
        <item x="31"/>
        <item x="72"/>
        <item x="81"/>
        <item x="83"/>
        <item x="90"/>
        <item x="91"/>
        <item x="12"/>
        <item x="35"/>
        <item t="default"/>
      </items>
    </pivotField>
    <pivotField dataField="1" numFmtId="44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Profit" fld="24" baseField="0" baseItem="0" numFmtId="176"/>
  </dataFields>
  <formats count="1">
    <format dxfId="3">
      <pivotArea outline="0" collapsedLevelsAreSubtotals="1" fieldPosition="0"/>
    </format>
  </format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5A885-CB1C-004F-9055-47EC3854B3EF}" name="PivotTable16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upplier">
  <location ref="E27:F33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30">
        <item x="10"/>
        <item x="6"/>
        <item x="4"/>
        <item x="7"/>
        <item x="9"/>
        <item x="28"/>
        <item x="2"/>
        <item x="27"/>
        <item h="1" x="22"/>
        <item h="1" x="11"/>
        <item h="1" x="12"/>
        <item h="1" x="17"/>
        <item h="1" x="1"/>
        <item h="1" x="23"/>
        <item h="1" x="3"/>
        <item h="1" x="26"/>
        <item h="1" x="20"/>
        <item h="1" x="14"/>
        <item h="1" x="5"/>
        <item h="1" x="8"/>
        <item h="1" x="0"/>
        <item h="1" x="16"/>
        <item h="1" x="24"/>
        <item h="1" x="15"/>
        <item h="1" x="18"/>
        <item h="1" x="19"/>
        <item h="1" x="13"/>
        <item h="1" x="21"/>
        <item h="1" x="25"/>
        <item t="default"/>
      </items>
    </pivotField>
    <pivotField showAll="0"/>
    <pivotField showAll="0"/>
    <pivotField numFmtId="44" showAll="0"/>
    <pivotField showAll="0"/>
    <pivotField showAll="0">
      <items count="101">
        <item x="19"/>
        <item x="61"/>
        <item x="67"/>
        <item x="83"/>
        <item x="2"/>
        <item x="96"/>
        <item x="70"/>
        <item x="44"/>
        <item x="38"/>
        <item x="13"/>
        <item x="59"/>
        <item x="49"/>
        <item x="76"/>
        <item x="27"/>
        <item x="0"/>
        <item x="16"/>
        <item x="5"/>
        <item x="15"/>
        <item x="12"/>
        <item x="95"/>
        <item x="11"/>
        <item x="55"/>
        <item x="3"/>
        <item x="31"/>
        <item x="73"/>
        <item x="62"/>
        <item x="85"/>
        <item x="58"/>
        <item x="90"/>
        <item x="20"/>
        <item x="88"/>
        <item x="9"/>
        <item x="78"/>
        <item x="65"/>
        <item x="25"/>
        <item x="74"/>
        <item x="41"/>
        <item x="82"/>
        <item x="86"/>
        <item x="33"/>
        <item x="26"/>
        <item x="23"/>
        <item x="24"/>
        <item x="94"/>
        <item x="43"/>
        <item x="89"/>
        <item x="99"/>
        <item x="8"/>
        <item x="30"/>
        <item x="77"/>
        <item x="46"/>
        <item x="35"/>
        <item x="47"/>
        <item x="84"/>
        <item x="42"/>
        <item x="50"/>
        <item x="54"/>
        <item x="48"/>
        <item x="64"/>
        <item x="1"/>
        <item x="39"/>
        <item x="22"/>
        <item x="97"/>
        <item x="69"/>
        <item x="21"/>
        <item x="72"/>
        <item x="6"/>
        <item x="75"/>
        <item x="52"/>
        <item x="81"/>
        <item x="17"/>
        <item x="32"/>
        <item x="37"/>
        <item x="71"/>
        <item x="14"/>
        <item x="87"/>
        <item x="92"/>
        <item x="40"/>
        <item x="28"/>
        <item x="36"/>
        <item x="29"/>
        <item x="63"/>
        <item x="91"/>
        <item x="18"/>
        <item x="4"/>
        <item x="53"/>
        <item x="98"/>
        <item x="57"/>
        <item x="66"/>
        <item x="93"/>
        <item x="51"/>
        <item x="34"/>
        <item x="45"/>
        <item x="10"/>
        <item x="80"/>
        <item x="7"/>
        <item x="56"/>
        <item x="60"/>
        <item x="79"/>
        <item x="68"/>
        <item t="default"/>
      </items>
    </pivotField>
    <pivotField showAll="0"/>
    <pivotField showAll="0"/>
    <pivotField numFmtId="44" showAll="0">
      <items count="101">
        <item x="11"/>
        <item x="86"/>
        <item x="3"/>
        <item x="61"/>
        <item x="84"/>
        <item x="73"/>
        <item x="45"/>
        <item x="51"/>
        <item x="96"/>
        <item x="26"/>
        <item x="64"/>
        <item x="38"/>
        <item x="18"/>
        <item x="20"/>
        <item x="48"/>
        <item x="88"/>
        <item x="59"/>
        <item x="13"/>
        <item x="39"/>
        <item x="80"/>
        <item x="99"/>
        <item x="67"/>
        <item x="54"/>
        <item x="43"/>
        <item x="16"/>
        <item x="23"/>
        <item x="34"/>
        <item x="53"/>
        <item x="22"/>
        <item x="15"/>
        <item x="27"/>
        <item x="44"/>
        <item x="14"/>
        <item x="40"/>
        <item x="71"/>
        <item x="46"/>
        <item x="63"/>
        <item x="8"/>
        <item x="69"/>
        <item x="29"/>
        <item x="56"/>
        <item x="92"/>
        <item x="50"/>
        <item x="93"/>
        <item x="32"/>
        <item x="7"/>
        <item x="60"/>
        <item x="1"/>
        <item x="95"/>
        <item x="24"/>
        <item x="19"/>
        <item x="66"/>
        <item x="37"/>
        <item x="74"/>
        <item x="5"/>
        <item x="79"/>
        <item x="76"/>
        <item x="98"/>
        <item x="47"/>
        <item x="77"/>
        <item x="75"/>
        <item x="6"/>
        <item x="30"/>
        <item x="68"/>
        <item x="65"/>
        <item x="2"/>
        <item x="17"/>
        <item x="55"/>
        <item x="87"/>
        <item x="33"/>
        <item x="49"/>
        <item x="78"/>
        <item x="28"/>
        <item x="94"/>
        <item x="21"/>
        <item x="4"/>
        <item x="41"/>
        <item x="70"/>
        <item x="58"/>
        <item x="97"/>
        <item x="0"/>
        <item x="82"/>
        <item x="42"/>
        <item x="57"/>
        <item x="85"/>
        <item x="9"/>
        <item x="25"/>
        <item x="52"/>
        <item x="62"/>
        <item x="10"/>
        <item x="89"/>
        <item x="36"/>
        <item x="31"/>
        <item x="72"/>
        <item x="81"/>
        <item x="83"/>
        <item x="90"/>
        <item x="91"/>
        <item x="12"/>
        <item x="35"/>
        <item t="default"/>
      </items>
    </pivotField>
    <pivotField dataField="1" numFmtId="44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Profit" fld="24" subtotal="average" baseField="0" baseItem="0" numFmtId="176"/>
  </dataFields>
  <formats count="1">
    <format dxfId="4">
      <pivotArea outline="0" collapsedLevelsAreSubtotals="1" fieldPosition="0"/>
    </format>
  </format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00DBA-A403-3A4E-8E69-A97F2C978F5C}" name="PivotTable1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upplier">
  <location ref="A27:B33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30">
        <item x="10"/>
        <item x="6"/>
        <item x="4"/>
        <item x="7"/>
        <item x="9"/>
        <item x="28"/>
        <item x="2"/>
        <item x="27"/>
        <item h="1" x="22"/>
        <item h="1" x="11"/>
        <item h="1" x="12"/>
        <item h="1" x="17"/>
        <item h="1" x="1"/>
        <item h="1" x="23"/>
        <item h="1" x="3"/>
        <item h="1" x="26"/>
        <item h="1" x="20"/>
        <item h="1" x="14"/>
        <item h="1" x="5"/>
        <item h="1" x="8"/>
        <item h="1" x="0"/>
        <item h="1" x="16"/>
        <item h="1" x="24"/>
        <item h="1" x="15"/>
        <item h="1" x="18"/>
        <item h="1" x="19"/>
        <item h="1" x="13"/>
        <item h="1" x="21"/>
        <item h="1" x="25"/>
        <item t="default"/>
      </items>
    </pivotField>
    <pivotField showAll="0"/>
    <pivotField showAll="0"/>
    <pivotField numFmtId="44" showAll="0"/>
    <pivotField showAll="0"/>
    <pivotField showAll="0">
      <items count="101">
        <item x="19"/>
        <item x="61"/>
        <item x="67"/>
        <item x="83"/>
        <item x="2"/>
        <item x="96"/>
        <item x="70"/>
        <item x="44"/>
        <item x="38"/>
        <item x="13"/>
        <item x="59"/>
        <item x="49"/>
        <item x="76"/>
        <item x="27"/>
        <item x="0"/>
        <item x="16"/>
        <item x="5"/>
        <item x="15"/>
        <item x="12"/>
        <item x="95"/>
        <item x="11"/>
        <item x="55"/>
        <item x="3"/>
        <item x="31"/>
        <item x="73"/>
        <item x="62"/>
        <item x="85"/>
        <item x="58"/>
        <item x="90"/>
        <item x="20"/>
        <item x="88"/>
        <item x="9"/>
        <item x="78"/>
        <item x="65"/>
        <item x="25"/>
        <item x="74"/>
        <item x="41"/>
        <item x="82"/>
        <item x="86"/>
        <item x="33"/>
        <item x="26"/>
        <item x="23"/>
        <item x="24"/>
        <item x="94"/>
        <item x="43"/>
        <item x="89"/>
        <item x="99"/>
        <item x="8"/>
        <item x="30"/>
        <item x="77"/>
        <item x="46"/>
        <item x="35"/>
        <item x="47"/>
        <item x="84"/>
        <item x="42"/>
        <item x="50"/>
        <item x="54"/>
        <item x="48"/>
        <item x="64"/>
        <item x="1"/>
        <item x="39"/>
        <item x="22"/>
        <item x="97"/>
        <item x="69"/>
        <item x="21"/>
        <item x="72"/>
        <item x="6"/>
        <item x="75"/>
        <item x="52"/>
        <item x="81"/>
        <item x="17"/>
        <item x="32"/>
        <item x="37"/>
        <item x="71"/>
        <item x="14"/>
        <item x="87"/>
        <item x="92"/>
        <item x="40"/>
        <item x="28"/>
        <item x="36"/>
        <item x="29"/>
        <item x="63"/>
        <item x="91"/>
        <item x="18"/>
        <item x="4"/>
        <item x="53"/>
        <item x="98"/>
        <item x="57"/>
        <item x="66"/>
        <item x="93"/>
        <item x="51"/>
        <item x="34"/>
        <item x="45"/>
        <item x="10"/>
        <item x="80"/>
        <item x="7"/>
        <item x="56"/>
        <item x="60"/>
        <item x="79"/>
        <item x="68"/>
        <item t="default"/>
      </items>
    </pivotField>
    <pivotField showAll="0"/>
    <pivotField showAll="0"/>
    <pivotField dataField="1" numFmtId="44" showAll="0">
      <items count="101">
        <item x="11"/>
        <item x="86"/>
        <item x="3"/>
        <item x="61"/>
        <item x="84"/>
        <item x="73"/>
        <item x="45"/>
        <item x="51"/>
        <item x="96"/>
        <item x="26"/>
        <item x="64"/>
        <item x="38"/>
        <item x="18"/>
        <item x="20"/>
        <item x="48"/>
        <item x="88"/>
        <item x="59"/>
        <item x="13"/>
        <item x="39"/>
        <item x="80"/>
        <item x="99"/>
        <item x="67"/>
        <item x="54"/>
        <item x="43"/>
        <item x="16"/>
        <item x="23"/>
        <item x="34"/>
        <item x="53"/>
        <item x="22"/>
        <item x="15"/>
        <item x="27"/>
        <item x="44"/>
        <item x="14"/>
        <item x="40"/>
        <item x="71"/>
        <item x="46"/>
        <item x="63"/>
        <item x="8"/>
        <item x="69"/>
        <item x="29"/>
        <item x="56"/>
        <item x="92"/>
        <item x="50"/>
        <item x="93"/>
        <item x="32"/>
        <item x="7"/>
        <item x="60"/>
        <item x="1"/>
        <item x="95"/>
        <item x="24"/>
        <item x="19"/>
        <item x="66"/>
        <item x="37"/>
        <item x="74"/>
        <item x="5"/>
        <item x="79"/>
        <item x="76"/>
        <item x="98"/>
        <item x="47"/>
        <item x="77"/>
        <item x="75"/>
        <item x="6"/>
        <item x="30"/>
        <item x="68"/>
        <item x="65"/>
        <item x="2"/>
        <item x="17"/>
        <item x="55"/>
        <item x="87"/>
        <item x="33"/>
        <item x="49"/>
        <item x="78"/>
        <item x="28"/>
        <item x="94"/>
        <item x="21"/>
        <item x="4"/>
        <item x="41"/>
        <item x="70"/>
        <item x="58"/>
        <item x="97"/>
        <item x="0"/>
        <item x="82"/>
        <item x="42"/>
        <item x="57"/>
        <item x="85"/>
        <item x="9"/>
        <item x="25"/>
        <item x="52"/>
        <item x="62"/>
        <item x="10"/>
        <item x="89"/>
        <item x="36"/>
        <item x="31"/>
        <item x="72"/>
        <item x="81"/>
        <item x="83"/>
        <item x="90"/>
        <item x="91"/>
        <item x="12"/>
        <item x="35"/>
        <item t="default"/>
      </items>
    </pivotField>
    <pivotField numFmtId="44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 Cost" fld="23" subtotal="average" baseField="0" baseItem="0" numFmtId="176"/>
  </dataFields>
  <formats count="1">
    <format dxfId="2">
      <pivotArea outline="0" collapsedLevelsAreSubtotals="1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5A7A2-9EA7-D048-A178-DAD890F64683}" name="PivotTable1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upplier">
  <location ref="E6:F12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30">
        <item x="10"/>
        <item x="6"/>
        <item x="4"/>
        <item x="7"/>
        <item x="9"/>
        <item x="28"/>
        <item x="2"/>
        <item x="27"/>
        <item h="1" x="22"/>
        <item h="1" x="11"/>
        <item h="1" x="12"/>
        <item h="1" x="17"/>
        <item h="1" x="1"/>
        <item h="1" x="23"/>
        <item h="1" x="3"/>
        <item h="1" x="26"/>
        <item h="1" x="20"/>
        <item h="1" x="14"/>
        <item h="1" x="5"/>
        <item h="1" x="8"/>
        <item h="1" x="0"/>
        <item h="1" x="16"/>
        <item h="1" x="24"/>
        <item h="1" x="15"/>
        <item h="1" x="18"/>
        <item h="1" x="19"/>
        <item h="1" x="13"/>
        <item h="1" x="21"/>
        <item h="1" x="25"/>
        <item t="default"/>
      </items>
    </pivotField>
    <pivotField showAll="0"/>
    <pivotField showAll="0"/>
    <pivotField numFmtId="44" showAll="0"/>
    <pivotField showAll="0"/>
    <pivotField dataField="1" showAll="0">
      <items count="101">
        <item x="19"/>
        <item x="61"/>
        <item x="67"/>
        <item x="83"/>
        <item x="2"/>
        <item x="96"/>
        <item x="70"/>
        <item x="44"/>
        <item x="38"/>
        <item x="13"/>
        <item x="59"/>
        <item x="49"/>
        <item x="76"/>
        <item x="27"/>
        <item x="0"/>
        <item x="16"/>
        <item x="5"/>
        <item x="15"/>
        <item x="12"/>
        <item x="95"/>
        <item x="11"/>
        <item x="55"/>
        <item x="3"/>
        <item x="31"/>
        <item x="73"/>
        <item x="62"/>
        <item x="85"/>
        <item x="58"/>
        <item x="90"/>
        <item x="20"/>
        <item x="88"/>
        <item x="9"/>
        <item x="78"/>
        <item x="65"/>
        <item x="25"/>
        <item x="74"/>
        <item x="41"/>
        <item x="82"/>
        <item x="86"/>
        <item x="33"/>
        <item x="26"/>
        <item x="23"/>
        <item x="24"/>
        <item x="94"/>
        <item x="43"/>
        <item x="89"/>
        <item x="99"/>
        <item x="8"/>
        <item x="30"/>
        <item x="77"/>
        <item x="46"/>
        <item x="35"/>
        <item x="47"/>
        <item x="84"/>
        <item x="42"/>
        <item x="50"/>
        <item x="54"/>
        <item x="48"/>
        <item x="64"/>
        <item x="1"/>
        <item x="39"/>
        <item x="22"/>
        <item x="97"/>
        <item x="69"/>
        <item x="21"/>
        <item x="72"/>
        <item x="6"/>
        <item x="75"/>
        <item x="52"/>
        <item x="81"/>
        <item x="17"/>
        <item x="32"/>
        <item x="37"/>
        <item x="71"/>
        <item x="14"/>
        <item x="87"/>
        <item x="92"/>
        <item x="40"/>
        <item x="28"/>
        <item x="36"/>
        <item x="29"/>
        <item x="63"/>
        <item x="91"/>
        <item x="18"/>
        <item x="4"/>
        <item x="53"/>
        <item x="98"/>
        <item x="57"/>
        <item x="66"/>
        <item x="93"/>
        <item x="51"/>
        <item x="34"/>
        <item x="45"/>
        <item x="10"/>
        <item x="80"/>
        <item x="7"/>
        <item x="56"/>
        <item x="60"/>
        <item x="79"/>
        <item x="68"/>
        <item t="default"/>
      </items>
    </pivotField>
    <pivotField showAll="0"/>
    <pivotField showAll="0"/>
    <pivotField numFmtId="44" showAll="0">
      <items count="101">
        <item x="11"/>
        <item x="86"/>
        <item x="3"/>
        <item x="61"/>
        <item x="84"/>
        <item x="73"/>
        <item x="45"/>
        <item x="51"/>
        <item x="96"/>
        <item x="26"/>
        <item x="64"/>
        <item x="38"/>
        <item x="18"/>
        <item x="20"/>
        <item x="48"/>
        <item x="88"/>
        <item x="59"/>
        <item x="13"/>
        <item x="39"/>
        <item x="80"/>
        <item x="99"/>
        <item x="67"/>
        <item x="54"/>
        <item x="43"/>
        <item x="16"/>
        <item x="23"/>
        <item x="34"/>
        <item x="53"/>
        <item x="22"/>
        <item x="15"/>
        <item x="27"/>
        <item x="44"/>
        <item x="14"/>
        <item x="40"/>
        <item x="71"/>
        <item x="46"/>
        <item x="63"/>
        <item x="8"/>
        <item x="69"/>
        <item x="29"/>
        <item x="56"/>
        <item x="92"/>
        <item x="50"/>
        <item x="93"/>
        <item x="32"/>
        <item x="7"/>
        <item x="60"/>
        <item x="1"/>
        <item x="95"/>
        <item x="24"/>
        <item x="19"/>
        <item x="66"/>
        <item x="37"/>
        <item x="74"/>
        <item x="5"/>
        <item x="79"/>
        <item x="76"/>
        <item x="98"/>
        <item x="47"/>
        <item x="77"/>
        <item x="75"/>
        <item x="6"/>
        <item x="30"/>
        <item x="68"/>
        <item x="65"/>
        <item x="2"/>
        <item x="17"/>
        <item x="55"/>
        <item x="87"/>
        <item x="33"/>
        <item x="49"/>
        <item x="78"/>
        <item x="28"/>
        <item x="94"/>
        <item x="21"/>
        <item x="4"/>
        <item x="41"/>
        <item x="70"/>
        <item x="58"/>
        <item x="97"/>
        <item x="0"/>
        <item x="82"/>
        <item x="42"/>
        <item x="57"/>
        <item x="85"/>
        <item x="9"/>
        <item x="25"/>
        <item x="52"/>
        <item x="62"/>
        <item x="10"/>
        <item x="89"/>
        <item x="36"/>
        <item x="31"/>
        <item x="72"/>
        <item x="81"/>
        <item x="83"/>
        <item x="90"/>
        <item x="91"/>
        <item x="12"/>
        <item x="35"/>
        <item t="default"/>
      </items>
    </pivotField>
    <pivotField numFmtId="44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Defect Rates" fld="20" subtotal="average" baseField="0" baseItem="0" numFmtId="43"/>
  </dataFields>
  <formats count="5">
    <format dxfId="23">
      <pivotArea collapsedLevelsAreSubtotals="1" fieldPosition="0">
        <references count="2">
          <reference field="4294967294" count="1" selected="0">
            <x v="0"/>
          </reference>
          <reference field="13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13" count="1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13" count="3">
            <x v="2"/>
            <x v="3"/>
            <x v="4"/>
          </reference>
        </references>
      </pivotArea>
    </format>
    <format dxfId="26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4AE88-D220-4043-BD05-8B74022B412A}" name="PivotTable1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upplier">
  <location ref="A6:B12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dataField="1" showAll="0">
      <items count="30">
        <item x="10"/>
        <item x="6"/>
        <item x="4"/>
        <item x="7"/>
        <item x="9"/>
        <item x="28"/>
        <item x="2"/>
        <item x="27"/>
        <item h="1" x="22"/>
        <item h="1" x="11"/>
        <item h="1" x="12"/>
        <item h="1" x="17"/>
        <item h="1" x="1"/>
        <item h="1" x="23"/>
        <item h="1" x="3"/>
        <item h="1" x="26"/>
        <item h="1" x="20"/>
        <item h="1" x="14"/>
        <item h="1" x="5"/>
        <item h="1" x="8"/>
        <item h="1" x="0"/>
        <item h="1" x="16"/>
        <item h="1" x="24"/>
        <item h="1" x="15"/>
        <item h="1" x="18"/>
        <item h="1" x="19"/>
        <item h="1" x="13"/>
        <item h="1" x="21"/>
        <item h="1" x="25"/>
        <item t="default"/>
      </items>
    </pivotField>
    <pivotField showAll="0"/>
    <pivotField showAll="0"/>
    <pivotField numFmtId="44" showAll="0"/>
    <pivotField showAll="0"/>
    <pivotField showAll="0">
      <items count="101">
        <item x="19"/>
        <item x="61"/>
        <item x="67"/>
        <item x="83"/>
        <item x="2"/>
        <item x="96"/>
        <item x="70"/>
        <item x="44"/>
        <item x="38"/>
        <item x="13"/>
        <item x="59"/>
        <item x="49"/>
        <item x="76"/>
        <item x="27"/>
        <item x="0"/>
        <item x="16"/>
        <item x="5"/>
        <item x="15"/>
        <item x="12"/>
        <item x="95"/>
        <item x="11"/>
        <item x="55"/>
        <item x="3"/>
        <item x="31"/>
        <item x="73"/>
        <item x="62"/>
        <item x="85"/>
        <item x="58"/>
        <item x="90"/>
        <item x="20"/>
        <item x="88"/>
        <item x="9"/>
        <item x="78"/>
        <item x="65"/>
        <item x="25"/>
        <item x="74"/>
        <item x="41"/>
        <item x="82"/>
        <item x="86"/>
        <item x="33"/>
        <item x="26"/>
        <item x="23"/>
        <item x="24"/>
        <item x="94"/>
        <item x="43"/>
        <item x="89"/>
        <item x="99"/>
        <item x="8"/>
        <item x="30"/>
        <item x="77"/>
        <item x="46"/>
        <item x="35"/>
        <item x="47"/>
        <item x="84"/>
        <item x="42"/>
        <item x="50"/>
        <item x="54"/>
        <item x="48"/>
        <item x="64"/>
        <item x="1"/>
        <item x="39"/>
        <item x="22"/>
        <item x="97"/>
        <item x="69"/>
        <item x="21"/>
        <item x="72"/>
        <item x="6"/>
        <item x="75"/>
        <item x="52"/>
        <item x="81"/>
        <item x="17"/>
        <item x="32"/>
        <item x="37"/>
        <item x="71"/>
        <item x="14"/>
        <item x="87"/>
        <item x="92"/>
        <item x="40"/>
        <item x="28"/>
        <item x="36"/>
        <item x="29"/>
        <item x="63"/>
        <item x="91"/>
        <item x="18"/>
        <item x="4"/>
        <item x="53"/>
        <item x="98"/>
        <item x="57"/>
        <item x="66"/>
        <item x="93"/>
        <item x="51"/>
        <item x="34"/>
        <item x="45"/>
        <item x="10"/>
        <item x="80"/>
        <item x="7"/>
        <item x="56"/>
        <item x="60"/>
        <item x="79"/>
        <item x="68"/>
        <item t="default"/>
      </items>
    </pivotField>
    <pivotField showAll="0"/>
    <pivotField showAll="0"/>
    <pivotField numFmtId="44" showAll="0">
      <items count="101">
        <item x="11"/>
        <item x="86"/>
        <item x="3"/>
        <item x="61"/>
        <item x="84"/>
        <item x="73"/>
        <item x="45"/>
        <item x="51"/>
        <item x="96"/>
        <item x="26"/>
        <item x="64"/>
        <item x="38"/>
        <item x="18"/>
        <item x="20"/>
        <item x="48"/>
        <item x="88"/>
        <item x="59"/>
        <item x="13"/>
        <item x="39"/>
        <item x="80"/>
        <item x="99"/>
        <item x="67"/>
        <item x="54"/>
        <item x="43"/>
        <item x="16"/>
        <item x="23"/>
        <item x="34"/>
        <item x="53"/>
        <item x="22"/>
        <item x="15"/>
        <item x="27"/>
        <item x="44"/>
        <item x="14"/>
        <item x="40"/>
        <item x="71"/>
        <item x="46"/>
        <item x="63"/>
        <item x="8"/>
        <item x="69"/>
        <item x="29"/>
        <item x="56"/>
        <item x="92"/>
        <item x="50"/>
        <item x="93"/>
        <item x="32"/>
        <item x="7"/>
        <item x="60"/>
        <item x="1"/>
        <item x="95"/>
        <item x="24"/>
        <item x="19"/>
        <item x="66"/>
        <item x="37"/>
        <item x="74"/>
        <item x="5"/>
        <item x="79"/>
        <item x="76"/>
        <item x="98"/>
        <item x="47"/>
        <item x="77"/>
        <item x="75"/>
        <item x="6"/>
        <item x="30"/>
        <item x="68"/>
        <item x="65"/>
        <item x="2"/>
        <item x="17"/>
        <item x="55"/>
        <item x="87"/>
        <item x="33"/>
        <item x="49"/>
        <item x="78"/>
        <item x="28"/>
        <item x="94"/>
        <item x="21"/>
        <item x="4"/>
        <item x="41"/>
        <item x="70"/>
        <item x="58"/>
        <item x="97"/>
        <item x="0"/>
        <item x="82"/>
        <item x="42"/>
        <item x="57"/>
        <item x="85"/>
        <item x="9"/>
        <item x="25"/>
        <item x="52"/>
        <item x="62"/>
        <item x="10"/>
        <item x="89"/>
        <item x="36"/>
        <item x="31"/>
        <item x="72"/>
        <item x="81"/>
        <item x="83"/>
        <item x="90"/>
        <item x="91"/>
        <item x="12"/>
        <item x="35"/>
        <item t="default"/>
      </items>
    </pivotField>
    <pivotField numFmtId="44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Lead time (Days)" fld="15" subtotal="average" baseField="0" baseItem="0"/>
  </dataFields>
  <formats count="1">
    <format dxfId="18">
      <pivotArea collapsedLevelsAreSubtotals="1" fieldPosition="0">
        <references count="1">
          <reference field="13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EE49C-E79F-8F4F-BD45-14FF2260D100}" name="PivotTable2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7:B33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dataField="1" showAll="0"/>
    <pivotField showAll="0"/>
    <pivotField numFmtId="44"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 Shipping Times" fld="10" subtotal="average" baseField="0" baseItem="0"/>
  </dataFields>
  <formats count="1">
    <format dxfId="19">
      <pivotArea collapsedLevelsAreSubtotals="1" fieldPosition="0">
        <references count="2">
          <reference field="4294967294" count="1" selected="0">
            <x v="0"/>
          </reference>
          <reference field="14" count="0"/>
        </references>
      </pivotArea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B7674-29C6-B349-9B69-B86A61B084E9}" name="PivotTable2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B11" firstHeaderRow="1" firstDataRow="1" firstDataCol="1"/>
  <pivotFields count="26"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generated" fld="5" baseField="0" baseItem="0" numFmtId="176"/>
  </dataFields>
  <formats count="1">
    <format dxfId="1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38C32-6D35-2848-A58D-B30D97919E93}" name="PivotTable30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Transportation Modes">
  <location ref="E5:F10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hipping costs" fld="12" subtotal="average" baseField="0" baseItem="0" numFmtId="44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E2B2D-AB29-5345-AA6E-0ED9DE486218}" name="PivotTable2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Transportation Modes">
  <location ref="I5:J10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umber Times Shipping Method Used" fld="12" subtotal="count" baseField="0" baseItem="0"/>
  </dataFields>
  <formats count="1">
    <format dxfId="6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879AB-10AF-6848-93D0-781EFAC71688}" name="PivotTable20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ransportation Modes">
  <location ref="E25:F30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dataField="1" showAll="0"/>
    <pivotField showAll="0"/>
    <pivotField showAll="0"/>
    <pivotField numFmtId="44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Lead time" fld="15" subtotal="average" baseField="0" baseItem="0" numFmtId="2"/>
  </dataFields>
  <formats count="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0B7F0-E7A5-E243-8415-CC0400089052}" name="PivotTable1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Transportation Modes">
  <location ref="A5:B10" firstHeaderRow="1" firstDataRow="1" firstDataCol="1"/>
  <pivotFields count="26"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hipping costs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71B70-3270-F840-874C-85503AEA05A1}" name="PivotTable3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Orders">
  <location ref="A43:B50" firstHeaderRow="1" firstDataRow="1" firstDataCol="1"/>
  <pivotFields count="26"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2">
    <field x="0"/>
    <field x="1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g Rev gen (Cosmetic)" fld="5" subtotal="average" baseField="0" baseItem="0" numFmtId="176"/>
  </dataFields>
  <formats count="1">
    <format dxfId="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F89A7-858D-C244-B610-793C3846457A}" name="PivotTable2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Orders">
  <location ref="A24:B28" firstHeaderRow="1" firstDataRow="1" firstDataCol="1"/>
  <pivotFields count="2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ribution of Orders" fld="5" subtotal="count" baseField="0" baseItem="0" numFmtId="4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19300-3B38-514F-A504-15A8CFE0B3C3}" name="PivotTable2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Orders">
  <location ref="E5:F9" firstHeaderRow="1" firstDataRow="1" firstDataCol="1"/>
  <pivotFields count="26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Price of Orders" fld="2" subtotal="average" baseField="0" baseItem="0" numFmtId="44"/>
  </dataFields>
  <formats count="4"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1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ABEFA-54EB-0B44-BB4B-5BD95D3E2C18}" name="PivotTable2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Orders">
  <location ref="A5:B9" firstHeaderRow="1" firstDataRow="1" firstDataCol="1"/>
  <pivotFields count="2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 numFmtId="176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ply_chain_data" connectionId="1" xr16:uid="{AAAC8B1E-2B80-E948-ABE6-36211F910B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E7F7-E4FA-EC44-9363-0BBF385A7B92}">
  <dimension ref="A1:AA101"/>
  <sheetViews>
    <sheetView workbookViewId="0">
      <pane ySplit="1" topLeftCell="A69" activePane="bottomLeft" state="frozen"/>
      <selection pane="bottomLeft" activeCell="AA8" sqref="AA8"/>
    </sheetView>
  </sheetViews>
  <sheetFormatPr baseColWidth="10" defaultRowHeight="16" x14ac:dyDescent="0.2"/>
  <cols>
    <col min="1" max="1" width="13.1640625" bestFit="1" customWidth="1"/>
    <col min="2" max="2" width="6.33203125" bestFit="1" customWidth="1"/>
    <col min="3" max="3" width="12.1640625" style="7" bestFit="1" customWidth="1"/>
    <col min="4" max="4" width="12" bestFit="1" customWidth="1"/>
    <col min="5" max="5" width="24.83203125" bestFit="1" customWidth="1"/>
    <col min="6" max="6" width="19.5" style="7" bestFit="1" customWidth="1"/>
    <col min="7" max="7" width="24.83203125" bestFit="1" customWidth="1"/>
    <col min="8" max="8" width="12.83203125" bestFit="1" customWidth="1"/>
    <col min="9" max="9" width="11.5" bestFit="1" customWidth="1"/>
    <col min="10" max="10" width="16.83203125" bestFit="1" customWidth="1"/>
    <col min="11" max="11" width="15.33203125" bestFit="1" customWidth="1"/>
    <col min="12" max="12" width="17.83203125" bestFit="1" customWidth="1"/>
    <col min="13" max="13" width="16.5" style="7" bestFit="1" customWidth="1"/>
    <col min="14" max="14" width="15.1640625" bestFit="1" customWidth="1"/>
    <col min="15" max="15" width="9.33203125" bestFit="1" customWidth="1"/>
    <col min="16" max="16" width="10.5" bestFit="1" customWidth="1"/>
    <col min="17" max="17" width="20.33203125" bestFit="1" customWidth="1"/>
    <col min="18" max="18" width="24.6640625" bestFit="1" customWidth="1"/>
    <col min="19" max="19" width="20.5" style="7" bestFit="1" customWidth="1"/>
    <col min="20" max="20" width="18.33203125" bestFit="1" customWidth="1"/>
    <col min="21" max="21" width="12.83203125" bestFit="1" customWidth="1"/>
    <col min="22" max="22" width="22.1640625" bestFit="1" customWidth="1"/>
    <col min="23" max="23" width="7.6640625" bestFit="1" customWidth="1"/>
    <col min="24" max="24" width="12.1640625" style="7" bestFit="1" customWidth="1"/>
  </cols>
  <sheetData>
    <row r="1" spans="1:27" ht="19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1" t="s">
        <v>157</v>
      </c>
      <c r="Z1" s="1" t="s">
        <v>158</v>
      </c>
      <c r="AA1" s="1" t="s">
        <v>172</v>
      </c>
    </row>
    <row r="2" spans="1:27" x14ac:dyDescent="0.2">
      <c r="A2" t="s">
        <v>57</v>
      </c>
      <c r="B2" t="s">
        <v>58</v>
      </c>
      <c r="C2" s="7">
        <v>42.958384382459997</v>
      </c>
      <c r="D2">
        <v>59</v>
      </c>
      <c r="E2">
        <v>426</v>
      </c>
      <c r="F2" s="7">
        <v>8496.1038130898305</v>
      </c>
      <c r="G2" t="s">
        <v>35</v>
      </c>
      <c r="H2">
        <v>93</v>
      </c>
      <c r="I2">
        <v>17</v>
      </c>
      <c r="J2">
        <v>11</v>
      </c>
      <c r="K2">
        <v>1</v>
      </c>
      <c r="L2" t="s">
        <v>27</v>
      </c>
      <c r="M2" s="7">
        <v>2.3483387844177801</v>
      </c>
      <c r="N2" t="s">
        <v>52</v>
      </c>
      <c r="O2" t="s">
        <v>53</v>
      </c>
      <c r="P2">
        <v>22</v>
      </c>
      <c r="Q2">
        <v>564</v>
      </c>
      <c r="R2">
        <v>1</v>
      </c>
      <c r="S2" s="7">
        <v>99.466108603599096</v>
      </c>
      <c r="T2" t="s">
        <v>46</v>
      </c>
      <c r="U2">
        <v>0.39817718685065001</v>
      </c>
      <c r="V2" t="s">
        <v>31</v>
      </c>
      <c r="W2" t="s">
        <v>41</v>
      </c>
      <c r="X2" s="7">
        <v>802.05631181755803</v>
      </c>
      <c r="Y2" s="4">
        <f>F2-X2-M2-S2</f>
        <v>7592.2330538842552</v>
      </c>
      <c r="Z2">
        <f>F2/S2</f>
        <v>85.417072532205268</v>
      </c>
      <c r="AA2" s="4">
        <f>X2+M2+S2</f>
        <v>903.87075920557493</v>
      </c>
    </row>
    <row r="3" spans="1:27" x14ac:dyDescent="0.2">
      <c r="A3" t="s">
        <v>57</v>
      </c>
      <c r="B3" t="s">
        <v>59</v>
      </c>
      <c r="C3" s="7">
        <v>68.717596748527299</v>
      </c>
      <c r="D3">
        <v>78</v>
      </c>
      <c r="E3">
        <v>150</v>
      </c>
      <c r="F3" s="7">
        <v>7517.3632106311197</v>
      </c>
      <c r="G3" t="s">
        <v>35</v>
      </c>
      <c r="H3">
        <v>5</v>
      </c>
      <c r="I3">
        <v>10</v>
      </c>
      <c r="J3">
        <v>15</v>
      </c>
      <c r="K3">
        <v>7</v>
      </c>
      <c r="L3" t="s">
        <v>43</v>
      </c>
      <c r="M3" s="7">
        <v>3.4047338570830199</v>
      </c>
      <c r="N3" t="s">
        <v>52</v>
      </c>
      <c r="O3" t="s">
        <v>29</v>
      </c>
      <c r="P3">
        <v>13</v>
      </c>
      <c r="Q3">
        <v>769</v>
      </c>
      <c r="R3">
        <v>8</v>
      </c>
      <c r="S3" s="7">
        <v>11.423027139565599</v>
      </c>
      <c r="T3" t="s">
        <v>30</v>
      </c>
      <c r="U3">
        <v>2.7098626911099601</v>
      </c>
      <c r="V3" t="s">
        <v>56</v>
      </c>
      <c r="W3" t="s">
        <v>32</v>
      </c>
      <c r="X3" s="7">
        <v>505.55713422546398</v>
      </c>
      <c r="Y3" s="4">
        <f t="shared" ref="Y3:Y66" si="0">F3-X3-M3-S3</f>
        <v>6996.9783154090073</v>
      </c>
      <c r="Z3">
        <f t="shared" ref="Z3:Z66" si="1">F3/S3</f>
        <v>658.08853632094178</v>
      </c>
      <c r="AA3" s="4">
        <f t="shared" ref="AA3:AA66" si="2">X3+M3+S3</f>
        <v>520.38489522211262</v>
      </c>
    </row>
    <row r="4" spans="1:27" x14ac:dyDescent="0.2">
      <c r="A4" t="s">
        <v>57</v>
      </c>
      <c r="B4" t="s">
        <v>71</v>
      </c>
      <c r="C4" s="7">
        <v>81.462534369237005</v>
      </c>
      <c r="D4">
        <v>82</v>
      </c>
      <c r="E4">
        <v>126</v>
      </c>
      <c r="F4" s="7">
        <v>2629.39643484526</v>
      </c>
      <c r="G4" t="s">
        <v>35</v>
      </c>
      <c r="H4">
        <v>45</v>
      </c>
      <c r="I4">
        <v>17</v>
      </c>
      <c r="J4">
        <v>85</v>
      </c>
      <c r="K4">
        <v>9</v>
      </c>
      <c r="L4" t="s">
        <v>43</v>
      </c>
      <c r="M4" s="7">
        <v>3.5854189582323399</v>
      </c>
      <c r="N4" t="s">
        <v>39</v>
      </c>
      <c r="O4" t="s">
        <v>62</v>
      </c>
      <c r="P4">
        <v>7</v>
      </c>
      <c r="Q4">
        <v>453</v>
      </c>
      <c r="R4">
        <v>16</v>
      </c>
      <c r="S4" s="7">
        <v>47.679680368355299</v>
      </c>
      <c r="T4" t="s">
        <v>46</v>
      </c>
      <c r="U4">
        <v>0.102020754918176</v>
      </c>
      <c r="V4" t="s">
        <v>40</v>
      </c>
      <c r="W4" t="s">
        <v>41</v>
      </c>
      <c r="X4" s="7">
        <v>670.93439079241</v>
      </c>
      <c r="Y4" s="4">
        <f t="shared" si="0"/>
        <v>1907.1969447262625</v>
      </c>
      <c r="Z4">
        <f t="shared" si="1"/>
        <v>55.147106996765309</v>
      </c>
      <c r="AA4" s="4">
        <f t="shared" si="2"/>
        <v>722.19949011899769</v>
      </c>
    </row>
    <row r="5" spans="1:27" x14ac:dyDescent="0.2">
      <c r="A5" t="s">
        <v>57</v>
      </c>
      <c r="B5" t="s">
        <v>82</v>
      </c>
      <c r="C5" s="7">
        <v>2.3972747055971402</v>
      </c>
      <c r="D5">
        <v>12</v>
      </c>
      <c r="E5">
        <v>394</v>
      </c>
      <c r="F5" s="7">
        <v>6117.3246150839896</v>
      </c>
      <c r="G5" t="s">
        <v>35</v>
      </c>
      <c r="H5">
        <v>48</v>
      </c>
      <c r="I5">
        <v>15</v>
      </c>
      <c r="J5">
        <v>24</v>
      </c>
      <c r="K5">
        <v>4</v>
      </c>
      <c r="L5" t="s">
        <v>27</v>
      </c>
      <c r="M5" s="7">
        <v>9.8981405080692202</v>
      </c>
      <c r="N5" t="s">
        <v>39</v>
      </c>
      <c r="O5" t="s">
        <v>29</v>
      </c>
      <c r="P5">
        <v>13</v>
      </c>
      <c r="Q5">
        <v>171</v>
      </c>
      <c r="R5">
        <v>7</v>
      </c>
      <c r="S5" s="7">
        <v>59.429381810691503</v>
      </c>
      <c r="T5" t="s">
        <v>46</v>
      </c>
      <c r="U5">
        <v>0.81575707929567198</v>
      </c>
      <c r="V5" t="s">
        <v>40</v>
      </c>
      <c r="W5" t="s">
        <v>48</v>
      </c>
      <c r="X5" s="7">
        <v>123.437027511827</v>
      </c>
      <c r="Y5" s="4">
        <f t="shared" si="0"/>
        <v>5924.5600652534013</v>
      </c>
      <c r="Z5">
        <f t="shared" si="1"/>
        <v>102.93434709737241</v>
      </c>
      <c r="AA5" s="4">
        <f t="shared" si="2"/>
        <v>192.76454983058773</v>
      </c>
    </row>
    <row r="6" spans="1:27" x14ac:dyDescent="0.2">
      <c r="A6" t="s">
        <v>57</v>
      </c>
      <c r="B6" t="s">
        <v>83</v>
      </c>
      <c r="C6" s="7">
        <v>63.447559185207297</v>
      </c>
      <c r="D6">
        <v>3</v>
      </c>
      <c r="E6">
        <v>253</v>
      </c>
      <c r="F6" s="7">
        <v>8318.9031946171708</v>
      </c>
      <c r="G6" t="s">
        <v>35</v>
      </c>
      <c r="H6">
        <v>45</v>
      </c>
      <c r="I6">
        <v>5</v>
      </c>
      <c r="J6">
        <v>67</v>
      </c>
      <c r="K6">
        <v>7</v>
      </c>
      <c r="L6" t="s">
        <v>27</v>
      </c>
      <c r="M6" s="7">
        <v>8.1009731453970293</v>
      </c>
      <c r="N6" t="s">
        <v>39</v>
      </c>
      <c r="O6" t="s">
        <v>45</v>
      </c>
      <c r="P6">
        <v>16</v>
      </c>
      <c r="Q6">
        <v>329</v>
      </c>
      <c r="R6">
        <v>7</v>
      </c>
      <c r="S6" s="7">
        <v>39.292875586065698</v>
      </c>
      <c r="T6" t="s">
        <v>64</v>
      </c>
      <c r="U6">
        <v>3.8780989365884802</v>
      </c>
      <c r="V6" t="s">
        <v>31</v>
      </c>
      <c r="W6" t="s">
        <v>32</v>
      </c>
      <c r="X6" s="7">
        <v>764.93537594070801</v>
      </c>
      <c r="Y6" s="4">
        <f t="shared" si="0"/>
        <v>7506.5739699450005</v>
      </c>
      <c r="Z6">
        <f t="shared" si="1"/>
        <v>211.71530641466404</v>
      </c>
      <c r="AA6" s="4">
        <f t="shared" si="2"/>
        <v>812.32922467217077</v>
      </c>
    </row>
    <row r="7" spans="1:27" x14ac:dyDescent="0.2">
      <c r="A7" t="s">
        <v>57</v>
      </c>
      <c r="B7" t="s">
        <v>89</v>
      </c>
      <c r="C7" s="7">
        <v>84.957786816350406</v>
      </c>
      <c r="D7">
        <v>11</v>
      </c>
      <c r="E7">
        <v>449</v>
      </c>
      <c r="F7" s="7">
        <v>6541.3293448024597</v>
      </c>
      <c r="G7" t="s">
        <v>35</v>
      </c>
      <c r="H7">
        <v>42</v>
      </c>
      <c r="I7">
        <v>27</v>
      </c>
      <c r="J7">
        <v>85</v>
      </c>
      <c r="K7">
        <v>8</v>
      </c>
      <c r="L7" t="s">
        <v>43</v>
      </c>
      <c r="M7" s="7">
        <v>5.2881899903273997</v>
      </c>
      <c r="N7" t="s">
        <v>39</v>
      </c>
      <c r="O7" t="s">
        <v>50</v>
      </c>
      <c r="P7">
        <v>3</v>
      </c>
      <c r="Q7">
        <v>367</v>
      </c>
      <c r="R7">
        <v>2</v>
      </c>
      <c r="S7" s="7">
        <v>58.004787044743701</v>
      </c>
      <c r="T7" t="s">
        <v>64</v>
      </c>
      <c r="U7">
        <v>0.54115409806058101</v>
      </c>
      <c r="V7" t="s">
        <v>56</v>
      </c>
      <c r="W7" t="s">
        <v>41</v>
      </c>
      <c r="X7" s="7">
        <v>553.42047123035502</v>
      </c>
      <c r="Y7" s="4">
        <f t="shared" si="0"/>
        <v>5924.6158965370332</v>
      </c>
      <c r="Z7">
        <f t="shared" si="1"/>
        <v>112.7722327427323</v>
      </c>
      <c r="AA7" s="4">
        <f t="shared" si="2"/>
        <v>616.71344826542611</v>
      </c>
    </row>
    <row r="8" spans="1:27" x14ac:dyDescent="0.2">
      <c r="A8" t="s">
        <v>57</v>
      </c>
      <c r="B8" t="s">
        <v>98</v>
      </c>
      <c r="C8" s="7">
        <v>51.355790913110297</v>
      </c>
      <c r="D8">
        <v>34</v>
      </c>
      <c r="E8">
        <v>919</v>
      </c>
      <c r="F8" s="7">
        <v>7152.28604943551</v>
      </c>
      <c r="G8" t="s">
        <v>35</v>
      </c>
      <c r="H8">
        <v>13</v>
      </c>
      <c r="I8">
        <v>19</v>
      </c>
      <c r="J8">
        <v>72</v>
      </c>
      <c r="K8">
        <v>6</v>
      </c>
      <c r="L8" t="s">
        <v>43</v>
      </c>
      <c r="M8" s="7">
        <v>7.5774496573766896</v>
      </c>
      <c r="N8" t="s">
        <v>61</v>
      </c>
      <c r="O8" t="s">
        <v>50</v>
      </c>
      <c r="P8">
        <v>7</v>
      </c>
      <c r="Q8">
        <v>834</v>
      </c>
      <c r="R8">
        <v>18</v>
      </c>
      <c r="S8" s="7">
        <v>22.554106620887701</v>
      </c>
      <c r="T8" t="s">
        <v>46</v>
      </c>
      <c r="U8">
        <v>2.9626263204548802</v>
      </c>
      <c r="V8" t="s">
        <v>47</v>
      </c>
      <c r="W8" t="s">
        <v>48</v>
      </c>
      <c r="X8" s="7">
        <v>610.45326961922694</v>
      </c>
      <c r="Y8" s="4">
        <f t="shared" si="0"/>
        <v>6511.701223538018</v>
      </c>
      <c r="Z8">
        <f t="shared" si="1"/>
        <v>317.11679693895167</v>
      </c>
      <c r="AA8" s="4">
        <f t="shared" si="2"/>
        <v>640.58482589749133</v>
      </c>
    </row>
    <row r="9" spans="1:27" x14ac:dyDescent="0.2">
      <c r="A9" t="s">
        <v>57</v>
      </c>
      <c r="B9" t="s">
        <v>104</v>
      </c>
      <c r="C9" s="7">
        <v>14.203484264803</v>
      </c>
      <c r="D9">
        <v>91</v>
      </c>
      <c r="E9">
        <v>633</v>
      </c>
      <c r="F9" s="7">
        <v>5910.8853896688897</v>
      </c>
      <c r="G9" t="s">
        <v>35</v>
      </c>
      <c r="H9">
        <v>31</v>
      </c>
      <c r="I9">
        <v>23</v>
      </c>
      <c r="J9">
        <v>82</v>
      </c>
      <c r="K9">
        <v>10</v>
      </c>
      <c r="L9" t="s">
        <v>36</v>
      </c>
      <c r="M9" s="7">
        <v>6.2478609149759903</v>
      </c>
      <c r="N9" t="s">
        <v>61</v>
      </c>
      <c r="O9" t="s">
        <v>50</v>
      </c>
      <c r="P9">
        <v>20</v>
      </c>
      <c r="Q9">
        <v>306</v>
      </c>
      <c r="R9">
        <v>21</v>
      </c>
      <c r="S9" s="7">
        <v>45.178757924634503</v>
      </c>
      <c r="T9" t="s">
        <v>46</v>
      </c>
      <c r="U9">
        <v>4.7548008046711798</v>
      </c>
      <c r="V9" t="s">
        <v>47</v>
      </c>
      <c r="W9" t="s">
        <v>32</v>
      </c>
      <c r="X9" s="7">
        <v>496.24865029194001</v>
      </c>
      <c r="Y9" s="4">
        <f t="shared" si="0"/>
        <v>5363.2101205373392</v>
      </c>
      <c r="Z9">
        <f t="shared" si="1"/>
        <v>130.83328673021967</v>
      </c>
      <c r="AA9" s="4">
        <f t="shared" si="2"/>
        <v>547.67526913155052</v>
      </c>
    </row>
    <row r="10" spans="1:27" x14ac:dyDescent="0.2">
      <c r="A10" t="s">
        <v>57</v>
      </c>
      <c r="B10" t="s">
        <v>125</v>
      </c>
      <c r="C10" s="7">
        <v>6.3815331627479601</v>
      </c>
      <c r="D10">
        <v>14</v>
      </c>
      <c r="E10">
        <v>637</v>
      </c>
      <c r="F10" s="7">
        <v>8180.3370854254399</v>
      </c>
      <c r="G10" t="s">
        <v>35</v>
      </c>
      <c r="H10">
        <v>76</v>
      </c>
      <c r="I10">
        <v>2</v>
      </c>
      <c r="J10">
        <v>26</v>
      </c>
      <c r="K10">
        <v>6</v>
      </c>
      <c r="L10" t="s">
        <v>36</v>
      </c>
      <c r="M10" s="7">
        <v>9.2281903170525101</v>
      </c>
      <c r="N10" t="s">
        <v>61</v>
      </c>
      <c r="O10" t="s">
        <v>53</v>
      </c>
      <c r="P10">
        <v>2</v>
      </c>
      <c r="Q10">
        <v>258</v>
      </c>
      <c r="R10">
        <v>10</v>
      </c>
      <c r="S10" s="7">
        <v>30.661677477859499</v>
      </c>
      <c r="T10" t="s">
        <v>30</v>
      </c>
      <c r="U10">
        <v>2.07875060787496</v>
      </c>
      <c r="V10" t="s">
        <v>31</v>
      </c>
      <c r="W10" t="s">
        <v>48</v>
      </c>
      <c r="X10" s="7">
        <v>405.167067888855</v>
      </c>
      <c r="Y10" s="4">
        <f t="shared" si="0"/>
        <v>7735.2801497416731</v>
      </c>
      <c r="Z10">
        <f t="shared" si="1"/>
        <v>266.79352724039256</v>
      </c>
      <c r="AA10" s="4">
        <f t="shared" si="2"/>
        <v>445.05693568376699</v>
      </c>
    </row>
    <row r="11" spans="1:27" x14ac:dyDescent="0.2">
      <c r="A11" t="s">
        <v>57</v>
      </c>
      <c r="B11" t="s">
        <v>139</v>
      </c>
      <c r="C11" s="7">
        <v>76.962994415193805</v>
      </c>
      <c r="D11">
        <v>83</v>
      </c>
      <c r="E11">
        <v>25</v>
      </c>
      <c r="F11" s="7">
        <v>8684.6130592538502</v>
      </c>
      <c r="G11" t="s">
        <v>35</v>
      </c>
      <c r="H11">
        <v>15</v>
      </c>
      <c r="I11">
        <v>18</v>
      </c>
      <c r="J11">
        <v>66</v>
      </c>
      <c r="K11">
        <v>2</v>
      </c>
      <c r="L11" t="s">
        <v>43</v>
      </c>
      <c r="M11" s="7">
        <v>8.2491687048717193</v>
      </c>
      <c r="N11" t="s">
        <v>44</v>
      </c>
      <c r="O11" t="s">
        <v>62</v>
      </c>
      <c r="P11">
        <v>4</v>
      </c>
      <c r="Q11">
        <v>211</v>
      </c>
      <c r="R11">
        <v>2</v>
      </c>
      <c r="S11" s="7">
        <v>69.929345518672307</v>
      </c>
      <c r="T11" t="s">
        <v>46</v>
      </c>
      <c r="U11">
        <v>1.3744289997457499</v>
      </c>
      <c r="V11" t="s">
        <v>31</v>
      </c>
      <c r="W11" t="s">
        <v>32</v>
      </c>
      <c r="X11" s="7">
        <v>842.68683000464102</v>
      </c>
      <c r="Y11" s="4">
        <f t="shared" si="0"/>
        <v>7763.7477150256655</v>
      </c>
      <c r="Z11">
        <f t="shared" si="1"/>
        <v>124.19125325482867</v>
      </c>
      <c r="AA11" s="4">
        <f t="shared" si="2"/>
        <v>920.86534422818511</v>
      </c>
    </row>
    <row r="12" spans="1:27" x14ac:dyDescent="0.2">
      <c r="A12" t="s">
        <v>57</v>
      </c>
      <c r="B12" t="s">
        <v>127</v>
      </c>
      <c r="C12" s="7">
        <v>83.851017681304597</v>
      </c>
      <c r="D12">
        <v>41</v>
      </c>
      <c r="E12">
        <v>375</v>
      </c>
      <c r="F12" s="7">
        <v>7910.8869161406801</v>
      </c>
      <c r="G12" t="s">
        <v>55</v>
      </c>
      <c r="H12">
        <v>17</v>
      </c>
      <c r="I12">
        <v>25</v>
      </c>
      <c r="J12">
        <v>66</v>
      </c>
      <c r="K12">
        <v>5</v>
      </c>
      <c r="L12" t="s">
        <v>27</v>
      </c>
      <c r="M12" s="7">
        <v>1.5129368369160701</v>
      </c>
      <c r="N12" t="s">
        <v>52</v>
      </c>
      <c r="O12" t="s">
        <v>62</v>
      </c>
      <c r="P12">
        <v>13</v>
      </c>
      <c r="Q12">
        <v>444</v>
      </c>
      <c r="R12">
        <v>4</v>
      </c>
      <c r="S12" s="7">
        <v>46.870238797617098</v>
      </c>
      <c r="T12" t="s">
        <v>46</v>
      </c>
      <c r="U12">
        <v>4.6205460645137002</v>
      </c>
      <c r="V12" t="s">
        <v>31</v>
      </c>
      <c r="W12" t="s">
        <v>48</v>
      </c>
      <c r="X12" s="7">
        <v>866.472800129657</v>
      </c>
      <c r="Y12" s="4">
        <f t="shared" si="0"/>
        <v>6996.0309403764895</v>
      </c>
      <c r="Z12">
        <f t="shared" si="1"/>
        <v>168.78273119749653</v>
      </c>
      <c r="AA12" s="4">
        <f t="shared" si="2"/>
        <v>914.85597576419013</v>
      </c>
    </row>
    <row r="13" spans="1:27" x14ac:dyDescent="0.2">
      <c r="A13" t="s">
        <v>57</v>
      </c>
      <c r="B13" t="s">
        <v>142</v>
      </c>
      <c r="C13" s="7">
        <v>75.270406975724995</v>
      </c>
      <c r="D13">
        <v>58</v>
      </c>
      <c r="E13">
        <v>737</v>
      </c>
      <c r="F13" s="7">
        <v>9444.7420330629793</v>
      </c>
      <c r="G13" t="s">
        <v>55</v>
      </c>
      <c r="H13">
        <v>60</v>
      </c>
      <c r="I13">
        <v>18</v>
      </c>
      <c r="J13">
        <v>85</v>
      </c>
      <c r="K13">
        <v>7</v>
      </c>
      <c r="L13" t="s">
        <v>36</v>
      </c>
      <c r="M13" s="7">
        <v>3.8012531329310701</v>
      </c>
      <c r="N13" t="s">
        <v>61</v>
      </c>
      <c r="O13" t="s">
        <v>29</v>
      </c>
      <c r="P13">
        <v>21</v>
      </c>
      <c r="Q13">
        <v>953</v>
      </c>
      <c r="R13">
        <v>11</v>
      </c>
      <c r="S13" s="7">
        <v>68.1849190570411</v>
      </c>
      <c r="T13" t="s">
        <v>30</v>
      </c>
      <c r="U13">
        <v>0.722204401882931</v>
      </c>
      <c r="V13" t="s">
        <v>56</v>
      </c>
      <c r="W13" t="s">
        <v>48</v>
      </c>
      <c r="X13" s="7">
        <v>103.916247960704</v>
      </c>
      <c r="Y13" s="4">
        <f t="shared" si="0"/>
        <v>9268.839612912303</v>
      </c>
      <c r="Z13">
        <f t="shared" si="1"/>
        <v>138.51658348617883</v>
      </c>
      <c r="AA13" s="4">
        <f t="shared" si="2"/>
        <v>175.90242015067616</v>
      </c>
    </row>
    <row r="14" spans="1:27" x14ac:dyDescent="0.2">
      <c r="A14" t="s">
        <v>57</v>
      </c>
      <c r="B14" t="s">
        <v>145</v>
      </c>
      <c r="C14" s="7">
        <v>62.111965463961702</v>
      </c>
      <c r="D14">
        <v>90</v>
      </c>
      <c r="E14">
        <v>916</v>
      </c>
      <c r="F14" s="7">
        <v>1935.20679350759</v>
      </c>
      <c r="G14" t="s">
        <v>55</v>
      </c>
      <c r="H14">
        <v>98</v>
      </c>
      <c r="I14">
        <v>22</v>
      </c>
      <c r="J14">
        <v>85</v>
      </c>
      <c r="K14">
        <v>7</v>
      </c>
      <c r="L14" t="s">
        <v>27</v>
      </c>
      <c r="M14" s="7">
        <v>7.4715140844011403</v>
      </c>
      <c r="N14" t="s">
        <v>52</v>
      </c>
      <c r="O14" t="s">
        <v>50</v>
      </c>
      <c r="P14">
        <v>5</v>
      </c>
      <c r="Q14">
        <v>207</v>
      </c>
      <c r="R14">
        <v>28</v>
      </c>
      <c r="S14" s="7">
        <v>39.772882502339897</v>
      </c>
      <c r="T14" t="s">
        <v>30</v>
      </c>
      <c r="U14">
        <v>0.62600185820939402</v>
      </c>
      <c r="V14" t="s">
        <v>47</v>
      </c>
      <c r="W14" t="s">
        <v>32</v>
      </c>
      <c r="X14" s="7">
        <v>996.77831495062298</v>
      </c>
      <c r="Y14" s="4">
        <f t="shared" si="0"/>
        <v>891.18408197022586</v>
      </c>
      <c r="Z14">
        <f t="shared" si="1"/>
        <v>48.65643804905865</v>
      </c>
      <c r="AA14" s="4">
        <f t="shared" si="2"/>
        <v>1044.0227115373641</v>
      </c>
    </row>
    <row r="15" spans="1:27" x14ac:dyDescent="0.2">
      <c r="A15" t="s">
        <v>57</v>
      </c>
      <c r="B15" t="s">
        <v>146</v>
      </c>
      <c r="C15" s="7">
        <v>47.714233075820196</v>
      </c>
      <c r="D15">
        <v>44</v>
      </c>
      <c r="E15">
        <v>276</v>
      </c>
      <c r="F15" s="7">
        <v>2100.1297546259302</v>
      </c>
      <c r="G15" t="s">
        <v>55</v>
      </c>
      <c r="H15">
        <v>90</v>
      </c>
      <c r="I15">
        <v>25</v>
      </c>
      <c r="J15">
        <v>10</v>
      </c>
      <c r="K15">
        <v>8</v>
      </c>
      <c r="L15" t="s">
        <v>27</v>
      </c>
      <c r="M15" s="7">
        <v>4.4695000261236002</v>
      </c>
      <c r="N15" t="s">
        <v>61</v>
      </c>
      <c r="O15" t="s">
        <v>29</v>
      </c>
      <c r="P15">
        <v>4</v>
      </c>
      <c r="Q15">
        <v>671</v>
      </c>
      <c r="R15">
        <v>29</v>
      </c>
      <c r="S15" s="7">
        <v>62.612690395614301</v>
      </c>
      <c r="T15" t="s">
        <v>64</v>
      </c>
      <c r="U15">
        <v>0.33343182522473902</v>
      </c>
      <c r="V15" t="s">
        <v>47</v>
      </c>
      <c r="W15" t="s">
        <v>32</v>
      </c>
      <c r="X15" s="7">
        <v>230.092782536762</v>
      </c>
      <c r="Y15" s="4">
        <f t="shared" si="0"/>
        <v>1802.9547816674303</v>
      </c>
      <c r="Z15">
        <f t="shared" si="1"/>
        <v>33.541599017010675</v>
      </c>
      <c r="AA15" s="4">
        <f t="shared" si="2"/>
        <v>297.17497295849989</v>
      </c>
    </row>
    <row r="16" spans="1:27" x14ac:dyDescent="0.2">
      <c r="A16" t="s">
        <v>57</v>
      </c>
      <c r="B16" t="s">
        <v>87</v>
      </c>
      <c r="C16" s="7">
        <v>64.795435000155607</v>
      </c>
      <c r="D16">
        <v>63</v>
      </c>
      <c r="E16">
        <v>616</v>
      </c>
      <c r="F16" s="7">
        <v>5149.9983504080301</v>
      </c>
      <c r="G16" t="s">
        <v>26</v>
      </c>
      <c r="H16">
        <v>4</v>
      </c>
      <c r="I16">
        <v>17</v>
      </c>
      <c r="J16">
        <v>95</v>
      </c>
      <c r="K16">
        <v>9</v>
      </c>
      <c r="L16" t="s">
        <v>43</v>
      </c>
      <c r="M16" s="7">
        <v>4.85827050343664</v>
      </c>
      <c r="N16" t="s">
        <v>44</v>
      </c>
      <c r="O16" t="s">
        <v>62</v>
      </c>
      <c r="P16">
        <v>1</v>
      </c>
      <c r="Q16">
        <v>251</v>
      </c>
      <c r="R16">
        <v>23</v>
      </c>
      <c r="S16" s="7">
        <v>23.853427512896101</v>
      </c>
      <c r="T16" t="s">
        <v>46</v>
      </c>
      <c r="U16">
        <v>3.54104601225092</v>
      </c>
      <c r="V16" t="s">
        <v>56</v>
      </c>
      <c r="W16" t="s">
        <v>48</v>
      </c>
      <c r="X16" s="7">
        <v>371.25529551987103</v>
      </c>
      <c r="Y16" s="4">
        <f t="shared" si="0"/>
        <v>4750.0313568718266</v>
      </c>
      <c r="Z16">
        <f t="shared" si="1"/>
        <v>215.90181736455855</v>
      </c>
      <c r="AA16" s="4">
        <f t="shared" si="2"/>
        <v>399.96699353620374</v>
      </c>
    </row>
    <row r="17" spans="1:27" x14ac:dyDescent="0.2">
      <c r="A17" t="s">
        <v>57</v>
      </c>
      <c r="B17" t="s">
        <v>92</v>
      </c>
      <c r="C17" s="7">
        <v>52.075930682707799</v>
      </c>
      <c r="D17">
        <v>75</v>
      </c>
      <c r="E17">
        <v>705</v>
      </c>
      <c r="F17" s="7">
        <v>9692.3180402184298</v>
      </c>
      <c r="G17" t="s">
        <v>26</v>
      </c>
      <c r="H17">
        <v>69</v>
      </c>
      <c r="I17">
        <v>1</v>
      </c>
      <c r="J17">
        <v>88</v>
      </c>
      <c r="K17">
        <v>5</v>
      </c>
      <c r="L17" t="s">
        <v>27</v>
      </c>
      <c r="M17" s="7">
        <v>9.2359314372492207</v>
      </c>
      <c r="N17" t="s">
        <v>44</v>
      </c>
      <c r="O17" t="s">
        <v>29</v>
      </c>
      <c r="P17">
        <v>10</v>
      </c>
      <c r="Q17">
        <v>841</v>
      </c>
      <c r="R17">
        <v>12</v>
      </c>
      <c r="S17" s="7">
        <v>5.9306936455283097</v>
      </c>
      <c r="T17" t="s">
        <v>30</v>
      </c>
      <c r="U17">
        <v>0.613326899164507</v>
      </c>
      <c r="V17" t="s">
        <v>40</v>
      </c>
      <c r="W17" t="s">
        <v>32</v>
      </c>
      <c r="X17" s="7">
        <v>339.67286994860598</v>
      </c>
      <c r="Y17" s="4">
        <f t="shared" si="0"/>
        <v>9337.4785451870448</v>
      </c>
      <c r="Z17">
        <f t="shared" si="1"/>
        <v>1634.2638179475603</v>
      </c>
      <c r="AA17" s="4">
        <f t="shared" si="2"/>
        <v>354.83949503138354</v>
      </c>
    </row>
    <row r="18" spans="1:27" x14ac:dyDescent="0.2">
      <c r="A18" t="s">
        <v>57</v>
      </c>
      <c r="B18" t="s">
        <v>113</v>
      </c>
      <c r="C18" s="7">
        <v>63.828398347710902</v>
      </c>
      <c r="D18">
        <v>30</v>
      </c>
      <c r="E18">
        <v>484</v>
      </c>
      <c r="F18" s="7">
        <v>1061.6185230132801</v>
      </c>
      <c r="G18" t="s">
        <v>26</v>
      </c>
      <c r="H18">
        <v>100</v>
      </c>
      <c r="I18">
        <v>16</v>
      </c>
      <c r="J18">
        <v>26</v>
      </c>
      <c r="K18">
        <v>7</v>
      </c>
      <c r="L18" t="s">
        <v>27</v>
      </c>
      <c r="M18" s="7">
        <v>7.2937225968677204</v>
      </c>
      <c r="N18" t="s">
        <v>39</v>
      </c>
      <c r="O18" t="s">
        <v>45</v>
      </c>
      <c r="P18">
        <v>11</v>
      </c>
      <c r="Q18">
        <v>176</v>
      </c>
      <c r="R18">
        <v>4</v>
      </c>
      <c r="S18" s="7">
        <v>1.90076224351945</v>
      </c>
      <c r="T18" t="s">
        <v>46</v>
      </c>
      <c r="U18">
        <v>0.44719401546382298</v>
      </c>
      <c r="V18" t="s">
        <v>40</v>
      </c>
      <c r="W18" t="s">
        <v>48</v>
      </c>
      <c r="X18" s="7">
        <v>312.57427361009297</v>
      </c>
      <c r="Y18" s="4">
        <f t="shared" si="0"/>
        <v>739.84976456279992</v>
      </c>
      <c r="Z18">
        <f t="shared" si="1"/>
        <v>558.52252254736925</v>
      </c>
      <c r="AA18" s="4">
        <f t="shared" si="2"/>
        <v>321.76875845048016</v>
      </c>
    </row>
    <row r="19" spans="1:27" x14ac:dyDescent="0.2">
      <c r="A19" t="s">
        <v>57</v>
      </c>
      <c r="B19" t="s">
        <v>126</v>
      </c>
      <c r="C19" s="7">
        <v>90.204427520528</v>
      </c>
      <c r="D19">
        <v>88</v>
      </c>
      <c r="E19">
        <v>478</v>
      </c>
      <c r="F19" s="7">
        <v>2633.1219813122498</v>
      </c>
      <c r="G19" t="s">
        <v>26</v>
      </c>
      <c r="H19">
        <v>57</v>
      </c>
      <c r="I19">
        <v>29</v>
      </c>
      <c r="J19">
        <v>77</v>
      </c>
      <c r="K19">
        <v>9</v>
      </c>
      <c r="L19" t="s">
        <v>36</v>
      </c>
      <c r="M19" s="7">
        <v>6.5996141596895397</v>
      </c>
      <c r="N19" t="s">
        <v>39</v>
      </c>
      <c r="O19" t="s">
        <v>53</v>
      </c>
      <c r="P19">
        <v>21</v>
      </c>
      <c r="Q19">
        <v>152</v>
      </c>
      <c r="R19">
        <v>11</v>
      </c>
      <c r="S19" s="7">
        <v>55.760492895244198</v>
      </c>
      <c r="T19" t="s">
        <v>30</v>
      </c>
      <c r="U19">
        <v>3.2133296074383</v>
      </c>
      <c r="V19" t="s">
        <v>47</v>
      </c>
      <c r="W19" t="s">
        <v>32</v>
      </c>
      <c r="X19" s="7">
        <v>677.94456984618296</v>
      </c>
      <c r="Y19" s="4">
        <f t="shared" si="0"/>
        <v>1892.8173044111331</v>
      </c>
      <c r="Z19">
        <f t="shared" si="1"/>
        <v>47.221999745573058</v>
      </c>
      <c r="AA19" s="4">
        <f t="shared" si="2"/>
        <v>740.30467690111664</v>
      </c>
    </row>
    <row r="20" spans="1:27" x14ac:dyDescent="0.2">
      <c r="A20" t="s">
        <v>57</v>
      </c>
      <c r="B20" t="s">
        <v>150</v>
      </c>
      <c r="C20" s="7">
        <v>24.423131420373299</v>
      </c>
      <c r="D20">
        <v>29</v>
      </c>
      <c r="E20">
        <v>324</v>
      </c>
      <c r="F20" s="7">
        <v>7698.4247656321104</v>
      </c>
      <c r="G20" t="s">
        <v>26</v>
      </c>
      <c r="H20">
        <v>67</v>
      </c>
      <c r="I20">
        <v>2</v>
      </c>
      <c r="J20">
        <v>32</v>
      </c>
      <c r="K20">
        <v>3</v>
      </c>
      <c r="L20" t="s">
        <v>43</v>
      </c>
      <c r="M20" s="7">
        <v>5.3528780439967996</v>
      </c>
      <c r="N20" t="s">
        <v>28</v>
      </c>
      <c r="O20" t="s">
        <v>29</v>
      </c>
      <c r="P20">
        <v>28</v>
      </c>
      <c r="Q20">
        <v>648</v>
      </c>
      <c r="R20">
        <v>28</v>
      </c>
      <c r="S20" s="7">
        <v>17.803756331391199</v>
      </c>
      <c r="T20" t="s">
        <v>30</v>
      </c>
      <c r="U20">
        <v>3.8720476814821301</v>
      </c>
      <c r="V20" t="s">
        <v>31</v>
      </c>
      <c r="W20" t="s">
        <v>48</v>
      </c>
      <c r="X20" s="7">
        <v>188.74214114905601</v>
      </c>
      <c r="Y20" s="4">
        <f t="shared" si="0"/>
        <v>7486.525990107667</v>
      </c>
      <c r="Z20">
        <f t="shared" si="1"/>
        <v>432.40452308698553</v>
      </c>
      <c r="AA20" s="4">
        <f t="shared" si="2"/>
        <v>211.89877552444403</v>
      </c>
    </row>
    <row r="21" spans="1:27" x14ac:dyDescent="0.2">
      <c r="A21" t="s">
        <v>57</v>
      </c>
      <c r="B21" t="s">
        <v>75</v>
      </c>
      <c r="C21" s="7">
        <v>84.893868984950799</v>
      </c>
      <c r="D21">
        <v>60</v>
      </c>
      <c r="E21">
        <v>601</v>
      </c>
      <c r="F21" s="7">
        <v>7087.0526963574302</v>
      </c>
      <c r="G21" t="s">
        <v>38</v>
      </c>
      <c r="H21">
        <v>69</v>
      </c>
      <c r="I21">
        <v>25</v>
      </c>
      <c r="J21">
        <v>7</v>
      </c>
      <c r="K21">
        <v>6</v>
      </c>
      <c r="L21" t="s">
        <v>27</v>
      </c>
      <c r="M21" s="7">
        <v>6.0378837692182898</v>
      </c>
      <c r="N21" t="s">
        <v>44</v>
      </c>
      <c r="O21" t="s">
        <v>62</v>
      </c>
      <c r="P21">
        <v>19</v>
      </c>
      <c r="Q21">
        <v>791</v>
      </c>
      <c r="R21">
        <v>4</v>
      </c>
      <c r="S21" s="7">
        <v>61.735728954160898</v>
      </c>
      <c r="T21" t="s">
        <v>30</v>
      </c>
      <c r="U21">
        <v>1.8607567631014899E-2</v>
      </c>
      <c r="V21" t="s">
        <v>40</v>
      </c>
      <c r="W21" t="s">
        <v>41</v>
      </c>
      <c r="X21" s="7">
        <v>523.36091472015801</v>
      </c>
      <c r="Y21" s="4">
        <f t="shared" si="0"/>
        <v>6495.9181689138941</v>
      </c>
      <c r="Z21">
        <f t="shared" si="1"/>
        <v>114.79661480339212</v>
      </c>
      <c r="AA21" s="4">
        <f t="shared" si="2"/>
        <v>591.13452744353719</v>
      </c>
    </row>
    <row r="22" spans="1:27" x14ac:dyDescent="0.2">
      <c r="A22" t="s">
        <v>57</v>
      </c>
      <c r="B22" t="s">
        <v>77</v>
      </c>
      <c r="C22" s="7">
        <v>4.3243411858641601</v>
      </c>
      <c r="D22">
        <v>30</v>
      </c>
      <c r="E22">
        <v>391</v>
      </c>
      <c r="F22" s="7">
        <v>8858.3675710114803</v>
      </c>
      <c r="G22" t="s">
        <v>38</v>
      </c>
      <c r="H22">
        <v>84</v>
      </c>
      <c r="I22">
        <v>5</v>
      </c>
      <c r="J22">
        <v>29</v>
      </c>
      <c r="K22">
        <v>7</v>
      </c>
      <c r="L22" t="s">
        <v>36</v>
      </c>
      <c r="M22" s="7">
        <v>2.92485760114555</v>
      </c>
      <c r="N22" t="s">
        <v>44</v>
      </c>
      <c r="O22" t="s">
        <v>45</v>
      </c>
      <c r="P22">
        <v>11</v>
      </c>
      <c r="Q22">
        <v>568</v>
      </c>
      <c r="R22">
        <v>29</v>
      </c>
      <c r="S22" s="7">
        <v>98.6099572427038</v>
      </c>
      <c r="T22" t="s">
        <v>30</v>
      </c>
      <c r="U22">
        <v>1.3422915627227301</v>
      </c>
      <c r="V22" t="s">
        <v>47</v>
      </c>
      <c r="W22" t="s">
        <v>48</v>
      </c>
      <c r="X22" s="7">
        <v>196.329446112412</v>
      </c>
      <c r="Y22" s="4">
        <f t="shared" si="0"/>
        <v>8560.5033100552191</v>
      </c>
      <c r="Z22">
        <f t="shared" si="1"/>
        <v>89.832384261244727</v>
      </c>
      <c r="AA22" s="4">
        <f t="shared" si="2"/>
        <v>297.86426095626138</v>
      </c>
    </row>
    <row r="23" spans="1:27" x14ac:dyDescent="0.2">
      <c r="A23" t="s">
        <v>57</v>
      </c>
      <c r="B23" t="s">
        <v>81</v>
      </c>
      <c r="C23" s="7">
        <v>92.557360812401996</v>
      </c>
      <c r="D23">
        <v>42</v>
      </c>
      <c r="E23">
        <v>352</v>
      </c>
      <c r="F23" s="7">
        <v>2686.4572235759802</v>
      </c>
      <c r="G23" t="s">
        <v>38</v>
      </c>
      <c r="H23">
        <v>47</v>
      </c>
      <c r="I23">
        <v>9</v>
      </c>
      <c r="J23">
        <v>62</v>
      </c>
      <c r="K23">
        <v>8</v>
      </c>
      <c r="L23" t="s">
        <v>43</v>
      </c>
      <c r="M23" s="7">
        <v>7.4067509529980704</v>
      </c>
      <c r="N23" t="s">
        <v>44</v>
      </c>
      <c r="O23" t="s">
        <v>29</v>
      </c>
      <c r="P23">
        <v>25</v>
      </c>
      <c r="Q23">
        <v>291</v>
      </c>
      <c r="R23">
        <v>4</v>
      </c>
      <c r="S23" s="7">
        <v>10.5282450700421</v>
      </c>
      <c r="T23" t="s">
        <v>46</v>
      </c>
      <c r="U23">
        <v>2.8646678378833701</v>
      </c>
      <c r="V23" t="s">
        <v>56</v>
      </c>
      <c r="W23" t="s">
        <v>32</v>
      </c>
      <c r="X23" s="7">
        <v>762.45918215568304</v>
      </c>
      <c r="Y23" s="4">
        <f t="shared" si="0"/>
        <v>1906.0630453972569</v>
      </c>
      <c r="Z23">
        <f t="shared" si="1"/>
        <v>255.16666887060197</v>
      </c>
      <c r="AA23" s="4">
        <f t="shared" si="2"/>
        <v>780.39417817872322</v>
      </c>
    </row>
    <row r="24" spans="1:27" x14ac:dyDescent="0.2">
      <c r="A24" t="s">
        <v>57</v>
      </c>
      <c r="B24" t="s">
        <v>103</v>
      </c>
      <c r="C24" s="7">
        <v>78.897913205639995</v>
      </c>
      <c r="D24">
        <v>19</v>
      </c>
      <c r="E24">
        <v>99</v>
      </c>
      <c r="F24" s="7">
        <v>8001.6132065190004</v>
      </c>
      <c r="G24" t="s">
        <v>38</v>
      </c>
      <c r="H24">
        <v>97</v>
      </c>
      <c r="I24">
        <v>24</v>
      </c>
      <c r="J24">
        <v>9</v>
      </c>
      <c r="K24">
        <v>6</v>
      </c>
      <c r="L24" t="s">
        <v>43</v>
      </c>
      <c r="M24" s="7">
        <v>2.5056210329009101</v>
      </c>
      <c r="N24" t="s">
        <v>44</v>
      </c>
      <c r="O24" t="s">
        <v>50</v>
      </c>
      <c r="P24">
        <v>28</v>
      </c>
      <c r="Q24">
        <v>177</v>
      </c>
      <c r="R24">
        <v>28</v>
      </c>
      <c r="S24" s="7">
        <v>14.1478154439792</v>
      </c>
      <c r="T24" t="s">
        <v>64</v>
      </c>
      <c r="U24">
        <v>2.8258139854001301</v>
      </c>
      <c r="V24" t="s">
        <v>47</v>
      </c>
      <c r="W24" t="s">
        <v>48</v>
      </c>
      <c r="X24" s="7">
        <v>336.89016851997701</v>
      </c>
      <c r="Y24" s="4">
        <f t="shared" si="0"/>
        <v>7648.0696015221429</v>
      </c>
      <c r="Z24">
        <f t="shared" si="1"/>
        <v>565.57234848042913</v>
      </c>
      <c r="AA24" s="4">
        <f t="shared" si="2"/>
        <v>353.54360499685714</v>
      </c>
    </row>
    <row r="25" spans="1:27" x14ac:dyDescent="0.2">
      <c r="A25" t="s">
        <v>57</v>
      </c>
      <c r="B25" t="s">
        <v>116</v>
      </c>
      <c r="C25" s="7">
        <v>72.796353955587307</v>
      </c>
      <c r="D25">
        <v>89</v>
      </c>
      <c r="E25">
        <v>270</v>
      </c>
      <c r="F25" s="7">
        <v>3899.7468337292198</v>
      </c>
      <c r="G25" t="s">
        <v>38</v>
      </c>
      <c r="H25">
        <v>86</v>
      </c>
      <c r="I25">
        <v>2</v>
      </c>
      <c r="J25">
        <v>40</v>
      </c>
      <c r="K25">
        <v>7</v>
      </c>
      <c r="L25" t="s">
        <v>43</v>
      </c>
      <c r="M25" s="7">
        <v>7.2917013887767697</v>
      </c>
      <c r="N25" t="s">
        <v>61</v>
      </c>
      <c r="O25" t="s">
        <v>29</v>
      </c>
      <c r="P25">
        <v>13</v>
      </c>
      <c r="Q25">
        <v>751</v>
      </c>
      <c r="R25">
        <v>14</v>
      </c>
      <c r="S25" s="7">
        <v>21.048642725168602</v>
      </c>
      <c r="T25" t="s">
        <v>64</v>
      </c>
      <c r="U25">
        <v>1.87400140404437</v>
      </c>
      <c r="V25" t="s">
        <v>56</v>
      </c>
      <c r="W25" t="s">
        <v>41</v>
      </c>
      <c r="X25" s="7">
        <v>320.84651575911101</v>
      </c>
      <c r="Y25" s="4">
        <f t="shared" si="0"/>
        <v>3550.5599738561637</v>
      </c>
      <c r="Z25">
        <f t="shared" si="1"/>
        <v>185.27307839503379</v>
      </c>
      <c r="AA25" s="4">
        <f t="shared" si="2"/>
        <v>349.18685987305633</v>
      </c>
    </row>
    <row r="26" spans="1:27" x14ac:dyDescent="0.2">
      <c r="A26" t="s">
        <v>57</v>
      </c>
      <c r="B26" t="s">
        <v>143</v>
      </c>
      <c r="C26" s="7">
        <v>97.760085581938597</v>
      </c>
      <c r="D26">
        <v>10</v>
      </c>
      <c r="E26">
        <v>134</v>
      </c>
      <c r="F26" s="7">
        <v>5924.6825668532301</v>
      </c>
      <c r="G26" t="s">
        <v>38</v>
      </c>
      <c r="H26">
        <v>90</v>
      </c>
      <c r="I26">
        <v>1</v>
      </c>
      <c r="J26">
        <v>27</v>
      </c>
      <c r="K26">
        <v>8</v>
      </c>
      <c r="L26" t="s">
        <v>27</v>
      </c>
      <c r="M26" s="7">
        <v>9.9298162452772498</v>
      </c>
      <c r="N26" t="s">
        <v>39</v>
      </c>
      <c r="O26" t="s">
        <v>45</v>
      </c>
      <c r="P26">
        <v>23</v>
      </c>
      <c r="Q26">
        <v>370</v>
      </c>
      <c r="R26">
        <v>11</v>
      </c>
      <c r="S26" s="7">
        <v>46.603873381644398</v>
      </c>
      <c r="T26" t="s">
        <v>30</v>
      </c>
      <c r="U26">
        <v>1.9076657339590699</v>
      </c>
      <c r="V26" t="s">
        <v>47</v>
      </c>
      <c r="W26" t="s">
        <v>32</v>
      </c>
      <c r="X26" s="7">
        <v>517.49997392906005</v>
      </c>
      <c r="Y26" s="4">
        <f t="shared" si="0"/>
        <v>5350.6489032972495</v>
      </c>
      <c r="Z26">
        <f t="shared" si="1"/>
        <v>127.12854398035402</v>
      </c>
      <c r="AA26" s="4">
        <f t="shared" si="2"/>
        <v>574.03366355598166</v>
      </c>
    </row>
    <row r="27" spans="1:27" x14ac:dyDescent="0.2">
      <c r="A27" t="s">
        <v>57</v>
      </c>
      <c r="B27" t="s">
        <v>148</v>
      </c>
      <c r="C27" s="7">
        <v>3.0376887246314102</v>
      </c>
      <c r="D27">
        <v>97</v>
      </c>
      <c r="E27">
        <v>987</v>
      </c>
      <c r="F27" s="7">
        <v>7888.3565466618702</v>
      </c>
      <c r="G27" t="s">
        <v>38</v>
      </c>
      <c r="H27">
        <v>77</v>
      </c>
      <c r="I27">
        <v>26</v>
      </c>
      <c r="J27">
        <v>72</v>
      </c>
      <c r="K27">
        <v>9</v>
      </c>
      <c r="L27" t="s">
        <v>27</v>
      </c>
      <c r="M27" s="7">
        <v>6.9429459420325799</v>
      </c>
      <c r="N27" t="s">
        <v>61</v>
      </c>
      <c r="O27" t="s">
        <v>50</v>
      </c>
      <c r="P27">
        <v>12</v>
      </c>
      <c r="Q27">
        <v>908</v>
      </c>
      <c r="R27">
        <v>14</v>
      </c>
      <c r="S27" s="7">
        <v>60.387378614862101</v>
      </c>
      <c r="T27" t="s">
        <v>64</v>
      </c>
      <c r="U27">
        <v>1.4636074984727701</v>
      </c>
      <c r="V27" t="s">
        <v>47</v>
      </c>
      <c r="W27" t="s">
        <v>32</v>
      </c>
      <c r="X27" s="7">
        <v>846.66525698669398</v>
      </c>
      <c r="Y27" s="4">
        <f t="shared" si="0"/>
        <v>6974.3609651182815</v>
      </c>
      <c r="Z27">
        <f t="shared" si="1"/>
        <v>130.62922629862999</v>
      </c>
      <c r="AA27" s="4">
        <f t="shared" si="2"/>
        <v>913.99558154358863</v>
      </c>
    </row>
    <row r="28" spans="1:27" x14ac:dyDescent="0.2">
      <c r="A28" t="s">
        <v>24</v>
      </c>
      <c r="B28" t="s">
        <v>124</v>
      </c>
      <c r="C28" s="7">
        <v>47.914541824058702</v>
      </c>
      <c r="D28">
        <v>90</v>
      </c>
      <c r="E28">
        <v>32</v>
      </c>
      <c r="F28" s="7">
        <v>7014.8879872033804</v>
      </c>
      <c r="G28" t="s">
        <v>35</v>
      </c>
      <c r="H28">
        <v>10</v>
      </c>
      <c r="I28">
        <v>12</v>
      </c>
      <c r="J28">
        <v>22</v>
      </c>
      <c r="K28">
        <v>4</v>
      </c>
      <c r="L28" t="s">
        <v>27</v>
      </c>
      <c r="M28" s="7">
        <v>6.3157177546007199</v>
      </c>
      <c r="N28" t="s">
        <v>39</v>
      </c>
      <c r="O28" t="s">
        <v>53</v>
      </c>
      <c r="P28">
        <v>22</v>
      </c>
      <c r="Q28">
        <v>775</v>
      </c>
      <c r="R28">
        <v>16</v>
      </c>
      <c r="S28" s="7">
        <v>11.440781823761199</v>
      </c>
      <c r="T28" t="s">
        <v>64</v>
      </c>
      <c r="U28">
        <v>1.8305755986122301</v>
      </c>
      <c r="V28" t="s">
        <v>31</v>
      </c>
      <c r="W28" t="s">
        <v>41</v>
      </c>
      <c r="X28" s="7">
        <v>183.27289874871099</v>
      </c>
      <c r="Y28" s="4">
        <f t="shared" si="0"/>
        <v>6813.8585888763073</v>
      </c>
      <c r="Z28">
        <f t="shared" si="1"/>
        <v>613.14760610452845</v>
      </c>
      <c r="AA28" s="4">
        <f t="shared" si="2"/>
        <v>201.0293983270729</v>
      </c>
    </row>
    <row r="29" spans="1:27" x14ac:dyDescent="0.2">
      <c r="A29" t="s">
        <v>24</v>
      </c>
      <c r="B29" t="s">
        <v>128</v>
      </c>
      <c r="C29" s="7">
        <v>3.1700114135661499</v>
      </c>
      <c r="D29">
        <v>64</v>
      </c>
      <c r="E29">
        <v>904</v>
      </c>
      <c r="F29" s="7">
        <v>5709.9452959692799</v>
      </c>
      <c r="G29" t="s">
        <v>35</v>
      </c>
      <c r="H29">
        <v>41</v>
      </c>
      <c r="I29">
        <v>6</v>
      </c>
      <c r="J29">
        <v>1</v>
      </c>
      <c r="K29">
        <v>5</v>
      </c>
      <c r="L29" t="s">
        <v>36</v>
      </c>
      <c r="M29" s="7">
        <v>5.2376546500374399</v>
      </c>
      <c r="N29" t="s">
        <v>52</v>
      </c>
      <c r="O29" t="s">
        <v>50</v>
      </c>
      <c r="P29">
        <v>1</v>
      </c>
      <c r="Q29">
        <v>919</v>
      </c>
      <c r="R29">
        <v>9</v>
      </c>
      <c r="S29" s="7">
        <v>80.580852156447804</v>
      </c>
      <c r="T29" t="s">
        <v>46</v>
      </c>
      <c r="U29">
        <v>0.39661272410993498</v>
      </c>
      <c r="V29" t="s">
        <v>47</v>
      </c>
      <c r="W29" t="s">
        <v>48</v>
      </c>
      <c r="X29" s="7">
        <v>341.55265678322297</v>
      </c>
      <c r="Y29" s="4">
        <f t="shared" si="0"/>
        <v>5282.5741323795719</v>
      </c>
      <c r="Z29">
        <f t="shared" si="1"/>
        <v>70.859827653391093</v>
      </c>
      <c r="AA29" s="4">
        <f t="shared" si="2"/>
        <v>427.3711635897082</v>
      </c>
    </row>
    <row r="30" spans="1:27" x14ac:dyDescent="0.2">
      <c r="A30" t="s">
        <v>24</v>
      </c>
      <c r="B30" t="s">
        <v>78</v>
      </c>
      <c r="C30" s="7">
        <v>4.1563083593111001</v>
      </c>
      <c r="D30">
        <v>32</v>
      </c>
      <c r="E30">
        <v>209</v>
      </c>
      <c r="F30" s="7">
        <v>9049.0778609398894</v>
      </c>
      <c r="G30" t="s">
        <v>55</v>
      </c>
      <c r="H30">
        <v>4</v>
      </c>
      <c r="I30">
        <v>26</v>
      </c>
      <c r="J30">
        <v>2</v>
      </c>
      <c r="K30">
        <v>8</v>
      </c>
      <c r="L30" t="s">
        <v>43</v>
      </c>
      <c r="M30" s="7">
        <v>9.7412916892843597</v>
      </c>
      <c r="N30" t="s">
        <v>61</v>
      </c>
      <c r="O30" t="s">
        <v>53</v>
      </c>
      <c r="P30">
        <v>28</v>
      </c>
      <c r="Q30">
        <v>447</v>
      </c>
      <c r="R30">
        <v>3</v>
      </c>
      <c r="S30" s="7">
        <v>40.382359702924802</v>
      </c>
      <c r="T30" t="s">
        <v>30</v>
      </c>
      <c r="U30">
        <v>3.69131029262872</v>
      </c>
      <c r="V30" t="s">
        <v>40</v>
      </c>
      <c r="W30" t="s">
        <v>48</v>
      </c>
      <c r="X30" s="7">
        <v>758.72477260293795</v>
      </c>
      <c r="Y30" s="4">
        <f t="shared" si="0"/>
        <v>8240.2294369447427</v>
      </c>
      <c r="Z30">
        <f t="shared" si="1"/>
        <v>224.08492043332686</v>
      </c>
      <c r="AA30" s="4">
        <f t="shared" si="2"/>
        <v>808.84842399514707</v>
      </c>
    </row>
    <row r="31" spans="1:27" x14ac:dyDescent="0.2">
      <c r="A31" t="s">
        <v>24</v>
      </c>
      <c r="B31" t="s">
        <v>79</v>
      </c>
      <c r="C31" s="7">
        <v>39.629343985092603</v>
      </c>
      <c r="D31">
        <v>73</v>
      </c>
      <c r="E31">
        <v>142</v>
      </c>
      <c r="F31" s="7">
        <v>2174.7770543506499</v>
      </c>
      <c r="G31" t="s">
        <v>55</v>
      </c>
      <c r="H31">
        <v>82</v>
      </c>
      <c r="I31">
        <v>11</v>
      </c>
      <c r="J31">
        <v>52</v>
      </c>
      <c r="K31">
        <v>3</v>
      </c>
      <c r="L31" t="s">
        <v>43</v>
      </c>
      <c r="M31" s="7">
        <v>2.2310736812817198</v>
      </c>
      <c r="N31" t="s">
        <v>52</v>
      </c>
      <c r="O31" t="s">
        <v>45</v>
      </c>
      <c r="P31">
        <v>19</v>
      </c>
      <c r="Q31">
        <v>934</v>
      </c>
      <c r="R31">
        <v>23</v>
      </c>
      <c r="S31" s="7">
        <v>78.280383118415301</v>
      </c>
      <c r="T31" t="s">
        <v>30</v>
      </c>
      <c r="U31">
        <v>3.79723121711418</v>
      </c>
      <c r="V31" t="s">
        <v>31</v>
      </c>
      <c r="W31" t="s">
        <v>32</v>
      </c>
      <c r="X31" s="7">
        <v>458.53594573920901</v>
      </c>
      <c r="Y31" s="4">
        <f t="shared" si="0"/>
        <v>1635.7296518117439</v>
      </c>
      <c r="Z31">
        <f t="shared" si="1"/>
        <v>27.781890784321391</v>
      </c>
      <c r="AA31" s="4">
        <f t="shared" si="2"/>
        <v>539.047402538906</v>
      </c>
    </row>
    <row r="32" spans="1:27" x14ac:dyDescent="0.2">
      <c r="A32" t="s">
        <v>24</v>
      </c>
      <c r="B32" t="s">
        <v>80</v>
      </c>
      <c r="C32" s="7">
        <v>97.446946617892806</v>
      </c>
      <c r="D32">
        <v>9</v>
      </c>
      <c r="E32">
        <v>353</v>
      </c>
      <c r="F32" s="7">
        <v>3716.49332589403</v>
      </c>
      <c r="G32" t="s">
        <v>55</v>
      </c>
      <c r="H32">
        <v>59</v>
      </c>
      <c r="I32">
        <v>16</v>
      </c>
      <c r="J32">
        <v>48</v>
      </c>
      <c r="K32">
        <v>4</v>
      </c>
      <c r="L32" t="s">
        <v>27</v>
      </c>
      <c r="M32" s="7">
        <v>6.5075486210785503</v>
      </c>
      <c r="N32" t="s">
        <v>61</v>
      </c>
      <c r="O32" t="s">
        <v>53</v>
      </c>
      <c r="P32">
        <v>26</v>
      </c>
      <c r="Q32">
        <v>171</v>
      </c>
      <c r="R32">
        <v>4</v>
      </c>
      <c r="S32" s="7">
        <v>15.972229757181699</v>
      </c>
      <c r="T32" t="s">
        <v>64</v>
      </c>
      <c r="U32">
        <v>2.1193197367249201</v>
      </c>
      <c r="V32" t="s">
        <v>47</v>
      </c>
      <c r="W32" t="s">
        <v>48</v>
      </c>
      <c r="X32" s="7">
        <v>617.86691645837698</v>
      </c>
      <c r="Y32" s="4">
        <f t="shared" si="0"/>
        <v>3076.1466310573928</v>
      </c>
      <c r="Z32">
        <f t="shared" si="1"/>
        <v>232.68468976430538</v>
      </c>
      <c r="AA32" s="4">
        <f t="shared" si="2"/>
        <v>640.3466948366372</v>
      </c>
    </row>
    <row r="33" spans="1:27" x14ac:dyDescent="0.2">
      <c r="A33" t="s">
        <v>24</v>
      </c>
      <c r="B33" t="s">
        <v>84</v>
      </c>
      <c r="C33" s="7">
        <v>8.0228592105263896</v>
      </c>
      <c r="D33">
        <v>10</v>
      </c>
      <c r="E33">
        <v>327</v>
      </c>
      <c r="F33" s="7">
        <v>2766.3423668660798</v>
      </c>
      <c r="G33" t="s">
        <v>55</v>
      </c>
      <c r="H33">
        <v>60</v>
      </c>
      <c r="I33">
        <v>26</v>
      </c>
      <c r="J33">
        <v>35</v>
      </c>
      <c r="K33">
        <v>7</v>
      </c>
      <c r="L33" t="s">
        <v>27</v>
      </c>
      <c r="M33" s="7">
        <v>8.9545283153180097</v>
      </c>
      <c r="N33" t="s">
        <v>52</v>
      </c>
      <c r="O33" t="s">
        <v>45</v>
      </c>
      <c r="P33">
        <v>27</v>
      </c>
      <c r="Q33">
        <v>806</v>
      </c>
      <c r="R33">
        <v>30</v>
      </c>
      <c r="S33" s="7">
        <v>51.634893400109299</v>
      </c>
      <c r="T33" t="s">
        <v>30</v>
      </c>
      <c r="U33">
        <v>0.96539470535239302</v>
      </c>
      <c r="V33" t="s">
        <v>31</v>
      </c>
      <c r="W33" t="s">
        <v>41</v>
      </c>
      <c r="X33" s="7">
        <v>880.08098824716103</v>
      </c>
      <c r="Y33" s="4">
        <f t="shared" si="0"/>
        <v>1825.6719569034915</v>
      </c>
      <c r="Z33">
        <f t="shared" si="1"/>
        <v>53.575057189141482</v>
      </c>
      <c r="AA33" s="4">
        <f t="shared" si="2"/>
        <v>940.67040996258834</v>
      </c>
    </row>
    <row r="34" spans="1:27" x14ac:dyDescent="0.2">
      <c r="A34" t="s">
        <v>24</v>
      </c>
      <c r="B34" t="s">
        <v>99</v>
      </c>
      <c r="C34" s="7">
        <v>33.784138033065503</v>
      </c>
      <c r="D34">
        <v>1</v>
      </c>
      <c r="E34">
        <v>24</v>
      </c>
      <c r="F34" s="7">
        <v>5267.9568075105199</v>
      </c>
      <c r="G34" t="s">
        <v>55</v>
      </c>
      <c r="H34">
        <v>93</v>
      </c>
      <c r="I34">
        <v>7</v>
      </c>
      <c r="J34">
        <v>52</v>
      </c>
      <c r="K34">
        <v>6</v>
      </c>
      <c r="L34" t="s">
        <v>27</v>
      </c>
      <c r="M34" s="7">
        <v>5.2151550087119096</v>
      </c>
      <c r="N34" t="s">
        <v>61</v>
      </c>
      <c r="O34" t="s">
        <v>62</v>
      </c>
      <c r="P34">
        <v>25</v>
      </c>
      <c r="Q34">
        <v>794</v>
      </c>
      <c r="R34">
        <v>25</v>
      </c>
      <c r="S34" s="7">
        <v>66.312544439991598</v>
      </c>
      <c r="T34" t="s">
        <v>64</v>
      </c>
      <c r="U34">
        <v>3.2196046120841002</v>
      </c>
      <c r="V34" t="s">
        <v>47</v>
      </c>
      <c r="W34" t="s">
        <v>48</v>
      </c>
      <c r="X34" s="7">
        <v>495.30569702847299</v>
      </c>
      <c r="Y34" s="4">
        <f t="shared" si="0"/>
        <v>4701.1234110333426</v>
      </c>
      <c r="Z34">
        <f t="shared" si="1"/>
        <v>79.441331229231707</v>
      </c>
      <c r="AA34" s="4">
        <f t="shared" si="2"/>
        <v>566.83339647717651</v>
      </c>
    </row>
    <row r="35" spans="1:27" x14ac:dyDescent="0.2">
      <c r="A35" t="s">
        <v>24</v>
      </c>
      <c r="B35" t="s">
        <v>105</v>
      </c>
      <c r="C35" s="7">
        <v>26.700760972461701</v>
      </c>
      <c r="D35">
        <v>61</v>
      </c>
      <c r="E35">
        <v>154</v>
      </c>
      <c r="F35" s="7">
        <v>9866.4654579796897</v>
      </c>
      <c r="G35" t="s">
        <v>55</v>
      </c>
      <c r="H35">
        <v>100</v>
      </c>
      <c r="I35">
        <v>4</v>
      </c>
      <c r="J35">
        <v>52</v>
      </c>
      <c r="K35">
        <v>1</v>
      </c>
      <c r="L35" t="s">
        <v>36</v>
      </c>
      <c r="M35" s="7">
        <v>4.78300055794766</v>
      </c>
      <c r="N35" t="s">
        <v>44</v>
      </c>
      <c r="O35" t="s">
        <v>53</v>
      </c>
      <c r="P35">
        <v>18</v>
      </c>
      <c r="Q35">
        <v>673</v>
      </c>
      <c r="R35">
        <v>28</v>
      </c>
      <c r="S35" s="7">
        <v>14.190328344569901</v>
      </c>
      <c r="T35" t="s">
        <v>30</v>
      </c>
      <c r="U35">
        <v>1.77295117208355</v>
      </c>
      <c r="V35" t="s">
        <v>31</v>
      </c>
      <c r="W35" t="s">
        <v>48</v>
      </c>
      <c r="X35" s="7">
        <v>694.98231757944495</v>
      </c>
      <c r="Y35" s="4">
        <f t="shared" si="0"/>
        <v>9152.5098114977282</v>
      </c>
      <c r="Z35">
        <f t="shared" si="1"/>
        <v>695.2950783380013</v>
      </c>
      <c r="AA35" s="4">
        <f t="shared" si="2"/>
        <v>713.9556464819625</v>
      </c>
    </row>
    <row r="36" spans="1:27" x14ac:dyDescent="0.2">
      <c r="A36" t="s">
        <v>24</v>
      </c>
      <c r="B36" t="s">
        <v>109</v>
      </c>
      <c r="C36" s="7">
        <v>79.855058340789398</v>
      </c>
      <c r="D36">
        <v>16</v>
      </c>
      <c r="E36">
        <v>701</v>
      </c>
      <c r="F36" s="7">
        <v>2925.6751703038099</v>
      </c>
      <c r="G36" t="s">
        <v>55</v>
      </c>
      <c r="H36">
        <v>97</v>
      </c>
      <c r="I36">
        <v>11</v>
      </c>
      <c r="J36">
        <v>11</v>
      </c>
      <c r="K36">
        <v>5</v>
      </c>
      <c r="L36" t="s">
        <v>36</v>
      </c>
      <c r="M36" s="7">
        <v>5.0143649550309002</v>
      </c>
      <c r="N36" t="s">
        <v>61</v>
      </c>
      <c r="O36" t="s">
        <v>50</v>
      </c>
      <c r="P36">
        <v>27</v>
      </c>
      <c r="Q36">
        <v>918</v>
      </c>
      <c r="R36">
        <v>5</v>
      </c>
      <c r="S36" s="7">
        <v>30.323545256616502</v>
      </c>
      <c r="T36" t="s">
        <v>46</v>
      </c>
      <c r="U36">
        <v>4.5489196593963799</v>
      </c>
      <c r="V36" t="s">
        <v>56</v>
      </c>
      <c r="W36" t="s">
        <v>32</v>
      </c>
      <c r="X36" s="7">
        <v>323.01292795247798</v>
      </c>
      <c r="Y36" s="4">
        <f t="shared" si="0"/>
        <v>2567.3243321396844</v>
      </c>
      <c r="Z36">
        <f t="shared" si="1"/>
        <v>96.481962961287877</v>
      </c>
      <c r="AA36" s="4">
        <f t="shared" si="2"/>
        <v>358.35083816412538</v>
      </c>
    </row>
    <row r="37" spans="1:27" x14ac:dyDescent="0.2">
      <c r="A37" t="s">
        <v>24</v>
      </c>
      <c r="B37" t="s">
        <v>130</v>
      </c>
      <c r="C37" s="7">
        <v>69.108799547430294</v>
      </c>
      <c r="D37">
        <v>23</v>
      </c>
      <c r="E37">
        <v>241</v>
      </c>
      <c r="F37" s="7">
        <v>5328.3759842977497</v>
      </c>
      <c r="G37" t="s">
        <v>55</v>
      </c>
      <c r="H37">
        <v>38</v>
      </c>
      <c r="I37">
        <v>1</v>
      </c>
      <c r="J37">
        <v>22</v>
      </c>
      <c r="K37">
        <v>10</v>
      </c>
      <c r="L37" t="s">
        <v>36</v>
      </c>
      <c r="M37" s="7">
        <v>7.0545383368369201</v>
      </c>
      <c r="N37" t="s">
        <v>61</v>
      </c>
      <c r="O37" t="s">
        <v>53</v>
      </c>
      <c r="P37">
        <v>25</v>
      </c>
      <c r="Q37">
        <v>985</v>
      </c>
      <c r="R37">
        <v>24</v>
      </c>
      <c r="S37" s="7">
        <v>64.323597795600193</v>
      </c>
      <c r="T37" t="s">
        <v>30</v>
      </c>
      <c r="U37">
        <v>2.1800374515822099</v>
      </c>
      <c r="V37" t="s">
        <v>47</v>
      </c>
      <c r="W37" t="s">
        <v>48</v>
      </c>
      <c r="X37" s="7">
        <v>997.41345013319403</v>
      </c>
      <c r="Y37" s="4">
        <f t="shared" si="0"/>
        <v>4259.5843980321188</v>
      </c>
      <c r="Z37">
        <f t="shared" si="1"/>
        <v>82.837032860469392</v>
      </c>
      <c r="AA37" s="4">
        <f t="shared" si="2"/>
        <v>1068.7915862656312</v>
      </c>
    </row>
    <row r="38" spans="1:27" x14ac:dyDescent="0.2">
      <c r="A38" t="s">
        <v>24</v>
      </c>
      <c r="B38" t="s">
        <v>141</v>
      </c>
      <c r="C38" s="7">
        <v>80.414036650355698</v>
      </c>
      <c r="D38">
        <v>24</v>
      </c>
      <c r="E38">
        <v>79</v>
      </c>
      <c r="F38" s="7">
        <v>5133.8467010866898</v>
      </c>
      <c r="G38" t="s">
        <v>55</v>
      </c>
      <c r="H38">
        <v>5</v>
      </c>
      <c r="I38">
        <v>7</v>
      </c>
      <c r="J38">
        <v>55</v>
      </c>
      <c r="K38">
        <v>10</v>
      </c>
      <c r="L38" t="s">
        <v>36</v>
      </c>
      <c r="M38" s="7">
        <v>6.5758037975485299</v>
      </c>
      <c r="N38" t="s">
        <v>28</v>
      </c>
      <c r="O38" t="s">
        <v>62</v>
      </c>
      <c r="P38">
        <v>27</v>
      </c>
      <c r="Q38">
        <v>523</v>
      </c>
      <c r="R38">
        <v>17</v>
      </c>
      <c r="S38" s="7">
        <v>28.696996824143099</v>
      </c>
      <c r="T38" t="s">
        <v>46</v>
      </c>
      <c r="U38">
        <v>3.6937377878392699</v>
      </c>
      <c r="V38" t="s">
        <v>56</v>
      </c>
      <c r="W38" t="s">
        <v>32</v>
      </c>
      <c r="X38" s="7">
        <v>879.35921773492396</v>
      </c>
      <c r="Y38" s="4">
        <f t="shared" si="0"/>
        <v>4219.2146827300749</v>
      </c>
      <c r="Z38">
        <f t="shared" si="1"/>
        <v>178.89839597318169</v>
      </c>
      <c r="AA38" s="4">
        <f t="shared" si="2"/>
        <v>914.6320183566155</v>
      </c>
    </row>
    <row r="39" spans="1:27" x14ac:dyDescent="0.2">
      <c r="A39" t="s">
        <v>24</v>
      </c>
      <c r="B39" t="s">
        <v>151</v>
      </c>
      <c r="C39" s="7">
        <v>3.5261112591434101</v>
      </c>
      <c r="D39">
        <v>56</v>
      </c>
      <c r="E39">
        <v>62</v>
      </c>
      <c r="F39" s="7">
        <v>4370.9165799845296</v>
      </c>
      <c r="G39" t="s">
        <v>55</v>
      </c>
      <c r="H39">
        <v>46</v>
      </c>
      <c r="I39">
        <v>19</v>
      </c>
      <c r="J39">
        <v>4</v>
      </c>
      <c r="K39">
        <v>9</v>
      </c>
      <c r="L39" t="s">
        <v>36</v>
      </c>
      <c r="M39" s="7">
        <v>7.9048456112096703</v>
      </c>
      <c r="N39" t="s">
        <v>52</v>
      </c>
      <c r="O39" t="s">
        <v>29</v>
      </c>
      <c r="P39">
        <v>10</v>
      </c>
      <c r="Q39">
        <v>535</v>
      </c>
      <c r="R39">
        <v>13</v>
      </c>
      <c r="S39" s="7">
        <v>65.765155926367399</v>
      </c>
      <c r="T39" t="s">
        <v>46</v>
      </c>
      <c r="U39">
        <v>3.3762378347179798</v>
      </c>
      <c r="V39" t="s">
        <v>31</v>
      </c>
      <c r="W39" t="s">
        <v>48</v>
      </c>
      <c r="X39" s="7">
        <v>540.13242286796697</v>
      </c>
      <c r="Y39" s="4">
        <f t="shared" si="0"/>
        <v>3757.1141555789859</v>
      </c>
      <c r="Z39">
        <f t="shared" si="1"/>
        <v>66.462498543732437</v>
      </c>
      <c r="AA39" s="4">
        <f t="shared" si="2"/>
        <v>613.802424405544</v>
      </c>
    </row>
    <row r="40" spans="1:27" x14ac:dyDescent="0.2">
      <c r="A40" t="s">
        <v>24</v>
      </c>
      <c r="B40" t="s">
        <v>25</v>
      </c>
      <c r="C40" s="7">
        <v>69.808005542115694</v>
      </c>
      <c r="D40">
        <v>55</v>
      </c>
      <c r="E40">
        <v>802</v>
      </c>
      <c r="F40" s="7">
        <v>8661.9967923923796</v>
      </c>
      <c r="G40" t="s">
        <v>26</v>
      </c>
      <c r="H40">
        <v>58</v>
      </c>
      <c r="I40">
        <v>7</v>
      </c>
      <c r="J40">
        <v>96</v>
      </c>
      <c r="K40">
        <v>4</v>
      </c>
      <c r="L40" t="s">
        <v>27</v>
      </c>
      <c r="M40" s="7">
        <v>2.9565721394308002</v>
      </c>
      <c r="N40" t="s">
        <v>28</v>
      </c>
      <c r="O40" t="s">
        <v>29</v>
      </c>
      <c r="P40">
        <v>29</v>
      </c>
      <c r="Q40">
        <v>215</v>
      </c>
      <c r="R40">
        <v>29</v>
      </c>
      <c r="S40" s="7">
        <v>46.279879240508301</v>
      </c>
      <c r="T40" t="s">
        <v>30</v>
      </c>
      <c r="U40">
        <v>0.226410360849925</v>
      </c>
      <c r="V40" t="s">
        <v>31</v>
      </c>
      <c r="W40" t="s">
        <v>32</v>
      </c>
      <c r="X40" s="7">
        <v>187.75207545920301</v>
      </c>
      <c r="Y40" s="4">
        <f t="shared" si="0"/>
        <v>8425.0082655532387</v>
      </c>
      <c r="Z40">
        <f t="shared" si="1"/>
        <v>187.16550117552214</v>
      </c>
      <c r="AA40" s="4">
        <f t="shared" si="2"/>
        <v>236.98852683914211</v>
      </c>
    </row>
    <row r="41" spans="1:27" x14ac:dyDescent="0.2">
      <c r="A41" t="s">
        <v>24</v>
      </c>
      <c r="B41" t="s">
        <v>51</v>
      </c>
      <c r="C41" s="7">
        <v>1.6999760138659299</v>
      </c>
      <c r="D41">
        <v>87</v>
      </c>
      <c r="E41">
        <v>147</v>
      </c>
      <c r="F41" s="7">
        <v>2828.3487459757498</v>
      </c>
      <c r="G41" t="s">
        <v>26</v>
      </c>
      <c r="H41">
        <v>90</v>
      </c>
      <c r="I41">
        <v>27</v>
      </c>
      <c r="J41">
        <v>66</v>
      </c>
      <c r="K41">
        <v>3</v>
      </c>
      <c r="L41" t="s">
        <v>27</v>
      </c>
      <c r="M41" s="7">
        <v>4.4440988643822896</v>
      </c>
      <c r="N41" t="s">
        <v>52</v>
      </c>
      <c r="O41" t="s">
        <v>53</v>
      </c>
      <c r="P41">
        <v>10</v>
      </c>
      <c r="Q41">
        <v>104</v>
      </c>
      <c r="R41">
        <v>17</v>
      </c>
      <c r="S41" s="7">
        <v>56.766475557431797</v>
      </c>
      <c r="T41" t="s">
        <v>46</v>
      </c>
      <c r="U41">
        <v>2.7791935115711599</v>
      </c>
      <c r="V41" t="s">
        <v>31</v>
      </c>
      <c r="W41" t="s">
        <v>48</v>
      </c>
      <c r="X41" s="7">
        <v>235.461236735537</v>
      </c>
      <c r="Y41" s="4">
        <f t="shared" si="0"/>
        <v>2531.6769348183984</v>
      </c>
      <c r="Z41">
        <f t="shared" si="1"/>
        <v>49.824279527698558</v>
      </c>
      <c r="AA41" s="4">
        <f t="shared" si="2"/>
        <v>296.6718111573511</v>
      </c>
    </row>
    <row r="42" spans="1:27" x14ac:dyDescent="0.2">
      <c r="A42" t="s">
        <v>24</v>
      </c>
      <c r="B42" t="s">
        <v>100</v>
      </c>
      <c r="C42" s="7">
        <v>27.082207199888899</v>
      </c>
      <c r="D42">
        <v>75</v>
      </c>
      <c r="E42">
        <v>859</v>
      </c>
      <c r="F42" s="7">
        <v>2556.7673606335902</v>
      </c>
      <c r="G42" t="s">
        <v>26</v>
      </c>
      <c r="H42">
        <v>92</v>
      </c>
      <c r="I42">
        <v>29</v>
      </c>
      <c r="J42">
        <v>6</v>
      </c>
      <c r="K42">
        <v>8</v>
      </c>
      <c r="L42" t="s">
        <v>27</v>
      </c>
      <c r="M42" s="7">
        <v>4.0709558370840799</v>
      </c>
      <c r="N42" t="s">
        <v>28</v>
      </c>
      <c r="O42" t="s">
        <v>62</v>
      </c>
      <c r="P42">
        <v>18</v>
      </c>
      <c r="Q42">
        <v>870</v>
      </c>
      <c r="R42">
        <v>23</v>
      </c>
      <c r="S42" s="7">
        <v>77.322353211051606</v>
      </c>
      <c r="T42" t="s">
        <v>30</v>
      </c>
      <c r="U42">
        <v>3.6486105925361998</v>
      </c>
      <c r="V42" t="s">
        <v>31</v>
      </c>
      <c r="W42" t="s">
        <v>32</v>
      </c>
      <c r="X42" s="7">
        <v>380.43593711196399</v>
      </c>
      <c r="Y42" s="4">
        <f t="shared" si="0"/>
        <v>2094.9381144734907</v>
      </c>
      <c r="Z42">
        <f t="shared" si="1"/>
        <v>33.066341807457484</v>
      </c>
      <c r="AA42" s="4">
        <f t="shared" si="2"/>
        <v>461.82924616009967</v>
      </c>
    </row>
    <row r="43" spans="1:27" x14ac:dyDescent="0.2">
      <c r="A43" t="s">
        <v>24</v>
      </c>
      <c r="B43" t="s">
        <v>102</v>
      </c>
      <c r="C43" s="7">
        <v>76.035544426891704</v>
      </c>
      <c r="D43">
        <v>28</v>
      </c>
      <c r="E43">
        <v>29</v>
      </c>
      <c r="F43" s="7">
        <v>7397.0710045871801</v>
      </c>
      <c r="G43" t="s">
        <v>26</v>
      </c>
      <c r="H43">
        <v>30</v>
      </c>
      <c r="I43">
        <v>16</v>
      </c>
      <c r="J43">
        <v>9</v>
      </c>
      <c r="K43">
        <v>3</v>
      </c>
      <c r="L43" t="s">
        <v>43</v>
      </c>
      <c r="M43" s="7">
        <v>7.0958331565551296</v>
      </c>
      <c r="N43" t="s">
        <v>61</v>
      </c>
      <c r="O43" t="s">
        <v>29</v>
      </c>
      <c r="P43">
        <v>9</v>
      </c>
      <c r="Q43">
        <v>109</v>
      </c>
      <c r="R43">
        <v>18</v>
      </c>
      <c r="S43" s="7">
        <v>23.126363582464698</v>
      </c>
      <c r="T43" t="s">
        <v>46</v>
      </c>
      <c r="U43">
        <v>1.6981125407144</v>
      </c>
      <c r="V43" t="s">
        <v>47</v>
      </c>
      <c r="W43" t="s">
        <v>32</v>
      </c>
      <c r="X43" s="7">
        <v>768.65191395437</v>
      </c>
      <c r="Y43" s="4">
        <f t="shared" si="0"/>
        <v>6598.1968938937907</v>
      </c>
      <c r="Z43">
        <f t="shared" si="1"/>
        <v>319.85448028655594</v>
      </c>
      <c r="AA43" s="4">
        <f t="shared" si="2"/>
        <v>798.87411069338987</v>
      </c>
    </row>
    <row r="44" spans="1:27" x14ac:dyDescent="0.2">
      <c r="A44" t="s">
        <v>24</v>
      </c>
      <c r="B44" t="s">
        <v>108</v>
      </c>
      <c r="C44" s="7">
        <v>31.1462431602408</v>
      </c>
      <c r="D44">
        <v>11</v>
      </c>
      <c r="E44">
        <v>622</v>
      </c>
      <c r="F44" s="7">
        <v>6088.0214799408504</v>
      </c>
      <c r="G44" t="s">
        <v>26</v>
      </c>
      <c r="H44">
        <v>33</v>
      </c>
      <c r="I44">
        <v>22</v>
      </c>
      <c r="J44">
        <v>61</v>
      </c>
      <c r="K44">
        <v>3</v>
      </c>
      <c r="L44" t="s">
        <v>27</v>
      </c>
      <c r="M44" s="7">
        <v>4.3051034712876302</v>
      </c>
      <c r="N44" t="s">
        <v>39</v>
      </c>
      <c r="O44" t="s">
        <v>45</v>
      </c>
      <c r="P44">
        <v>26</v>
      </c>
      <c r="Q44">
        <v>497</v>
      </c>
      <c r="R44">
        <v>29</v>
      </c>
      <c r="S44" s="7">
        <v>30.186023375822501</v>
      </c>
      <c r="T44" t="s">
        <v>64</v>
      </c>
      <c r="U44">
        <v>2.4787719755397402</v>
      </c>
      <c r="V44" t="s">
        <v>31</v>
      </c>
      <c r="W44" t="s">
        <v>32</v>
      </c>
      <c r="X44" s="7">
        <v>814.06999658218695</v>
      </c>
      <c r="Y44" s="4">
        <f t="shared" si="0"/>
        <v>5239.4603565115531</v>
      </c>
      <c r="Z44">
        <f t="shared" si="1"/>
        <v>201.68345476128704</v>
      </c>
      <c r="AA44" s="4">
        <f t="shared" si="2"/>
        <v>848.56112342929714</v>
      </c>
    </row>
    <row r="45" spans="1:27" x14ac:dyDescent="0.2">
      <c r="A45" t="s">
        <v>24</v>
      </c>
      <c r="B45" t="s">
        <v>122</v>
      </c>
      <c r="C45" s="7">
        <v>37.931812382790298</v>
      </c>
      <c r="D45">
        <v>29</v>
      </c>
      <c r="E45">
        <v>163</v>
      </c>
      <c r="F45" s="7">
        <v>3550.21843278099</v>
      </c>
      <c r="G45" t="s">
        <v>26</v>
      </c>
      <c r="H45">
        <v>0</v>
      </c>
      <c r="I45">
        <v>8</v>
      </c>
      <c r="J45">
        <v>58</v>
      </c>
      <c r="K45">
        <v>8</v>
      </c>
      <c r="L45" t="s">
        <v>27</v>
      </c>
      <c r="M45" s="7">
        <v>1.19425186488499</v>
      </c>
      <c r="N45" t="s">
        <v>61</v>
      </c>
      <c r="O45" t="s">
        <v>53</v>
      </c>
      <c r="P45">
        <v>2</v>
      </c>
      <c r="Q45">
        <v>375</v>
      </c>
      <c r="R45">
        <v>18</v>
      </c>
      <c r="S45" s="7">
        <v>97.113581563462205</v>
      </c>
      <c r="T45" t="s">
        <v>46</v>
      </c>
      <c r="U45">
        <v>1.9834678721741801</v>
      </c>
      <c r="V45" t="s">
        <v>47</v>
      </c>
      <c r="W45" t="s">
        <v>48</v>
      </c>
      <c r="X45" s="7">
        <v>299.70630311810299</v>
      </c>
      <c r="Y45" s="4">
        <f t="shared" si="0"/>
        <v>3152.2042962345404</v>
      </c>
      <c r="Z45">
        <f t="shared" si="1"/>
        <v>36.557383381653757</v>
      </c>
      <c r="AA45" s="4">
        <f t="shared" si="2"/>
        <v>398.01413654645023</v>
      </c>
    </row>
    <row r="46" spans="1:27" x14ac:dyDescent="0.2">
      <c r="A46" t="s">
        <v>24</v>
      </c>
      <c r="B46" t="s">
        <v>133</v>
      </c>
      <c r="C46" s="7">
        <v>57.057031221103202</v>
      </c>
      <c r="D46">
        <v>56</v>
      </c>
      <c r="E46">
        <v>198</v>
      </c>
      <c r="F46" s="7">
        <v>7888.7232684270803</v>
      </c>
      <c r="G46" t="s">
        <v>26</v>
      </c>
      <c r="H46">
        <v>31</v>
      </c>
      <c r="I46">
        <v>25</v>
      </c>
      <c r="J46">
        <v>20</v>
      </c>
      <c r="K46">
        <v>1</v>
      </c>
      <c r="L46" t="s">
        <v>27</v>
      </c>
      <c r="M46" s="7">
        <v>6.49632536429504</v>
      </c>
      <c r="N46" t="s">
        <v>28</v>
      </c>
      <c r="O46" t="s">
        <v>53</v>
      </c>
      <c r="P46">
        <v>5</v>
      </c>
      <c r="Q46">
        <v>228</v>
      </c>
      <c r="R46">
        <v>12</v>
      </c>
      <c r="S46" s="7">
        <v>57.870902924036201</v>
      </c>
      <c r="T46" t="s">
        <v>30</v>
      </c>
      <c r="U46">
        <v>0.16587162748060799</v>
      </c>
      <c r="V46" t="s">
        <v>40</v>
      </c>
      <c r="W46" t="s">
        <v>41</v>
      </c>
      <c r="X46" s="7">
        <v>351.50421933503799</v>
      </c>
      <c r="Y46" s="4">
        <f t="shared" si="0"/>
        <v>7472.8518208037103</v>
      </c>
      <c r="Z46">
        <f t="shared" si="1"/>
        <v>136.31588362777322</v>
      </c>
      <c r="AA46" s="4">
        <f t="shared" si="2"/>
        <v>415.87144762336925</v>
      </c>
    </row>
    <row r="47" spans="1:27" x14ac:dyDescent="0.2">
      <c r="A47" t="s">
        <v>24</v>
      </c>
      <c r="B47" t="s">
        <v>37</v>
      </c>
      <c r="C47" s="7">
        <v>11.319683293090501</v>
      </c>
      <c r="D47">
        <v>34</v>
      </c>
      <c r="E47">
        <v>8</v>
      </c>
      <c r="F47" s="7">
        <v>9577.7496258687297</v>
      </c>
      <c r="G47" t="s">
        <v>38</v>
      </c>
      <c r="H47">
        <v>1</v>
      </c>
      <c r="I47">
        <v>10</v>
      </c>
      <c r="J47">
        <v>88</v>
      </c>
      <c r="K47">
        <v>2</v>
      </c>
      <c r="L47" t="s">
        <v>27</v>
      </c>
      <c r="M47" s="7">
        <v>8.0544792617321495</v>
      </c>
      <c r="N47" t="s">
        <v>39</v>
      </c>
      <c r="O47" t="s">
        <v>29</v>
      </c>
      <c r="P47">
        <v>12</v>
      </c>
      <c r="Q47">
        <v>971</v>
      </c>
      <c r="R47">
        <v>27</v>
      </c>
      <c r="S47" s="7">
        <v>30.6880193482842</v>
      </c>
      <c r="T47" t="s">
        <v>30</v>
      </c>
      <c r="U47">
        <v>4.5805926191992201</v>
      </c>
      <c r="V47" t="s">
        <v>40</v>
      </c>
      <c r="W47" t="s">
        <v>41</v>
      </c>
      <c r="X47" s="7">
        <v>141.920281771519</v>
      </c>
      <c r="Y47" s="4">
        <f t="shared" si="0"/>
        <v>9397.0868454871925</v>
      </c>
      <c r="Z47">
        <f t="shared" si="1"/>
        <v>312.10061220207854</v>
      </c>
      <c r="AA47" s="4">
        <f t="shared" si="2"/>
        <v>180.66278038153536</v>
      </c>
    </row>
    <row r="48" spans="1:27" x14ac:dyDescent="0.2">
      <c r="A48" t="s">
        <v>24</v>
      </c>
      <c r="B48" t="s">
        <v>66</v>
      </c>
      <c r="C48" s="7">
        <v>71.213389075359999</v>
      </c>
      <c r="D48">
        <v>41</v>
      </c>
      <c r="E48">
        <v>336</v>
      </c>
      <c r="F48" s="7">
        <v>2873.74144602144</v>
      </c>
      <c r="G48" t="s">
        <v>38</v>
      </c>
      <c r="H48">
        <v>100</v>
      </c>
      <c r="I48">
        <v>30</v>
      </c>
      <c r="J48">
        <v>85</v>
      </c>
      <c r="K48">
        <v>4</v>
      </c>
      <c r="L48" t="s">
        <v>36</v>
      </c>
      <c r="M48" s="7">
        <v>1.32527401018452</v>
      </c>
      <c r="N48" t="s">
        <v>52</v>
      </c>
      <c r="O48" t="s">
        <v>45</v>
      </c>
      <c r="P48">
        <v>3</v>
      </c>
      <c r="Q48">
        <v>563</v>
      </c>
      <c r="R48">
        <v>3</v>
      </c>
      <c r="S48" s="7">
        <v>32.321286213424003</v>
      </c>
      <c r="T48" t="s">
        <v>46</v>
      </c>
      <c r="U48">
        <v>2.1612537475559099</v>
      </c>
      <c r="V48" t="s">
        <v>31</v>
      </c>
      <c r="W48" t="s">
        <v>32</v>
      </c>
      <c r="X48" s="7">
        <v>402.96878907376998</v>
      </c>
      <c r="Y48" s="4">
        <f t="shared" si="0"/>
        <v>2437.1260967240614</v>
      </c>
      <c r="Z48">
        <f t="shared" si="1"/>
        <v>88.911729163423232</v>
      </c>
      <c r="AA48" s="4">
        <f t="shared" si="2"/>
        <v>436.61534929737849</v>
      </c>
    </row>
    <row r="49" spans="1:27" x14ac:dyDescent="0.2">
      <c r="A49" t="s">
        <v>24</v>
      </c>
      <c r="B49" t="s">
        <v>72</v>
      </c>
      <c r="C49" s="7">
        <v>36.4436277704609</v>
      </c>
      <c r="D49">
        <v>23</v>
      </c>
      <c r="E49">
        <v>620</v>
      </c>
      <c r="F49" s="7">
        <v>9364.6735050761708</v>
      </c>
      <c r="G49" t="s">
        <v>38</v>
      </c>
      <c r="H49">
        <v>10</v>
      </c>
      <c r="I49">
        <v>10</v>
      </c>
      <c r="J49">
        <v>46</v>
      </c>
      <c r="K49">
        <v>8</v>
      </c>
      <c r="L49" t="s">
        <v>43</v>
      </c>
      <c r="M49" s="7">
        <v>4.3392247141107001</v>
      </c>
      <c r="N49" t="s">
        <v>61</v>
      </c>
      <c r="O49" t="s">
        <v>45</v>
      </c>
      <c r="P49">
        <v>18</v>
      </c>
      <c r="Q49">
        <v>374</v>
      </c>
      <c r="R49">
        <v>17</v>
      </c>
      <c r="S49" s="7">
        <v>27.107980854843898</v>
      </c>
      <c r="T49" t="s">
        <v>30</v>
      </c>
      <c r="U49">
        <v>2.2319391107292601</v>
      </c>
      <c r="V49" t="s">
        <v>56</v>
      </c>
      <c r="W49" t="s">
        <v>48</v>
      </c>
      <c r="X49" s="7">
        <v>593.48025872065102</v>
      </c>
      <c r="Y49" s="4">
        <f t="shared" si="0"/>
        <v>8739.7460407865656</v>
      </c>
      <c r="Z49">
        <f t="shared" si="1"/>
        <v>345.45817171782483</v>
      </c>
      <c r="AA49" s="4">
        <f t="shared" si="2"/>
        <v>624.92746428960561</v>
      </c>
    </row>
    <row r="50" spans="1:27" x14ac:dyDescent="0.2">
      <c r="A50" t="s">
        <v>24</v>
      </c>
      <c r="B50" t="s">
        <v>76</v>
      </c>
      <c r="C50" s="7">
        <v>27.679780886501899</v>
      </c>
      <c r="D50">
        <v>55</v>
      </c>
      <c r="E50">
        <v>884</v>
      </c>
      <c r="F50" s="7">
        <v>2390.8078665561702</v>
      </c>
      <c r="G50" t="s">
        <v>38</v>
      </c>
      <c r="H50">
        <v>71</v>
      </c>
      <c r="I50">
        <v>1</v>
      </c>
      <c r="J50">
        <v>63</v>
      </c>
      <c r="K50">
        <v>10</v>
      </c>
      <c r="L50" t="s">
        <v>36</v>
      </c>
      <c r="M50" s="7">
        <v>9.5676489209230393</v>
      </c>
      <c r="N50" t="s">
        <v>52</v>
      </c>
      <c r="O50" t="s">
        <v>45</v>
      </c>
      <c r="P50">
        <v>22</v>
      </c>
      <c r="Q50">
        <v>780</v>
      </c>
      <c r="R50">
        <v>28</v>
      </c>
      <c r="S50" s="7">
        <v>50.120839612977299</v>
      </c>
      <c r="T50" t="s">
        <v>46</v>
      </c>
      <c r="U50">
        <v>2.5912754732111098</v>
      </c>
      <c r="V50" t="s">
        <v>47</v>
      </c>
      <c r="W50" t="s">
        <v>41</v>
      </c>
      <c r="X50" s="7">
        <v>205.57199582694699</v>
      </c>
      <c r="Y50" s="4">
        <f t="shared" si="0"/>
        <v>2125.5473821953228</v>
      </c>
      <c r="Z50">
        <f t="shared" si="1"/>
        <v>47.700874227516763</v>
      </c>
      <c r="AA50" s="4">
        <f t="shared" si="2"/>
        <v>265.26048436084733</v>
      </c>
    </row>
    <row r="51" spans="1:27" x14ac:dyDescent="0.2">
      <c r="A51" t="s">
        <v>24</v>
      </c>
      <c r="B51" t="s">
        <v>97</v>
      </c>
      <c r="C51" s="7">
        <v>11.7432717763092</v>
      </c>
      <c r="D51">
        <v>6</v>
      </c>
      <c r="E51">
        <v>598</v>
      </c>
      <c r="F51" s="7">
        <v>5737.4255991190203</v>
      </c>
      <c r="G51" t="s">
        <v>38</v>
      </c>
      <c r="H51">
        <v>36</v>
      </c>
      <c r="I51">
        <v>29</v>
      </c>
      <c r="J51">
        <v>85</v>
      </c>
      <c r="K51">
        <v>9</v>
      </c>
      <c r="L51" t="s">
        <v>27</v>
      </c>
      <c r="M51" s="7">
        <v>3.6940212683884499</v>
      </c>
      <c r="N51" t="s">
        <v>44</v>
      </c>
      <c r="O51" t="s">
        <v>29</v>
      </c>
      <c r="P51">
        <v>1</v>
      </c>
      <c r="Q51">
        <v>206</v>
      </c>
      <c r="R51">
        <v>23</v>
      </c>
      <c r="S51" s="7">
        <v>26.2773659573324</v>
      </c>
      <c r="T51" t="s">
        <v>30</v>
      </c>
      <c r="U51">
        <v>0.37230476798509698</v>
      </c>
      <c r="V51" t="s">
        <v>40</v>
      </c>
      <c r="W51" t="s">
        <v>48</v>
      </c>
      <c r="X51" s="7">
        <v>716.04411975933999</v>
      </c>
      <c r="Y51" s="4">
        <f t="shared" si="0"/>
        <v>4991.4100921339596</v>
      </c>
      <c r="Z51">
        <f t="shared" si="1"/>
        <v>218.34097102560071</v>
      </c>
      <c r="AA51" s="4">
        <f t="shared" si="2"/>
        <v>746.01550698506094</v>
      </c>
    </row>
    <row r="52" spans="1:27" x14ac:dyDescent="0.2">
      <c r="A52" t="s">
        <v>24</v>
      </c>
      <c r="B52" t="s">
        <v>111</v>
      </c>
      <c r="C52" s="7">
        <v>49.263205350734097</v>
      </c>
      <c r="D52">
        <v>65</v>
      </c>
      <c r="E52">
        <v>227</v>
      </c>
      <c r="F52" s="7">
        <v>1605.8669003924001</v>
      </c>
      <c r="G52" t="s">
        <v>38</v>
      </c>
      <c r="H52">
        <v>5</v>
      </c>
      <c r="I52">
        <v>18</v>
      </c>
      <c r="J52">
        <v>51</v>
      </c>
      <c r="K52">
        <v>1</v>
      </c>
      <c r="L52" t="s">
        <v>27</v>
      </c>
      <c r="M52" s="7">
        <v>9.1605585353818704</v>
      </c>
      <c r="N52" t="s">
        <v>61</v>
      </c>
      <c r="O52" t="s">
        <v>50</v>
      </c>
      <c r="P52">
        <v>21</v>
      </c>
      <c r="Q52">
        <v>588</v>
      </c>
      <c r="R52">
        <v>25</v>
      </c>
      <c r="S52" s="7">
        <v>67.779622987078099</v>
      </c>
      <c r="T52" t="s">
        <v>30</v>
      </c>
      <c r="U52">
        <v>2.5111748302126999</v>
      </c>
      <c r="V52" t="s">
        <v>47</v>
      </c>
      <c r="W52" t="s">
        <v>48</v>
      </c>
      <c r="X52" s="7">
        <v>482.19123860252802</v>
      </c>
      <c r="Y52" s="4">
        <f t="shared" si="0"/>
        <v>1046.7354802674122</v>
      </c>
      <c r="Z52">
        <f t="shared" si="1"/>
        <v>23.692473189155269</v>
      </c>
      <c r="AA52" s="4">
        <f t="shared" si="2"/>
        <v>559.13142012498804</v>
      </c>
    </row>
    <row r="53" spans="1:27" x14ac:dyDescent="0.2">
      <c r="A53" t="s">
        <v>24</v>
      </c>
      <c r="B53" t="s">
        <v>115</v>
      </c>
      <c r="C53" s="7">
        <v>52.028749903294901</v>
      </c>
      <c r="D53">
        <v>23</v>
      </c>
      <c r="E53">
        <v>117</v>
      </c>
      <c r="F53" s="7">
        <v>6885.5893508962499</v>
      </c>
      <c r="G53" t="s">
        <v>38</v>
      </c>
      <c r="H53">
        <v>32</v>
      </c>
      <c r="I53">
        <v>23</v>
      </c>
      <c r="J53">
        <v>36</v>
      </c>
      <c r="K53">
        <v>7</v>
      </c>
      <c r="L53" t="s">
        <v>43</v>
      </c>
      <c r="M53" s="7">
        <v>9.0303404225219399</v>
      </c>
      <c r="N53" t="s">
        <v>52</v>
      </c>
      <c r="O53" t="s">
        <v>45</v>
      </c>
      <c r="P53">
        <v>14</v>
      </c>
      <c r="Q53">
        <v>480</v>
      </c>
      <c r="R53">
        <v>12</v>
      </c>
      <c r="S53" s="7">
        <v>78.702393968878894</v>
      </c>
      <c r="T53" t="s">
        <v>46</v>
      </c>
      <c r="U53">
        <v>4.3674705382050503</v>
      </c>
      <c r="V53" t="s">
        <v>40</v>
      </c>
      <c r="W53" t="s">
        <v>48</v>
      </c>
      <c r="X53" s="7">
        <v>164.366528243419</v>
      </c>
      <c r="Y53" s="4">
        <f t="shared" si="0"/>
        <v>6633.4900882614302</v>
      </c>
      <c r="Z53">
        <f t="shared" si="1"/>
        <v>87.488944156120624</v>
      </c>
      <c r="AA53" s="4">
        <f t="shared" si="2"/>
        <v>252.09926263481981</v>
      </c>
    </row>
    <row r="54" spans="1:27" x14ac:dyDescent="0.2">
      <c r="A54" t="s">
        <v>24</v>
      </c>
      <c r="B54" t="s">
        <v>131</v>
      </c>
      <c r="C54" s="7">
        <v>57.449742958971399</v>
      </c>
      <c r="D54">
        <v>14</v>
      </c>
      <c r="E54">
        <v>359</v>
      </c>
      <c r="F54" s="7">
        <v>2483.7601775427902</v>
      </c>
      <c r="G54" t="s">
        <v>38</v>
      </c>
      <c r="H54">
        <v>96</v>
      </c>
      <c r="I54">
        <v>28</v>
      </c>
      <c r="J54">
        <v>57</v>
      </c>
      <c r="K54">
        <v>4</v>
      </c>
      <c r="L54" t="s">
        <v>27</v>
      </c>
      <c r="M54" s="7">
        <v>6.7809466256178901</v>
      </c>
      <c r="N54" t="s">
        <v>39</v>
      </c>
      <c r="O54" t="s">
        <v>45</v>
      </c>
      <c r="P54">
        <v>26</v>
      </c>
      <c r="Q54">
        <v>334</v>
      </c>
      <c r="R54">
        <v>5</v>
      </c>
      <c r="S54" s="7">
        <v>42.952444748991802</v>
      </c>
      <c r="T54" t="s">
        <v>64</v>
      </c>
      <c r="U54">
        <v>3.0551418183075398</v>
      </c>
      <c r="V54" t="s">
        <v>31</v>
      </c>
      <c r="W54" t="s">
        <v>32</v>
      </c>
      <c r="X54" s="7">
        <v>852.56809891984994</v>
      </c>
      <c r="Y54" s="4">
        <f t="shared" si="0"/>
        <v>1581.4586872483305</v>
      </c>
      <c r="Z54">
        <f t="shared" si="1"/>
        <v>57.825816249984001</v>
      </c>
      <c r="AA54" s="4">
        <f t="shared" si="2"/>
        <v>902.30149029445954</v>
      </c>
    </row>
    <row r="55" spans="1:27" x14ac:dyDescent="0.2">
      <c r="A55" t="s">
        <v>24</v>
      </c>
      <c r="B55" t="s">
        <v>132</v>
      </c>
      <c r="C55" s="7">
        <v>6.30688317611191</v>
      </c>
      <c r="D55">
        <v>50</v>
      </c>
      <c r="E55">
        <v>946</v>
      </c>
      <c r="F55" s="7">
        <v>1292.45841793775</v>
      </c>
      <c r="G55" t="s">
        <v>38</v>
      </c>
      <c r="H55">
        <v>5</v>
      </c>
      <c r="I55">
        <v>4</v>
      </c>
      <c r="J55">
        <v>51</v>
      </c>
      <c r="K55">
        <v>5</v>
      </c>
      <c r="L55" t="s">
        <v>27</v>
      </c>
      <c r="M55" s="7">
        <v>8.4670497708619905</v>
      </c>
      <c r="N55" t="s">
        <v>44</v>
      </c>
      <c r="O55" t="s">
        <v>29</v>
      </c>
      <c r="P55">
        <v>25</v>
      </c>
      <c r="Q55">
        <v>858</v>
      </c>
      <c r="R55">
        <v>21</v>
      </c>
      <c r="S55" s="7">
        <v>71.126514720403307</v>
      </c>
      <c r="T55" t="s">
        <v>30</v>
      </c>
      <c r="U55">
        <v>4.0968813324704501</v>
      </c>
      <c r="V55" t="s">
        <v>56</v>
      </c>
      <c r="W55" t="s">
        <v>41</v>
      </c>
      <c r="X55" s="7">
        <v>323.59220343132199</v>
      </c>
      <c r="Y55" s="4">
        <f t="shared" si="0"/>
        <v>889.27265001516275</v>
      </c>
      <c r="Z55">
        <f t="shared" si="1"/>
        <v>18.171260366381993</v>
      </c>
      <c r="AA55" s="4">
        <f t="shared" si="2"/>
        <v>403.18576792258727</v>
      </c>
    </row>
    <row r="56" spans="1:27" x14ac:dyDescent="0.2">
      <c r="A56" t="s">
        <v>24</v>
      </c>
      <c r="B56" t="s">
        <v>135</v>
      </c>
      <c r="C56" s="7">
        <v>72.819206930318202</v>
      </c>
      <c r="D56">
        <v>9</v>
      </c>
      <c r="E56">
        <v>774</v>
      </c>
      <c r="F56" s="7">
        <v>4384.4134000458598</v>
      </c>
      <c r="G56" t="s">
        <v>38</v>
      </c>
      <c r="H56">
        <v>48</v>
      </c>
      <c r="I56">
        <v>6</v>
      </c>
      <c r="J56">
        <v>8</v>
      </c>
      <c r="K56">
        <v>5</v>
      </c>
      <c r="L56" t="s">
        <v>27</v>
      </c>
      <c r="M56" s="7">
        <v>4.0662775015120403</v>
      </c>
      <c r="N56" t="s">
        <v>28</v>
      </c>
      <c r="O56" t="s">
        <v>50</v>
      </c>
      <c r="P56">
        <v>28</v>
      </c>
      <c r="Q56">
        <v>698</v>
      </c>
      <c r="R56">
        <v>1</v>
      </c>
      <c r="S56" s="7">
        <v>19.789592941903599</v>
      </c>
      <c r="T56" t="s">
        <v>30</v>
      </c>
      <c r="U56">
        <v>2.54754712154871</v>
      </c>
      <c r="V56" t="s">
        <v>47</v>
      </c>
      <c r="W56" t="s">
        <v>32</v>
      </c>
      <c r="X56" s="7">
        <v>276.77833594679799</v>
      </c>
      <c r="Y56" s="4">
        <f t="shared" si="0"/>
        <v>4083.7791936556468</v>
      </c>
      <c r="Z56">
        <f t="shared" si="1"/>
        <v>221.55146964958817</v>
      </c>
      <c r="AA56" s="4">
        <f t="shared" si="2"/>
        <v>300.63420639021365</v>
      </c>
    </row>
    <row r="57" spans="1:27" x14ac:dyDescent="0.2">
      <c r="A57" t="s">
        <v>24</v>
      </c>
      <c r="B57" t="s">
        <v>137</v>
      </c>
      <c r="C57" s="7">
        <v>68.911246211606297</v>
      </c>
      <c r="D57">
        <v>82</v>
      </c>
      <c r="E57">
        <v>663</v>
      </c>
      <c r="F57" s="7">
        <v>2411.7546321104901</v>
      </c>
      <c r="G57" t="s">
        <v>38</v>
      </c>
      <c r="H57">
        <v>65</v>
      </c>
      <c r="I57">
        <v>24</v>
      </c>
      <c r="J57">
        <v>7</v>
      </c>
      <c r="K57">
        <v>8</v>
      </c>
      <c r="L57" t="s">
        <v>27</v>
      </c>
      <c r="M57" s="7">
        <v>4.94983957799694</v>
      </c>
      <c r="N57" t="s">
        <v>39</v>
      </c>
      <c r="O57" t="s">
        <v>53</v>
      </c>
      <c r="P57">
        <v>20</v>
      </c>
      <c r="Q57">
        <v>443</v>
      </c>
      <c r="R57">
        <v>5</v>
      </c>
      <c r="S57" s="7">
        <v>97.730593800533001</v>
      </c>
      <c r="T57" t="s">
        <v>46</v>
      </c>
      <c r="U57">
        <v>0.77300613406724705</v>
      </c>
      <c r="V57" t="s">
        <v>31</v>
      </c>
      <c r="W57" t="s">
        <v>48</v>
      </c>
      <c r="X57" s="7">
        <v>682.97101822609295</v>
      </c>
      <c r="Y57" s="4">
        <f t="shared" si="0"/>
        <v>1626.1031805058674</v>
      </c>
      <c r="Z57">
        <f t="shared" si="1"/>
        <v>24.677580871276124</v>
      </c>
      <c r="AA57" s="4">
        <f t="shared" si="2"/>
        <v>785.65145160462293</v>
      </c>
    </row>
    <row r="58" spans="1:27" x14ac:dyDescent="0.2">
      <c r="A58" t="s">
        <v>24</v>
      </c>
      <c r="B58" t="s">
        <v>138</v>
      </c>
      <c r="C58" s="7">
        <v>89.104367292102197</v>
      </c>
      <c r="D58">
        <v>99</v>
      </c>
      <c r="E58">
        <v>618</v>
      </c>
      <c r="F58" s="7">
        <v>2048.2900998487098</v>
      </c>
      <c r="G58" t="s">
        <v>38</v>
      </c>
      <c r="H58">
        <v>73</v>
      </c>
      <c r="I58">
        <v>26</v>
      </c>
      <c r="J58">
        <v>80</v>
      </c>
      <c r="K58">
        <v>10</v>
      </c>
      <c r="L58" t="s">
        <v>36</v>
      </c>
      <c r="M58" s="7">
        <v>8.3816156249226292</v>
      </c>
      <c r="N58" t="s">
        <v>44</v>
      </c>
      <c r="O58" t="s">
        <v>62</v>
      </c>
      <c r="P58">
        <v>24</v>
      </c>
      <c r="Q58">
        <v>589</v>
      </c>
      <c r="R58">
        <v>22</v>
      </c>
      <c r="S58" s="7">
        <v>33.808636513209002</v>
      </c>
      <c r="T58" t="s">
        <v>64</v>
      </c>
      <c r="U58">
        <v>4.8434565771180402</v>
      </c>
      <c r="V58" t="s">
        <v>40</v>
      </c>
      <c r="W58" t="s">
        <v>32</v>
      </c>
      <c r="X58" s="7">
        <v>465.45700596368698</v>
      </c>
      <c r="Y58" s="4">
        <f t="shared" si="0"/>
        <v>1540.6428417468912</v>
      </c>
      <c r="Z58">
        <f t="shared" si="1"/>
        <v>60.584818291871805</v>
      </c>
      <c r="AA58" s="4">
        <f t="shared" si="2"/>
        <v>507.64725810181864</v>
      </c>
    </row>
    <row r="59" spans="1:27" x14ac:dyDescent="0.2">
      <c r="A59" t="s">
        <v>24</v>
      </c>
      <c r="B59" t="s">
        <v>147</v>
      </c>
      <c r="C59" s="7">
        <v>69.290831002905406</v>
      </c>
      <c r="D59">
        <v>88</v>
      </c>
      <c r="E59">
        <v>114</v>
      </c>
      <c r="F59" s="7">
        <v>4531.4021336919004</v>
      </c>
      <c r="G59" t="s">
        <v>38</v>
      </c>
      <c r="H59">
        <v>63</v>
      </c>
      <c r="I59">
        <v>17</v>
      </c>
      <c r="J59">
        <v>66</v>
      </c>
      <c r="K59">
        <v>1</v>
      </c>
      <c r="L59" t="s">
        <v>43</v>
      </c>
      <c r="M59" s="7">
        <v>7.00643205900439</v>
      </c>
      <c r="N59" t="s">
        <v>52</v>
      </c>
      <c r="O59" t="s">
        <v>62</v>
      </c>
      <c r="P59">
        <v>21</v>
      </c>
      <c r="Q59">
        <v>824</v>
      </c>
      <c r="R59">
        <v>20</v>
      </c>
      <c r="S59" s="7">
        <v>35.633652343343797</v>
      </c>
      <c r="T59" t="s">
        <v>46</v>
      </c>
      <c r="U59">
        <v>4.1657817954241398</v>
      </c>
      <c r="V59" t="s">
        <v>40</v>
      </c>
      <c r="W59" t="s">
        <v>48</v>
      </c>
      <c r="X59" s="7">
        <v>823.52384588815505</v>
      </c>
      <c r="Y59" s="4">
        <f t="shared" si="0"/>
        <v>3665.2382034013972</v>
      </c>
      <c r="Z59">
        <f t="shared" si="1"/>
        <v>127.16636762434894</v>
      </c>
      <c r="AA59" s="4">
        <f t="shared" si="2"/>
        <v>866.16393029050323</v>
      </c>
    </row>
    <row r="60" spans="1:27" x14ac:dyDescent="0.2">
      <c r="A60" t="s">
        <v>24</v>
      </c>
      <c r="B60" t="s">
        <v>149</v>
      </c>
      <c r="C60" s="7">
        <v>77.903927219447695</v>
      </c>
      <c r="D60">
        <v>65</v>
      </c>
      <c r="E60">
        <v>672</v>
      </c>
      <c r="F60" s="7">
        <v>7386.3639440486604</v>
      </c>
      <c r="G60" t="s">
        <v>38</v>
      </c>
      <c r="H60">
        <v>15</v>
      </c>
      <c r="I60">
        <v>14</v>
      </c>
      <c r="J60">
        <v>26</v>
      </c>
      <c r="K60">
        <v>9</v>
      </c>
      <c r="L60" t="s">
        <v>27</v>
      </c>
      <c r="M60" s="7">
        <v>8.6303388696027508</v>
      </c>
      <c r="N60" t="s">
        <v>52</v>
      </c>
      <c r="O60" t="s">
        <v>29</v>
      </c>
      <c r="P60">
        <v>18</v>
      </c>
      <c r="Q60">
        <v>450</v>
      </c>
      <c r="R60">
        <v>26</v>
      </c>
      <c r="S60" s="7">
        <v>58.890685768589897</v>
      </c>
      <c r="T60" t="s">
        <v>30</v>
      </c>
      <c r="U60">
        <v>1.21088212958506</v>
      </c>
      <c r="V60" t="s">
        <v>40</v>
      </c>
      <c r="W60" t="s">
        <v>48</v>
      </c>
      <c r="X60" s="7">
        <v>778.86424137664699</v>
      </c>
      <c r="Y60" s="4">
        <f t="shared" si="0"/>
        <v>6539.9786780338218</v>
      </c>
      <c r="Z60">
        <f t="shared" si="1"/>
        <v>125.42499459206964</v>
      </c>
      <c r="AA60" s="4">
        <f t="shared" si="2"/>
        <v>846.38526601483966</v>
      </c>
    </row>
    <row r="61" spans="1:27" x14ac:dyDescent="0.2">
      <c r="A61" t="s">
        <v>24</v>
      </c>
      <c r="B61" t="s">
        <v>153</v>
      </c>
      <c r="C61" s="7">
        <v>68.517832699276596</v>
      </c>
      <c r="D61">
        <v>17</v>
      </c>
      <c r="E61">
        <v>627</v>
      </c>
      <c r="F61" s="7">
        <v>9185.1858291817007</v>
      </c>
      <c r="G61" t="s">
        <v>38</v>
      </c>
      <c r="H61">
        <v>55</v>
      </c>
      <c r="I61">
        <v>8</v>
      </c>
      <c r="J61">
        <v>59</v>
      </c>
      <c r="K61">
        <v>6</v>
      </c>
      <c r="L61" t="s">
        <v>27</v>
      </c>
      <c r="M61" s="7">
        <v>1.3110237561206199</v>
      </c>
      <c r="N61" t="s">
        <v>61</v>
      </c>
      <c r="O61" t="s">
        <v>62</v>
      </c>
      <c r="P61">
        <v>29</v>
      </c>
      <c r="Q61">
        <v>921</v>
      </c>
      <c r="R61">
        <v>2</v>
      </c>
      <c r="S61" s="7">
        <v>38.072898520625998</v>
      </c>
      <c r="T61" t="s">
        <v>46</v>
      </c>
      <c r="U61">
        <v>0.34602729070550298</v>
      </c>
      <c r="V61" t="s">
        <v>47</v>
      </c>
      <c r="W61" t="s">
        <v>32</v>
      </c>
      <c r="X61" s="7">
        <v>210.743008964246</v>
      </c>
      <c r="Y61" s="4">
        <f t="shared" si="0"/>
        <v>8935.0588979407075</v>
      </c>
      <c r="Z61">
        <f t="shared" si="1"/>
        <v>241.25260187914574</v>
      </c>
      <c r="AA61" s="4">
        <f t="shared" si="2"/>
        <v>250.12693124099263</v>
      </c>
    </row>
    <row r="62" spans="1:27" x14ac:dyDescent="0.2">
      <c r="A62" t="s">
        <v>33</v>
      </c>
      <c r="B62" t="s">
        <v>34</v>
      </c>
      <c r="C62" s="7">
        <v>14.8435232750843</v>
      </c>
      <c r="D62">
        <v>95</v>
      </c>
      <c r="E62">
        <v>736</v>
      </c>
      <c r="F62" s="7">
        <v>7460.9000654458396</v>
      </c>
      <c r="G62" t="s">
        <v>35</v>
      </c>
      <c r="H62">
        <v>53</v>
      </c>
      <c r="I62">
        <v>30</v>
      </c>
      <c r="J62">
        <v>37</v>
      </c>
      <c r="K62">
        <v>2</v>
      </c>
      <c r="L62" t="s">
        <v>36</v>
      </c>
      <c r="M62" s="7">
        <v>9.7165747714313095</v>
      </c>
      <c r="N62" t="s">
        <v>28</v>
      </c>
      <c r="O62" t="s">
        <v>29</v>
      </c>
      <c r="P62">
        <v>23</v>
      </c>
      <c r="Q62">
        <v>517</v>
      </c>
      <c r="R62">
        <v>30</v>
      </c>
      <c r="S62" s="7">
        <v>33.616768953730002</v>
      </c>
      <c r="T62" t="s">
        <v>30</v>
      </c>
      <c r="U62">
        <v>4.8540680263886999</v>
      </c>
      <c r="V62" t="s">
        <v>31</v>
      </c>
      <c r="W62" t="s">
        <v>32</v>
      </c>
      <c r="X62" s="7">
        <v>503.06557914966902</v>
      </c>
      <c r="Y62" s="4">
        <f t="shared" si="0"/>
        <v>6914.501142571009</v>
      </c>
      <c r="Z62">
        <f t="shared" si="1"/>
        <v>221.93983234126384</v>
      </c>
      <c r="AA62" s="4">
        <f t="shared" si="2"/>
        <v>546.3989228748303</v>
      </c>
    </row>
    <row r="63" spans="1:27" x14ac:dyDescent="0.2">
      <c r="A63" t="s">
        <v>33</v>
      </c>
      <c r="B63" t="s">
        <v>65</v>
      </c>
      <c r="C63" s="7">
        <v>90.635459982288594</v>
      </c>
      <c r="D63">
        <v>95</v>
      </c>
      <c r="E63">
        <v>960</v>
      </c>
      <c r="F63" s="7">
        <v>6099.9441155814502</v>
      </c>
      <c r="G63" t="s">
        <v>35</v>
      </c>
      <c r="H63">
        <v>46</v>
      </c>
      <c r="I63">
        <v>23</v>
      </c>
      <c r="J63">
        <v>60</v>
      </c>
      <c r="K63">
        <v>1</v>
      </c>
      <c r="L63" t="s">
        <v>36</v>
      </c>
      <c r="M63" s="7">
        <v>4.5239431243166601</v>
      </c>
      <c r="N63" t="s">
        <v>61</v>
      </c>
      <c r="O63" t="s">
        <v>45</v>
      </c>
      <c r="P63">
        <v>28</v>
      </c>
      <c r="Q63">
        <v>362</v>
      </c>
      <c r="R63">
        <v>11</v>
      </c>
      <c r="S63" s="7">
        <v>27.5923630866636</v>
      </c>
      <c r="T63" t="s">
        <v>30</v>
      </c>
      <c r="U63">
        <v>2.1169821372994301E-2</v>
      </c>
      <c r="V63" t="s">
        <v>40</v>
      </c>
      <c r="W63" t="s">
        <v>48</v>
      </c>
      <c r="X63" s="7">
        <v>126.72303340940699</v>
      </c>
      <c r="Y63" s="4">
        <f t="shared" si="0"/>
        <v>5941.1047759610628</v>
      </c>
      <c r="Z63">
        <f t="shared" si="1"/>
        <v>221.0736389783801</v>
      </c>
      <c r="AA63" s="4">
        <f t="shared" si="2"/>
        <v>158.83933962038725</v>
      </c>
    </row>
    <row r="64" spans="1:27" x14ac:dyDescent="0.2">
      <c r="A64" t="s">
        <v>33</v>
      </c>
      <c r="B64" t="s">
        <v>70</v>
      </c>
      <c r="C64" s="7">
        <v>7.5471721097912701</v>
      </c>
      <c r="D64">
        <v>74</v>
      </c>
      <c r="E64">
        <v>280</v>
      </c>
      <c r="F64" s="7">
        <v>6453.7979681762799</v>
      </c>
      <c r="G64" t="s">
        <v>35</v>
      </c>
      <c r="H64">
        <v>2</v>
      </c>
      <c r="I64">
        <v>5</v>
      </c>
      <c r="J64">
        <v>78</v>
      </c>
      <c r="K64">
        <v>1</v>
      </c>
      <c r="L64" t="s">
        <v>27</v>
      </c>
      <c r="M64" s="7">
        <v>4.1913245857054999</v>
      </c>
      <c r="N64" t="s">
        <v>39</v>
      </c>
      <c r="O64" t="s">
        <v>53</v>
      </c>
      <c r="P64">
        <v>3</v>
      </c>
      <c r="Q64">
        <v>399</v>
      </c>
      <c r="R64">
        <v>21</v>
      </c>
      <c r="S64" s="7">
        <v>77.106342497849994</v>
      </c>
      <c r="T64" t="s">
        <v>64</v>
      </c>
      <c r="U64">
        <v>1.01256308925804</v>
      </c>
      <c r="V64" t="s">
        <v>40</v>
      </c>
      <c r="W64" t="s">
        <v>48</v>
      </c>
      <c r="X64" s="7">
        <v>865.52577977123997</v>
      </c>
      <c r="Y64" s="4">
        <f t="shared" si="0"/>
        <v>5506.9745213214837</v>
      </c>
      <c r="Z64">
        <f t="shared" si="1"/>
        <v>83.699962403951858</v>
      </c>
      <c r="AA64" s="4">
        <f t="shared" si="2"/>
        <v>946.82344685479552</v>
      </c>
    </row>
    <row r="65" spans="1:27" x14ac:dyDescent="0.2">
      <c r="A65" t="s">
        <v>33</v>
      </c>
      <c r="B65" t="s">
        <v>90</v>
      </c>
      <c r="C65" s="7">
        <v>9.81300257875405</v>
      </c>
      <c r="D65">
        <v>34</v>
      </c>
      <c r="E65">
        <v>963</v>
      </c>
      <c r="F65" s="7">
        <v>7573.4024578487297</v>
      </c>
      <c r="G65" t="s">
        <v>35</v>
      </c>
      <c r="H65">
        <v>18</v>
      </c>
      <c r="I65">
        <v>23</v>
      </c>
      <c r="J65">
        <v>28</v>
      </c>
      <c r="K65">
        <v>3</v>
      </c>
      <c r="L65" t="s">
        <v>27</v>
      </c>
      <c r="M65" s="7">
        <v>2.1079512671590801</v>
      </c>
      <c r="N65" t="s">
        <v>61</v>
      </c>
      <c r="O65" t="s">
        <v>50</v>
      </c>
      <c r="P65">
        <v>26</v>
      </c>
      <c r="Q65">
        <v>671</v>
      </c>
      <c r="R65">
        <v>19</v>
      </c>
      <c r="S65" s="7">
        <v>45.531364237162101</v>
      </c>
      <c r="T65" t="s">
        <v>46</v>
      </c>
      <c r="U65">
        <v>3.8055333792433501</v>
      </c>
      <c r="V65" t="s">
        <v>40</v>
      </c>
      <c r="W65" t="s">
        <v>41</v>
      </c>
      <c r="X65" s="7">
        <v>403.80897424817999</v>
      </c>
      <c r="Y65" s="4">
        <f t="shared" si="0"/>
        <v>7121.9541680962284</v>
      </c>
      <c r="Z65">
        <f t="shared" si="1"/>
        <v>166.33374784029462</v>
      </c>
      <c r="AA65" s="4">
        <f t="shared" si="2"/>
        <v>451.44828975250118</v>
      </c>
    </row>
    <row r="66" spans="1:27" x14ac:dyDescent="0.2">
      <c r="A66" t="s">
        <v>33</v>
      </c>
      <c r="B66" t="s">
        <v>91</v>
      </c>
      <c r="C66" s="7">
        <v>23.3998447526143</v>
      </c>
      <c r="D66">
        <v>5</v>
      </c>
      <c r="E66">
        <v>963</v>
      </c>
      <c r="F66" s="7">
        <v>2438.3399304700201</v>
      </c>
      <c r="G66" t="s">
        <v>35</v>
      </c>
      <c r="H66">
        <v>25</v>
      </c>
      <c r="I66">
        <v>8</v>
      </c>
      <c r="J66">
        <v>21</v>
      </c>
      <c r="K66">
        <v>9</v>
      </c>
      <c r="L66" t="s">
        <v>36</v>
      </c>
      <c r="M66" s="7">
        <v>1.53265527359043</v>
      </c>
      <c r="N66" t="s">
        <v>28</v>
      </c>
      <c r="O66" t="s">
        <v>45</v>
      </c>
      <c r="P66">
        <v>24</v>
      </c>
      <c r="Q66">
        <v>867</v>
      </c>
      <c r="R66">
        <v>15</v>
      </c>
      <c r="S66" s="7">
        <v>34.343277465075303</v>
      </c>
      <c r="T66" t="s">
        <v>30</v>
      </c>
      <c r="U66">
        <v>2.61028808484811</v>
      </c>
      <c r="V66" t="s">
        <v>56</v>
      </c>
      <c r="W66" t="s">
        <v>48</v>
      </c>
      <c r="X66" s="7">
        <v>183.932968043594</v>
      </c>
      <c r="Y66" s="4">
        <f t="shared" si="0"/>
        <v>2218.5310296877601</v>
      </c>
      <c r="Z66">
        <f t="shared" si="1"/>
        <v>70.99904582344071</v>
      </c>
      <c r="AA66" s="4">
        <f t="shared" si="2"/>
        <v>219.80890078225974</v>
      </c>
    </row>
    <row r="67" spans="1:27" x14ac:dyDescent="0.2">
      <c r="A67" t="s">
        <v>33</v>
      </c>
      <c r="B67" t="s">
        <v>93</v>
      </c>
      <c r="C67" s="7">
        <v>19.127477265823199</v>
      </c>
      <c r="D67">
        <v>26</v>
      </c>
      <c r="E67">
        <v>176</v>
      </c>
      <c r="F67" s="7">
        <v>1912.4656631007599</v>
      </c>
      <c r="G67" t="s">
        <v>35</v>
      </c>
      <c r="H67">
        <v>78</v>
      </c>
      <c r="I67">
        <v>29</v>
      </c>
      <c r="J67">
        <v>34</v>
      </c>
      <c r="K67">
        <v>3</v>
      </c>
      <c r="L67" t="s">
        <v>36</v>
      </c>
      <c r="M67" s="7">
        <v>5.5625037788303802</v>
      </c>
      <c r="N67" t="s">
        <v>61</v>
      </c>
      <c r="O67" t="s">
        <v>45</v>
      </c>
      <c r="P67">
        <v>30</v>
      </c>
      <c r="Q67">
        <v>791</v>
      </c>
      <c r="R67">
        <v>6</v>
      </c>
      <c r="S67" s="7">
        <v>9.0058074287816403</v>
      </c>
      <c r="T67" t="s">
        <v>46</v>
      </c>
      <c r="U67">
        <v>1.4519722039968099</v>
      </c>
      <c r="V67" t="s">
        <v>40</v>
      </c>
      <c r="W67" t="s">
        <v>32</v>
      </c>
      <c r="X67" s="7">
        <v>653.67299455203295</v>
      </c>
      <c r="Y67" s="4">
        <f t="shared" ref="Y67:Y101" si="3">F67-X67-M67-S67</f>
        <v>1244.2243573411147</v>
      </c>
      <c r="Z67">
        <f t="shared" ref="Z67:Z101" si="4">F67/S67</f>
        <v>212.35915582524174</v>
      </c>
      <c r="AA67" s="4">
        <f t="shared" ref="AA67:AA101" si="5">X67+M67+S67</f>
        <v>668.241305759645</v>
      </c>
    </row>
    <row r="68" spans="1:27" x14ac:dyDescent="0.2">
      <c r="A68" t="s">
        <v>33</v>
      </c>
      <c r="B68" t="s">
        <v>94</v>
      </c>
      <c r="C68" s="7">
        <v>80.541424170940303</v>
      </c>
      <c r="D68">
        <v>97</v>
      </c>
      <c r="E68">
        <v>933</v>
      </c>
      <c r="F68" s="7">
        <v>5724.9593504562599</v>
      </c>
      <c r="G68" t="s">
        <v>35</v>
      </c>
      <c r="H68">
        <v>90</v>
      </c>
      <c r="I68">
        <v>20</v>
      </c>
      <c r="J68">
        <v>39</v>
      </c>
      <c r="K68">
        <v>8</v>
      </c>
      <c r="L68" t="s">
        <v>43</v>
      </c>
      <c r="M68" s="7">
        <v>7.2295951397364702</v>
      </c>
      <c r="N68" t="s">
        <v>39</v>
      </c>
      <c r="O68" t="s">
        <v>45</v>
      </c>
      <c r="P68">
        <v>18</v>
      </c>
      <c r="Q68">
        <v>793</v>
      </c>
      <c r="R68">
        <v>1</v>
      </c>
      <c r="S68" s="7">
        <v>88.179407104217404</v>
      </c>
      <c r="T68" t="s">
        <v>30</v>
      </c>
      <c r="U68">
        <v>4.2132694305865597</v>
      </c>
      <c r="V68" t="s">
        <v>31</v>
      </c>
      <c r="W68" t="s">
        <v>48</v>
      </c>
      <c r="X68" s="7">
        <v>529.80872398069096</v>
      </c>
      <c r="Y68" s="4">
        <f t="shared" si="3"/>
        <v>5099.7416242316149</v>
      </c>
      <c r="Z68">
        <f t="shared" si="4"/>
        <v>64.923994597628109</v>
      </c>
      <c r="AA68" s="4">
        <f t="shared" si="5"/>
        <v>625.21772622464482</v>
      </c>
    </row>
    <row r="69" spans="1:27" x14ac:dyDescent="0.2">
      <c r="A69" t="s">
        <v>33</v>
      </c>
      <c r="B69" t="s">
        <v>95</v>
      </c>
      <c r="C69" s="7">
        <v>99.113291615317095</v>
      </c>
      <c r="D69">
        <v>35</v>
      </c>
      <c r="E69">
        <v>556</v>
      </c>
      <c r="F69" s="7">
        <v>5521.2052590109697</v>
      </c>
      <c r="G69" t="s">
        <v>35</v>
      </c>
      <c r="H69">
        <v>64</v>
      </c>
      <c r="I69">
        <v>19</v>
      </c>
      <c r="J69">
        <v>38</v>
      </c>
      <c r="K69">
        <v>8</v>
      </c>
      <c r="L69" t="s">
        <v>27</v>
      </c>
      <c r="M69" s="7">
        <v>5.7732637437666501</v>
      </c>
      <c r="N69" t="s">
        <v>52</v>
      </c>
      <c r="O69" t="s">
        <v>62</v>
      </c>
      <c r="P69">
        <v>18</v>
      </c>
      <c r="Q69">
        <v>892</v>
      </c>
      <c r="R69">
        <v>7</v>
      </c>
      <c r="S69" s="7">
        <v>95.332064548772493</v>
      </c>
      <c r="T69" t="s">
        <v>46</v>
      </c>
      <c r="U69">
        <v>4.5302262398259602E-2</v>
      </c>
      <c r="V69" t="s">
        <v>56</v>
      </c>
      <c r="W69" t="s">
        <v>48</v>
      </c>
      <c r="X69" s="7">
        <v>275.52437113130901</v>
      </c>
      <c r="Y69" s="4">
        <f t="shared" si="3"/>
        <v>5144.5755595871215</v>
      </c>
      <c r="Z69">
        <f t="shared" si="4"/>
        <v>57.915511272561247</v>
      </c>
      <c r="AA69" s="4">
        <f t="shared" si="5"/>
        <v>376.62969942384819</v>
      </c>
    </row>
    <row r="70" spans="1:27" x14ac:dyDescent="0.2">
      <c r="A70" t="s">
        <v>33</v>
      </c>
      <c r="B70" t="s">
        <v>96</v>
      </c>
      <c r="C70" s="7">
        <v>46.529167614516702</v>
      </c>
      <c r="D70">
        <v>98</v>
      </c>
      <c r="E70">
        <v>155</v>
      </c>
      <c r="F70" s="7">
        <v>1839.60942585676</v>
      </c>
      <c r="G70" t="s">
        <v>35</v>
      </c>
      <c r="H70">
        <v>22</v>
      </c>
      <c r="I70">
        <v>27</v>
      </c>
      <c r="J70">
        <v>57</v>
      </c>
      <c r="K70">
        <v>4</v>
      </c>
      <c r="L70" t="s">
        <v>43</v>
      </c>
      <c r="M70" s="7">
        <v>7.5262483268515004</v>
      </c>
      <c r="N70" t="s">
        <v>44</v>
      </c>
      <c r="O70" t="s">
        <v>53</v>
      </c>
      <c r="P70">
        <v>26</v>
      </c>
      <c r="Q70">
        <v>179</v>
      </c>
      <c r="R70">
        <v>7</v>
      </c>
      <c r="S70" s="7">
        <v>96.422820639571796</v>
      </c>
      <c r="T70" t="s">
        <v>46</v>
      </c>
      <c r="U70">
        <v>4.9392552886209398</v>
      </c>
      <c r="V70" t="s">
        <v>31</v>
      </c>
      <c r="W70" t="s">
        <v>48</v>
      </c>
      <c r="X70" s="7">
        <v>635.65712050199102</v>
      </c>
      <c r="Y70" s="4">
        <f t="shared" si="3"/>
        <v>1100.0032363883456</v>
      </c>
      <c r="Z70">
        <f t="shared" si="4"/>
        <v>19.078568887060609</v>
      </c>
      <c r="AA70" s="4">
        <f t="shared" si="5"/>
        <v>739.6061894684143</v>
      </c>
    </row>
    <row r="71" spans="1:27" x14ac:dyDescent="0.2">
      <c r="A71" t="s">
        <v>33</v>
      </c>
      <c r="B71" t="s">
        <v>114</v>
      </c>
      <c r="C71" s="7">
        <v>17.028027920188698</v>
      </c>
      <c r="D71">
        <v>16</v>
      </c>
      <c r="E71">
        <v>380</v>
      </c>
      <c r="F71" s="7">
        <v>8864.0843495864301</v>
      </c>
      <c r="G71" t="s">
        <v>35</v>
      </c>
      <c r="H71">
        <v>41</v>
      </c>
      <c r="I71">
        <v>27</v>
      </c>
      <c r="J71">
        <v>72</v>
      </c>
      <c r="K71">
        <v>8</v>
      </c>
      <c r="L71" t="s">
        <v>43</v>
      </c>
      <c r="M71" s="7">
        <v>4.3813681581023101</v>
      </c>
      <c r="N71" t="s">
        <v>52</v>
      </c>
      <c r="O71" t="s">
        <v>29</v>
      </c>
      <c r="P71">
        <v>29</v>
      </c>
      <c r="Q71">
        <v>929</v>
      </c>
      <c r="R71">
        <v>24</v>
      </c>
      <c r="S71" s="7">
        <v>87.213057815135599</v>
      </c>
      <c r="T71" t="s">
        <v>46</v>
      </c>
      <c r="U71">
        <v>2.8530906166490499</v>
      </c>
      <c r="V71" t="s">
        <v>47</v>
      </c>
      <c r="W71" t="s">
        <v>48</v>
      </c>
      <c r="X71" s="7">
        <v>430.16909697513597</v>
      </c>
      <c r="Y71" s="4">
        <f t="shared" si="3"/>
        <v>8342.3208266380552</v>
      </c>
      <c r="Z71">
        <f t="shared" si="4"/>
        <v>101.63712374786257</v>
      </c>
      <c r="AA71" s="4">
        <f t="shared" si="5"/>
        <v>521.76352294837386</v>
      </c>
    </row>
    <row r="72" spans="1:27" x14ac:dyDescent="0.2">
      <c r="A72" t="s">
        <v>33</v>
      </c>
      <c r="B72" t="s">
        <v>118</v>
      </c>
      <c r="C72" s="7">
        <v>89.634095608135297</v>
      </c>
      <c r="D72">
        <v>11</v>
      </c>
      <c r="E72">
        <v>134</v>
      </c>
      <c r="F72" s="7">
        <v>8458.7308783671706</v>
      </c>
      <c r="G72" t="s">
        <v>35</v>
      </c>
      <c r="H72">
        <v>73</v>
      </c>
      <c r="I72">
        <v>27</v>
      </c>
      <c r="J72">
        <v>75</v>
      </c>
      <c r="K72">
        <v>6</v>
      </c>
      <c r="L72" t="s">
        <v>43</v>
      </c>
      <c r="M72" s="7">
        <v>4.5853534681946497</v>
      </c>
      <c r="N72" t="s">
        <v>39</v>
      </c>
      <c r="O72" t="s">
        <v>50</v>
      </c>
      <c r="P72">
        <v>17</v>
      </c>
      <c r="Q72">
        <v>328</v>
      </c>
      <c r="R72">
        <v>6</v>
      </c>
      <c r="S72" s="7">
        <v>8.6930424258772803</v>
      </c>
      <c r="T72" t="s">
        <v>46</v>
      </c>
      <c r="U72">
        <v>0.15948631471751401</v>
      </c>
      <c r="V72" t="s">
        <v>40</v>
      </c>
      <c r="W72" t="s">
        <v>41</v>
      </c>
      <c r="X72" s="7">
        <v>771.225084681157</v>
      </c>
      <c r="Y72" s="4">
        <f t="shared" si="3"/>
        <v>7674.2273977919422</v>
      </c>
      <c r="Z72">
        <f t="shared" si="4"/>
        <v>973.04608259904319</v>
      </c>
      <c r="AA72" s="4">
        <f t="shared" si="5"/>
        <v>784.50348057522888</v>
      </c>
    </row>
    <row r="73" spans="1:27" x14ac:dyDescent="0.2">
      <c r="A73" t="s">
        <v>33</v>
      </c>
      <c r="B73" t="s">
        <v>120</v>
      </c>
      <c r="C73" s="7">
        <v>26.034869773962001</v>
      </c>
      <c r="D73">
        <v>52</v>
      </c>
      <c r="E73">
        <v>704</v>
      </c>
      <c r="F73" s="7">
        <v>8367.7216180201503</v>
      </c>
      <c r="G73" t="s">
        <v>35</v>
      </c>
      <c r="H73">
        <v>13</v>
      </c>
      <c r="I73">
        <v>17</v>
      </c>
      <c r="J73">
        <v>19</v>
      </c>
      <c r="K73">
        <v>8</v>
      </c>
      <c r="L73" t="s">
        <v>36</v>
      </c>
      <c r="M73" s="7">
        <v>2.2161427287713602</v>
      </c>
      <c r="N73" t="s">
        <v>44</v>
      </c>
      <c r="O73" t="s">
        <v>45</v>
      </c>
      <c r="P73">
        <v>24</v>
      </c>
      <c r="Q73">
        <v>867</v>
      </c>
      <c r="R73">
        <v>28</v>
      </c>
      <c r="S73" s="7">
        <v>42.084436738309897</v>
      </c>
      <c r="T73" t="s">
        <v>46</v>
      </c>
      <c r="U73">
        <v>3.44806328834026</v>
      </c>
      <c r="V73" t="s">
        <v>31</v>
      </c>
      <c r="W73" t="s">
        <v>48</v>
      </c>
      <c r="X73" s="7">
        <v>393.84334857842703</v>
      </c>
      <c r="Y73" s="4">
        <f t="shared" si="3"/>
        <v>7929.5776899746425</v>
      </c>
      <c r="Z73">
        <f t="shared" si="4"/>
        <v>198.83173606557807</v>
      </c>
      <c r="AA73" s="4">
        <f t="shared" si="5"/>
        <v>438.14392804550829</v>
      </c>
    </row>
    <row r="74" spans="1:27" x14ac:dyDescent="0.2">
      <c r="A74" t="s">
        <v>33</v>
      </c>
      <c r="B74" t="s">
        <v>152</v>
      </c>
      <c r="C74" s="7">
        <v>19.754604866878601</v>
      </c>
      <c r="D74">
        <v>43</v>
      </c>
      <c r="E74">
        <v>913</v>
      </c>
      <c r="F74" s="7">
        <v>8525.9525596835192</v>
      </c>
      <c r="G74" t="s">
        <v>35</v>
      </c>
      <c r="H74">
        <v>53</v>
      </c>
      <c r="I74">
        <v>1</v>
      </c>
      <c r="J74">
        <v>27</v>
      </c>
      <c r="K74">
        <v>7</v>
      </c>
      <c r="L74" t="s">
        <v>27</v>
      </c>
      <c r="M74" s="7">
        <v>1.4098010951380699</v>
      </c>
      <c r="N74" t="s">
        <v>44</v>
      </c>
      <c r="O74" t="s">
        <v>62</v>
      </c>
      <c r="P74">
        <v>28</v>
      </c>
      <c r="Q74">
        <v>581</v>
      </c>
      <c r="R74">
        <v>9</v>
      </c>
      <c r="S74" s="7">
        <v>5.6046908643717801</v>
      </c>
      <c r="T74" t="s">
        <v>30</v>
      </c>
      <c r="U74">
        <v>2.9081221693512598</v>
      </c>
      <c r="V74" t="s">
        <v>47</v>
      </c>
      <c r="W74" t="s">
        <v>48</v>
      </c>
      <c r="X74" s="7">
        <v>882.19886354704101</v>
      </c>
      <c r="Y74" s="4">
        <f t="shared" si="3"/>
        <v>7636.7392041769681</v>
      </c>
      <c r="Z74">
        <f t="shared" si="4"/>
        <v>1521.217274244648</v>
      </c>
      <c r="AA74" s="4">
        <f t="shared" si="5"/>
        <v>889.2133555065509</v>
      </c>
    </row>
    <row r="75" spans="1:27" x14ac:dyDescent="0.2">
      <c r="A75" t="s">
        <v>33</v>
      </c>
      <c r="B75" t="s">
        <v>54</v>
      </c>
      <c r="C75" s="7">
        <v>4.0783328631079403</v>
      </c>
      <c r="D75">
        <v>48</v>
      </c>
      <c r="E75">
        <v>65</v>
      </c>
      <c r="F75" s="7">
        <v>7823.4765595317303</v>
      </c>
      <c r="G75" t="s">
        <v>55</v>
      </c>
      <c r="H75">
        <v>11</v>
      </c>
      <c r="I75">
        <v>15</v>
      </c>
      <c r="J75">
        <v>58</v>
      </c>
      <c r="K75">
        <v>8</v>
      </c>
      <c r="L75" t="s">
        <v>43</v>
      </c>
      <c r="M75" s="7">
        <v>3.8807633029519999</v>
      </c>
      <c r="N75" t="s">
        <v>28</v>
      </c>
      <c r="O75" t="s">
        <v>45</v>
      </c>
      <c r="P75">
        <v>14</v>
      </c>
      <c r="Q75">
        <v>314</v>
      </c>
      <c r="R75">
        <v>24</v>
      </c>
      <c r="S75" s="7">
        <v>1.0850685695870601</v>
      </c>
      <c r="T75" t="s">
        <v>30</v>
      </c>
      <c r="U75">
        <v>1.0009106193041299</v>
      </c>
      <c r="V75" t="s">
        <v>56</v>
      </c>
      <c r="W75" t="s">
        <v>48</v>
      </c>
      <c r="X75" s="7">
        <v>134.36909686103101</v>
      </c>
      <c r="Y75" s="4">
        <f t="shared" si="3"/>
        <v>7684.1416307981608</v>
      </c>
      <c r="Z75">
        <f t="shared" si="4"/>
        <v>7210.1218105590115</v>
      </c>
      <c r="AA75" s="4">
        <f t="shared" si="5"/>
        <v>139.33492873357008</v>
      </c>
    </row>
    <row r="76" spans="1:27" x14ac:dyDescent="0.2">
      <c r="A76" t="s">
        <v>33</v>
      </c>
      <c r="B76" t="s">
        <v>67</v>
      </c>
      <c r="C76" s="7">
        <v>16.160393317379899</v>
      </c>
      <c r="D76">
        <v>5</v>
      </c>
      <c r="E76">
        <v>249</v>
      </c>
      <c r="F76" s="7">
        <v>4052.7384162378598</v>
      </c>
      <c r="G76" t="s">
        <v>55</v>
      </c>
      <c r="H76">
        <v>80</v>
      </c>
      <c r="I76">
        <v>8</v>
      </c>
      <c r="J76">
        <v>48</v>
      </c>
      <c r="K76">
        <v>9</v>
      </c>
      <c r="L76" t="s">
        <v>36</v>
      </c>
      <c r="M76" s="7">
        <v>9.5372830611083295</v>
      </c>
      <c r="N76" t="s">
        <v>44</v>
      </c>
      <c r="O76" t="s">
        <v>53</v>
      </c>
      <c r="P76">
        <v>23</v>
      </c>
      <c r="Q76">
        <v>173</v>
      </c>
      <c r="R76">
        <v>10</v>
      </c>
      <c r="S76" s="7">
        <v>97.829050110173199</v>
      </c>
      <c r="T76" t="s">
        <v>30</v>
      </c>
      <c r="U76">
        <v>1.63107423007153</v>
      </c>
      <c r="V76" t="s">
        <v>31</v>
      </c>
      <c r="W76" t="s">
        <v>32</v>
      </c>
      <c r="X76" s="7">
        <v>547.24100516096803</v>
      </c>
      <c r="Y76" s="4">
        <f t="shared" si="3"/>
        <v>3398.1310779056103</v>
      </c>
      <c r="Z76">
        <f t="shared" si="4"/>
        <v>41.426737882804176</v>
      </c>
      <c r="AA76" s="4">
        <f t="shared" si="5"/>
        <v>654.60733833224958</v>
      </c>
    </row>
    <row r="77" spans="1:27" x14ac:dyDescent="0.2">
      <c r="A77" t="s">
        <v>33</v>
      </c>
      <c r="B77" t="s">
        <v>85</v>
      </c>
      <c r="C77" s="7">
        <v>50.847393051718697</v>
      </c>
      <c r="D77">
        <v>28</v>
      </c>
      <c r="E77">
        <v>168</v>
      </c>
      <c r="F77" s="7">
        <v>9655.1351027193905</v>
      </c>
      <c r="G77" t="s">
        <v>55</v>
      </c>
      <c r="H77">
        <v>6</v>
      </c>
      <c r="I77">
        <v>17</v>
      </c>
      <c r="J77">
        <v>44</v>
      </c>
      <c r="K77">
        <v>4</v>
      </c>
      <c r="L77" t="s">
        <v>27</v>
      </c>
      <c r="M77" s="7">
        <v>2.6796609649813998</v>
      </c>
      <c r="N77" t="s">
        <v>28</v>
      </c>
      <c r="O77" t="s">
        <v>62</v>
      </c>
      <c r="P77">
        <v>24</v>
      </c>
      <c r="Q77">
        <v>461</v>
      </c>
      <c r="R77">
        <v>8</v>
      </c>
      <c r="S77" s="7">
        <v>60.251145661598002</v>
      </c>
      <c r="T77" t="s">
        <v>30</v>
      </c>
      <c r="U77">
        <v>2.9890000066550702</v>
      </c>
      <c r="V77" t="s">
        <v>47</v>
      </c>
      <c r="W77" t="s">
        <v>41</v>
      </c>
      <c r="X77" s="7">
        <v>609.379206618426</v>
      </c>
      <c r="Y77" s="4">
        <f t="shared" si="3"/>
        <v>8982.8250894743851</v>
      </c>
      <c r="Z77">
        <f t="shared" si="4"/>
        <v>160.24815788479256</v>
      </c>
      <c r="AA77" s="4">
        <f t="shared" si="5"/>
        <v>672.31001324500539</v>
      </c>
    </row>
    <row r="78" spans="1:27" x14ac:dyDescent="0.2">
      <c r="A78" t="s">
        <v>33</v>
      </c>
      <c r="B78" t="s">
        <v>101</v>
      </c>
      <c r="C78" s="7">
        <v>95.712135880936003</v>
      </c>
      <c r="D78">
        <v>93</v>
      </c>
      <c r="E78">
        <v>910</v>
      </c>
      <c r="F78" s="7">
        <v>7089.4742499341801</v>
      </c>
      <c r="G78" t="s">
        <v>55</v>
      </c>
      <c r="H78">
        <v>4</v>
      </c>
      <c r="I78">
        <v>15</v>
      </c>
      <c r="J78">
        <v>51</v>
      </c>
      <c r="K78">
        <v>9</v>
      </c>
      <c r="L78" t="s">
        <v>27</v>
      </c>
      <c r="M78" s="7">
        <v>8.9787507559499709</v>
      </c>
      <c r="N78" t="s">
        <v>39</v>
      </c>
      <c r="O78" t="s">
        <v>45</v>
      </c>
      <c r="P78">
        <v>10</v>
      </c>
      <c r="Q78">
        <v>964</v>
      </c>
      <c r="R78">
        <v>20</v>
      </c>
      <c r="S78" s="7">
        <v>19.7129929112936</v>
      </c>
      <c r="T78" t="s">
        <v>30</v>
      </c>
      <c r="U78">
        <v>0.38057358671321301</v>
      </c>
      <c r="V78" t="s">
        <v>47</v>
      </c>
      <c r="W78" t="s">
        <v>48</v>
      </c>
      <c r="X78" s="7">
        <v>581.60235505058597</v>
      </c>
      <c r="Y78" s="4">
        <f t="shared" si="3"/>
        <v>6479.1801512163502</v>
      </c>
      <c r="Z78">
        <f t="shared" si="4"/>
        <v>359.63459642257624</v>
      </c>
      <c r="AA78" s="4">
        <f t="shared" si="5"/>
        <v>610.29409871782946</v>
      </c>
    </row>
    <row r="79" spans="1:27" x14ac:dyDescent="0.2">
      <c r="A79" t="s">
        <v>33</v>
      </c>
      <c r="B79" t="s">
        <v>106</v>
      </c>
      <c r="C79" s="7">
        <v>98.031829656465007</v>
      </c>
      <c r="D79">
        <v>1</v>
      </c>
      <c r="E79">
        <v>820</v>
      </c>
      <c r="F79" s="7">
        <v>9435.7626089121295</v>
      </c>
      <c r="G79" t="s">
        <v>55</v>
      </c>
      <c r="H79">
        <v>64</v>
      </c>
      <c r="I79">
        <v>11</v>
      </c>
      <c r="J79">
        <v>11</v>
      </c>
      <c r="K79">
        <v>1</v>
      </c>
      <c r="L79" t="s">
        <v>27</v>
      </c>
      <c r="M79" s="7">
        <v>8.6310521797689397</v>
      </c>
      <c r="N79" t="s">
        <v>39</v>
      </c>
      <c r="O79" t="s">
        <v>29</v>
      </c>
      <c r="P79">
        <v>10</v>
      </c>
      <c r="Q79">
        <v>727</v>
      </c>
      <c r="R79">
        <v>27</v>
      </c>
      <c r="S79" s="7">
        <v>9.1668491485971497</v>
      </c>
      <c r="T79" t="s">
        <v>30</v>
      </c>
      <c r="U79">
        <v>2.1224716191438202</v>
      </c>
      <c r="V79" t="s">
        <v>40</v>
      </c>
      <c r="W79" t="s">
        <v>41</v>
      </c>
      <c r="X79" s="7">
        <v>602.89849883838303</v>
      </c>
      <c r="Y79" s="4">
        <f t="shared" si="3"/>
        <v>8815.0662087453784</v>
      </c>
      <c r="Z79">
        <f t="shared" si="4"/>
        <v>1029.3354298686297</v>
      </c>
      <c r="AA79" s="4">
        <f t="shared" si="5"/>
        <v>620.69640016674919</v>
      </c>
    </row>
    <row r="80" spans="1:27" x14ac:dyDescent="0.2">
      <c r="A80" t="s">
        <v>33</v>
      </c>
      <c r="B80" t="s">
        <v>107</v>
      </c>
      <c r="C80" s="7">
        <v>30.3414707112142</v>
      </c>
      <c r="D80">
        <v>93</v>
      </c>
      <c r="E80">
        <v>242</v>
      </c>
      <c r="F80" s="7">
        <v>8232.3348294258194</v>
      </c>
      <c r="G80" t="s">
        <v>55</v>
      </c>
      <c r="H80">
        <v>96</v>
      </c>
      <c r="I80">
        <v>25</v>
      </c>
      <c r="J80">
        <v>54</v>
      </c>
      <c r="K80">
        <v>3</v>
      </c>
      <c r="L80" t="s">
        <v>27</v>
      </c>
      <c r="M80" s="7">
        <v>1.0134865660958901</v>
      </c>
      <c r="N80" t="s">
        <v>39</v>
      </c>
      <c r="O80" t="s">
        <v>50</v>
      </c>
      <c r="P80">
        <v>1</v>
      </c>
      <c r="Q80">
        <v>631</v>
      </c>
      <c r="R80">
        <v>17</v>
      </c>
      <c r="S80" s="7">
        <v>83.344058991677898</v>
      </c>
      <c r="T80" t="s">
        <v>30</v>
      </c>
      <c r="U80">
        <v>1.41034757607602</v>
      </c>
      <c r="V80" t="s">
        <v>40</v>
      </c>
      <c r="W80" t="s">
        <v>32</v>
      </c>
      <c r="X80" s="7">
        <v>750.73784066827</v>
      </c>
      <c r="Y80" s="4">
        <f t="shared" si="3"/>
        <v>7397.2394431997755</v>
      </c>
      <c r="Z80">
        <f t="shared" si="4"/>
        <v>98.775304791045002</v>
      </c>
      <c r="AA80" s="4">
        <f t="shared" si="5"/>
        <v>835.09538622604384</v>
      </c>
    </row>
    <row r="81" spans="1:27" x14ac:dyDescent="0.2">
      <c r="A81" t="s">
        <v>33</v>
      </c>
      <c r="B81" t="s">
        <v>119</v>
      </c>
      <c r="C81" s="7">
        <v>33.697717206643098</v>
      </c>
      <c r="D81">
        <v>72</v>
      </c>
      <c r="E81">
        <v>457</v>
      </c>
      <c r="F81" s="7">
        <v>8354.5796864819895</v>
      </c>
      <c r="G81" t="s">
        <v>55</v>
      </c>
      <c r="H81">
        <v>57</v>
      </c>
      <c r="I81">
        <v>24</v>
      </c>
      <c r="J81">
        <v>54</v>
      </c>
      <c r="K81">
        <v>8</v>
      </c>
      <c r="L81" t="s">
        <v>43</v>
      </c>
      <c r="M81" s="7">
        <v>6.5805413478845898</v>
      </c>
      <c r="N81" t="s">
        <v>44</v>
      </c>
      <c r="O81" t="s">
        <v>45</v>
      </c>
      <c r="P81">
        <v>16</v>
      </c>
      <c r="Q81">
        <v>358</v>
      </c>
      <c r="R81">
        <v>21</v>
      </c>
      <c r="S81" s="7">
        <v>1.59722274305067</v>
      </c>
      <c r="T81" t="s">
        <v>46</v>
      </c>
      <c r="U81">
        <v>4.9110959548423301</v>
      </c>
      <c r="V81" t="s">
        <v>47</v>
      </c>
      <c r="W81" t="s">
        <v>41</v>
      </c>
      <c r="X81" s="7">
        <v>555.85910367174301</v>
      </c>
      <c r="Y81" s="4">
        <f t="shared" si="3"/>
        <v>7790.542818719312</v>
      </c>
      <c r="Z81">
        <f t="shared" si="4"/>
        <v>5230.6916632835291</v>
      </c>
      <c r="AA81" s="4">
        <f t="shared" si="5"/>
        <v>564.0368677626783</v>
      </c>
    </row>
    <row r="82" spans="1:27" x14ac:dyDescent="0.2">
      <c r="A82" t="s">
        <v>33</v>
      </c>
      <c r="B82" t="s">
        <v>42</v>
      </c>
      <c r="C82" s="7">
        <v>61.1633430164377</v>
      </c>
      <c r="D82">
        <v>68</v>
      </c>
      <c r="E82">
        <v>83</v>
      </c>
      <c r="F82" s="7">
        <v>7766.8364256852301</v>
      </c>
      <c r="G82" t="s">
        <v>26</v>
      </c>
      <c r="H82">
        <v>23</v>
      </c>
      <c r="I82">
        <v>13</v>
      </c>
      <c r="J82">
        <v>59</v>
      </c>
      <c r="K82">
        <v>6</v>
      </c>
      <c r="L82" t="s">
        <v>43</v>
      </c>
      <c r="M82" s="7">
        <v>1.7295685635434199</v>
      </c>
      <c r="N82" t="s">
        <v>44</v>
      </c>
      <c r="O82" t="s">
        <v>45</v>
      </c>
      <c r="P82">
        <v>24</v>
      </c>
      <c r="Q82">
        <v>937</v>
      </c>
      <c r="R82">
        <v>18</v>
      </c>
      <c r="S82" s="7">
        <v>35.624741397125</v>
      </c>
      <c r="T82" t="s">
        <v>46</v>
      </c>
      <c r="U82">
        <v>4.7466486206477496</v>
      </c>
      <c r="V82" t="s">
        <v>47</v>
      </c>
      <c r="W82" t="s">
        <v>48</v>
      </c>
      <c r="X82" s="7">
        <v>254.776159219286</v>
      </c>
      <c r="Y82" s="4">
        <f t="shared" si="3"/>
        <v>7474.705956505275</v>
      </c>
      <c r="Z82">
        <f t="shared" si="4"/>
        <v>218.01804367096491</v>
      </c>
      <c r="AA82" s="4">
        <f t="shared" si="5"/>
        <v>292.13046917995439</v>
      </c>
    </row>
    <row r="83" spans="1:27" x14ac:dyDescent="0.2">
      <c r="A83" t="s">
        <v>33</v>
      </c>
      <c r="B83" t="s">
        <v>49</v>
      </c>
      <c r="C83" s="7">
        <v>4.8054960363458896</v>
      </c>
      <c r="D83">
        <v>26</v>
      </c>
      <c r="E83">
        <v>871</v>
      </c>
      <c r="F83" s="7">
        <v>2686.50515156744</v>
      </c>
      <c r="G83" t="s">
        <v>26</v>
      </c>
      <c r="H83">
        <v>5</v>
      </c>
      <c r="I83">
        <v>3</v>
      </c>
      <c r="J83">
        <v>56</v>
      </c>
      <c r="K83">
        <v>8</v>
      </c>
      <c r="L83" t="s">
        <v>36</v>
      </c>
      <c r="M83" s="7">
        <v>3.8905479158706702</v>
      </c>
      <c r="N83" t="s">
        <v>39</v>
      </c>
      <c r="O83" t="s">
        <v>50</v>
      </c>
      <c r="P83">
        <v>5</v>
      </c>
      <c r="Q83">
        <v>414</v>
      </c>
      <c r="R83">
        <v>3</v>
      </c>
      <c r="S83" s="7">
        <v>92.065160598712794</v>
      </c>
      <c r="T83" t="s">
        <v>46</v>
      </c>
      <c r="U83">
        <v>3.1455795228330001</v>
      </c>
      <c r="V83" t="s">
        <v>40</v>
      </c>
      <c r="W83" t="s">
        <v>48</v>
      </c>
      <c r="X83" s="7">
        <v>923.44063171192204</v>
      </c>
      <c r="Y83" s="4">
        <f t="shared" si="3"/>
        <v>1667.1088113409346</v>
      </c>
      <c r="Z83">
        <f t="shared" si="4"/>
        <v>29.180475373058776</v>
      </c>
      <c r="AA83" s="4">
        <f t="shared" si="5"/>
        <v>1019.3963402265056</v>
      </c>
    </row>
    <row r="84" spans="1:27" x14ac:dyDescent="0.2">
      <c r="A84" t="s">
        <v>33</v>
      </c>
      <c r="B84" t="s">
        <v>63</v>
      </c>
      <c r="C84" s="7">
        <v>15.707795681912099</v>
      </c>
      <c r="D84">
        <v>11</v>
      </c>
      <c r="E84">
        <v>996</v>
      </c>
      <c r="F84" s="7">
        <v>2330.9658020919401</v>
      </c>
      <c r="G84" t="s">
        <v>26</v>
      </c>
      <c r="H84">
        <v>51</v>
      </c>
      <c r="I84">
        <v>13</v>
      </c>
      <c r="J84">
        <v>80</v>
      </c>
      <c r="K84">
        <v>2</v>
      </c>
      <c r="L84" t="s">
        <v>43</v>
      </c>
      <c r="M84" s="7">
        <v>8.6732112112786108</v>
      </c>
      <c r="N84" t="s">
        <v>44</v>
      </c>
      <c r="O84" t="s">
        <v>45</v>
      </c>
      <c r="P84">
        <v>18</v>
      </c>
      <c r="Q84">
        <v>830</v>
      </c>
      <c r="R84">
        <v>5</v>
      </c>
      <c r="S84" s="7">
        <v>96.527352785310896</v>
      </c>
      <c r="T84" t="s">
        <v>64</v>
      </c>
      <c r="U84">
        <v>1.72731392835594</v>
      </c>
      <c r="V84" t="s">
        <v>31</v>
      </c>
      <c r="W84" t="s">
        <v>32</v>
      </c>
      <c r="X84" s="7">
        <v>806.10317770292295</v>
      </c>
      <c r="Y84" s="4">
        <f t="shared" si="3"/>
        <v>1419.6620603924275</v>
      </c>
      <c r="Z84">
        <f t="shared" si="4"/>
        <v>24.148241248014997</v>
      </c>
      <c r="AA84" s="4">
        <f t="shared" si="5"/>
        <v>911.30374169951244</v>
      </c>
    </row>
    <row r="85" spans="1:27" x14ac:dyDescent="0.2">
      <c r="A85" t="s">
        <v>33</v>
      </c>
      <c r="B85" t="s">
        <v>68</v>
      </c>
      <c r="C85" s="7">
        <v>99.171328638624104</v>
      </c>
      <c r="D85">
        <v>26</v>
      </c>
      <c r="E85">
        <v>562</v>
      </c>
      <c r="F85" s="7">
        <v>8653.5709264697998</v>
      </c>
      <c r="G85" t="s">
        <v>26</v>
      </c>
      <c r="H85">
        <v>54</v>
      </c>
      <c r="I85">
        <v>29</v>
      </c>
      <c r="J85">
        <v>78</v>
      </c>
      <c r="K85">
        <v>5</v>
      </c>
      <c r="L85" t="s">
        <v>27</v>
      </c>
      <c r="M85" s="7">
        <v>2.0397701894493299</v>
      </c>
      <c r="N85" t="s">
        <v>39</v>
      </c>
      <c r="O85" t="s">
        <v>45</v>
      </c>
      <c r="P85">
        <v>25</v>
      </c>
      <c r="Q85">
        <v>558</v>
      </c>
      <c r="R85">
        <v>14</v>
      </c>
      <c r="S85" s="7">
        <v>5.7914366298629796</v>
      </c>
      <c r="T85" t="s">
        <v>30</v>
      </c>
      <c r="U85">
        <v>0.100682851565093</v>
      </c>
      <c r="V85" t="s">
        <v>40</v>
      </c>
      <c r="W85" t="s">
        <v>32</v>
      </c>
      <c r="X85" s="7">
        <v>929.23528996088896</v>
      </c>
      <c r="Y85" s="4">
        <f t="shared" si="3"/>
        <v>7716.5044296895994</v>
      </c>
      <c r="Z85">
        <f t="shared" si="4"/>
        <v>1494.2010902525469</v>
      </c>
      <c r="AA85" s="4">
        <f t="shared" si="5"/>
        <v>937.06649678020131</v>
      </c>
    </row>
    <row r="86" spans="1:27" x14ac:dyDescent="0.2">
      <c r="A86" t="s">
        <v>33</v>
      </c>
      <c r="B86" t="s">
        <v>69</v>
      </c>
      <c r="C86" s="7">
        <v>36.989244928626903</v>
      </c>
      <c r="D86">
        <v>94</v>
      </c>
      <c r="E86">
        <v>469</v>
      </c>
      <c r="F86" s="7">
        <v>5442.0867853976697</v>
      </c>
      <c r="G86" t="s">
        <v>26</v>
      </c>
      <c r="H86">
        <v>9</v>
      </c>
      <c r="I86">
        <v>8</v>
      </c>
      <c r="J86">
        <v>69</v>
      </c>
      <c r="K86">
        <v>7</v>
      </c>
      <c r="L86" t="s">
        <v>27</v>
      </c>
      <c r="M86" s="7">
        <v>2.4220397232752</v>
      </c>
      <c r="N86" t="s">
        <v>39</v>
      </c>
      <c r="O86" t="s">
        <v>53</v>
      </c>
      <c r="P86">
        <v>14</v>
      </c>
      <c r="Q86">
        <v>580</v>
      </c>
      <c r="R86">
        <v>7</v>
      </c>
      <c r="S86" s="7">
        <v>97.121281751474299</v>
      </c>
      <c r="T86" t="s">
        <v>64</v>
      </c>
      <c r="U86">
        <v>2.2644057611985402</v>
      </c>
      <c r="V86" t="s">
        <v>56</v>
      </c>
      <c r="W86" t="s">
        <v>32</v>
      </c>
      <c r="X86" s="7">
        <v>127.861800001625</v>
      </c>
      <c r="Y86" s="4">
        <f t="shared" si="3"/>
        <v>5214.6816639212957</v>
      </c>
      <c r="Z86">
        <f t="shared" si="4"/>
        <v>56.033926728062966</v>
      </c>
      <c r="AA86" s="4">
        <f t="shared" si="5"/>
        <v>227.40512147637449</v>
      </c>
    </row>
    <row r="87" spans="1:27" x14ac:dyDescent="0.2">
      <c r="A87" t="s">
        <v>33</v>
      </c>
      <c r="B87" t="s">
        <v>110</v>
      </c>
      <c r="C87" s="7">
        <v>20.9863860370433</v>
      </c>
      <c r="D87">
        <v>90</v>
      </c>
      <c r="E87">
        <v>93</v>
      </c>
      <c r="F87" s="7">
        <v>4767.0204843441297</v>
      </c>
      <c r="G87" t="s">
        <v>26</v>
      </c>
      <c r="H87">
        <v>25</v>
      </c>
      <c r="I87">
        <v>23</v>
      </c>
      <c r="J87">
        <v>83</v>
      </c>
      <c r="K87">
        <v>5</v>
      </c>
      <c r="L87" t="s">
        <v>43</v>
      </c>
      <c r="M87" s="7">
        <v>1.77442971407173</v>
      </c>
      <c r="N87" t="s">
        <v>39</v>
      </c>
      <c r="O87" t="s">
        <v>29</v>
      </c>
      <c r="P87">
        <v>24</v>
      </c>
      <c r="Q87">
        <v>826</v>
      </c>
      <c r="R87">
        <v>28</v>
      </c>
      <c r="S87" s="7">
        <v>12.8362845728327</v>
      </c>
      <c r="T87" t="s">
        <v>64</v>
      </c>
      <c r="U87">
        <v>1.1737554953874501</v>
      </c>
      <c r="V87" t="s">
        <v>40</v>
      </c>
      <c r="W87" t="s">
        <v>32</v>
      </c>
      <c r="X87" s="7">
        <v>832.210808706021</v>
      </c>
      <c r="Y87" s="4">
        <f t="shared" si="3"/>
        <v>3920.1989613512046</v>
      </c>
      <c r="Z87">
        <f t="shared" si="4"/>
        <v>371.37073872865597</v>
      </c>
      <c r="AA87" s="4">
        <f t="shared" si="5"/>
        <v>846.82152299292545</v>
      </c>
    </row>
    <row r="88" spans="1:27" x14ac:dyDescent="0.2">
      <c r="A88" t="s">
        <v>33</v>
      </c>
      <c r="B88" t="s">
        <v>112</v>
      </c>
      <c r="C88" s="7">
        <v>59.841561377289302</v>
      </c>
      <c r="D88">
        <v>81</v>
      </c>
      <c r="E88">
        <v>896</v>
      </c>
      <c r="F88" s="7">
        <v>2021.1498103371</v>
      </c>
      <c r="G88" t="s">
        <v>26</v>
      </c>
      <c r="H88">
        <v>10</v>
      </c>
      <c r="I88">
        <v>5</v>
      </c>
      <c r="J88">
        <v>44</v>
      </c>
      <c r="K88">
        <v>7</v>
      </c>
      <c r="L88" t="s">
        <v>36</v>
      </c>
      <c r="M88" s="7">
        <v>4.9384385647120901</v>
      </c>
      <c r="N88" t="s">
        <v>28</v>
      </c>
      <c r="O88" t="s">
        <v>50</v>
      </c>
      <c r="P88">
        <v>18</v>
      </c>
      <c r="Q88">
        <v>396</v>
      </c>
      <c r="R88">
        <v>7</v>
      </c>
      <c r="S88" s="7">
        <v>65.047415094691402</v>
      </c>
      <c r="T88" t="s">
        <v>46</v>
      </c>
      <c r="U88">
        <v>1.7303747198591899</v>
      </c>
      <c r="V88" t="s">
        <v>31</v>
      </c>
      <c r="W88" t="s">
        <v>32</v>
      </c>
      <c r="X88" s="7">
        <v>110.364335231364</v>
      </c>
      <c r="Y88" s="4">
        <f t="shared" si="3"/>
        <v>1840.7996214463326</v>
      </c>
      <c r="Z88">
        <f t="shared" si="4"/>
        <v>31.071946631466506</v>
      </c>
      <c r="AA88" s="4">
        <f t="shared" si="5"/>
        <v>180.35018889076747</v>
      </c>
    </row>
    <row r="89" spans="1:27" x14ac:dyDescent="0.2">
      <c r="A89" t="s">
        <v>33</v>
      </c>
      <c r="B89" t="s">
        <v>117</v>
      </c>
      <c r="C89" s="7">
        <v>13.0173767852878</v>
      </c>
      <c r="D89">
        <v>55</v>
      </c>
      <c r="E89">
        <v>246</v>
      </c>
      <c r="F89" s="7">
        <v>4256.9491408502199</v>
      </c>
      <c r="G89" t="s">
        <v>26</v>
      </c>
      <c r="H89">
        <v>54</v>
      </c>
      <c r="I89">
        <v>19</v>
      </c>
      <c r="J89">
        <v>10</v>
      </c>
      <c r="K89">
        <v>4</v>
      </c>
      <c r="L89" t="s">
        <v>36</v>
      </c>
      <c r="M89" s="7">
        <v>2.45793352798733</v>
      </c>
      <c r="N89" t="s">
        <v>28</v>
      </c>
      <c r="O89" t="s">
        <v>53</v>
      </c>
      <c r="P89">
        <v>18</v>
      </c>
      <c r="Q89">
        <v>736</v>
      </c>
      <c r="R89">
        <v>10</v>
      </c>
      <c r="S89" s="7">
        <v>20.075003975630398</v>
      </c>
      <c r="T89" t="s">
        <v>30</v>
      </c>
      <c r="U89">
        <v>3.6328432903821302</v>
      </c>
      <c r="V89" t="s">
        <v>56</v>
      </c>
      <c r="W89" t="s">
        <v>48</v>
      </c>
      <c r="X89" s="7">
        <v>687.28617786641701</v>
      </c>
      <c r="Y89" s="4">
        <f t="shared" si="3"/>
        <v>3547.1300254801854</v>
      </c>
      <c r="Z89">
        <f t="shared" si="4"/>
        <v>212.05221906894008</v>
      </c>
      <c r="AA89" s="4">
        <f t="shared" si="5"/>
        <v>709.81911537003464</v>
      </c>
    </row>
    <row r="90" spans="1:27" x14ac:dyDescent="0.2">
      <c r="A90" t="s">
        <v>33</v>
      </c>
      <c r="B90" t="s">
        <v>123</v>
      </c>
      <c r="C90" s="7">
        <v>54.865528517069698</v>
      </c>
      <c r="D90">
        <v>62</v>
      </c>
      <c r="E90">
        <v>511</v>
      </c>
      <c r="F90" s="7">
        <v>1752.3810874841199</v>
      </c>
      <c r="G90" t="s">
        <v>26</v>
      </c>
      <c r="H90">
        <v>95</v>
      </c>
      <c r="I90">
        <v>1</v>
      </c>
      <c r="J90">
        <v>27</v>
      </c>
      <c r="K90">
        <v>3</v>
      </c>
      <c r="L90" t="s">
        <v>27</v>
      </c>
      <c r="M90" s="7">
        <v>9.7052867901203399</v>
      </c>
      <c r="N90" t="s">
        <v>52</v>
      </c>
      <c r="O90" t="s">
        <v>45</v>
      </c>
      <c r="P90">
        <v>9</v>
      </c>
      <c r="Q90">
        <v>862</v>
      </c>
      <c r="R90">
        <v>7</v>
      </c>
      <c r="S90" s="7">
        <v>77.627765812748095</v>
      </c>
      <c r="T90" t="s">
        <v>30</v>
      </c>
      <c r="U90">
        <v>1.3623879886490999</v>
      </c>
      <c r="V90" t="s">
        <v>40</v>
      </c>
      <c r="W90" t="s">
        <v>48</v>
      </c>
      <c r="X90" s="7">
        <v>207.66320620857499</v>
      </c>
      <c r="Y90" s="4">
        <f t="shared" si="3"/>
        <v>1457.3848286726763</v>
      </c>
      <c r="Z90">
        <f t="shared" si="4"/>
        <v>22.574153321778873</v>
      </c>
      <c r="AA90" s="4">
        <f t="shared" si="5"/>
        <v>294.99625881144345</v>
      </c>
    </row>
    <row r="91" spans="1:27" x14ac:dyDescent="0.2">
      <c r="A91" t="s">
        <v>33</v>
      </c>
      <c r="B91" t="s">
        <v>129</v>
      </c>
      <c r="C91" s="7">
        <v>92.996884233970604</v>
      </c>
      <c r="D91">
        <v>29</v>
      </c>
      <c r="E91">
        <v>106</v>
      </c>
      <c r="F91" s="7">
        <v>1889.07358977933</v>
      </c>
      <c r="G91" t="s">
        <v>26</v>
      </c>
      <c r="H91">
        <v>16</v>
      </c>
      <c r="I91">
        <v>20</v>
      </c>
      <c r="J91">
        <v>56</v>
      </c>
      <c r="K91">
        <v>10</v>
      </c>
      <c r="L91" t="s">
        <v>43</v>
      </c>
      <c r="M91" s="7">
        <v>2.47389776104546</v>
      </c>
      <c r="N91" t="s">
        <v>39</v>
      </c>
      <c r="O91" t="s">
        <v>62</v>
      </c>
      <c r="P91">
        <v>25</v>
      </c>
      <c r="Q91">
        <v>759</v>
      </c>
      <c r="R91">
        <v>11</v>
      </c>
      <c r="S91" s="7">
        <v>48.064782640006499</v>
      </c>
      <c r="T91" t="s">
        <v>64</v>
      </c>
      <c r="U91">
        <v>2.0300690886687498</v>
      </c>
      <c r="V91" t="s">
        <v>40</v>
      </c>
      <c r="W91" t="s">
        <v>41</v>
      </c>
      <c r="X91" s="7">
        <v>873.12964801765099</v>
      </c>
      <c r="Y91" s="4">
        <f t="shared" si="3"/>
        <v>965.40526136062704</v>
      </c>
      <c r="Z91">
        <f t="shared" si="4"/>
        <v>39.302655416711865</v>
      </c>
      <c r="AA91" s="4">
        <f t="shared" si="5"/>
        <v>923.66832841870291</v>
      </c>
    </row>
    <row r="92" spans="1:27" x14ac:dyDescent="0.2">
      <c r="A92" t="s">
        <v>33</v>
      </c>
      <c r="B92" t="s">
        <v>144</v>
      </c>
      <c r="C92" s="7">
        <v>13.881913501359101</v>
      </c>
      <c r="D92">
        <v>56</v>
      </c>
      <c r="E92">
        <v>320</v>
      </c>
      <c r="F92" s="7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 s="7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 s="7">
        <v>85.675963335797903</v>
      </c>
      <c r="T92" t="s">
        <v>64</v>
      </c>
      <c r="U92">
        <v>1.2193822244013801</v>
      </c>
      <c r="V92" t="s">
        <v>47</v>
      </c>
      <c r="W92" t="s">
        <v>32</v>
      </c>
      <c r="X92" s="7">
        <v>990.07847250581096</v>
      </c>
      <c r="Y92" s="4">
        <f t="shared" si="3"/>
        <v>8509.2047037305874</v>
      </c>
      <c r="Z92">
        <f t="shared" si="4"/>
        <v>111.96411685133897</v>
      </c>
      <c r="AA92" s="4">
        <f t="shared" si="5"/>
        <v>1083.4288665497215</v>
      </c>
    </row>
    <row r="93" spans="1:27" x14ac:dyDescent="0.2">
      <c r="A93" t="s">
        <v>33</v>
      </c>
      <c r="B93" t="s">
        <v>60</v>
      </c>
      <c r="C93" s="7">
        <v>64.0157329412785</v>
      </c>
      <c r="D93">
        <v>35</v>
      </c>
      <c r="E93">
        <v>980</v>
      </c>
      <c r="F93" s="7">
        <v>4971.1459875855498</v>
      </c>
      <c r="G93" t="s">
        <v>38</v>
      </c>
      <c r="H93">
        <v>14</v>
      </c>
      <c r="I93">
        <v>27</v>
      </c>
      <c r="J93">
        <v>83</v>
      </c>
      <c r="K93">
        <v>1</v>
      </c>
      <c r="L93" t="s">
        <v>36</v>
      </c>
      <c r="M93" s="7">
        <v>7.1666452910482104</v>
      </c>
      <c r="N93" t="s">
        <v>61</v>
      </c>
      <c r="O93" t="s">
        <v>62</v>
      </c>
      <c r="P93">
        <v>29</v>
      </c>
      <c r="Q93">
        <v>963</v>
      </c>
      <c r="R93">
        <v>23</v>
      </c>
      <c r="S93" s="7">
        <v>47.957601634951502</v>
      </c>
      <c r="T93" t="s">
        <v>30</v>
      </c>
      <c r="U93">
        <v>3.8446144787675798</v>
      </c>
      <c r="V93" t="s">
        <v>47</v>
      </c>
      <c r="W93" t="s">
        <v>32</v>
      </c>
      <c r="X93" s="7">
        <v>995.92946149864099</v>
      </c>
      <c r="Y93" s="4">
        <f t="shared" si="3"/>
        <v>3920.0922791609091</v>
      </c>
      <c r="Z93">
        <f t="shared" si="4"/>
        <v>103.65710165044155</v>
      </c>
      <c r="AA93" s="4">
        <f t="shared" si="5"/>
        <v>1051.0537084246407</v>
      </c>
    </row>
    <row r="94" spans="1:27" x14ac:dyDescent="0.2">
      <c r="A94" t="s">
        <v>33</v>
      </c>
      <c r="B94" t="s">
        <v>73</v>
      </c>
      <c r="C94" s="7">
        <v>51.123870087964697</v>
      </c>
      <c r="D94">
        <v>100</v>
      </c>
      <c r="E94">
        <v>187</v>
      </c>
      <c r="F94" s="7">
        <v>2553.4955849912099</v>
      </c>
      <c r="G94" t="s">
        <v>38</v>
      </c>
      <c r="H94">
        <v>48</v>
      </c>
      <c r="I94">
        <v>11</v>
      </c>
      <c r="J94">
        <v>94</v>
      </c>
      <c r="K94">
        <v>3</v>
      </c>
      <c r="L94" t="s">
        <v>36</v>
      </c>
      <c r="M94" s="7">
        <v>4.7426358828418698</v>
      </c>
      <c r="N94" t="s">
        <v>52</v>
      </c>
      <c r="O94" t="s">
        <v>62</v>
      </c>
      <c r="P94">
        <v>20</v>
      </c>
      <c r="Q94">
        <v>694</v>
      </c>
      <c r="R94">
        <v>16</v>
      </c>
      <c r="S94" s="7">
        <v>82.373320587990193</v>
      </c>
      <c r="T94" t="s">
        <v>46</v>
      </c>
      <c r="U94">
        <v>3.64645086541702</v>
      </c>
      <c r="V94" t="s">
        <v>31</v>
      </c>
      <c r="W94" t="s">
        <v>41</v>
      </c>
      <c r="X94" s="7">
        <v>477.30763109090299</v>
      </c>
      <c r="Y94" s="4">
        <f t="shared" si="3"/>
        <v>1989.0719974294743</v>
      </c>
      <c r="Z94">
        <f t="shared" si="4"/>
        <v>30.999060943082856</v>
      </c>
      <c r="AA94" s="4">
        <f t="shared" si="5"/>
        <v>564.42358756173508</v>
      </c>
    </row>
    <row r="95" spans="1:27" x14ac:dyDescent="0.2">
      <c r="A95" t="s">
        <v>33</v>
      </c>
      <c r="B95" t="s">
        <v>74</v>
      </c>
      <c r="C95" s="7">
        <v>96.341072439963298</v>
      </c>
      <c r="D95">
        <v>22</v>
      </c>
      <c r="E95">
        <v>320</v>
      </c>
      <c r="F95" s="7">
        <v>8128.0276968511898</v>
      </c>
      <c r="G95" t="s">
        <v>38</v>
      </c>
      <c r="H95">
        <v>27</v>
      </c>
      <c r="I95">
        <v>12</v>
      </c>
      <c r="J95">
        <v>68</v>
      </c>
      <c r="K95">
        <v>6</v>
      </c>
      <c r="L95" t="s">
        <v>36</v>
      </c>
      <c r="M95" s="7">
        <v>8.8783346509268402</v>
      </c>
      <c r="N95" t="s">
        <v>39</v>
      </c>
      <c r="O95" t="s">
        <v>62</v>
      </c>
      <c r="P95">
        <v>29</v>
      </c>
      <c r="Q95">
        <v>309</v>
      </c>
      <c r="R95">
        <v>6</v>
      </c>
      <c r="S95" s="7">
        <v>65.686259608488598</v>
      </c>
      <c r="T95" t="s">
        <v>64</v>
      </c>
      <c r="U95">
        <v>4.2314165735345304</v>
      </c>
      <c r="V95" t="s">
        <v>40</v>
      </c>
      <c r="W95" t="s">
        <v>32</v>
      </c>
      <c r="X95" s="7">
        <v>493.871215316205</v>
      </c>
      <c r="Y95" s="4">
        <f t="shared" si="3"/>
        <v>7559.5918872755692</v>
      </c>
      <c r="Z95">
        <f t="shared" si="4"/>
        <v>123.74015121726933</v>
      </c>
      <c r="AA95" s="4">
        <f t="shared" si="5"/>
        <v>568.4358095756204</v>
      </c>
    </row>
    <row r="96" spans="1:27" x14ac:dyDescent="0.2">
      <c r="A96" t="s">
        <v>33</v>
      </c>
      <c r="B96" t="s">
        <v>86</v>
      </c>
      <c r="C96" s="7">
        <v>79.209936015656695</v>
      </c>
      <c r="D96">
        <v>43</v>
      </c>
      <c r="E96">
        <v>781</v>
      </c>
      <c r="F96" s="7">
        <v>9571.5504873278096</v>
      </c>
      <c r="G96" t="s">
        <v>38</v>
      </c>
      <c r="H96">
        <v>89</v>
      </c>
      <c r="I96">
        <v>13</v>
      </c>
      <c r="J96">
        <v>64</v>
      </c>
      <c r="K96">
        <v>4</v>
      </c>
      <c r="L96" t="s">
        <v>43</v>
      </c>
      <c r="M96" s="7">
        <v>6.5991049012385803</v>
      </c>
      <c r="N96" t="s">
        <v>28</v>
      </c>
      <c r="O96" t="s">
        <v>45</v>
      </c>
      <c r="P96">
        <v>30</v>
      </c>
      <c r="Q96">
        <v>737</v>
      </c>
      <c r="R96">
        <v>7</v>
      </c>
      <c r="S96" s="7">
        <v>29.6924671537497</v>
      </c>
      <c r="T96" t="s">
        <v>64</v>
      </c>
      <c r="U96">
        <v>1.94603611938611</v>
      </c>
      <c r="V96" t="s">
        <v>31</v>
      </c>
      <c r="W96" t="s">
        <v>48</v>
      </c>
      <c r="X96" s="7">
        <v>761.17390951487698</v>
      </c>
      <c r="Y96" s="4">
        <f t="shared" si="3"/>
        <v>8774.0850057579446</v>
      </c>
      <c r="Z96">
        <f t="shared" si="4"/>
        <v>322.35618676500144</v>
      </c>
      <c r="AA96" s="4">
        <f t="shared" si="5"/>
        <v>797.46548156986523</v>
      </c>
    </row>
    <row r="97" spans="1:27" x14ac:dyDescent="0.2">
      <c r="A97" t="s">
        <v>33</v>
      </c>
      <c r="B97" t="s">
        <v>88</v>
      </c>
      <c r="C97" s="7">
        <v>37.467592329842397</v>
      </c>
      <c r="D97">
        <v>96</v>
      </c>
      <c r="E97">
        <v>602</v>
      </c>
      <c r="F97" s="7">
        <v>9061.7108955077201</v>
      </c>
      <c r="G97" t="s">
        <v>38</v>
      </c>
      <c r="H97">
        <v>1</v>
      </c>
      <c r="I97">
        <v>26</v>
      </c>
      <c r="J97">
        <v>21</v>
      </c>
      <c r="K97">
        <v>7</v>
      </c>
      <c r="L97" t="s">
        <v>36</v>
      </c>
      <c r="M97" s="7">
        <v>1.0194875708221101</v>
      </c>
      <c r="N97" t="s">
        <v>39</v>
      </c>
      <c r="O97" t="s">
        <v>62</v>
      </c>
      <c r="P97">
        <v>4</v>
      </c>
      <c r="Q97">
        <v>452</v>
      </c>
      <c r="R97">
        <v>10</v>
      </c>
      <c r="S97" s="7">
        <v>10.754272815029299</v>
      </c>
      <c r="T97" t="s">
        <v>64</v>
      </c>
      <c r="U97">
        <v>0.64660455937205397</v>
      </c>
      <c r="V97" t="s">
        <v>31</v>
      </c>
      <c r="W97" t="s">
        <v>32</v>
      </c>
      <c r="X97" s="7">
        <v>510.35800043352299</v>
      </c>
      <c r="Y97" s="4">
        <f t="shared" si="3"/>
        <v>8539.5791346883452</v>
      </c>
      <c r="Z97">
        <f t="shared" si="4"/>
        <v>842.61493560436816</v>
      </c>
      <c r="AA97" s="4">
        <f t="shared" si="5"/>
        <v>522.13176081937434</v>
      </c>
    </row>
    <row r="98" spans="1:27" x14ac:dyDescent="0.2">
      <c r="A98" t="s">
        <v>33</v>
      </c>
      <c r="B98" t="s">
        <v>121</v>
      </c>
      <c r="C98" s="7">
        <v>87.755432354001002</v>
      </c>
      <c r="D98">
        <v>16</v>
      </c>
      <c r="E98">
        <v>513</v>
      </c>
      <c r="F98" s="7">
        <v>9473.7980325083299</v>
      </c>
      <c r="G98" t="s">
        <v>38</v>
      </c>
      <c r="H98">
        <v>12</v>
      </c>
      <c r="I98">
        <v>9</v>
      </c>
      <c r="J98">
        <v>71</v>
      </c>
      <c r="K98">
        <v>9</v>
      </c>
      <c r="L98" t="s">
        <v>43</v>
      </c>
      <c r="M98" s="7">
        <v>9.1478115447106294</v>
      </c>
      <c r="N98" t="s">
        <v>39</v>
      </c>
      <c r="O98" t="s">
        <v>29</v>
      </c>
      <c r="P98">
        <v>10</v>
      </c>
      <c r="Q98">
        <v>198</v>
      </c>
      <c r="R98">
        <v>11</v>
      </c>
      <c r="S98" s="7">
        <v>7.0578761469782298</v>
      </c>
      <c r="T98" t="s">
        <v>64</v>
      </c>
      <c r="U98">
        <v>0.131955444311814</v>
      </c>
      <c r="V98" t="s">
        <v>56</v>
      </c>
      <c r="W98" t="s">
        <v>41</v>
      </c>
      <c r="X98" s="7">
        <v>169.27180138478599</v>
      </c>
      <c r="Y98" s="4">
        <f t="shared" si="3"/>
        <v>9288.3205434318552</v>
      </c>
      <c r="Z98">
        <f t="shared" si="4"/>
        <v>1342.3015415996576</v>
      </c>
      <c r="AA98" s="4">
        <f t="shared" si="5"/>
        <v>185.47748907647485</v>
      </c>
    </row>
    <row r="99" spans="1:27" x14ac:dyDescent="0.2">
      <c r="A99" t="s">
        <v>33</v>
      </c>
      <c r="B99" t="s">
        <v>134</v>
      </c>
      <c r="C99" s="7">
        <v>91.128318350444303</v>
      </c>
      <c r="D99">
        <v>75</v>
      </c>
      <c r="E99">
        <v>872</v>
      </c>
      <c r="F99" s="7">
        <v>8651.67268298206</v>
      </c>
      <c r="G99" t="s">
        <v>38</v>
      </c>
      <c r="H99">
        <v>39</v>
      </c>
      <c r="I99">
        <v>14</v>
      </c>
      <c r="J99">
        <v>41</v>
      </c>
      <c r="K99">
        <v>2</v>
      </c>
      <c r="L99" t="s">
        <v>43</v>
      </c>
      <c r="M99" s="7">
        <v>2.8331846794189701</v>
      </c>
      <c r="N99" t="s">
        <v>28</v>
      </c>
      <c r="O99" t="s">
        <v>62</v>
      </c>
      <c r="P99">
        <v>8</v>
      </c>
      <c r="Q99">
        <v>202</v>
      </c>
      <c r="R99">
        <v>5</v>
      </c>
      <c r="S99" s="7">
        <v>76.961228023819999</v>
      </c>
      <c r="T99" t="s">
        <v>46</v>
      </c>
      <c r="U99">
        <v>2.8496621985053299</v>
      </c>
      <c r="V99" t="s">
        <v>56</v>
      </c>
      <c r="W99" t="s">
        <v>32</v>
      </c>
      <c r="X99" s="7">
        <v>787.77985049434403</v>
      </c>
      <c r="Y99" s="4">
        <f t="shared" si="3"/>
        <v>7784.0984197844773</v>
      </c>
      <c r="Z99">
        <f t="shared" si="4"/>
        <v>112.41599055961414</v>
      </c>
      <c r="AA99" s="4">
        <f t="shared" si="5"/>
        <v>867.57426319758304</v>
      </c>
    </row>
    <row r="100" spans="1:27" x14ac:dyDescent="0.2">
      <c r="A100" t="s">
        <v>33</v>
      </c>
      <c r="B100" t="s">
        <v>136</v>
      </c>
      <c r="C100" s="7">
        <v>17.034930739467899</v>
      </c>
      <c r="D100">
        <v>13</v>
      </c>
      <c r="E100">
        <v>336</v>
      </c>
      <c r="F100" s="7">
        <v>2943.3818676094502</v>
      </c>
      <c r="G100" t="s">
        <v>38</v>
      </c>
      <c r="H100">
        <v>42</v>
      </c>
      <c r="I100">
        <v>19</v>
      </c>
      <c r="J100">
        <v>72</v>
      </c>
      <c r="K100">
        <v>1</v>
      </c>
      <c r="L100" t="s">
        <v>36</v>
      </c>
      <c r="M100" s="7">
        <v>4.7081818735419301</v>
      </c>
      <c r="N100" t="s">
        <v>61</v>
      </c>
      <c r="O100" t="s">
        <v>29</v>
      </c>
      <c r="P100">
        <v>6</v>
      </c>
      <c r="Q100">
        <v>955</v>
      </c>
      <c r="R100">
        <v>26</v>
      </c>
      <c r="S100" s="7">
        <v>4.4652784349432402</v>
      </c>
      <c r="T100" t="s">
        <v>30</v>
      </c>
      <c r="U100">
        <v>4.1378770486223502</v>
      </c>
      <c r="V100" t="s">
        <v>31</v>
      </c>
      <c r="W100" t="s">
        <v>41</v>
      </c>
      <c r="X100" s="7">
        <v>589.97855562804</v>
      </c>
      <c r="Y100" s="4">
        <f t="shared" si="3"/>
        <v>2344.2298516729252</v>
      </c>
      <c r="Z100">
        <f t="shared" si="4"/>
        <v>659.17095887590813</v>
      </c>
      <c r="AA100" s="4">
        <f t="shared" si="5"/>
        <v>599.15201593652512</v>
      </c>
    </row>
    <row r="101" spans="1:27" x14ac:dyDescent="0.2">
      <c r="A101" t="s">
        <v>33</v>
      </c>
      <c r="B101" t="s">
        <v>140</v>
      </c>
      <c r="C101" s="7">
        <v>19.9981769404042</v>
      </c>
      <c r="D101">
        <v>18</v>
      </c>
      <c r="E101">
        <v>223</v>
      </c>
      <c r="F101" s="7">
        <v>1229.59102856498</v>
      </c>
      <c r="G101" t="s">
        <v>38</v>
      </c>
      <c r="H101">
        <v>32</v>
      </c>
      <c r="I101">
        <v>14</v>
      </c>
      <c r="J101">
        <v>22</v>
      </c>
      <c r="K101">
        <v>6</v>
      </c>
      <c r="L101" t="s">
        <v>27</v>
      </c>
      <c r="M101" s="7">
        <v>1.4543053101535499</v>
      </c>
      <c r="N101" t="s">
        <v>39</v>
      </c>
      <c r="O101" t="s">
        <v>29</v>
      </c>
      <c r="P101">
        <v>4</v>
      </c>
      <c r="Q101">
        <v>569</v>
      </c>
      <c r="R101">
        <v>18</v>
      </c>
      <c r="S101" s="7">
        <v>74.608969995194599</v>
      </c>
      <c r="T101" t="s">
        <v>64</v>
      </c>
      <c r="U101">
        <v>2.0515129307662399</v>
      </c>
      <c r="V101" t="s">
        <v>47</v>
      </c>
      <c r="W101" t="s">
        <v>48</v>
      </c>
      <c r="X101" s="7">
        <v>264.25488983586598</v>
      </c>
      <c r="Y101" s="4">
        <f t="shared" si="3"/>
        <v>889.2728634237659</v>
      </c>
      <c r="Z101">
        <f t="shared" si="4"/>
        <v>16.480471833938669</v>
      </c>
      <c r="AA101" s="4">
        <f t="shared" si="5"/>
        <v>340.31816514121408</v>
      </c>
    </row>
  </sheetData>
  <sortState xmlns:xlrd2="http://schemas.microsoft.com/office/spreadsheetml/2017/richdata2" ref="A2:X101">
    <sortCondition ref="A2:A101"/>
    <sortCondition ref="G2:G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DBBC-2633-D14E-AB43-F01D1EAD2685}">
  <dimension ref="A5:Q74"/>
  <sheetViews>
    <sheetView tabSelected="1" zoomScale="60" workbookViewId="0">
      <selection activeCell="L39" sqref="L39"/>
    </sheetView>
  </sheetViews>
  <sheetFormatPr baseColWidth="10" defaultRowHeight="16" x14ac:dyDescent="0.2"/>
  <cols>
    <col min="1" max="1" width="21.33203125" bestFit="1" customWidth="1"/>
    <col min="2" max="2" width="18.5" bestFit="1" customWidth="1"/>
    <col min="3" max="3" width="17.6640625" bestFit="1" customWidth="1"/>
    <col min="4" max="4" width="3.33203125" customWidth="1"/>
    <col min="5" max="5" width="21.33203125" bestFit="1" customWidth="1"/>
    <col min="6" max="6" width="23.5" customWidth="1"/>
    <col min="7" max="8" width="3.33203125" customWidth="1"/>
    <col min="9" max="9" width="21.5" bestFit="1" customWidth="1"/>
    <col min="10" max="10" width="31.1640625" bestFit="1" customWidth="1"/>
    <col min="11" max="11" width="3.33203125" customWidth="1"/>
    <col min="12" max="12" width="18" bestFit="1" customWidth="1"/>
    <col min="13" max="13" width="19.83203125" bestFit="1" customWidth="1"/>
  </cols>
  <sheetData>
    <row r="5" spans="1:10" x14ac:dyDescent="0.2">
      <c r="A5" s="2" t="s">
        <v>164</v>
      </c>
      <c r="B5" t="s">
        <v>160</v>
      </c>
      <c r="C5" s="13"/>
      <c r="E5" s="2" t="s">
        <v>164</v>
      </c>
      <c r="F5" t="s">
        <v>162</v>
      </c>
      <c r="I5" s="2" t="s">
        <v>164</v>
      </c>
      <c r="J5" t="s">
        <v>163</v>
      </c>
    </row>
    <row r="6" spans="1:10" x14ac:dyDescent="0.2">
      <c r="A6" s="3" t="s">
        <v>40</v>
      </c>
      <c r="B6" s="4">
        <v>156.46382382094401</v>
      </c>
      <c r="C6" s="9"/>
      <c r="E6" s="3" t="s">
        <v>40</v>
      </c>
      <c r="F6" s="4">
        <v>6.0178393777286159</v>
      </c>
      <c r="I6" s="3" t="s">
        <v>40</v>
      </c>
      <c r="J6" s="8">
        <v>26</v>
      </c>
    </row>
    <row r="7" spans="1:10" x14ac:dyDescent="0.2">
      <c r="A7" s="3" t="s">
        <v>47</v>
      </c>
      <c r="B7" s="4">
        <v>153.13474221087992</v>
      </c>
      <c r="C7" s="9"/>
      <c r="E7" s="3" t="s">
        <v>47</v>
      </c>
      <c r="F7" s="4">
        <v>5.4690979361028544</v>
      </c>
      <c r="I7" s="3" t="s">
        <v>47</v>
      </c>
      <c r="J7" s="8">
        <v>28</v>
      </c>
    </row>
    <row r="8" spans="1:10" x14ac:dyDescent="0.2">
      <c r="A8" s="3" t="s">
        <v>31</v>
      </c>
      <c r="B8" s="4">
        <v>160.72134631132803</v>
      </c>
      <c r="C8" s="9"/>
      <c r="E8" s="3" t="s">
        <v>31</v>
      </c>
      <c r="F8" s="4">
        <v>5.5421153900457947</v>
      </c>
      <c r="I8" s="3" t="s">
        <v>31</v>
      </c>
      <c r="J8" s="8">
        <v>29</v>
      </c>
    </row>
    <row r="9" spans="1:10" x14ac:dyDescent="0.2">
      <c r="A9" s="3" t="s">
        <v>56</v>
      </c>
      <c r="B9" s="4">
        <v>84.494994858806308</v>
      </c>
      <c r="C9" s="9"/>
      <c r="E9" s="3" t="s">
        <v>56</v>
      </c>
      <c r="F9" s="4">
        <v>4.9702938152239007</v>
      </c>
      <c r="I9" s="3" t="s">
        <v>56</v>
      </c>
      <c r="J9" s="8">
        <v>17</v>
      </c>
    </row>
    <row r="10" spans="1:10" x14ac:dyDescent="0.2">
      <c r="A10" s="3" t="s">
        <v>155</v>
      </c>
      <c r="B10" s="4">
        <v>554.81490720195825</v>
      </c>
      <c r="E10" s="3" t="s">
        <v>155</v>
      </c>
      <c r="F10" s="4">
        <v>5.5481490720195827</v>
      </c>
      <c r="I10" s="3" t="s">
        <v>155</v>
      </c>
      <c r="J10" s="8">
        <v>100</v>
      </c>
    </row>
    <row r="25" spans="1:13" x14ac:dyDescent="0.2">
      <c r="A25" s="2" t="s">
        <v>164</v>
      </c>
      <c r="B25" t="s">
        <v>159</v>
      </c>
      <c r="E25" s="2" t="s">
        <v>164</v>
      </c>
      <c r="F25" t="s">
        <v>161</v>
      </c>
      <c r="G25" s="13"/>
    </row>
    <row r="26" spans="1:13" x14ac:dyDescent="0.2">
      <c r="A26" s="3" t="s">
        <v>40</v>
      </c>
      <c r="B26" s="8">
        <v>415</v>
      </c>
      <c r="E26" s="3" t="s">
        <v>40</v>
      </c>
      <c r="F26" s="10">
        <v>15.961538461538462</v>
      </c>
      <c r="G26" s="15"/>
      <c r="M26" s="9"/>
    </row>
    <row r="27" spans="1:13" x14ac:dyDescent="0.2">
      <c r="A27" s="3" t="s">
        <v>47</v>
      </c>
      <c r="B27" s="8">
        <v>491</v>
      </c>
      <c r="E27" s="3" t="s">
        <v>47</v>
      </c>
      <c r="F27" s="10">
        <v>17.535714285714285</v>
      </c>
      <c r="G27" s="15"/>
      <c r="M27" s="9"/>
    </row>
    <row r="28" spans="1:13" x14ac:dyDescent="0.2">
      <c r="A28" s="3" t="s">
        <v>31</v>
      </c>
      <c r="B28" s="8">
        <v>523</v>
      </c>
      <c r="E28" s="3" t="s">
        <v>31</v>
      </c>
      <c r="F28" s="10">
        <v>18.03448275862069</v>
      </c>
      <c r="G28" s="15"/>
      <c r="M28" s="9"/>
    </row>
    <row r="29" spans="1:13" x14ac:dyDescent="0.2">
      <c r="A29" s="3" t="s">
        <v>56</v>
      </c>
      <c r="B29" s="8">
        <v>279</v>
      </c>
      <c r="E29" s="3" t="s">
        <v>56</v>
      </c>
      <c r="F29" s="10">
        <v>16.411764705882351</v>
      </c>
      <c r="G29" s="15"/>
      <c r="M29" s="9"/>
    </row>
    <row r="30" spans="1:13" x14ac:dyDescent="0.2">
      <c r="A30" s="3" t="s">
        <v>155</v>
      </c>
      <c r="B30" s="8">
        <v>1708</v>
      </c>
      <c r="E30" s="3" t="s">
        <v>155</v>
      </c>
      <c r="F30" s="10">
        <v>17.079999999999998</v>
      </c>
    </row>
    <row r="45" spans="1:6" x14ac:dyDescent="0.2">
      <c r="A45" s="14" t="s">
        <v>165</v>
      </c>
      <c r="B45" s="14" t="s">
        <v>167</v>
      </c>
      <c r="E45" s="14" t="s">
        <v>164</v>
      </c>
      <c r="F45" s="14" t="s">
        <v>166</v>
      </c>
    </row>
    <row r="46" spans="1:6" x14ac:dyDescent="0.2">
      <c r="A46" s="3" t="s">
        <v>40</v>
      </c>
      <c r="B46" s="11">
        <f>(F6-$F$10)/$F$10</f>
        <v>8.4657117105554097E-2</v>
      </c>
      <c r="E46" t="s">
        <v>40</v>
      </c>
      <c r="F46" s="11">
        <f>(F26-$F$30)/$F$30</f>
        <v>-6.5483696631237515E-2</v>
      </c>
    </row>
    <row r="47" spans="1:6" x14ac:dyDescent="0.2">
      <c r="A47" s="3" t="s">
        <v>47</v>
      </c>
      <c r="B47" s="11">
        <f>(F7-$F$10)/$F$10</f>
        <v>-1.4248199695173814E-2</v>
      </c>
      <c r="E47" t="s">
        <v>47</v>
      </c>
      <c r="F47" s="11">
        <f>(F27-$F$30)/$F$30</f>
        <v>2.6681164268986327E-2</v>
      </c>
    </row>
    <row r="48" spans="1:6" x14ac:dyDescent="0.2">
      <c r="A48" s="3" t="s">
        <v>31</v>
      </c>
      <c r="B48" s="11">
        <f>(F8-$F$10)/$F$10</f>
        <v>-1.0875125912202179E-3</v>
      </c>
      <c r="E48" t="s">
        <v>31</v>
      </c>
      <c r="F48" s="11">
        <f>(F28-$F$30)/$F$30</f>
        <v>5.5883065493014764E-2</v>
      </c>
    </row>
    <row r="49" spans="1:6" x14ac:dyDescent="0.2">
      <c r="A49" s="3" t="s">
        <v>56</v>
      </c>
      <c r="B49" s="11">
        <f>(F9-$F$10)/$F$10</f>
        <v>-0.10415279930200881</v>
      </c>
      <c r="E49" t="s">
        <v>56</v>
      </c>
      <c r="F49" s="11">
        <f>(F29-$F$30)/$F$30</f>
        <v>-3.9123846259815388E-2</v>
      </c>
    </row>
    <row r="74" spans="15:17" x14ac:dyDescent="0.2">
      <c r="O74" s="16"/>
      <c r="P74" s="16"/>
      <c r="Q74" s="16"/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2587-117E-BB44-BEDA-F85AC22D99DA}">
  <dimension ref="A5:N89"/>
  <sheetViews>
    <sheetView topLeftCell="A44" zoomScale="82" workbookViewId="0">
      <selection activeCell="M70" sqref="M70"/>
    </sheetView>
  </sheetViews>
  <sheetFormatPr baseColWidth="10" defaultRowHeight="16" x14ac:dyDescent="0.2"/>
  <cols>
    <col min="1" max="1" width="12.5" bestFit="1" customWidth="1"/>
    <col min="2" max="2" width="22.6640625" bestFit="1" customWidth="1"/>
    <col min="3" max="3" width="18.83203125" bestFit="1" customWidth="1"/>
    <col min="4" max="4" width="6.1640625" customWidth="1"/>
    <col min="6" max="6" width="19.83203125" bestFit="1" customWidth="1"/>
    <col min="9" max="9" width="3.33203125" customWidth="1"/>
    <col min="11" max="11" width="18.33203125" bestFit="1" customWidth="1"/>
    <col min="13" max="13" width="22.6640625" bestFit="1" customWidth="1"/>
    <col min="14" max="14" width="13.83203125" bestFit="1" customWidth="1"/>
  </cols>
  <sheetData>
    <row r="5" spans="1:6" x14ac:dyDescent="0.2">
      <c r="A5" s="2" t="s">
        <v>170</v>
      </c>
      <c r="B5" t="s">
        <v>156</v>
      </c>
      <c r="D5" s="13"/>
      <c r="E5" s="2" t="s">
        <v>170</v>
      </c>
      <c r="F5" t="s">
        <v>168</v>
      </c>
    </row>
    <row r="6" spans="1:6" x14ac:dyDescent="0.2">
      <c r="A6" s="3" t="s">
        <v>57</v>
      </c>
      <c r="B6" s="18">
        <v>161521.265999483</v>
      </c>
      <c r="D6" s="11"/>
      <c r="E6" s="3" t="s">
        <v>57</v>
      </c>
      <c r="F6" s="4">
        <v>57.361057599328305</v>
      </c>
    </row>
    <row r="7" spans="1:6" x14ac:dyDescent="0.2">
      <c r="A7" s="3" t="s">
        <v>24</v>
      </c>
      <c r="B7" s="18">
        <v>174455.39060546219</v>
      </c>
      <c r="D7" s="11"/>
      <c r="E7" s="3" t="s">
        <v>24</v>
      </c>
      <c r="F7" s="4">
        <v>46.014278873737695</v>
      </c>
    </row>
    <row r="8" spans="1:6" x14ac:dyDescent="0.2">
      <c r="A8" s="3" t="s">
        <v>33</v>
      </c>
      <c r="B8" s="18">
        <v>241628.16213306296</v>
      </c>
      <c r="D8" s="11"/>
      <c r="E8" s="3" t="s">
        <v>33</v>
      </c>
      <c r="F8" s="4">
        <v>47.259328879368702</v>
      </c>
    </row>
    <row r="9" spans="1:6" x14ac:dyDescent="0.2">
      <c r="A9" s="3" t="s">
        <v>155</v>
      </c>
      <c r="B9" s="18">
        <v>577604.81873800815</v>
      </c>
      <c r="E9" s="3" t="s">
        <v>155</v>
      </c>
      <c r="F9" s="4">
        <v>49.46246134464365</v>
      </c>
    </row>
    <row r="24" spans="1:6" x14ac:dyDescent="0.2">
      <c r="A24" s="2" t="s">
        <v>170</v>
      </c>
      <c r="B24" t="s">
        <v>169</v>
      </c>
      <c r="E24" s="14" t="s">
        <v>170</v>
      </c>
      <c r="F24" s="14" t="s">
        <v>171</v>
      </c>
    </row>
    <row r="25" spans="1:6" x14ac:dyDescent="0.2">
      <c r="A25" s="3" t="s">
        <v>57</v>
      </c>
      <c r="B25" s="4">
        <v>26</v>
      </c>
      <c r="E25" t="s">
        <v>57</v>
      </c>
      <c r="F25" s="11">
        <f>B6/$B$9</f>
        <v>0.27963974807617792</v>
      </c>
    </row>
    <row r="26" spans="1:6" x14ac:dyDescent="0.2">
      <c r="A26" s="3" t="s">
        <v>24</v>
      </c>
      <c r="B26" s="4">
        <v>34</v>
      </c>
      <c r="E26" t="s">
        <v>24</v>
      </c>
      <c r="F26" s="11">
        <f>B7/$B$9</f>
        <v>0.30203243627126358</v>
      </c>
    </row>
    <row r="27" spans="1:6" x14ac:dyDescent="0.2">
      <c r="A27" s="3" t="s">
        <v>33</v>
      </c>
      <c r="B27" s="4">
        <v>40</v>
      </c>
      <c r="E27" t="s">
        <v>33</v>
      </c>
      <c r="F27" s="11">
        <f>B8/$B$9</f>
        <v>0.41832781565255855</v>
      </c>
    </row>
    <row r="28" spans="1:6" x14ac:dyDescent="0.2">
      <c r="A28" s="3" t="s">
        <v>155</v>
      </c>
      <c r="B28" s="4">
        <v>100</v>
      </c>
    </row>
    <row r="43" spans="1:7" x14ac:dyDescent="0.2">
      <c r="A43" s="2" t="s">
        <v>170</v>
      </c>
      <c r="B43" t="s">
        <v>175</v>
      </c>
      <c r="C43" s="14" t="s">
        <v>173</v>
      </c>
    </row>
    <row r="44" spans="1:7" x14ac:dyDescent="0.2">
      <c r="A44" s="3" t="s">
        <v>57</v>
      </c>
      <c r="B44" s="18">
        <v>6212.3563845955005</v>
      </c>
    </row>
    <row r="45" spans="1:7" x14ac:dyDescent="0.2">
      <c r="A45" s="5" t="s">
        <v>53</v>
      </c>
      <c r="B45" s="18">
        <v>6436.520959942507</v>
      </c>
      <c r="C45" s="11">
        <f>(B45-$B$50)/$B$50</f>
        <v>3.60836631817932E-2</v>
      </c>
    </row>
    <row r="46" spans="1:7" x14ac:dyDescent="0.2">
      <c r="A46" s="5" t="s">
        <v>62</v>
      </c>
      <c r="B46" s="18">
        <v>6292.3894914010507</v>
      </c>
      <c r="C46" s="11">
        <f>(B46-$B$50)/$B$50</f>
        <v>1.2882890460696156E-2</v>
      </c>
    </row>
    <row r="47" spans="1:7" x14ac:dyDescent="0.2">
      <c r="A47" s="5" t="s">
        <v>50</v>
      </c>
      <c r="B47" s="18">
        <v>6238.2795550992196</v>
      </c>
      <c r="C47" s="11">
        <f>(B47-$B$50)/$B$50</f>
        <v>4.1728402073003467E-3</v>
      </c>
      <c r="G47" s="17"/>
    </row>
    <row r="48" spans="1:7" x14ac:dyDescent="0.2">
      <c r="A48" s="5" t="s">
        <v>45</v>
      </c>
      <c r="B48" s="18">
        <v>6040.89296387379</v>
      </c>
      <c r="C48" s="11">
        <f>(B48-$B$50)/$B$50</f>
        <v>-2.7600383832917338E-2</v>
      </c>
      <c r="G48" s="11"/>
    </row>
    <row r="49" spans="1:7" x14ac:dyDescent="0.2">
      <c r="A49" s="5" t="s">
        <v>29</v>
      </c>
      <c r="B49" s="18">
        <v>6144.5633095699695</v>
      </c>
      <c r="C49" s="11">
        <f>(B49-$B$50)/$B$50</f>
        <v>-1.0912618470124211E-2</v>
      </c>
      <c r="G49" s="11"/>
    </row>
    <row r="50" spans="1:7" x14ac:dyDescent="0.2">
      <c r="A50" s="3" t="s">
        <v>155</v>
      </c>
      <c r="B50" s="18">
        <v>6212.3563845955005</v>
      </c>
      <c r="G50" s="11"/>
    </row>
    <row r="88" spans="12:14" x14ac:dyDescent="0.2">
      <c r="L88" s="16"/>
      <c r="M88" s="16"/>
      <c r="N88" s="16"/>
    </row>
    <row r="89" spans="12:14" x14ac:dyDescent="0.2">
      <c r="L89" s="16"/>
      <c r="M89" s="16"/>
      <c r="N89" s="16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5C52-0C2B-FF4E-8453-0D292F3666F0}">
  <dimension ref="A6:W95"/>
  <sheetViews>
    <sheetView zoomScale="65" workbookViewId="0">
      <selection activeCell="O61" sqref="O61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30.1640625" customWidth="1"/>
    <col min="4" max="4" width="9" customWidth="1"/>
    <col min="5" max="5" width="13.83203125" bestFit="1" customWidth="1"/>
    <col min="6" max="6" width="20.33203125" bestFit="1" customWidth="1"/>
    <col min="10" max="10" width="4.33203125" customWidth="1"/>
    <col min="12" max="12" width="13.6640625" bestFit="1" customWidth="1"/>
    <col min="13" max="13" width="13.1640625" bestFit="1" customWidth="1"/>
  </cols>
  <sheetData>
    <row r="6" spans="1:6" x14ac:dyDescent="0.2">
      <c r="A6" s="2" t="s">
        <v>174</v>
      </c>
      <c r="B6" t="s">
        <v>182</v>
      </c>
      <c r="E6" s="2" t="s">
        <v>174</v>
      </c>
      <c r="F6" t="s">
        <v>176</v>
      </c>
    </row>
    <row r="7" spans="1:6" x14ac:dyDescent="0.2">
      <c r="A7" s="3" t="s">
        <v>39</v>
      </c>
      <c r="B7" s="10">
        <v>14.777777777777779</v>
      </c>
      <c r="E7" s="3" t="s">
        <v>39</v>
      </c>
      <c r="F7" s="12">
        <v>1.8036297116882489</v>
      </c>
    </row>
    <row r="8" spans="1:6" x14ac:dyDescent="0.2">
      <c r="A8" s="3" t="s">
        <v>61</v>
      </c>
      <c r="B8" s="10">
        <v>18.545454545454547</v>
      </c>
      <c r="E8" s="3" t="s">
        <v>61</v>
      </c>
      <c r="F8" s="12">
        <v>2.3627501450718764</v>
      </c>
    </row>
    <row r="9" spans="1:6" x14ac:dyDescent="0.2">
      <c r="A9" s="3" t="s">
        <v>28</v>
      </c>
      <c r="B9" s="10">
        <v>20.133333333333333</v>
      </c>
      <c r="E9" s="3" t="s">
        <v>28</v>
      </c>
      <c r="F9" s="12">
        <v>2.4657860307644657</v>
      </c>
    </row>
    <row r="10" spans="1:6" x14ac:dyDescent="0.2">
      <c r="A10" s="3" t="s">
        <v>52</v>
      </c>
      <c r="B10" s="10">
        <v>15.222222222222221</v>
      </c>
      <c r="E10" s="3" t="s">
        <v>52</v>
      </c>
      <c r="F10" s="12">
        <v>2.3373974005913358</v>
      </c>
    </row>
    <row r="11" spans="1:6" x14ac:dyDescent="0.2">
      <c r="A11" s="3" t="s">
        <v>44</v>
      </c>
      <c r="B11" s="10">
        <v>18.055555555555557</v>
      </c>
      <c r="E11" s="3" t="s">
        <v>44</v>
      </c>
      <c r="F11" s="12">
        <v>2.6654083441491982</v>
      </c>
    </row>
    <row r="12" spans="1:6" x14ac:dyDescent="0.2">
      <c r="A12" s="3" t="s">
        <v>155</v>
      </c>
      <c r="B12" s="8">
        <v>17.079999999999998</v>
      </c>
      <c r="E12" s="3" t="s">
        <v>155</v>
      </c>
      <c r="F12" s="12">
        <v>2.277157992739606</v>
      </c>
    </row>
    <row r="27" spans="1:6" x14ac:dyDescent="0.2">
      <c r="A27" s="2" t="s">
        <v>174</v>
      </c>
      <c r="B27" t="s">
        <v>177</v>
      </c>
      <c r="E27" s="2" t="s">
        <v>174</v>
      </c>
      <c r="F27" t="s">
        <v>178</v>
      </c>
    </row>
    <row r="28" spans="1:6" x14ac:dyDescent="0.2">
      <c r="A28" s="3" t="s">
        <v>39</v>
      </c>
      <c r="B28" s="18">
        <v>574.85113872103</v>
      </c>
      <c r="E28" s="3" t="s">
        <v>39</v>
      </c>
      <c r="F28" s="18">
        <v>5208.7897559389594</v>
      </c>
    </row>
    <row r="29" spans="1:6" x14ac:dyDescent="0.2">
      <c r="A29" s="3" t="s">
        <v>61</v>
      </c>
      <c r="B29" s="18">
        <v>515.02724081431609</v>
      </c>
      <c r="E29" s="3" t="s">
        <v>61</v>
      </c>
      <c r="F29" s="18">
        <v>5140.6755489969883</v>
      </c>
    </row>
    <row r="30" spans="1:6" x14ac:dyDescent="0.2">
      <c r="A30" s="3" t="s">
        <v>28</v>
      </c>
      <c r="B30" s="18">
        <v>468.80010153483443</v>
      </c>
      <c r="E30" s="3" t="s">
        <v>28</v>
      </c>
      <c r="F30" s="18">
        <v>6002.508982403644</v>
      </c>
    </row>
    <row r="31" spans="1:6" x14ac:dyDescent="0.2">
      <c r="A31" s="3" t="s">
        <v>52</v>
      </c>
      <c r="B31" s="18">
        <v>521.81041762840346</v>
      </c>
      <c r="E31" s="3" t="s">
        <v>52</v>
      </c>
      <c r="F31" s="18">
        <v>4213.5514935597512</v>
      </c>
    </row>
    <row r="32" spans="1:6" x14ac:dyDescent="0.2">
      <c r="A32" s="3" t="s">
        <v>44</v>
      </c>
      <c r="B32" s="18">
        <v>536.0227295609734</v>
      </c>
      <c r="E32" s="3" t="s">
        <v>44</v>
      </c>
      <c r="F32" s="18">
        <v>5543.6116212460756</v>
      </c>
    </row>
    <row r="33" spans="1:6" x14ac:dyDescent="0.2">
      <c r="A33" s="3" t="s">
        <v>155</v>
      </c>
      <c r="B33" s="18">
        <v>529.2457821581404</v>
      </c>
      <c r="E33" s="3" t="s">
        <v>155</v>
      </c>
      <c r="F33" s="18">
        <v>5193.9875629084518</v>
      </c>
    </row>
    <row r="48" spans="1:6" x14ac:dyDescent="0.2">
      <c r="A48" s="2" t="s">
        <v>174</v>
      </c>
      <c r="B48" t="s">
        <v>179</v>
      </c>
      <c r="C48" s="14" t="s">
        <v>181</v>
      </c>
      <c r="E48" s="2" t="s">
        <v>174</v>
      </c>
      <c r="F48" t="s">
        <v>180</v>
      </c>
    </row>
    <row r="49" spans="1:6" x14ac:dyDescent="0.2">
      <c r="A49" s="3" t="s">
        <v>39</v>
      </c>
      <c r="B49" s="18">
        <v>140637.32341035191</v>
      </c>
      <c r="C49" s="11">
        <f>B49/$B$54</f>
        <v>0.27076946509205718</v>
      </c>
      <c r="E49" s="3" t="s">
        <v>39</v>
      </c>
      <c r="F49" s="8">
        <v>27</v>
      </c>
    </row>
    <row r="50" spans="1:6" x14ac:dyDescent="0.2">
      <c r="A50" s="3" t="s">
        <v>61</v>
      </c>
      <c r="B50" s="18">
        <v>113094.86207793374</v>
      </c>
      <c r="C50" s="11">
        <f>B50/$B$54</f>
        <v>0.21774188079611911</v>
      </c>
      <c r="E50" s="3" t="s">
        <v>61</v>
      </c>
      <c r="F50" s="8">
        <v>22</v>
      </c>
    </row>
    <row r="51" spans="1:6" x14ac:dyDescent="0.2">
      <c r="A51" s="3" t="s">
        <v>28</v>
      </c>
      <c r="B51" s="18">
        <v>90037.634736054664</v>
      </c>
      <c r="C51" s="11">
        <f>B51/$B$54</f>
        <v>0.17334973109877208</v>
      </c>
      <c r="E51" s="3" t="s">
        <v>28</v>
      </c>
      <c r="F51" s="8">
        <v>15</v>
      </c>
    </row>
    <row r="52" spans="1:6" x14ac:dyDescent="0.2">
      <c r="A52" s="3" t="s">
        <v>52</v>
      </c>
      <c r="B52" s="18">
        <v>75843.926884075525</v>
      </c>
      <c r="C52" s="11">
        <f>B52/$B$54</f>
        <v>0.14602254234433626</v>
      </c>
      <c r="E52" s="3" t="s">
        <v>52</v>
      </c>
      <c r="F52" s="8">
        <v>18</v>
      </c>
    </row>
    <row r="53" spans="1:6" x14ac:dyDescent="0.2">
      <c r="A53" s="3" t="s">
        <v>44</v>
      </c>
      <c r="B53" s="18">
        <v>99785.009182429363</v>
      </c>
      <c r="C53" s="11">
        <f>B53/$B$54</f>
        <v>0.19211638066871542</v>
      </c>
      <c r="E53" s="3" t="s">
        <v>44</v>
      </c>
      <c r="F53" s="8">
        <v>18</v>
      </c>
    </row>
    <row r="54" spans="1:6" x14ac:dyDescent="0.2">
      <c r="A54" s="3" t="s">
        <v>155</v>
      </c>
      <c r="B54" s="18">
        <v>519398.75629084517</v>
      </c>
      <c r="E54" s="3" t="s">
        <v>155</v>
      </c>
      <c r="F54" s="8">
        <v>100</v>
      </c>
    </row>
    <row r="88" spans="19:23" x14ac:dyDescent="0.2">
      <c r="S88" s="16"/>
      <c r="T88" s="16"/>
      <c r="U88" s="16"/>
      <c r="V88" s="16"/>
      <c r="W88" s="16"/>
    </row>
    <row r="89" spans="19:23" x14ac:dyDescent="0.2">
      <c r="S89" s="16"/>
      <c r="T89" s="16"/>
      <c r="U89" s="16"/>
      <c r="V89" s="16"/>
      <c r="W89" s="16"/>
    </row>
    <row r="90" spans="19:23" x14ac:dyDescent="0.2">
      <c r="S90" s="16"/>
      <c r="T90" s="16"/>
      <c r="U90" s="16"/>
      <c r="V90" s="16"/>
      <c r="W90" s="16"/>
    </row>
    <row r="91" spans="19:23" x14ac:dyDescent="0.2">
      <c r="S91" s="16"/>
      <c r="T91" s="16"/>
      <c r="U91" s="16"/>
      <c r="V91" s="16"/>
      <c r="W91" s="16"/>
    </row>
    <row r="92" spans="19:23" x14ac:dyDescent="0.2">
      <c r="S92" s="16"/>
      <c r="T92" s="16"/>
      <c r="U92" s="16"/>
      <c r="V92" s="16"/>
      <c r="W92" s="16"/>
    </row>
    <row r="93" spans="19:23" x14ac:dyDescent="0.2">
      <c r="S93" s="16"/>
      <c r="T93" s="16"/>
      <c r="U93" s="16"/>
      <c r="V93" s="16"/>
      <c r="W93" s="16"/>
    </row>
    <row r="94" spans="19:23" x14ac:dyDescent="0.2">
      <c r="S94" s="16"/>
      <c r="T94" s="16"/>
      <c r="U94" s="16"/>
      <c r="V94" s="16"/>
      <c r="W94" s="16"/>
    </row>
    <row r="95" spans="19:23" x14ac:dyDescent="0.2">
      <c r="S95" s="16"/>
      <c r="T95" s="16"/>
      <c r="U95" s="16"/>
      <c r="V95" s="16"/>
      <c r="W95" s="16"/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1EFA-4A91-C34F-BC50-1883136A09DB}">
  <dimension ref="A5:C71"/>
  <sheetViews>
    <sheetView zoomScale="70" zoomScaleNormal="70" workbookViewId="0">
      <selection activeCell="M40" sqref="M40"/>
    </sheetView>
  </sheetViews>
  <sheetFormatPr baseColWidth="10" defaultRowHeight="16" x14ac:dyDescent="0.2"/>
  <cols>
    <col min="1" max="1" width="13" bestFit="1" customWidth="1"/>
    <col min="2" max="3" width="22.6640625" bestFit="1" customWidth="1"/>
    <col min="4" max="4" width="6.5" customWidth="1"/>
  </cols>
  <sheetData>
    <row r="5" spans="1:2" x14ac:dyDescent="0.2">
      <c r="A5" s="2" t="s">
        <v>154</v>
      </c>
      <c r="B5" t="s">
        <v>156</v>
      </c>
    </row>
    <row r="6" spans="1:2" x14ac:dyDescent="0.2">
      <c r="A6" s="3" t="s">
        <v>53</v>
      </c>
      <c r="B6" s="18">
        <v>102601.72388223567</v>
      </c>
    </row>
    <row r="7" spans="1:2" x14ac:dyDescent="0.2">
      <c r="A7" s="3" t="s">
        <v>62</v>
      </c>
      <c r="B7" s="18">
        <v>119142.81574806929</v>
      </c>
    </row>
    <row r="8" spans="1:2" x14ac:dyDescent="0.2">
      <c r="A8" s="3" t="s">
        <v>50</v>
      </c>
      <c r="B8" s="18">
        <v>81027.701224852921</v>
      </c>
    </row>
    <row r="9" spans="1:2" x14ac:dyDescent="0.2">
      <c r="A9" s="3" t="s">
        <v>45</v>
      </c>
      <c r="B9" s="18">
        <v>137077.55100538098</v>
      </c>
    </row>
    <row r="10" spans="1:2" x14ac:dyDescent="0.2">
      <c r="A10" s="3" t="s">
        <v>29</v>
      </c>
      <c r="B10" s="18">
        <v>137755.0268774693</v>
      </c>
    </row>
    <row r="11" spans="1:2" x14ac:dyDescent="0.2">
      <c r="A11" s="3" t="s">
        <v>155</v>
      </c>
      <c r="B11" s="18">
        <v>577604.81873800815</v>
      </c>
    </row>
    <row r="26" spans="1:3" x14ac:dyDescent="0.2">
      <c r="A26" s="16"/>
      <c r="B26" s="16"/>
      <c r="C26" s="16"/>
    </row>
    <row r="27" spans="1:3" x14ac:dyDescent="0.2">
      <c r="A27" s="2" t="s">
        <v>154</v>
      </c>
      <c r="B27" t="s">
        <v>183</v>
      </c>
    </row>
    <row r="28" spans="1:3" x14ac:dyDescent="0.2">
      <c r="A28" s="3" t="s">
        <v>53</v>
      </c>
      <c r="B28" s="10">
        <v>5.2777777777777777</v>
      </c>
    </row>
    <row r="29" spans="1:3" x14ac:dyDescent="0.2">
      <c r="A29" s="3" t="s">
        <v>62</v>
      </c>
      <c r="B29" s="10">
        <v>6</v>
      </c>
    </row>
    <row r="30" spans="1:3" x14ac:dyDescent="0.2">
      <c r="A30" s="3" t="s">
        <v>50</v>
      </c>
      <c r="B30" s="10">
        <v>5.9333333333333336</v>
      </c>
    </row>
    <row r="31" spans="1:3" x14ac:dyDescent="0.2">
      <c r="A31" s="3" t="s">
        <v>45</v>
      </c>
      <c r="B31" s="10">
        <v>5.96</v>
      </c>
    </row>
    <row r="32" spans="1:3" x14ac:dyDescent="0.2">
      <c r="A32" s="3" t="s">
        <v>29</v>
      </c>
      <c r="B32" s="10">
        <v>5.5454545454545459</v>
      </c>
    </row>
    <row r="33" spans="1:2" x14ac:dyDescent="0.2">
      <c r="A33" s="3" t="s">
        <v>155</v>
      </c>
      <c r="B33" s="8">
        <v>5.75</v>
      </c>
    </row>
    <row r="71" spans="1:3" x14ac:dyDescent="0.2">
      <c r="A71" s="16"/>
      <c r="B71" s="16"/>
      <c r="C71" s="16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Supply Chain Data</vt:lpstr>
      <vt:lpstr>Operational Efficiency</vt:lpstr>
      <vt:lpstr>Sales Performance</vt:lpstr>
      <vt:lpstr>Supplier Performance</vt:lpstr>
      <vt:lpstr>Geographical Performance</vt:lpstr>
      <vt:lpstr>'Supply Chain Data'!supply_chain_data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Cindass, Joseph-Peter</dc:creator>
  <cp:lastModifiedBy>Cindass, Joseph-Peter</cp:lastModifiedBy>
  <dcterms:created xsi:type="dcterms:W3CDTF">2025-10-15T04:29:24Z</dcterms:created>
  <dcterms:modified xsi:type="dcterms:W3CDTF">2025-10-16T23:04:01Z</dcterms:modified>
</cp:coreProperties>
</file>