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13896" activeTab="2"/>
  </bookViews>
  <sheets>
    <sheet name="Sheet1" sheetId="1" r:id="rId1"/>
    <sheet name="8BPC" sheetId="3" r:id="rId2"/>
    <sheet name="8BPC_Joey" sheetId="4" r:id="rId3"/>
    <sheet name="WpsReserved_CellImgList" sheetId="2" state="veryHidden" r:id="rId4"/>
  </sheets>
  <calcPr calcId="144525"/>
</workbook>
</file>

<file path=xl/sharedStrings.xml><?xml version="1.0" encoding="utf-8"?>
<sst xmlns="http://schemas.openxmlformats.org/spreadsheetml/2006/main" count="278" uniqueCount="111">
  <si>
    <t>Vendor</t>
  </si>
  <si>
    <t>PN</t>
  </si>
  <si>
    <t>Node</t>
  </si>
  <si>
    <t>LUTs</t>
  </si>
  <si>
    <t>DFF</t>
  </si>
  <si>
    <t>DSP</t>
  </si>
  <si>
    <t>BRAM</t>
  </si>
  <si>
    <t>Benchmark with Fmax (MHz)</t>
  </si>
  <si>
    <t>rank</t>
  </si>
  <si>
    <t>MAXIO</t>
  </si>
  <si>
    <t>Type</t>
  </si>
  <si>
    <t>#</t>
  </si>
  <si>
    <t>Density
(Kbits)</t>
  </si>
  <si>
    <t>Pure LUT
(CNT+Shift+Adder)</t>
  </si>
  <si>
    <t>LUT + DSP
(Shift+Mul)</t>
  </si>
  <si>
    <t>LUT + BRAM
(Shift+RAM r/w)</t>
  </si>
  <si>
    <t>sum</t>
  </si>
  <si>
    <t>Xilinx</t>
  </si>
  <si>
    <t>XC7S6</t>
  </si>
  <si>
    <t>28nm</t>
  </si>
  <si>
    <t>LUT6</t>
  </si>
  <si>
    <t>25*18</t>
  </si>
  <si>
    <t>10</t>
  </si>
  <si>
    <t>Altera</t>
  </si>
  <si>
    <t>10CL006</t>
  </si>
  <si>
    <t>60nm</t>
  </si>
  <si>
    <t>LUT4</t>
  </si>
  <si>
    <t>18*18</t>
  </si>
  <si>
    <t>30</t>
  </si>
  <si>
    <t>EP4CE6</t>
  </si>
  <si>
    <t>Lattice</t>
  </si>
  <si>
    <t>XO3L4300</t>
  </si>
  <si>
    <t>65nm</t>
  </si>
  <si>
    <t>-</t>
  </si>
  <si>
    <t>LIF-MD6000</t>
  </si>
  <si>
    <t>40nm</t>
  </si>
  <si>
    <t>XC6SLX9</t>
  </si>
  <si>
    <t>32</t>
  </si>
  <si>
    <t>Anlogic</t>
  </si>
  <si>
    <t>SF1S60</t>
  </si>
  <si>
    <t>55nm</t>
  </si>
  <si>
    <t>LUT4&amp;5</t>
  </si>
  <si>
    <t>5.8</t>
  </si>
  <si>
    <t>9</t>
  </si>
  <si>
    <t>26</t>
  </si>
  <si>
    <t>EF2L45</t>
  </si>
  <si>
    <t>4.5</t>
  </si>
  <si>
    <t>15</t>
  </si>
  <si>
    <t>9\32
128\256</t>
  </si>
  <si>
    <t>12\6
1\1</t>
  </si>
  <si>
    <t>EF3L45</t>
  </si>
  <si>
    <t>9\32</t>
  </si>
  <si>
    <t>12\6</t>
  </si>
  <si>
    <t>Gowin</t>
  </si>
  <si>
    <t>GW1N- 4</t>
  </si>
  <si>
    <t>4.6</t>
  </si>
  <si>
    <t>3.45</t>
  </si>
  <si>
    <t>16</t>
  </si>
  <si>
    <t>18</t>
  </si>
  <si>
    <t>4</t>
  </si>
  <si>
    <t>Efinix</t>
  </si>
  <si>
    <t>T4F49</t>
  </si>
  <si>
    <t>3.8</t>
  </si>
  <si>
    <t>5</t>
  </si>
  <si>
    <t>RapidFlex</t>
  </si>
  <si>
    <t>RF MPW1</t>
  </si>
  <si>
    <t>22nm</t>
  </si>
  <si>
    <t>28*20</t>
  </si>
  <si>
    <t>Tech
node</t>
  </si>
  <si>
    <t>LUTs#
(K LE)</t>
  </si>
  <si>
    <t>DFF#</t>
  </si>
  <si>
    <t>DSP#</t>
  </si>
  <si>
    <t>BRAM
(bits-#)</t>
  </si>
  <si>
    <t>Std. test case - Fmax (MHz)</t>
  </si>
  <si>
    <t>( LUT only)
+CNT
+Shift
+Adder</t>
  </si>
  <si>
    <t>(LUT &amp;&amp; DSP)
+Shift
+Mul)</t>
  </si>
  <si>
    <t>(LUT &amp;&amp; BRAM)
+Shift
+RAM r/w</t>
  </si>
  <si>
    <t>18K</t>
  </si>
  <si>
    <t>IO不够</t>
  </si>
  <si>
    <t>9K</t>
  </si>
  <si>
    <t>ECP5U-12</t>
  </si>
  <si>
    <t>LIF_MD6000</t>
  </si>
  <si>
    <t>LUT4
LUT5</t>
  </si>
  <si>
    <t>9K
32K
128K
256K</t>
  </si>
  <si>
    <t>12
6
1
1</t>
  </si>
  <si>
    <t>9K
32K</t>
  </si>
  <si>
    <t>12
6</t>
  </si>
  <si>
    <t>DSP不够
BRAM不够</t>
  </si>
  <si>
    <t>IO不够
DSP不够
BRAM不够</t>
  </si>
  <si>
    <t>BRAM
(Kbits-#)</t>
  </si>
  <si>
    <t>Typical test
Fmax(MHz)</t>
  </si>
  <si>
    <t>Video scaling
Utilization</t>
  </si>
  <si>
    <t>Image scaling
Utilization</t>
  </si>
  <si>
    <t>(LUT DSP)
+Shift
+Mul)</t>
  </si>
  <si>
    <t>(LUT/BRAM)
+Shift
+RAM r/w</t>
  </si>
  <si>
    <t>LUT &amp;&amp; DSP &amp;&amp; BRAM
+CNT +Shift +Adder
+MAC +RAM r/w</t>
  </si>
  <si>
    <t>LUT &amp;&amp; DSP &amp;&amp; BRAM
+ CNT +Shift +Adder
+ MAC
+ RAM r/w</t>
  </si>
  <si>
    <r>
      <t>[×]</t>
    </r>
    <r>
      <rPr>
        <sz val="9"/>
        <color rgb="FFFFFFFF"/>
        <rFont val="等线"/>
        <charset val="134"/>
      </rPr>
      <t xml:space="preserve"> </t>
    </r>
    <r>
      <rPr>
        <sz val="9"/>
        <color rgb="FFFF3845"/>
        <rFont val="等线"/>
        <charset val="134"/>
      </rPr>
      <t>IO not enough</t>
    </r>
  </si>
  <si>
    <t>[×] IO not enough</t>
  </si>
  <si>
    <r>
      <t>[ ! ]</t>
    </r>
    <r>
      <rPr>
        <b/>
        <sz val="9"/>
        <color rgb="FFFF0000"/>
        <rFont val="等线"/>
        <charset val="134"/>
      </rPr>
      <t xml:space="preserve"> </t>
    </r>
    <r>
      <rPr>
        <sz val="9"/>
        <color rgb="FFFFD966"/>
        <rFont val="等线"/>
        <charset val="134"/>
      </rPr>
      <t>Fitted by larger socket</t>
    </r>
  </si>
  <si>
    <t>[ ! ] Fitted by larger socket</t>
  </si>
  <si>
    <r>
      <t xml:space="preserve">[√] </t>
    </r>
    <r>
      <rPr>
        <sz val="9"/>
        <color rgb="FFFFFFFF"/>
        <rFont val="等线"/>
        <charset val="134"/>
      </rPr>
      <t>Fit parts of DSP by LUT</t>
    </r>
  </si>
  <si>
    <t>[√] Parts of DSP fit by LUT</t>
  </si>
  <si>
    <r>
      <t xml:space="preserve">[×] </t>
    </r>
    <r>
      <rPr>
        <sz val="9"/>
        <color rgb="FFFF3845"/>
        <rFont val="等线"/>
        <charset val="134"/>
      </rPr>
      <t>IO/DSP/BRAM not enough</t>
    </r>
  </si>
  <si>
    <t>[×] IO/DSP/BRAM not enough</t>
  </si>
  <si>
    <t>9
32</t>
  </si>
  <si>
    <r>
      <t xml:space="preserve">[×] </t>
    </r>
    <r>
      <rPr>
        <sz val="9"/>
        <color rgb="FFFF3845"/>
        <rFont val="等线"/>
        <charset val="134"/>
      </rPr>
      <t>DSP/BRAM not enough</t>
    </r>
  </si>
  <si>
    <t>[×] DSP/BRAM not enough</t>
  </si>
  <si>
    <t>28*20
(14*10)</t>
  </si>
  <si>
    <t>12
(24)</t>
  </si>
  <si>
    <t>[√] Domain specific</t>
  </si>
</sst>
</file>

<file path=xl/styles.xml><?xml version="1.0" encoding="utf-8"?>
<styleSheet xmlns="http://schemas.openxmlformats.org/spreadsheetml/2006/main">
  <numFmts count="45">
    <numFmt numFmtId="176" formatCode="[DBNum1][$-804]yyyy&quot;年&quot;m&quot;月&quot;"/>
    <numFmt numFmtId="177" formatCode="\¥#,##0.00;[Red]\¥\-#,##0.00"/>
    <numFmt numFmtId="178" formatCode="#,##0.00_ "/>
    <numFmt numFmtId="179" formatCode="mmmm\-yy"/>
    <numFmt numFmtId="24" formatCode="\$#,##0_);[Red]\(\$#,##0\)"/>
    <numFmt numFmtId="180" formatCode="0.0_);[Red]\(0.0\)"/>
    <numFmt numFmtId="25" formatCode="\$#,##0.00_);\(\$#,##0.00\)"/>
    <numFmt numFmtId="26" formatCode="\$#,##0.00_);[Red]\(\$#,##0.00\)"/>
    <numFmt numFmtId="181" formatCode="[$-804]aaa"/>
    <numFmt numFmtId="182" formatCode="0_);[Red]\(0\)"/>
    <numFmt numFmtId="183" formatCode="[DBNum1]上午/下午h&quot;时&quot;mm&quot;分&quot;"/>
    <numFmt numFmtId="184" formatCode="[DBNum1][$-804]m&quot;月&quot;d&quot;日&quot;"/>
    <numFmt numFmtId="185" formatCode="0.00_);[Red]\(0.00\)"/>
    <numFmt numFmtId="186" formatCode="yy/m/d"/>
    <numFmt numFmtId="187" formatCode="m/d"/>
    <numFmt numFmtId="188" formatCode="h:mm:ss\ AM/PM"/>
    <numFmt numFmtId="189" formatCode="mmmmm"/>
    <numFmt numFmtId="8" formatCode="&quot;￥&quot;#,##0.00;[Red]&quot;￥&quot;\-#,##0.00"/>
    <numFmt numFmtId="190" formatCode="#,##0.00_ ;[Red]\-#,##0.00\ "/>
    <numFmt numFmtId="191" formatCode="dd\-mmm\-yy"/>
    <numFmt numFmtId="192" formatCode="mmmmm\-yy"/>
    <numFmt numFmtId="193" formatCode="h:mm\ AM/PM"/>
    <numFmt numFmtId="6" formatCode="&quot;￥&quot;#,##0;[Red]&quot;￥&quot;\-#,##0"/>
    <numFmt numFmtId="194" formatCode="#\ ??/??"/>
    <numFmt numFmtId="5" formatCode="&quot;￥&quot;#,##0;&quot;￥&quot;\-#,##0"/>
    <numFmt numFmtId="195" formatCode="[DBNum1]h&quot;时&quot;mm&quot;分&quot;"/>
    <numFmt numFmtId="23" formatCode="\$#,##0_);\(\$#,##0\)"/>
    <numFmt numFmtId="196" formatCode="#\ ?/?"/>
    <numFmt numFmtId="42" formatCode="_ &quot;￥&quot;* #,##0_ ;_ &quot;￥&quot;* \-#,##0_ ;_ &quot;￥&quot;* &quot;-&quot;_ ;_ @_ "/>
    <numFmt numFmtId="197" formatCode="#\ ??"/>
    <numFmt numFmtId="198" formatCode="#,##0_ "/>
    <numFmt numFmtId="199" formatCode="0_ ;[Red]\-0\ "/>
    <numFmt numFmtId="41" formatCode="_ * #,##0_ ;_ * \-#,##0_ ;_ * &quot;-&quot;_ ;_ @_ "/>
    <numFmt numFmtId="200" formatCode="yyyy/m/d\ h:mm\ AM/PM"/>
    <numFmt numFmtId="201" formatCode="\¥#,##0.00;\¥\-#,##0.00"/>
    <numFmt numFmtId="202" formatCode="[DBNum1][$-804]yyyy&quot;年&quot;m&quot;月&quot;d&quot;日&quot;"/>
    <numFmt numFmtId="203" formatCode="0.00_ "/>
    <numFmt numFmtId="204" formatCode="#,##0_ ;[Red]\-#,##0\ "/>
    <numFmt numFmtId="7" formatCode="&quot;￥&quot;#,##0.00;&quot;￥&quot;\-#,##0.00"/>
    <numFmt numFmtId="205" formatCode="\¥#,##0;[Red]\¥\-#,##0"/>
    <numFmt numFmtId="206" formatCode="[$-804]aaaa"/>
    <numFmt numFmtId="207" formatCode="\¥#,##0;\¥\-#,##0"/>
    <numFmt numFmtId="208" formatCode="mm/dd/yy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7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2"/>
      <color rgb="FFFFFFFF"/>
      <name val="等线"/>
      <charset val="134"/>
    </font>
    <font>
      <b/>
      <sz val="10"/>
      <color theme="0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0"/>
      <color rgb="FFFFFFFF"/>
      <name val="等线"/>
      <charset val="134"/>
    </font>
    <font>
      <sz val="10"/>
      <color theme="0"/>
      <name val="等线"/>
      <charset val="134"/>
      <scheme val="minor"/>
    </font>
    <font>
      <b/>
      <sz val="10"/>
      <color rgb="FFFFFFFF"/>
      <name val="等线"/>
      <charset val="134"/>
    </font>
    <font>
      <b/>
      <sz val="9"/>
      <color rgb="FFFFFFFF"/>
      <name val="等线"/>
      <charset val="134"/>
    </font>
    <font>
      <b/>
      <sz val="9"/>
      <color theme="0"/>
      <name val="等线"/>
      <charset val="134"/>
      <scheme val="minor"/>
    </font>
    <font>
      <sz val="9"/>
      <color rgb="FFFFFFFF"/>
      <name val="等线"/>
      <charset val="134"/>
      <scheme val="minor"/>
    </font>
    <font>
      <sz val="9"/>
      <color rgb="FFFFFFFF"/>
      <name val="等线"/>
      <charset val="134"/>
    </font>
    <font>
      <b/>
      <sz val="9"/>
      <color rgb="FFFF0000"/>
      <name val="等线"/>
      <charset val="134"/>
    </font>
    <font>
      <b/>
      <sz val="9"/>
      <color rgb="FFF54A45"/>
      <name val="等线"/>
      <charset val="134"/>
      <scheme val="minor"/>
    </font>
    <font>
      <b/>
      <sz val="9"/>
      <color rgb="FFFFD966"/>
      <name val="等线"/>
      <charset val="134"/>
    </font>
    <font>
      <sz val="9"/>
      <color rgb="FFFFC60A"/>
      <name val="等线"/>
      <charset val="134"/>
      <scheme val="minor"/>
    </font>
    <font>
      <b/>
      <sz val="9"/>
      <color rgb="FFFF3845"/>
      <name val="等线"/>
      <charset val="134"/>
    </font>
    <font>
      <sz val="9"/>
      <color rgb="FFF54A45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sz val="12"/>
      <color theme="0"/>
      <name val="等线"/>
      <charset val="134"/>
      <scheme val="minor"/>
    </font>
    <font>
      <b/>
      <sz val="14"/>
      <color rgb="FFFFFFFF"/>
      <name val="等线"/>
      <charset val="134"/>
    </font>
    <font>
      <sz val="12"/>
      <color rgb="FFFFFFFF"/>
      <name val="等线"/>
      <charset val="134"/>
    </font>
    <font>
      <sz val="12"/>
      <color rgb="FFFFFFFF"/>
      <name val="等线"/>
      <charset val="134"/>
      <scheme val="minor"/>
    </font>
    <font>
      <sz val="14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9"/>
      <color rgb="FFFF3845"/>
      <name val="等线"/>
      <charset val="134"/>
    </font>
    <font>
      <sz val="9"/>
      <color rgb="FFFFD966"/>
      <name val="等线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385723"/>
        <bgColor indexed="64"/>
      </patternFill>
    </fill>
    <fill>
      <patternFill patternType="solid">
        <fgColor rgb="FF032164"/>
        <bgColor indexed="64"/>
      </patternFill>
    </fill>
    <fill>
      <patternFill patternType="solid">
        <fgColor rgb="FF57595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46">
    <border>
      <left/>
      <right/>
      <top/>
      <bottom/>
      <diagonal/>
    </border>
    <border>
      <left style="thick">
        <color rgb="FFFFFFFF"/>
      </left>
      <right style="thin">
        <color theme="0"/>
      </right>
      <top style="thick">
        <color rgb="FFFFFFFF"/>
      </top>
      <bottom/>
      <diagonal/>
    </border>
    <border>
      <left style="thin">
        <color theme="0"/>
      </left>
      <right style="thin">
        <color theme="0"/>
      </right>
      <top style="thick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rgb="FFFFFFFF"/>
      </top>
      <bottom/>
      <diagonal/>
    </border>
    <border>
      <left style="thin">
        <color theme="0"/>
      </left>
      <right/>
      <top style="thick">
        <color rgb="FFFFFFFF"/>
      </top>
      <bottom/>
      <diagonal/>
    </border>
    <border>
      <left style="thick">
        <color rgb="FFFFFFFF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Dashed">
        <color rgb="FFC00000"/>
      </left>
      <right style="thin">
        <color rgb="FFFFFFFF"/>
      </right>
      <top style="mediumDashed">
        <color rgb="FFC00000"/>
      </top>
      <bottom style="mediumDashed">
        <color rgb="FFC00000"/>
      </bottom>
      <diagonal/>
    </border>
    <border>
      <left style="thin">
        <color rgb="FFFFFFFF"/>
      </left>
      <right style="thin">
        <color rgb="FFFFFFFF"/>
      </right>
      <top style="mediumDashed">
        <color rgb="FFC00000"/>
      </top>
      <bottom style="mediumDashed">
        <color rgb="FFC00000"/>
      </bottom>
      <diagonal/>
    </border>
    <border>
      <left/>
      <right style="thin">
        <color theme="0"/>
      </right>
      <top style="thick">
        <color rgb="FFFFFFFF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ck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Dashed">
        <color rgb="FFC00000"/>
      </left>
      <right style="thin">
        <color theme="0"/>
      </right>
      <top style="mediumDashed">
        <color rgb="FFC00000"/>
      </top>
      <bottom style="mediumDashed">
        <color rgb="FFC00000"/>
      </bottom>
      <diagonal/>
    </border>
    <border>
      <left style="thin">
        <color theme="0"/>
      </left>
      <right style="thin">
        <color theme="0"/>
      </right>
      <top style="mediumDashed">
        <color rgb="FFC00000"/>
      </top>
      <bottom style="mediumDashed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8" fillId="1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44" fillId="38" borderId="44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41" fillId="26" borderId="44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0" borderId="45" applyNumberFormat="0" applyAlignment="0" applyProtection="0">
      <alignment vertical="center"/>
    </xf>
    <xf numFmtId="0" fontId="40" fillId="26" borderId="43" applyNumberFormat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0" fillId="18" borderId="40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</cellStyleXfs>
  <cellXfs count="1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3" borderId="9" xfId="0" applyFont="1" applyFill="1" applyBorder="1">
      <alignment vertical="center"/>
    </xf>
    <xf numFmtId="49" fontId="6" fillId="3" borderId="9" xfId="0" applyNumberFormat="1" applyFont="1" applyFill="1" applyBorder="1" applyAlignment="1">
      <alignment horizontal="left" vertical="center" wrapText="1" readingOrder="1"/>
    </xf>
    <xf numFmtId="49" fontId="7" fillId="3" borderId="9" xfId="0" applyNumberFormat="1" applyFont="1" applyFill="1" applyBorder="1" applyAlignment="1">
      <alignment horizontal="right" vertical="center" wrapText="1" readingOrder="1"/>
    </xf>
    <xf numFmtId="49" fontId="8" fillId="3" borderId="9" xfId="0" applyNumberFormat="1" applyFont="1" applyFill="1" applyBorder="1" applyAlignment="1">
      <alignment horizontal="right" vertical="center"/>
    </xf>
    <xf numFmtId="49" fontId="9" fillId="3" borderId="9" xfId="0" applyNumberFormat="1" applyFont="1" applyFill="1" applyBorder="1" applyAlignment="1">
      <alignment horizontal="left" vertical="center" wrapText="1" readingOrder="1"/>
    </xf>
    <xf numFmtId="0" fontId="9" fillId="3" borderId="9" xfId="0" applyFont="1" applyFill="1" applyBorder="1">
      <alignment vertical="center"/>
    </xf>
    <xf numFmtId="49" fontId="7" fillId="3" borderId="9" xfId="0" applyNumberFormat="1" applyFont="1" applyFill="1" applyBorder="1" applyAlignment="1">
      <alignment horizontal="right" vertical="center"/>
    </xf>
    <xf numFmtId="49" fontId="7" fillId="3" borderId="9" xfId="0" applyNumberFormat="1" applyFont="1" applyFill="1" applyBorder="1" applyAlignment="1">
      <alignment horizontal="right" vertical="center" wrapText="1"/>
    </xf>
    <xf numFmtId="0" fontId="9" fillId="3" borderId="10" xfId="0" applyFont="1" applyFill="1" applyBorder="1">
      <alignment vertical="center"/>
    </xf>
    <xf numFmtId="49" fontId="9" fillId="3" borderId="10" xfId="0" applyNumberFormat="1" applyFont="1" applyFill="1" applyBorder="1" applyAlignment="1">
      <alignment horizontal="left" vertical="center" wrapText="1" readingOrder="1"/>
    </xf>
    <xf numFmtId="49" fontId="7" fillId="3" borderId="10" xfId="0" applyNumberFormat="1" applyFont="1" applyFill="1" applyBorder="1" applyAlignment="1">
      <alignment horizontal="right" vertical="center" wrapText="1" readingOrder="1"/>
    </xf>
    <xf numFmtId="49" fontId="7" fillId="3" borderId="10" xfId="0" applyNumberFormat="1" applyFont="1" applyFill="1" applyBorder="1" applyAlignment="1">
      <alignment horizontal="right" vertical="center"/>
    </xf>
    <xf numFmtId="0" fontId="5" fillId="3" borderId="11" xfId="0" applyFont="1" applyFill="1" applyBorder="1">
      <alignment vertical="center"/>
    </xf>
    <xf numFmtId="49" fontId="9" fillId="3" borderId="12" xfId="0" applyNumberFormat="1" applyFont="1" applyFill="1" applyBorder="1" applyAlignment="1">
      <alignment horizontal="left" vertical="center" wrapText="1" readingOrder="1"/>
    </xf>
    <xf numFmtId="49" fontId="7" fillId="3" borderId="12" xfId="0" applyNumberFormat="1" applyFont="1" applyFill="1" applyBorder="1" applyAlignment="1">
      <alignment horizontal="right" vertical="center" wrapText="1" readingOrder="1"/>
    </xf>
    <xf numFmtId="49" fontId="8" fillId="3" borderId="12" xfId="0" applyNumberFormat="1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 vertical="center"/>
    </xf>
    <xf numFmtId="204" fontId="12" fillId="4" borderId="9" xfId="0" applyNumberFormat="1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 wrapText="1"/>
    </xf>
    <xf numFmtId="204" fontId="12" fillId="4" borderId="10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204" fontId="12" fillId="4" borderId="12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top" wrapText="1"/>
    </xf>
    <xf numFmtId="0" fontId="10" fillId="2" borderId="21" xfId="0" applyFont="1" applyFill="1" applyBorder="1" applyAlignment="1">
      <alignment horizontal="left" vertical="top" wrapText="1"/>
    </xf>
    <xf numFmtId="0" fontId="12" fillId="5" borderId="19" xfId="0" applyFont="1" applyFill="1" applyBorder="1" applyAlignment="1">
      <alignment vertical="top"/>
    </xf>
    <xf numFmtId="0" fontId="14" fillId="2" borderId="9" xfId="0" applyNumberFormat="1" applyFont="1" applyFill="1" applyBorder="1" applyAlignment="1">
      <alignment horizontal="left" vertical="center" wrapText="1"/>
    </xf>
    <xf numFmtId="0" fontId="15" fillId="6" borderId="19" xfId="0" applyFont="1" applyFill="1" applyBorder="1" applyAlignment="1">
      <alignment horizontal="left" vertical="center"/>
    </xf>
    <xf numFmtId="204" fontId="16" fillId="2" borderId="9" xfId="0" applyNumberFormat="1" applyFont="1" applyFill="1" applyBorder="1" applyAlignment="1">
      <alignment horizontal="left" vertical="center"/>
    </xf>
    <xf numFmtId="0" fontId="17" fillId="6" borderId="19" xfId="0" applyFont="1" applyFill="1" applyBorder="1" applyAlignment="1">
      <alignment horizontal="left" vertical="center"/>
    </xf>
    <xf numFmtId="204" fontId="10" fillId="2" borderId="9" xfId="0" applyNumberFormat="1" applyFont="1" applyFill="1" applyBorder="1" applyAlignment="1">
      <alignment horizontal="left" vertical="center" wrapText="1"/>
    </xf>
    <xf numFmtId="0" fontId="12" fillId="6" borderId="19" xfId="0" applyFont="1" applyFill="1" applyBorder="1" applyAlignment="1">
      <alignment horizontal="left" vertical="center"/>
    </xf>
    <xf numFmtId="204" fontId="18" fillId="2" borderId="9" xfId="0" applyNumberFormat="1" applyFont="1" applyFill="1" applyBorder="1" applyAlignment="1">
      <alignment horizontal="left" vertical="center"/>
    </xf>
    <xf numFmtId="0" fontId="19" fillId="6" borderId="19" xfId="0" applyFont="1" applyFill="1" applyBorder="1" applyAlignment="1">
      <alignment horizontal="left" vertical="center"/>
    </xf>
    <xf numFmtId="204" fontId="18" fillId="2" borderId="10" xfId="0" applyNumberFormat="1" applyFont="1" applyFill="1" applyBorder="1" applyAlignment="1">
      <alignment horizontal="left" vertical="center"/>
    </xf>
    <xf numFmtId="204" fontId="10" fillId="2" borderId="22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7" borderId="23" xfId="0" applyFont="1" applyFill="1" applyBorder="1">
      <alignment vertical="center"/>
    </xf>
    <xf numFmtId="49" fontId="20" fillId="7" borderId="23" xfId="0" applyNumberFormat="1" applyFont="1" applyFill="1" applyBorder="1" applyAlignment="1">
      <alignment horizontal="left" vertical="center" wrapText="1" readingOrder="1"/>
    </xf>
    <xf numFmtId="49" fontId="4" fillId="7" borderId="23" xfId="0" applyNumberFormat="1" applyFont="1" applyFill="1" applyBorder="1" applyAlignment="1">
      <alignment horizontal="right" vertical="center" wrapText="1" readingOrder="1"/>
    </xf>
    <xf numFmtId="49" fontId="21" fillId="8" borderId="23" xfId="0" applyNumberFormat="1" applyFont="1" applyFill="1" applyBorder="1" applyAlignment="1">
      <alignment horizontal="right" vertical="center"/>
    </xf>
    <xf numFmtId="49" fontId="4" fillId="7" borderId="23" xfId="0" applyNumberFormat="1" applyFont="1" applyFill="1" applyBorder="1" applyAlignment="1">
      <alignment horizontal="left" vertical="center" wrapText="1" readingOrder="1"/>
    </xf>
    <xf numFmtId="0" fontId="22" fillId="7" borderId="23" xfId="0" applyFont="1" applyFill="1" applyBorder="1">
      <alignment vertical="center"/>
    </xf>
    <xf numFmtId="49" fontId="4" fillId="7" borderId="25" xfId="0" applyNumberFormat="1" applyFont="1" applyFill="1" applyBorder="1" applyAlignment="1">
      <alignment horizontal="left" vertical="center" wrapText="1" readingOrder="1"/>
    </xf>
    <xf numFmtId="49" fontId="4" fillId="7" borderId="25" xfId="0" applyNumberFormat="1" applyFont="1" applyFill="1" applyBorder="1" applyAlignment="1">
      <alignment horizontal="right" vertical="center" wrapText="1" readingOrder="1"/>
    </xf>
    <xf numFmtId="49" fontId="23" fillId="8" borderId="25" xfId="0" applyNumberFormat="1" applyFont="1" applyFill="1" applyBorder="1" applyAlignment="1">
      <alignment horizontal="right" vertical="center"/>
    </xf>
    <xf numFmtId="49" fontId="20" fillId="7" borderId="25" xfId="0" applyNumberFormat="1" applyFont="1" applyFill="1" applyBorder="1" applyAlignment="1">
      <alignment horizontal="left" vertical="center" wrapText="1" readingOrder="1"/>
    </xf>
    <xf numFmtId="49" fontId="21" fillId="8" borderId="25" xfId="0" applyNumberFormat="1" applyFont="1" applyFill="1" applyBorder="1" applyAlignment="1">
      <alignment horizontal="right" vertical="center"/>
    </xf>
    <xf numFmtId="49" fontId="23" fillId="8" borderId="23" xfId="0" applyNumberFormat="1" applyFont="1" applyFill="1" applyBorder="1" applyAlignment="1">
      <alignment horizontal="right" vertical="center" wrapText="1"/>
    </xf>
    <xf numFmtId="0" fontId="22" fillId="7" borderId="6" xfId="0" applyFont="1" applyFill="1" applyBorder="1">
      <alignment vertical="center"/>
    </xf>
    <xf numFmtId="49" fontId="4" fillId="7" borderId="6" xfId="0" applyNumberFormat="1" applyFont="1" applyFill="1" applyBorder="1" applyAlignment="1">
      <alignment horizontal="left" vertical="center" wrapText="1" readingOrder="1"/>
    </xf>
    <xf numFmtId="49" fontId="23" fillId="8" borderId="6" xfId="0" applyNumberFormat="1" applyFont="1" applyFill="1" applyBorder="1" applyAlignment="1">
      <alignment horizontal="right" vertical="center"/>
    </xf>
    <xf numFmtId="49" fontId="4" fillId="7" borderId="6" xfId="0" applyNumberFormat="1" applyFont="1" applyFill="1" applyBorder="1" applyAlignment="1">
      <alignment horizontal="right" vertical="center" wrapText="1" readingOrder="1"/>
    </xf>
    <xf numFmtId="0" fontId="2" fillId="7" borderId="27" xfId="0" applyFont="1" applyFill="1" applyBorder="1">
      <alignment vertical="center"/>
    </xf>
    <xf numFmtId="49" fontId="4" fillId="7" borderId="28" xfId="0" applyNumberFormat="1" applyFont="1" applyFill="1" applyBorder="1" applyAlignment="1">
      <alignment horizontal="left" vertical="center" wrapText="1" readingOrder="1"/>
    </xf>
    <xf numFmtId="49" fontId="4" fillId="7" borderId="28" xfId="0" applyNumberFormat="1" applyFont="1" applyFill="1" applyBorder="1" applyAlignment="1">
      <alignment horizontal="right" vertical="center" wrapText="1" readingOrder="1"/>
    </xf>
    <xf numFmtId="49" fontId="21" fillId="8" borderId="28" xfId="0" applyNumberFormat="1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right" vertical="center"/>
    </xf>
    <xf numFmtId="0" fontId="3" fillId="2" borderId="3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right" vertical="center"/>
    </xf>
    <xf numFmtId="0" fontId="21" fillId="8" borderId="23" xfId="0" applyFont="1" applyFill="1" applyBorder="1" applyAlignment="1">
      <alignment horizontal="right" vertical="center"/>
    </xf>
    <xf numFmtId="49" fontId="21" fillId="8" borderId="23" xfId="0" applyNumberFormat="1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right" vertical="center"/>
    </xf>
    <xf numFmtId="49" fontId="23" fillId="8" borderId="25" xfId="0" applyNumberFormat="1" applyFont="1" applyFill="1" applyBorder="1" applyAlignment="1">
      <alignment horizontal="center" vertical="center"/>
    </xf>
    <xf numFmtId="49" fontId="21" fillId="8" borderId="25" xfId="0" applyNumberFormat="1" applyFont="1" applyFill="1" applyBorder="1" applyAlignment="1">
      <alignment horizontal="center" vertical="center"/>
    </xf>
    <xf numFmtId="0" fontId="23" fillId="8" borderId="23" xfId="0" applyNumberFormat="1" applyFont="1" applyFill="1" applyBorder="1" applyAlignment="1">
      <alignment horizontal="right" vertical="center"/>
    </xf>
    <xf numFmtId="0" fontId="21" fillId="8" borderId="23" xfId="0" applyNumberFormat="1" applyFont="1" applyFill="1" applyBorder="1" applyAlignment="1">
      <alignment horizontal="right" vertical="center"/>
    </xf>
    <xf numFmtId="0" fontId="23" fillId="8" borderId="6" xfId="0" applyNumberFormat="1" applyFont="1" applyFill="1" applyBorder="1" applyAlignment="1">
      <alignment horizontal="right" vertical="center"/>
    </xf>
    <xf numFmtId="49" fontId="23" fillId="8" borderId="6" xfId="0" applyNumberFormat="1" applyFont="1" applyFill="1" applyBorder="1" applyAlignment="1">
      <alignment horizontal="center" vertical="center"/>
    </xf>
    <xf numFmtId="0" fontId="21" fillId="8" borderId="28" xfId="0" applyFont="1" applyFill="1" applyBorder="1" applyAlignment="1">
      <alignment horizontal="right" vertical="center"/>
    </xf>
    <xf numFmtId="49" fontId="21" fillId="8" borderId="28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top" wrapText="1"/>
    </xf>
    <xf numFmtId="0" fontId="23" fillId="8" borderId="23" xfId="0" applyFont="1" applyFill="1" applyBorder="1" applyAlignment="1">
      <alignment horizontal="right" vertical="center"/>
    </xf>
    <xf numFmtId="0" fontId="21" fillId="8" borderId="23" xfId="0" applyNumberFormat="1" applyFont="1" applyFill="1" applyBorder="1" applyAlignment="1">
      <alignment horizontal="center" vertical="center"/>
    </xf>
    <xf numFmtId="1" fontId="21" fillId="8" borderId="23" xfId="0" applyNumberFormat="1" applyFont="1" applyFill="1" applyBorder="1" applyAlignment="1">
      <alignment horizontal="right" vertical="center"/>
    </xf>
    <xf numFmtId="204" fontId="24" fillId="9" borderId="9" xfId="0" applyNumberFormat="1" applyFont="1" applyFill="1" applyBorder="1" applyAlignment="1">
      <alignment horizontal="center" vertical="center"/>
    </xf>
    <xf numFmtId="204" fontId="24" fillId="9" borderId="33" xfId="0" applyNumberFormat="1" applyFont="1" applyFill="1" applyBorder="1" applyAlignment="1">
      <alignment horizontal="center" vertical="center"/>
    </xf>
    <xf numFmtId="0" fontId="23" fillId="8" borderId="25" xfId="0" applyFont="1" applyFill="1" applyBorder="1" applyAlignment="1">
      <alignment horizontal="right" vertical="center"/>
    </xf>
    <xf numFmtId="1" fontId="21" fillId="8" borderId="26" xfId="0" applyNumberFormat="1" applyFont="1" applyFill="1" applyBorder="1" applyAlignment="1">
      <alignment horizontal="right" vertical="center"/>
    </xf>
    <xf numFmtId="0" fontId="21" fillId="8" borderId="25" xfId="0" applyNumberFormat="1" applyFont="1" applyFill="1" applyBorder="1" applyAlignment="1">
      <alignment horizontal="right" vertical="center"/>
    </xf>
    <xf numFmtId="204" fontId="21" fillId="8" borderId="25" xfId="0" applyNumberFormat="1" applyFont="1" applyFill="1" applyBorder="1" applyAlignment="1">
      <alignment horizontal="center" vertical="center"/>
    </xf>
    <xf numFmtId="204" fontId="21" fillId="8" borderId="23" xfId="0" applyNumberFormat="1" applyFont="1" applyFill="1" applyBorder="1" applyAlignment="1">
      <alignment horizontal="center" vertical="center"/>
    </xf>
    <xf numFmtId="204" fontId="21" fillId="8" borderId="6" xfId="0" applyNumberFormat="1" applyFont="1" applyFill="1" applyBorder="1" applyAlignment="1">
      <alignment horizontal="center" vertical="center"/>
    </xf>
    <xf numFmtId="1" fontId="21" fillId="8" borderId="28" xfId="0" applyNumberFormat="1" applyFont="1" applyFill="1" applyBorder="1" applyAlignment="1">
      <alignment horizontal="right" vertical="center"/>
    </xf>
    <xf numFmtId="204" fontId="21" fillId="8" borderId="28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left" vertical="top" wrapText="1"/>
    </xf>
    <xf numFmtId="0" fontId="21" fillId="8" borderId="35" xfId="0" applyNumberFormat="1" applyFont="1" applyFill="1" applyBorder="1" applyAlignment="1">
      <alignment horizontal="center" vertical="center"/>
    </xf>
    <xf numFmtId="0" fontId="21" fillId="8" borderId="9" xfId="0" applyNumberFormat="1" applyFont="1" applyFill="1" applyBorder="1" applyAlignment="1">
      <alignment horizontal="center" vertical="center"/>
    </xf>
    <xf numFmtId="204" fontId="24" fillId="9" borderId="36" xfId="0" applyNumberFormat="1" applyFont="1" applyFill="1" applyBorder="1" applyAlignment="1">
      <alignment horizontal="center" vertical="center"/>
    </xf>
    <xf numFmtId="204" fontId="24" fillId="9" borderId="34" xfId="0" applyNumberFormat="1" applyFont="1" applyFill="1" applyBorder="1" applyAlignment="1">
      <alignment horizontal="center" vertical="center"/>
    </xf>
    <xf numFmtId="204" fontId="21" fillId="8" borderId="26" xfId="0" applyNumberFormat="1" applyFont="1" applyFill="1" applyBorder="1" applyAlignment="1">
      <alignment horizontal="center" vertical="center"/>
    </xf>
    <xf numFmtId="204" fontId="21" fillId="8" borderId="9" xfId="0" applyNumberFormat="1" applyFont="1" applyFill="1" applyBorder="1" applyAlignment="1">
      <alignment horizontal="center" vertical="center"/>
    </xf>
    <xf numFmtId="204" fontId="21" fillId="8" borderId="35" xfId="0" applyNumberFormat="1" applyFont="1" applyFill="1" applyBorder="1" applyAlignment="1">
      <alignment horizontal="center" vertical="center"/>
    </xf>
    <xf numFmtId="204" fontId="21" fillId="8" borderId="0" xfId="0" applyNumberFormat="1" applyFont="1" applyFill="1" applyAlignment="1">
      <alignment horizontal="center" vertical="center"/>
    </xf>
    <xf numFmtId="204" fontId="21" fillId="8" borderId="37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1" fillId="0" borderId="0" xfId="0" applyNumberFormat="1" applyFont="1">
      <alignment vertical="center"/>
    </xf>
    <xf numFmtId="0" fontId="25" fillId="0" borderId="0" xfId="0" applyNumberFormat="1" applyFont="1">
      <alignment vertical="center"/>
    </xf>
    <xf numFmtId="0" fontId="25" fillId="0" borderId="0" xfId="0" applyFont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 wrapText="1" readingOrder="1"/>
    </xf>
    <xf numFmtId="49" fontId="21" fillId="8" borderId="23" xfId="0" applyNumberFormat="1" applyFont="1" applyFill="1" applyBorder="1" applyAlignment="1">
      <alignment horizontal="left" vertical="center"/>
    </xf>
    <xf numFmtId="49" fontId="4" fillId="7" borderId="25" xfId="0" applyNumberFormat="1" applyFont="1" applyFill="1" applyBorder="1" applyAlignment="1">
      <alignment horizontal="center" vertical="center" wrapText="1" readingOrder="1"/>
    </xf>
    <xf numFmtId="49" fontId="21" fillId="8" borderId="25" xfId="0" applyNumberFormat="1" applyFont="1" applyFill="1" applyBorder="1" applyAlignment="1">
      <alignment horizontal="left" vertical="center"/>
    </xf>
    <xf numFmtId="49" fontId="23" fillId="8" borderId="6" xfId="0" applyNumberFormat="1" applyFont="1" applyFill="1" applyBorder="1" applyAlignment="1">
      <alignment horizontal="left" vertical="center"/>
    </xf>
    <xf numFmtId="49" fontId="4" fillId="7" borderId="6" xfId="0" applyNumberFormat="1" applyFont="1" applyFill="1" applyBorder="1" applyAlignment="1">
      <alignment horizontal="center" vertical="center" wrapText="1" readingOrder="1"/>
    </xf>
    <xf numFmtId="49" fontId="4" fillId="7" borderId="28" xfId="0" applyNumberFormat="1" applyFont="1" applyFill="1" applyBorder="1" applyAlignment="1">
      <alignment horizontal="center" vertical="center" wrapText="1" readingOrder="1"/>
    </xf>
    <xf numFmtId="49" fontId="21" fillId="8" borderId="28" xfId="0" applyNumberFormat="1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/>
    </xf>
    <xf numFmtId="0" fontId="24" fillId="9" borderId="9" xfId="0" applyNumberFormat="1" applyFont="1" applyFill="1" applyBorder="1" applyAlignment="1">
      <alignment horizontal="right" vertical="center"/>
    </xf>
    <xf numFmtId="0" fontId="24" fillId="9" borderId="33" xfId="0" applyNumberFormat="1" applyFont="1" applyFill="1" applyBorder="1" applyAlignment="1">
      <alignment horizontal="right" vertical="center"/>
    </xf>
    <xf numFmtId="49" fontId="24" fillId="9" borderId="33" xfId="0" applyNumberFormat="1" applyFont="1" applyFill="1" applyBorder="1" applyAlignment="1">
      <alignment horizontal="center" vertical="center"/>
    </xf>
    <xf numFmtId="0" fontId="24" fillId="9" borderId="33" xfId="0" applyNumberFormat="1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49" fontId="23" fillId="8" borderId="23" xfId="0" applyNumberFormat="1" applyFont="1" applyFill="1" applyBorder="1" applyAlignment="1">
      <alignment horizontal="right" vertical="center"/>
    </xf>
    <xf numFmtId="0" fontId="21" fillId="8" borderId="28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1" fontId="21" fillId="8" borderId="23" xfId="0" applyNumberFormat="1" applyFont="1" applyFill="1" applyBorder="1" applyAlignment="1">
      <alignment horizontal="center" vertical="center"/>
    </xf>
    <xf numFmtId="1" fontId="24" fillId="9" borderId="33" xfId="0" applyNumberFormat="1" applyFont="1" applyFill="1" applyBorder="1" applyAlignment="1">
      <alignment horizontal="center" vertical="center"/>
    </xf>
    <xf numFmtId="1" fontId="21" fillId="8" borderId="25" xfId="0" applyNumberFormat="1" applyFont="1" applyFill="1" applyBorder="1" applyAlignment="1">
      <alignment horizontal="center" vertical="center"/>
    </xf>
    <xf numFmtId="49" fontId="23" fillId="8" borderId="23" xfId="0" applyNumberFormat="1" applyFont="1" applyFill="1" applyBorder="1" applyAlignment="1">
      <alignment horizontal="center" vertical="center" wrapText="1"/>
    </xf>
    <xf numFmtId="1" fontId="21" fillId="8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jpe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jpe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664210</xdr:colOff>
      <xdr:row>21</xdr:row>
      <xdr:rowOff>102235</xdr:rowOff>
    </xdr:to>
    <xdr:pic>
      <xdr:nvPicPr>
        <xdr:cNvPr id="2" name="ID_DD3B79716FA14518B182B23D9B2BBE9B" descr="upload_post_object_v2_121208403"/>
        <xdr:cNvPicPr/>
      </xdr:nvPicPr>
      <xdr:blipFill>
        <a:blip r:embed="rId1"/>
        <a:stretch>
          <a:fillRect/>
        </a:stretch>
      </xdr:blipFill>
      <xdr:spPr>
        <a:xfrm>
          <a:off x="0" y="0"/>
          <a:ext cx="8208010" cy="39027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103505</xdr:colOff>
      <xdr:row>12</xdr:row>
      <xdr:rowOff>5715</xdr:rowOff>
    </xdr:to>
    <xdr:pic>
      <xdr:nvPicPr>
        <xdr:cNvPr id="3" name="ID_8D8480F6BAD347B88099BA383ADE0997" descr="upload_post_object_v2_385213334"/>
        <xdr:cNvPicPr/>
      </xdr:nvPicPr>
      <xdr:blipFill>
        <a:blip r:embed="rId2"/>
        <a:stretch>
          <a:fillRect/>
        </a:stretch>
      </xdr:blipFill>
      <xdr:spPr>
        <a:xfrm>
          <a:off x="0" y="0"/>
          <a:ext cx="6275705" cy="2177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511810</xdr:colOff>
      <xdr:row>12</xdr:row>
      <xdr:rowOff>146685</xdr:rowOff>
    </xdr:to>
    <xdr:pic>
      <xdr:nvPicPr>
        <xdr:cNvPr id="4" name="ID_08AE283B0A4A4461B7DF8942C792F262" descr="upload_post_object_v2_387948390"/>
        <xdr:cNvPicPr/>
      </xdr:nvPicPr>
      <xdr:blipFill>
        <a:blip r:embed="rId3"/>
        <a:stretch>
          <a:fillRect/>
        </a:stretch>
      </xdr:blipFill>
      <xdr:spPr>
        <a:xfrm>
          <a:off x="0" y="0"/>
          <a:ext cx="6684010" cy="23183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43815</xdr:colOff>
      <xdr:row>18</xdr:row>
      <xdr:rowOff>171450</xdr:rowOff>
    </xdr:to>
    <xdr:pic>
      <xdr:nvPicPr>
        <xdr:cNvPr id="5" name="ID_848A7E7A9E924A4699BD7040B2DE1D96" descr="upload_post_object_v2_751719838"/>
        <xdr:cNvPicPr/>
      </xdr:nvPicPr>
      <xdr:blipFill>
        <a:blip r:embed="rId4"/>
        <a:stretch>
          <a:fillRect/>
        </a:stretch>
      </xdr:blipFill>
      <xdr:spPr>
        <a:xfrm>
          <a:off x="0" y="0"/>
          <a:ext cx="8959215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11</xdr:row>
      <xdr:rowOff>137160</xdr:rowOff>
    </xdr:to>
    <xdr:pic>
      <xdr:nvPicPr>
        <xdr:cNvPr id="6" name="ID_A5BBD7450E144942B27F0FAF4BAFE83A" descr="upload_post_object_v2_303468025"/>
        <xdr:cNvPicPr/>
      </xdr:nvPicPr>
      <xdr:blipFill>
        <a:blip r:embed="rId5"/>
        <a:stretch>
          <a:fillRect/>
        </a:stretch>
      </xdr:blipFill>
      <xdr:spPr>
        <a:xfrm>
          <a:off x="0" y="0"/>
          <a:ext cx="4800600" cy="21278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620395</xdr:colOff>
      <xdr:row>24</xdr:row>
      <xdr:rowOff>146685</xdr:rowOff>
    </xdr:to>
    <xdr:pic>
      <xdr:nvPicPr>
        <xdr:cNvPr id="7" name="ID_67F0C0A6F3D7408DB48E28EEF80BF870" descr="upload_post_object_v2_033591203"/>
        <xdr:cNvPicPr/>
      </xdr:nvPicPr>
      <xdr:blipFill>
        <a:blip r:embed="rId6"/>
        <a:stretch>
          <a:fillRect/>
        </a:stretch>
      </xdr:blipFill>
      <xdr:spPr>
        <a:xfrm>
          <a:off x="0" y="0"/>
          <a:ext cx="4735195" cy="44900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15</xdr:row>
      <xdr:rowOff>104775</xdr:rowOff>
    </xdr:to>
    <xdr:pic>
      <xdr:nvPicPr>
        <xdr:cNvPr id="8" name="ID_7501A6D529BF4B6A9E654DD32627C345" descr="upload_post_object_v2_100734289"/>
        <xdr:cNvPicPr/>
      </xdr:nvPicPr>
      <xdr:blipFill>
        <a:blip r:embed="rId7"/>
        <a:stretch>
          <a:fillRect/>
        </a:stretch>
      </xdr:blipFill>
      <xdr:spPr>
        <a:xfrm>
          <a:off x="0" y="0"/>
          <a:ext cx="4114800" cy="281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397510</xdr:colOff>
      <xdr:row>5</xdr:row>
      <xdr:rowOff>69215</xdr:rowOff>
    </xdr:to>
    <xdr:pic>
      <xdr:nvPicPr>
        <xdr:cNvPr id="9" name="ID_5B90D53517D64B04A3E3C25A1F0733EA" descr="upload_post_object_v2_777231394"/>
        <xdr:cNvPicPr/>
      </xdr:nvPicPr>
      <xdr:blipFill>
        <a:blip r:embed="rId8"/>
        <a:stretch>
          <a:fillRect/>
        </a:stretch>
      </xdr:blipFill>
      <xdr:spPr>
        <a:xfrm>
          <a:off x="0" y="0"/>
          <a:ext cx="3826510" cy="9740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484505</xdr:colOff>
      <xdr:row>10</xdr:row>
      <xdr:rowOff>139065</xdr:rowOff>
    </xdr:to>
    <xdr:pic>
      <xdr:nvPicPr>
        <xdr:cNvPr id="10" name="ID_E4C2EF8261F04B79A00A5E9495F98747" descr="upload_post_object_v2_577012403"/>
        <xdr:cNvPicPr/>
      </xdr:nvPicPr>
      <xdr:blipFill>
        <a:blip r:embed="rId9"/>
        <a:stretch>
          <a:fillRect/>
        </a:stretch>
      </xdr:blipFill>
      <xdr:spPr>
        <a:xfrm>
          <a:off x="0" y="0"/>
          <a:ext cx="3913505" cy="1948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626110</xdr:colOff>
      <xdr:row>13</xdr:row>
      <xdr:rowOff>113030</xdr:rowOff>
    </xdr:to>
    <xdr:pic>
      <xdr:nvPicPr>
        <xdr:cNvPr id="11" name="ID_F26E9288F9FF4F3F897D82952302C2A5" descr="upload_post_object_v2_628078952"/>
        <xdr:cNvPicPr/>
      </xdr:nvPicPr>
      <xdr:blipFill>
        <a:blip r:embed="rId10"/>
        <a:stretch>
          <a:fillRect/>
        </a:stretch>
      </xdr:blipFill>
      <xdr:spPr>
        <a:xfrm>
          <a:off x="0" y="0"/>
          <a:ext cx="5426710" cy="24657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478790</xdr:colOff>
      <xdr:row>19</xdr:row>
      <xdr:rowOff>170180</xdr:rowOff>
    </xdr:to>
    <xdr:pic>
      <xdr:nvPicPr>
        <xdr:cNvPr id="12" name="ID_D870E1E8302140B38B2FAA33D114FCC9" descr="upload_post_object_v2_800802790"/>
        <xdr:cNvPicPr/>
      </xdr:nvPicPr>
      <xdr:blipFill>
        <a:blip r:embed="rId11"/>
        <a:stretch>
          <a:fillRect/>
        </a:stretch>
      </xdr:blipFill>
      <xdr:spPr>
        <a:xfrm>
          <a:off x="0" y="0"/>
          <a:ext cx="4593590" cy="36087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201295</xdr:colOff>
      <xdr:row>15</xdr:row>
      <xdr:rowOff>126365</xdr:rowOff>
    </xdr:to>
    <xdr:pic>
      <xdr:nvPicPr>
        <xdr:cNvPr id="13" name="ID_AD66EB11E0554AEDB7F81A5B5B0A1A2C" descr="upload_post_object_v2_728723183"/>
        <xdr:cNvPicPr/>
      </xdr:nvPicPr>
      <xdr:blipFill>
        <a:blip r:embed="rId12"/>
        <a:stretch>
          <a:fillRect/>
        </a:stretch>
      </xdr:blipFill>
      <xdr:spPr>
        <a:xfrm>
          <a:off x="0" y="0"/>
          <a:ext cx="4316095" cy="28409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184785</xdr:colOff>
      <xdr:row>19</xdr:row>
      <xdr:rowOff>55880</xdr:rowOff>
    </xdr:to>
    <xdr:pic>
      <xdr:nvPicPr>
        <xdr:cNvPr id="14" name="ID_445347EF9D7F4F9AB8CECCDE7B01E7BB" descr="upload_post_object_v2_116018720"/>
        <xdr:cNvPicPr/>
      </xdr:nvPicPr>
      <xdr:blipFill>
        <a:blip r:embed="rId13"/>
        <a:stretch>
          <a:fillRect/>
        </a:stretch>
      </xdr:blipFill>
      <xdr:spPr>
        <a:xfrm>
          <a:off x="0" y="0"/>
          <a:ext cx="4299585" cy="3494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429895</xdr:colOff>
      <xdr:row>11</xdr:row>
      <xdr:rowOff>83185</xdr:rowOff>
    </xdr:to>
    <xdr:pic>
      <xdr:nvPicPr>
        <xdr:cNvPr id="15" name="ID_F840DE3D78FF4EC1AA7F0225350B0070" descr="upload_post_object_v2_827442423"/>
        <xdr:cNvPicPr/>
      </xdr:nvPicPr>
      <xdr:blipFill>
        <a:blip r:embed="rId14"/>
        <a:stretch>
          <a:fillRect/>
        </a:stretch>
      </xdr:blipFill>
      <xdr:spPr>
        <a:xfrm>
          <a:off x="0" y="0"/>
          <a:ext cx="5230495" cy="20739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664210</xdr:colOff>
      <xdr:row>2</xdr:row>
      <xdr:rowOff>84455</xdr:rowOff>
    </xdr:to>
    <xdr:pic>
      <xdr:nvPicPr>
        <xdr:cNvPr id="16" name="ID_95DFB41B78CF4EA991F1EC6BAFEF043A" descr="upload_post_object_v2_731119127"/>
        <xdr:cNvPicPr/>
      </xdr:nvPicPr>
      <xdr:blipFill>
        <a:blip r:embed="rId15"/>
        <a:stretch>
          <a:fillRect/>
        </a:stretch>
      </xdr:blipFill>
      <xdr:spPr>
        <a:xfrm>
          <a:off x="0" y="0"/>
          <a:ext cx="8893810" cy="4464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506095</xdr:colOff>
      <xdr:row>3</xdr:row>
      <xdr:rowOff>115570</xdr:rowOff>
    </xdr:to>
    <xdr:pic>
      <xdr:nvPicPr>
        <xdr:cNvPr id="17" name="ID_9994C663489F4EFD8F152CC025CC83F3" descr="upload_post_object_v2_598542517"/>
        <xdr:cNvPicPr/>
      </xdr:nvPicPr>
      <xdr:blipFill>
        <a:blip r:embed="rId16"/>
        <a:stretch>
          <a:fillRect/>
        </a:stretch>
      </xdr:blipFill>
      <xdr:spPr>
        <a:xfrm>
          <a:off x="0" y="0"/>
          <a:ext cx="4620895" cy="6584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43815</xdr:colOff>
      <xdr:row>6</xdr:row>
      <xdr:rowOff>95250</xdr:rowOff>
    </xdr:to>
    <xdr:pic>
      <xdr:nvPicPr>
        <xdr:cNvPr id="18" name="ID_5C38189EBC8545ABACE40F8300301426" descr="upload_post_object_v2_262089601"/>
        <xdr:cNvPicPr/>
      </xdr:nvPicPr>
      <xdr:blipFill>
        <a:blip r:embed="rId17"/>
        <a:stretch>
          <a:fillRect/>
        </a:stretch>
      </xdr:blipFill>
      <xdr:spPr>
        <a:xfrm>
          <a:off x="0" y="0"/>
          <a:ext cx="8273415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370205</xdr:colOff>
      <xdr:row>10</xdr:row>
      <xdr:rowOff>100965</xdr:rowOff>
    </xdr:to>
    <xdr:pic>
      <xdr:nvPicPr>
        <xdr:cNvPr id="19" name="ID_29C2479C202247A49456132005A37859" descr="upload_post_object_v2_727387665"/>
        <xdr:cNvPicPr/>
      </xdr:nvPicPr>
      <xdr:blipFill>
        <a:blip r:embed="rId18"/>
        <a:stretch>
          <a:fillRect/>
        </a:stretch>
      </xdr:blipFill>
      <xdr:spPr>
        <a:xfrm>
          <a:off x="0" y="0"/>
          <a:ext cx="3113405" cy="1910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484505</xdr:colOff>
      <xdr:row>18</xdr:row>
      <xdr:rowOff>78740</xdr:rowOff>
    </xdr:to>
    <xdr:pic>
      <xdr:nvPicPr>
        <xdr:cNvPr id="20" name="ID_257A23C8E4904ACD9B079B93F647FB51" descr="upload_post_object_v2_664446840"/>
        <xdr:cNvPicPr/>
      </xdr:nvPicPr>
      <xdr:blipFill>
        <a:blip r:embed="rId19"/>
        <a:stretch>
          <a:fillRect/>
        </a:stretch>
      </xdr:blipFill>
      <xdr:spPr>
        <a:xfrm>
          <a:off x="0" y="0"/>
          <a:ext cx="3913505" cy="3336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91440</xdr:colOff>
      <xdr:row>21</xdr:row>
      <xdr:rowOff>24765</xdr:rowOff>
    </xdr:to>
    <xdr:pic>
      <xdr:nvPicPr>
        <xdr:cNvPr id="21" name="ID_EF601828D4D54916A567BD1C9424C7EF" descr="upload_post_object_v2_029792626"/>
        <xdr:cNvPicPr/>
      </xdr:nvPicPr>
      <xdr:blipFill>
        <a:blip r:embed="rId20"/>
        <a:stretch>
          <a:fillRect/>
        </a:stretch>
      </xdr:blipFill>
      <xdr:spPr>
        <a:xfrm>
          <a:off x="0" y="0"/>
          <a:ext cx="4892040" cy="38252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3</xdr:row>
      <xdr:rowOff>66675</xdr:rowOff>
    </xdr:to>
    <xdr:pic>
      <xdr:nvPicPr>
        <xdr:cNvPr id="22" name="ID_E504547AFFEF4F5C97D67BB26317D76E" descr="upload_post_object_v2_726797865"/>
        <xdr:cNvPicPr/>
      </xdr:nvPicPr>
      <xdr:blipFill>
        <a:blip r:embed="rId21"/>
        <a:stretch>
          <a:fillRect/>
        </a:stretch>
      </xdr:blipFill>
      <xdr:spPr>
        <a:xfrm>
          <a:off x="0" y="0"/>
          <a:ext cx="9144000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533400</xdr:colOff>
      <xdr:row>20</xdr:row>
      <xdr:rowOff>137160</xdr:rowOff>
    </xdr:to>
    <xdr:pic>
      <xdr:nvPicPr>
        <xdr:cNvPr id="23" name="ID_316D1AA4826A437B8B36F8FBD97CABB5" descr="upload_post_object_v2_155108109"/>
        <xdr:cNvPicPr/>
      </xdr:nvPicPr>
      <xdr:blipFill>
        <a:blip r:embed="rId22"/>
        <a:stretch>
          <a:fillRect/>
        </a:stretch>
      </xdr:blipFill>
      <xdr:spPr>
        <a:xfrm>
          <a:off x="0" y="0"/>
          <a:ext cx="5334000" cy="3756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5</xdr:row>
      <xdr:rowOff>79375</xdr:rowOff>
    </xdr:to>
    <xdr:pic>
      <xdr:nvPicPr>
        <xdr:cNvPr id="24" name="ID_48E029BFD0BF4C0BBE6951E3DDD46BD3" descr="upload_post_object_v2_804473608"/>
        <xdr:cNvPicPr/>
      </xdr:nvPicPr>
      <xdr:blipFill>
        <a:blip r:embed="rId23"/>
        <a:stretch>
          <a:fillRect/>
        </a:stretch>
      </xdr:blipFill>
      <xdr:spPr>
        <a:xfrm>
          <a:off x="0" y="0"/>
          <a:ext cx="9144000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320040</xdr:colOff>
      <xdr:row>19</xdr:row>
      <xdr:rowOff>89535</xdr:rowOff>
    </xdr:to>
    <xdr:pic>
      <xdr:nvPicPr>
        <xdr:cNvPr id="25" name="ID_D9941D0C813240F096EB06195ABD0F3C" descr="upload_post_object_v2_136437102"/>
        <xdr:cNvPicPr/>
      </xdr:nvPicPr>
      <xdr:blipFill>
        <a:blip r:embed="rId24"/>
        <a:stretch>
          <a:fillRect/>
        </a:stretch>
      </xdr:blipFill>
      <xdr:spPr>
        <a:xfrm>
          <a:off x="0" y="0"/>
          <a:ext cx="4434840" cy="3528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586740</xdr:colOff>
      <xdr:row>10</xdr:row>
      <xdr:rowOff>87630</xdr:rowOff>
    </xdr:to>
    <xdr:pic>
      <xdr:nvPicPr>
        <xdr:cNvPr id="26" name="ID_392398FBDC52485FA28A6B9D9D9CCF05" descr="upload_post_object_v2_099063950"/>
        <xdr:cNvPicPr/>
      </xdr:nvPicPr>
      <xdr:blipFill>
        <a:blip r:embed="rId25"/>
        <a:stretch>
          <a:fillRect/>
        </a:stretch>
      </xdr:blipFill>
      <xdr:spPr>
        <a:xfrm>
          <a:off x="0" y="0"/>
          <a:ext cx="3329940" cy="1897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672465</xdr:colOff>
      <xdr:row>55</xdr:row>
      <xdr:rowOff>104775</xdr:rowOff>
    </xdr:to>
    <xdr:pic>
      <xdr:nvPicPr>
        <xdr:cNvPr id="27" name="ID_8B6612E0A20A4147B21C95FD17E4E3C3" descr="upload_post_object_v2_964942816"/>
        <xdr:cNvPicPr/>
      </xdr:nvPicPr>
      <xdr:blipFill>
        <a:blip r:embed="rId26"/>
        <a:stretch>
          <a:fillRect/>
        </a:stretch>
      </xdr:blipFill>
      <xdr:spPr>
        <a:xfrm>
          <a:off x="0" y="0"/>
          <a:ext cx="410146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391795</xdr:colOff>
      <xdr:row>19</xdr:row>
      <xdr:rowOff>12065</xdr:rowOff>
    </xdr:to>
    <xdr:pic>
      <xdr:nvPicPr>
        <xdr:cNvPr id="28" name="ID_B6B9E17759D14DBABD55C520C003E1A7" descr="upload_post_object_v2_229853627"/>
        <xdr:cNvPicPr/>
      </xdr:nvPicPr>
      <xdr:blipFill>
        <a:blip r:embed="rId27"/>
        <a:stretch>
          <a:fillRect/>
        </a:stretch>
      </xdr:blipFill>
      <xdr:spPr>
        <a:xfrm>
          <a:off x="0" y="0"/>
          <a:ext cx="4506595" cy="3450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65405</xdr:colOff>
      <xdr:row>24</xdr:row>
      <xdr:rowOff>65405</xdr:rowOff>
    </xdr:to>
    <xdr:pic>
      <xdr:nvPicPr>
        <xdr:cNvPr id="29" name="ID_17C2EF0EF3E64963AD3FA647FD23C159" descr="upload_post_object_v2_527200853"/>
        <xdr:cNvPicPr/>
      </xdr:nvPicPr>
      <xdr:blipFill>
        <a:blip r:embed="rId28"/>
        <a:stretch>
          <a:fillRect/>
        </a:stretch>
      </xdr:blipFill>
      <xdr:spPr>
        <a:xfrm>
          <a:off x="0" y="0"/>
          <a:ext cx="6237605" cy="44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zoomScale="82" zoomScaleNormal="82" workbookViewId="0">
      <selection activeCell="K3" sqref="K3:M3"/>
    </sheetView>
  </sheetViews>
  <sheetFormatPr defaultColWidth="9" defaultRowHeight="18"/>
  <cols>
    <col min="1" max="1" width="12.375" style="1" customWidth="1"/>
    <col min="2" max="2" width="13.5" style="1" customWidth="1"/>
    <col min="3" max="3" width="12" style="1" customWidth="1"/>
    <col min="4" max="4" width="8.125" style="1" customWidth="1"/>
    <col min="5" max="6" width="5.375" style="1" customWidth="1"/>
    <col min="7" max="7" width="7.44166666666667" style="1" customWidth="1"/>
    <col min="8" max="8" width="4" style="1" customWidth="1"/>
    <col min="9" max="9" width="7.375" style="1" customWidth="1"/>
    <col min="10" max="10" width="5.125" style="1" customWidth="1"/>
    <col min="11" max="11" width="20" style="1" customWidth="1"/>
    <col min="12" max="12" width="15.625" style="1" customWidth="1"/>
    <col min="13" max="13" width="13.625" style="1" customWidth="1"/>
    <col min="14" max="14" width="9.125" style="1"/>
    <col min="15" max="15" width="8.88333333333333" style="1"/>
    <col min="16" max="16" width="12.5" style="1"/>
    <col min="17" max="16384" width="8.88333333333333" style="1"/>
  </cols>
  <sheetData>
    <row r="1" spans="1:15">
      <c r="A1" s="72" t="s">
        <v>0</v>
      </c>
      <c r="B1" s="73" t="s">
        <v>1</v>
      </c>
      <c r="C1" s="149" t="s">
        <v>2</v>
      </c>
      <c r="D1" s="73" t="s">
        <v>3</v>
      </c>
      <c r="E1" s="73"/>
      <c r="F1" s="158" t="s">
        <v>4</v>
      </c>
      <c r="G1" s="73" t="s">
        <v>5</v>
      </c>
      <c r="H1" s="73"/>
      <c r="I1" s="73" t="s">
        <v>6</v>
      </c>
      <c r="J1" s="167"/>
      <c r="K1" s="116" t="s">
        <v>7</v>
      </c>
      <c r="L1" s="117"/>
      <c r="M1" s="117"/>
      <c r="N1" s="144" t="s">
        <v>8</v>
      </c>
      <c r="O1" s="145" t="s">
        <v>9</v>
      </c>
    </row>
    <row r="2" ht="38.4" customHeight="1" spans="1:14">
      <c r="A2" s="72"/>
      <c r="B2" s="73"/>
      <c r="C2" s="76"/>
      <c r="D2" s="73" t="s">
        <v>10</v>
      </c>
      <c r="E2" s="158" t="s">
        <v>11</v>
      </c>
      <c r="F2" s="158" t="s">
        <v>11</v>
      </c>
      <c r="G2" s="73" t="s">
        <v>10</v>
      </c>
      <c r="H2" s="73" t="s">
        <v>11</v>
      </c>
      <c r="I2" s="158" t="s">
        <v>12</v>
      </c>
      <c r="J2" s="167" t="s">
        <v>11</v>
      </c>
      <c r="K2" s="116" t="s">
        <v>13</v>
      </c>
      <c r="L2" s="116" t="s">
        <v>14</v>
      </c>
      <c r="M2" s="116" t="s">
        <v>15</v>
      </c>
      <c r="N2" s="144" t="s">
        <v>16</v>
      </c>
    </row>
    <row r="3" ht="27.45" spans="1:17">
      <c r="A3" s="78" t="s">
        <v>17</v>
      </c>
      <c r="B3" s="79" t="s">
        <v>18</v>
      </c>
      <c r="C3" s="150" t="s">
        <v>19</v>
      </c>
      <c r="D3" s="151" t="s">
        <v>20</v>
      </c>
      <c r="E3" s="104">
        <v>6</v>
      </c>
      <c r="F3" s="104">
        <v>7.5</v>
      </c>
      <c r="G3" s="105" t="s">
        <v>21</v>
      </c>
      <c r="H3" s="159">
        <v>10</v>
      </c>
      <c r="I3" s="159">
        <v>18</v>
      </c>
      <c r="J3" s="168" t="s">
        <v>22</v>
      </c>
      <c r="K3" s="121">
        <v>384</v>
      </c>
      <c r="L3" s="121">
        <v>151</v>
      </c>
      <c r="M3" s="121">
        <v>384</v>
      </c>
      <c r="N3" s="1">
        <f>SUM(K3:M3)</f>
        <v>919</v>
      </c>
      <c r="O3" s="1">
        <v>100</v>
      </c>
      <c r="P3" s="146" t="str">
        <f>_xlfn.DISPIMG("ID_8D8480F6BAD347B88099BA383ADE0997",1)</f>
        <v>=DISPIMG("ID_8D8480F6BAD347B88099BA383ADE0997",1)</v>
      </c>
      <c r="Q3" s="145"/>
    </row>
    <row r="4" ht="30.05" spans="1:17">
      <c r="A4" s="78" t="s">
        <v>23</v>
      </c>
      <c r="B4" s="79" t="s">
        <v>24</v>
      </c>
      <c r="C4" s="150" t="s">
        <v>25</v>
      </c>
      <c r="D4" s="151" t="s">
        <v>26</v>
      </c>
      <c r="E4" s="104">
        <v>6.2</v>
      </c>
      <c r="F4" s="104">
        <v>6.2</v>
      </c>
      <c r="G4" s="105" t="s">
        <v>27</v>
      </c>
      <c r="H4" s="159">
        <v>15</v>
      </c>
      <c r="I4" s="159">
        <v>9</v>
      </c>
      <c r="J4" s="168" t="s">
        <v>28</v>
      </c>
      <c r="K4" s="121">
        <v>250</v>
      </c>
      <c r="L4" s="121">
        <v>176</v>
      </c>
      <c r="M4" s="121">
        <v>238</v>
      </c>
      <c r="N4" s="1">
        <f>SUM(K4:M4)</f>
        <v>664</v>
      </c>
      <c r="O4" s="1">
        <v>176</v>
      </c>
      <c r="P4" s="146" t="str">
        <f>_xlfn.DISPIMG("ID_848A7E7A9E924A4699BD7040B2DE1D96",1)</f>
        <v>=DISPIMG("ID_848A7E7A9E924A4699BD7040B2DE1D96",1)</v>
      </c>
      <c r="Q4" s="145"/>
    </row>
    <row r="5" ht="34.45" spans="1:16">
      <c r="A5" s="78" t="s">
        <v>23</v>
      </c>
      <c r="B5" s="79" t="s">
        <v>29</v>
      </c>
      <c r="C5" s="150" t="s">
        <v>25</v>
      </c>
      <c r="D5" s="151" t="s">
        <v>26</v>
      </c>
      <c r="E5" s="104">
        <v>6</v>
      </c>
      <c r="F5" s="104">
        <v>6</v>
      </c>
      <c r="G5" s="105" t="s">
        <v>27</v>
      </c>
      <c r="H5" s="159">
        <v>15</v>
      </c>
      <c r="I5" s="159">
        <v>9</v>
      </c>
      <c r="J5" s="168" t="s">
        <v>28</v>
      </c>
      <c r="K5" s="121">
        <v>250</v>
      </c>
      <c r="L5" s="121">
        <v>176</v>
      </c>
      <c r="M5" s="121">
        <v>238</v>
      </c>
      <c r="N5" s="1">
        <f>SUM(K5:M5)</f>
        <v>664</v>
      </c>
      <c r="O5" s="1">
        <v>179</v>
      </c>
      <c r="P5" s="146" t="str">
        <f>_xlfn.DISPIMG("ID_A5BBD7450E144942B27F0FAF4BAFE83A",1)</f>
        <v>=DISPIMG("ID_A5BBD7450E144942B27F0FAF4BAFE83A",1)</v>
      </c>
    </row>
    <row r="6" ht="71.2" spans="1:16">
      <c r="A6" s="78" t="s">
        <v>30</v>
      </c>
      <c r="B6" s="82" t="s">
        <v>31</v>
      </c>
      <c r="C6" s="150" t="s">
        <v>32</v>
      </c>
      <c r="D6" s="151" t="s">
        <v>26</v>
      </c>
      <c r="E6" s="104">
        <v>4.3</v>
      </c>
      <c r="F6" s="104">
        <v>4.3</v>
      </c>
      <c r="G6" s="105" t="s">
        <v>33</v>
      </c>
      <c r="H6" s="159" t="s">
        <v>33</v>
      </c>
      <c r="I6" s="159">
        <v>9</v>
      </c>
      <c r="J6" s="168">
        <v>10</v>
      </c>
      <c r="K6" s="123">
        <v>270.78</v>
      </c>
      <c r="L6" s="124">
        <v>80.82</v>
      </c>
      <c r="M6" s="124">
        <v>164.69</v>
      </c>
      <c r="N6" s="1">
        <f ca="1">SUM(K6:N6)</f>
        <v>516.29</v>
      </c>
      <c r="O6" s="1">
        <v>335</v>
      </c>
      <c r="P6" s="146" t="str">
        <f>_xlfn.DISPIMG("ID_67F0C0A6F3D7408DB48E28EEF80BF870",1)</f>
        <v>=DISPIMG("ID_67F0C0A6F3D7408DB48E28EEF80BF870",1)</v>
      </c>
    </row>
    <row r="7" ht="36.8" spans="1:16">
      <c r="A7" s="83" t="s">
        <v>30</v>
      </c>
      <c r="B7" s="84" t="s">
        <v>34</v>
      </c>
      <c r="C7" s="152" t="s">
        <v>35</v>
      </c>
      <c r="D7" s="151" t="s">
        <v>26</v>
      </c>
      <c r="E7" s="160">
        <v>5.9</v>
      </c>
      <c r="F7" s="161">
        <v>5.9</v>
      </c>
      <c r="G7" s="162" t="s">
        <v>33</v>
      </c>
      <c r="H7" s="163" t="s">
        <v>33</v>
      </c>
      <c r="I7" s="163">
        <v>9</v>
      </c>
      <c r="J7" s="169">
        <v>20</v>
      </c>
      <c r="K7" s="124">
        <v>150.02</v>
      </c>
      <c r="L7" s="124">
        <v>125.35</v>
      </c>
      <c r="M7" s="124">
        <v>296.91</v>
      </c>
      <c r="N7" s="1">
        <f ca="1">SUM(K7:N7)</f>
        <v>572.28</v>
      </c>
      <c r="O7" s="1">
        <v>37</v>
      </c>
      <c r="P7" s="146" t="str">
        <f>_xlfn.DISPIMG("ID_DD3B79716FA14518B182B23D9B2BBE9B",1)</f>
        <v>=DISPIMG("ID_DD3B79716FA14518B182B23D9B2BBE9B",1)</v>
      </c>
    </row>
    <row r="8" ht="27.45" spans="1:16">
      <c r="A8" s="78" t="s">
        <v>17</v>
      </c>
      <c r="B8" s="87" t="s">
        <v>36</v>
      </c>
      <c r="C8" s="152" t="s">
        <v>32</v>
      </c>
      <c r="D8" s="153" t="s">
        <v>20</v>
      </c>
      <c r="E8" s="106">
        <v>9.2</v>
      </c>
      <c r="F8" s="106">
        <v>11.4</v>
      </c>
      <c r="G8" s="108" t="s">
        <v>27</v>
      </c>
      <c r="H8" s="164">
        <v>16</v>
      </c>
      <c r="I8" s="164">
        <v>18</v>
      </c>
      <c r="J8" s="170" t="s">
        <v>37</v>
      </c>
      <c r="K8" s="128">
        <v>323</v>
      </c>
      <c r="L8" s="128">
        <v>62</v>
      </c>
      <c r="M8" s="128">
        <v>280</v>
      </c>
      <c r="N8" s="1">
        <f>SUM(K8:M8)</f>
        <v>665</v>
      </c>
      <c r="O8" s="1">
        <v>200</v>
      </c>
      <c r="P8" s="146" t="str">
        <f>_xlfn.DISPIMG("ID_08AE283B0A4A4461B7DF8942C792F262",1)</f>
        <v>=DISPIMG("ID_08AE283B0A4A4461B7DF8942C792F262",1)</v>
      </c>
    </row>
    <row r="9" ht="38.45" spans="1:16">
      <c r="A9" s="78" t="s">
        <v>38</v>
      </c>
      <c r="B9" s="79" t="s">
        <v>39</v>
      </c>
      <c r="C9" s="150" t="s">
        <v>40</v>
      </c>
      <c r="D9" s="151" t="s">
        <v>41</v>
      </c>
      <c r="E9" s="165" t="s">
        <v>42</v>
      </c>
      <c r="F9" s="165" t="s">
        <v>42</v>
      </c>
      <c r="G9" s="105" t="s">
        <v>27</v>
      </c>
      <c r="H9" s="105" t="s">
        <v>22</v>
      </c>
      <c r="I9" s="105" t="s">
        <v>43</v>
      </c>
      <c r="J9" s="105" t="s">
        <v>44</v>
      </c>
      <c r="K9" s="129">
        <v>306</v>
      </c>
      <c r="L9" s="129">
        <v>92</v>
      </c>
      <c r="M9" s="129">
        <v>305</v>
      </c>
      <c r="N9" s="1">
        <f>SUM(K9:M9)</f>
        <v>703</v>
      </c>
      <c r="O9" s="1">
        <v>60</v>
      </c>
      <c r="P9" s="146" t="str">
        <f>_xlfn.DISPIMG("ID_E4C2EF8261F04B79A00A5E9495F98747",1)</f>
        <v>=DISPIMG("ID_E4C2EF8261F04B79A00A5E9495F98747",1)</v>
      </c>
    </row>
    <row r="10" ht="52.05" spans="1:16">
      <c r="A10" s="78" t="s">
        <v>38</v>
      </c>
      <c r="B10" s="79" t="s">
        <v>45</v>
      </c>
      <c r="C10" s="150" t="s">
        <v>40</v>
      </c>
      <c r="D10" s="151" t="s">
        <v>41</v>
      </c>
      <c r="E10" s="165" t="s">
        <v>46</v>
      </c>
      <c r="F10" s="165" t="s">
        <v>46</v>
      </c>
      <c r="G10" s="105" t="s">
        <v>27</v>
      </c>
      <c r="H10" s="105" t="s">
        <v>47</v>
      </c>
      <c r="I10" s="171" t="s">
        <v>48</v>
      </c>
      <c r="J10" s="171" t="s">
        <v>49</v>
      </c>
      <c r="K10" s="129">
        <v>292</v>
      </c>
      <c r="L10" s="129">
        <v>92</v>
      </c>
      <c r="M10" s="129">
        <v>299</v>
      </c>
      <c r="N10" s="1">
        <f>SUM(K10:M10)</f>
        <v>683</v>
      </c>
      <c r="O10" s="1">
        <v>207</v>
      </c>
      <c r="P10" s="146" t="str">
        <f>_xlfn.DISPIMG("ID_7501A6D529BF4B6A9E654DD32627C345",1)</f>
        <v>=DISPIMG("ID_7501A6D529BF4B6A9E654DD32627C345",1)</v>
      </c>
    </row>
    <row r="11" ht="20.75" spans="1:16">
      <c r="A11" s="78" t="s">
        <v>38</v>
      </c>
      <c r="B11" s="79" t="s">
        <v>50</v>
      </c>
      <c r="C11" s="150" t="s">
        <v>40</v>
      </c>
      <c r="D11" s="151" t="s">
        <v>41</v>
      </c>
      <c r="E11" s="165" t="s">
        <v>46</v>
      </c>
      <c r="F11" s="165" t="s">
        <v>46</v>
      </c>
      <c r="G11" s="105" t="s">
        <v>27</v>
      </c>
      <c r="H11" s="105" t="s">
        <v>47</v>
      </c>
      <c r="I11" s="105" t="s">
        <v>51</v>
      </c>
      <c r="J11" s="105" t="s">
        <v>52</v>
      </c>
      <c r="K11" s="129">
        <v>292</v>
      </c>
      <c r="L11" s="129">
        <v>92</v>
      </c>
      <c r="M11" s="129">
        <v>305</v>
      </c>
      <c r="N11" s="1">
        <f>SUM(K11:M11)</f>
        <v>689</v>
      </c>
      <c r="O11" s="1">
        <v>207</v>
      </c>
      <c r="P11" s="146" t="str">
        <f>_xlfn.DISPIMG("ID_5B90D53517D64B04A3E3C25A1F0733EA",1)</f>
        <v>=DISPIMG("ID_5B90D53517D64B04A3E3C25A1F0733EA",1)</v>
      </c>
    </row>
    <row r="12" ht="35.3" spans="1:16">
      <c r="A12" s="90" t="s">
        <v>53</v>
      </c>
      <c r="B12" s="91" t="s">
        <v>54</v>
      </c>
      <c r="C12" s="150" t="s">
        <v>40</v>
      </c>
      <c r="D12" s="154" t="s">
        <v>26</v>
      </c>
      <c r="E12" s="92" t="s">
        <v>55</v>
      </c>
      <c r="F12" s="92" t="s">
        <v>56</v>
      </c>
      <c r="G12" s="112" t="s">
        <v>27</v>
      </c>
      <c r="H12" s="112" t="s">
        <v>57</v>
      </c>
      <c r="I12" s="112" t="s">
        <v>58</v>
      </c>
      <c r="J12" s="112" t="s">
        <v>59</v>
      </c>
      <c r="K12" s="129">
        <v>187</v>
      </c>
      <c r="L12" s="129">
        <v>185</v>
      </c>
      <c r="M12" s="129">
        <v>136</v>
      </c>
      <c r="N12" s="1">
        <f>SUM(K12:M12)</f>
        <v>508</v>
      </c>
      <c r="O12" s="1">
        <v>218</v>
      </c>
      <c r="P12" s="146" t="str">
        <f>_xlfn.DISPIMG("ID_F26E9288F9FF4F3F897D82952302C2A5",1)</f>
        <v>=DISPIMG("ID_F26E9288F9FF4F3F897D82952302C2A5",1)</v>
      </c>
    </row>
    <row r="13" ht="60.15" spans="1:16">
      <c r="A13" s="90" t="s">
        <v>60</v>
      </c>
      <c r="B13" s="91" t="s">
        <v>61</v>
      </c>
      <c r="C13" s="155" t="s">
        <v>35</v>
      </c>
      <c r="D13" s="154" t="s">
        <v>26</v>
      </c>
      <c r="E13" s="92" t="s">
        <v>62</v>
      </c>
      <c r="F13" s="92" t="s">
        <v>62</v>
      </c>
      <c r="G13" s="112" t="s">
        <v>27</v>
      </c>
      <c r="H13" s="112" t="s">
        <v>59</v>
      </c>
      <c r="I13" s="112" t="s">
        <v>63</v>
      </c>
      <c r="J13" s="112" t="s">
        <v>47</v>
      </c>
      <c r="K13" s="130">
        <v>144.37</v>
      </c>
      <c r="L13" s="130">
        <v>104.25</v>
      </c>
      <c r="M13" s="130">
        <v>128.6</v>
      </c>
      <c r="N13" s="1">
        <f>SUM(K13:L13)</f>
        <v>248.62</v>
      </c>
      <c r="O13" s="1">
        <v>55</v>
      </c>
      <c r="P13" s="146" t="str">
        <f>_xlfn.DISPIMG("ID_D870E1E8302140B38B2FAA33D114FCC9",1)</f>
        <v>=DISPIMG("ID_D870E1E8302140B38B2FAA33D114FCC9",1)</v>
      </c>
    </row>
    <row r="14" ht="18.75" spans="1:14">
      <c r="A14" s="94" t="s">
        <v>64</v>
      </c>
      <c r="B14" s="95" t="s">
        <v>65</v>
      </c>
      <c r="C14" s="156" t="s">
        <v>66</v>
      </c>
      <c r="D14" s="157" t="s">
        <v>26</v>
      </c>
      <c r="E14" s="113">
        <v>4.7</v>
      </c>
      <c r="F14" s="113">
        <v>9.4</v>
      </c>
      <c r="G14" s="114" t="s">
        <v>67</v>
      </c>
      <c r="H14" s="166">
        <v>8</v>
      </c>
      <c r="I14" s="166">
        <v>9</v>
      </c>
      <c r="J14" s="172">
        <v>48</v>
      </c>
      <c r="K14" s="132">
        <v>200</v>
      </c>
      <c r="L14" s="132">
        <v>110</v>
      </c>
      <c r="M14" s="143">
        <v>275</v>
      </c>
      <c r="N14" s="1">
        <f>SUM(K14:M14)</f>
        <v>585</v>
      </c>
    </row>
  </sheetData>
  <sheetProtection formatCells="0" insertHyperlinks="0" autoFilter="0"/>
  <mergeCells count="7">
    <mergeCell ref="D1:E1"/>
    <mergeCell ref="G1:H1"/>
    <mergeCell ref="I1:J1"/>
    <mergeCell ref="K1:M1"/>
    <mergeCell ref="A1:A2"/>
    <mergeCell ref="B1:B2"/>
    <mergeCell ref="C1:C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zoomScale="60" zoomScaleNormal="60" topLeftCell="A5" workbookViewId="0">
      <selection activeCell="N6" sqref="N6"/>
    </sheetView>
  </sheetViews>
  <sheetFormatPr defaultColWidth="9" defaultRowHeight="18"/>
  <cols>
    <col min="1" max="1" width="12.375" style="1" customWidth="1"/>
    <col min="2" max="2" width="11.875" style="1" customWidth="1"/>
    <col min="3" max="3" width="5.75" style="2" customWidth="1"/>
    <col min="4" max="4" width="5.625" style="2" customWidth="1"/>
    <col min="5" max="6" width="5.375" style="1" customWidth="1"/>
    <col min="7" max="7" width="6.25" style="3" customWidth="1"/>
    <col min="8" max="8" width="4.64166666666667" style="2" customWidth="1"/>
    <col min="9" max="9" width="4.75" style="2" customWidth="1"/>
    <col min="10" max="10" width="5.125" style="2" customWidth="1"/>
    <col min="11" max="11" width="8.625" style="1" customWidth="1"/>
    <col min="12" max="12" width="11.125" style="1" customWidth="1"/>
    <col min="13" max="16" width="12.75" style="1" customWidth="1"/>
    <col min="17" max="17" width="9.125" style="1"/>
    <col min="18" max="18" width="8.88333333333333" style="1"/>
    <col min="19" max="21" width="12.5" style="1"/>
    <col min="22" max="16384" width="8.88333333333333" style="1"/>
  </cols>
  <sheetData>
    <row r="1" s="1" customFormat="1" ht="22.15" customHeight="1" spans="1:18">
      <c r="A1" s="72" t="s">
        <v>0</v>
      </c>
      <c r="B1" s="73" t="s">
        <v>1</v>
      </c>
      <c r="C1" s="74" t="s">
        <v>68</v>
      </c>
      <c r="D1" s="75" t="s">
        <v>69</v>
      </c>
      <c r="E1" s="98"/>
      <c r="F1" s="74" t="s">
        <v>70</v>
      </c>
      <c r="G1" s="99" t="s">
        <v>71</v>
      </c>
      <c r="H1" s="100"/>
      <c r="I1" s="75" t="s">
        <v>72</v>
      </c>
      <c r="J1" s="115"/>
      <c r="K1" s="116" t="s">
        <v>73</v>
      </c>
      <c r="L1" s="117"/>
      <c r="M1" s="133"/>
      <c r="N1" s="117"/>
      <c r="O1" s="117"/>
      <c r="P1" s="117"/>
      <c r="Q1" s="144" t="s">
        <v>8</v>
      </c>
      <c r="R1" s="145" t="s">
        <v>9</v>
      </c>
    </row>
    <row r="2" s="1" customFormat="1" ht="51" spans="1:17">
      <c r="A2" s="72"/>
      <c r="B2" s="73"/>
      <c r="C2" s="76"/>
      <c r="D2" s="77"/>
      <c r="E2" s="101"/>
      <c r="F2" s="102"/>
      <c r="G2" s="77"/>
      <c r="H2" s="103"/>
      <c r="I2" s="77"/>
      <c r="J2" s="118"/>
      <c r="K2" s="119" t="s">
        <v>74</v>
      </c>
      <c r="L2" s="119" t="s">
        <v>75</v>
      </c>
      <c r="M2" s="134" t="s">
        <v>76</v>
      </c>
      <c r="N2" s="119"/>
      <c r="O2" s="119"/>
      <c r="P2" s="119"/>
      <c r="Q2" s="144" t="s">
        <v>16</v>
      </c>
    </row>
    <row r="3" s="1" customFormat="1" ht="27.45" spans="1:21">
      <c r="A3" s="78" t="s">
        <v>17</v>
      </c>
      <c r="B3" s="79" t="s">
        <v>18</v>
      </c>
      <c r="C3" s="80" t="s">
        <v>19</v>
      </c>
      <c r="D3" s="81" t="s">
        <v>20</v>
      </c>
      <c r="E3" s="104">
        <v>6</v>
      </c>
      <c r="F3" s="104">
        <v>7.5</v>
      </c>
      <c r="G3" s="105" t="s">
        <v>21</v>
      </c>
      <c r="H3" s="104">
        <v>10</v>
      </c>
      <c r="I3" s="120" t="s">
        <v>77</v>
      </c>
      <c r="J3" s="110">
        <v>10</v>
      </c>
      <c r="K3" s="121">
        <v>384</v>
      </c>
      <c r="L3" s="121">
        <v>151</v>
      </c>
      <c r="M3" s="135">
        <v>384</v>
      </c>
      <c r="N3" s="136"/>
      <c r="O3" s="136"/>
      <c r="P3" s="136"/>
      <c r="Q3" s="1">
        <f>SUM(K3:M3)</f>
        <v>919</v>
      </c>
      <c r="R3" s="1">
        <v>100</v>
      </c>
      <c r="S3" s="146" t="str">
        <f>_xlfn.DISPIMG("ID_8D8480F6BAD347B88099BA383ADE0997",1)</f>
        <v>=DISPIMG("ID_8D8480F6BAD347B88099BA383ADE0997",1)</v>
      </c>
      <c r="U3" s="145" t="s">
        <v>78</v>
      </c>
    </row>
    <row r="4" s="1" customFormat="1" ht="34.45" spans="1:20">
      <c r="A4" s="78" t="s">
        <v>23</v>
      </c>
      <c r="B4" s="79" t="s">
        <v>29</v>
      </c>
      <c r="C4" s="80" t="s">
        <v>25</v>
      </c>
      <c r="D4" s="81" t="s">
        <v>26</v>
      </c>
      <c r="E4" s="104">
        <v>6</v>
      </c>
      <c r="F4" s="104">
        <v>6</v>
      </c>
      <c r="G4" s="105" t="s">
        <v>27</v>
      </c>
      <c r="H4" s="104">
        <v>15</v>
      </c>
      <c r="I4" s="120" t="s">
        <v>79</v>
      </c>
      <c r="J4" s="110">
        <v>30</v>
      </c>
      <c r="K4" s="121">
        <v>250</v>
      </c>
      <c r="L4" s="121">
        <v>176</v>
      </c>
      <c r="M4" s="135">
        <v>238</v>
      </c>
      <c r="N4" s="136"/>
      <c r="O4" s="136"/>
      <c r="P4" s="136"/>
      <c r="Q4" s="1">
        <f>SUM(K4:M4)</f>
        <v>664</v>
      </c>
      <c r="R4" s="1">
        <v>179</v>
      </c>
      <c r="S4" s="146" t="str">
        <f>_xlfn.DISPIMG("ID_A5BBD7450E144942B27F0FAF4BAFE83A",1)</f>
        <v>=DISPIMG("ID_A5BBD7450E144942B27F0FAF4BAFE83A",1)</v>
      </c>
      <c r="T4" s="147" t="str">
        <f>_xlfn.DISPIMG("ID_F840DE3D78FF4EC1AA7F0225350B0070",1)</f>
        <v>=DISPIMG("ID_F840DE3D78FF4EC1AA7F0225350B0070",1)</v>
      </c>
    </row>
    <row r="5" s="1" customFormat="1" ht="71.2" spans="1:21">
      <c r="A5" s="78" t="s">
        <v>30</v>
      </c>
      <c r="B5" s="82" t="s">
        <v>31</v>
      </c>
      <c r="C5" s="80" t="s">
        <v>32</v>
      </c>
      <c r="D5" s="81" t="s">
        <v>26</v>
      </c>
      <c r="E5" s="104">
        <v>4.3</v>
      </c>
      <c r="F5" s="104">
        <v>4.3</v>
      </c>
      <c r="G5" s="105" t="s">
        <v>33</v>
      </c>
      <c r="H5" s="104" t="s">
        <v>33</v>
      </c>
      <c r="I5" s="120" t="s">
        <v>79</v>
      </c>
      <c r="J5" s="122">
        <v>10</v>
      </c>
      <c r="K5" s="123">
        <v>270.78</v>
      </c>
      <c r="L5" s="124">
        <v>80.82</v>
      </c>
      <c r="M5" s="137">
        <v>164.69</v>
      </c>
      <c r="N5" s="123"/>
      <c r="O5" s="123"/>
      <c r="P5" s="123"/>
      <c r="Q5" s="1">
        <f ca="1">SUM(K5:Q5)</f>
        <v>516.29</v>
      </c>
      <c r="R5" s="1">
        <v>335</v>
      </c>
      <c r="S5" s="146" t="str">
        <f>_xlfn.DISPIMG("ID_67F0C0A6F3D7408DB48E28EEF80BF870",1)</f>
        <v>=DISPIMG("ID_67F0C0A6F3D7408DB48E28EEF80BF870",1)</v>
      </c>
      <c r="T5" s="146" t="str">
        <f>_xlfn.DISPIMG("ID_EF601828D4D54916A567BD1C9424C7EF",1)</f>
        <v>=DISPIMG("ID_EF601828D4D54916A567BD1C9424C7EF",1)</v>
      </c>
      <c r="U5" s="146" t="str">
        <f>_xlfn.DISPIMG("ID_E504547AFFEF4F5C97D67BB26317D76E",1)</f>
        <v>=DISPIMG("ID_E504547AFFEF4F5C97D67BB26317D76E",1)</v>
      </c>
    </row>
    <row r="6" s="1" customFormat="1" ht="180.65" spans="1:21">
      <c r="A6" s="83" t="s">
        <v>30</v>
      </c>
      <c r="B6" s="84" t="s">
        <v>80</v>
      </c>
      <c r="C6" s="85" t="s">
        <v>35</v>
      </c>
      <c r="D6" s="86" t="s">
        <v>26</v>
      </c>
      <c r="E6" s="106">
        <v>12.1</v>
      </c>
      <c r="F6" s="106">
        <v>12.1</v>
      </c>
      <c r="G6" s="107" t="s">
        <v>27</v>
      </c>
      <c r="H6" s="106">
        <v>28</v>
      </c>
      <c r="I6" s="125" t="s">
        <v>77</v>
      </c>
      <c r="J6" s="126">
        <v>32</v>
      </c>
      <c r="K6" s="123">
        <v>257</v>
      </c>
      <c r="L6" s="123">
        <v>354</v>
      </c>
      <c r="M6" s="138">
        <v>215</v>
      </c>
      <c r="N6" s="123"/>
      <c r="O6" s="123"/>
      <c r="P6" s="123"/>
      <c r="Q6" s="1">
        <f t="shared" ref="Q6:Q11" si="0">SUM(K6:M6)</f>
        <v>826</v>
      </c>
      <c r="S6" s="146"/>
      <c r="T6" s="146" t="str">
        <f>_xlfn.DISPIMG("ID_8B6612E0A20A4147B21C95FD17E4E3C3",1)</f>
        <v>=DISPIMG("ID_8B6612E0A20A4147B21C95FD17E4E3C3",1)</v>
      </c>
      <c r="U6" s="146"/>
    </row>
    <row r="7" s="1" customFormat="1" ht="53.45" spans="1:21">
      <c r="A7" s="83" t="s">
        <v>30</v>
      </c>
      <c r="B7" s="84" t="s">
        <v>81</v>
      </c>
      <c r="C7" s="85" t="s">
        <v>35</v>
      </c>
      <c r="D7" s="86" t="s">
        <v>26</v>
      </c>
      <c r="E7" s="106">
        <v>6</v>
      </c>
      <c r="F7" s="106">
        <v>6</v>
      </c>
      <c r="G7" s="108" t="s">
        <v>33</v>
      </c>
      <c r="H7" s="106" t="s">
        <v>33</v>
      </c>
      <c r="I7" s="125" t="s">
        <v>79</v>
      </c>
      <c r="J7" s="126">
        <v>20</v>
      </c>
      <c r="K7" s="123">
        <v>150</v>
      </c>
      <c r="L7" s="123">
        <v>125</v>
      </c>
      <c r="M7" s="138">
        <v>297</v>
      </c>
      <c r="N7" s="123"/>
      <c r="O7" s="123"/>
      <c r="P7" s="123"/>
      <c r="Q7" s="1">
        <f t="shared" si="0"/>
        <v>572</v>
      </c>
      <c r="S7" s="146"/>
      <c r="T7" s="146" t="str">
        <f>_xlfn.DISPIMG("ID_316D1AA4826A437B8B36F8FBD97CABB5",1)</f>
        <v>=DISPIMG("ID_316D1AA4826A437B8B36F8FBD97CABB5",1)</v>
      </c>
      <c r="U7" s="146" t="str">
        <f>_xlfn.DISPIMG("ID_48E029BFD0BF4C0BBE6951E3DDD46BD3",1)</f>
        <v>=DISPIMG("ID_48E029BFD0BF4C0BBE6951E3DDD46BD3",1)</v>
      </c>
    </row>
    <row r="8" s="1" customFormat="1" ht="53.65" spans="1:20">
      <c r="A8" s="78" t="s">
        <v>17</v>
      </c>
      <c r="B8" s="87" t="s">
        <v>36</v>
      </c>
      <c r="C8" s="85" t="s">
        <v>32</v>
      </c>
      <c r="D8" s="88" t="s">
        <v>20</v>
      </c>
      <c r="E8" s="106">
        <v>9.2</v>
      </c>
      <c r="F8" s="106">
        <v>11.4</v>
      </c>
      <c r="G8" s="108" t="s">
        <v>27</v>
      </c>
      <c r="H8" s="106">
        <v>16</v>
      </c>
      <c r="I8" s="125" t="s">
        <v>77</v>
      </c>
      <c r="J8" s="127">
        <v>32</v>
      </c>
      <c r="K8" s="128">
        <v>323</v>
      </c>
      <c r="L8" s="128">
        <v>62</v>
      </c>
      <c r="M8" s="139">
        <v>280</v>
      </c>
      <c r="N8" s="140"/>
      <c r="O8" s="140"/>
      <c r="P8" s="140"/>
      <c r="Q8" s="1">
        <f t="shared" si="0"/>
        <v>665</v>
      </c>
      <c r="R8" s="1">
        <v>200</v>
      </c>
      <c r="S8" s="146" t="str">
        <f>_xlfn.DISPIMG("ID_08AE283B0A4A4461B7DF8942C792F262",1)</f>
        <v>=DISPIMG("ID_08AE283B0A4A4461B7DF8942C792F262",1)</v>
      </c>
      <c r="T8" s="146" t="str">
        <f>_xlfn.DISPIMG("ID_17C2EF0EF3E64963AD3FA647FD23C159",1)</f>
        <v>=DISPIMG("ID_17C2EF0EF3E64963AD3FA647FD23C159",1)</v>
      </c>
    </row>
    <row r="9" s="1" customFormat="1" ht="63" spans="1:21">
      <c r="A9" s="78" t="s">
        <v>38</v>
      </c>
      <c r="B9" s="79" t="s">
        <v>45</v>
      </c>
      <c r="C9" s="80" t="s">
        <v>40</v>
      </c>
      <c r="D9" s="89" t="s">
        <v>82</v>
      </c>
      <c r="E9" s="109">
        <v>4.5</v>
      </c>
      <c r="F9" s="109">
        <v>4.5</v>
      </c>
      <c r="G9" s="105" t="s">
        <v>27</v>
      </c>
      <c r="H9" s="110">
        <v>15</v>
      </c>
      <c r="I9" s="89" t="s">
        <v>83</v>
      </c>
      <c r="J9" s="89" t="s">
        <v>84</v>
      </c>
      <c r="K9" s="129">
        <v>292</v>
      </c>
      <c r="L9" s="129">
        <v>92</v>
      </c>
      <c r="M9" s="141">
        <v>299</v>
      </c>
      <c r="N9" s="140"/>
      <c r="O9" s="140"/>
      <c r="P9" s="140"/>
      <c r="Q9" s="1">
        <f t="shared" si="0"/>
        <v>683</v>
      </c>
      <c r="R9" s="1">
        <v>207</v>
      </c>
      <c r="S9" s="146" t="str">
        <f>_xlfn.DISPIMG("ID_7501A6D529BF4B6A9E654DD32627C345",1)</f>
        <v>=DISPIMG("ID_7501A6D529BF4B6A9E654DD32627C345",1)</v>
      </c>
      <c r="T9" s="146" t="str">
        <f>_xlfn.DISPIMG("ID_AD66EB11E0554AEDB7F81A5B5B0A1A2C",1)</f>
        <v>=DISPIMG("ID_AD66EB11E0554AEDB7F81A5B5B0A1A2C",1)</v>
      </c>
      <c r="U9" s="146" t="str">
        <f>_xlfn.DISPIMG("ID_5C38189EBC8545ABACE40F8300301426",1)</f>
        <v>=DISPIMG("ID_5C38189EBC8545ABACE40F8300301426",1)</v>
      </c>
    </row>
    <row r="10" s="1" customFormat="1" ht="61.35" spans="1:21">
      <c r="A10" s="78" t="s">
        <v>38</v>
      </c>
      <c r="B10" s="79" t="s">
        <v>50</v>
      </c>
      <c r="C10" s="80" t="s">
        <v>40</v>
      </c>
      <c r="D10" s="89" t="s">
        <v>82</v>
      </c>
      <c r="E10" s="109">
        <v>4.5</v>
      </c>
      <c r="F10" s="109">
        <v>4.5</v>
      </c>
      <c r="G10" s="105" t="s">
        <v>27</v>
      </c>
      <c r="H10" s="110">
        <v>15</v>
      </c>
      <c r="I10" s="89" t="s">
        <v>85</v>
      </c>
      <c r="J10" s="89" t="s">
        <v>86</v>
      </c>
      <c r="K10" s="129">
        <v>292</v>
      </c>
      <c r="L10" s="129">
        <v>92</v>
      </c>
      <c r="M10" s="129">
        <v>305</v>
      </c>
      <c r="N10" s="142"/>
      <c r="O10" s="142"/>
      <c r="P10" s="142"/>
      <c r="Q10" s="1">
        <f t="shared" si="0"/>
        <v>689</v>
      </c>
      <c r="R10" s="1">
        <v>207</v>
      </c>
      <c r="S10" s="146" t="str">
        <f>_xlfn.DISPIMG("ID_5B90D53517D64B04A3E3C25A1F0733EA",1)</f>
        <v>=DISPIMG("ID_5B90D53517D64B04A3E3C25A1F0733EA",1)</v>
      </c>
      <c r="T10" s="146" t="str">
        <f>_xlfn.DISPIMG("ID_445347EF9D7F4F9AB8CECCDE7B01E7BB",1)</f>
        <v>=DISPIMG("ID_445347EF9D7F4F9AB8CECCDE7B01E7BB",1)</v>
      </c>
      <c r="U10" s="146" t="str">
        <f>_xlfn.DISPIMG("ID_9994C663489F4EFD8F152CC025CC83F3",1)</f>
        <v>=DISPIMG("ID_9994C663489F4EFD8F152CC025CC83F3",1)</v>
      </c>
    </row>
    <row r="11" s="1" customFormat="1" ht="36" spans="1:21">
      <c r="A11" s="90" t="s">
        <v>53</v>
      </c>
      <c r="B11" s="91" t="s">
        <v>54</v>
      </c>
      <c r="C11" s="80" t="s">
        <v>40</v>
      </c>
      <c r="D11" s="92" t="s">
        <v>26</v>
      </c>
      <c r="E11" s="111">
        <v>4.6</v>
      </c>
      <c r="F11" s="111">
        <v>3.45</v>
      </c>
      <c r="G11" s="112" t="s">
        <v>27</v>
      </c>
      <c r="H11" s="111">
        <v>16</v>
      </c>
      <c r="I11" s="111">
        <v>18</v>
      </c>
      <c r="J11" s="111">
        <v>4</v>
      </c>
      <c r="K11" s="129">
        <v>187</v>
      </c>
      <c r="L11" s="129">
        <v>185</v>
      </c>
      <c r="M11" s="129">
        <v>136</v>
      </c>
      <c r="N11" s="142"/>
      <c r="O11" s="142"/>
      <c r="P11" s="142"/>
      <c r="Q11" s="1">
        <f t="shared" si="0"/>
        <v>508</v>
      </c>
      <c r="R11" s="1">
        <v>218</v>
      </c>
      <c r="S11" s="146" t="str">
        <f>_xlfn.DISPIMG("ID_F26E9288F9FF4F3F897D82952302C2A5",1)</f>
        <v>=DISPIMG("ID_F26E9288F9FF4F3F897D82952302C2A5",1)</v>
      </c>
      <c r="T11" s="148" t="s">
        <v>87</v>
      </c>
      <c r="U11" s="147" t="str">
        <f>_xlfn.DISPIMG("ID_95DFB41B78CF4EA991F1EC6BAFEF043A",1)</f>
        <v>=DISPIMG("ID_95DFB41B78CF4EA991F1EC6BAFEF043A",1)</v>
      </c>
    </row>
    <row r="12" s="1" customFormat="1" ht="60.15" spans="1:20">
      <c r="A12" s="90" t="s">
        <v>60</v>
      </c>
      <c r="B12" s="91" t="s">
        <v>61</v>
      </c>
      <c r="C12" s="93" t="s">
        <v>35</v>
      </c>
      <c r="D12" s="92" t="s">
        <v>26</v>
      </c>
      <c r="E12" s="111">
        <v>3.8</v>
      </c>
      <c r="F12" s="111">
        <v>3.8</v>
      </c>
      <c r="G12" s="112" t="s">
        <v>27</v>
      </c>
      <c r="H12" s="111">
        <v>4</v>
      </c>
      <c r="I12" s="111">
        <v>5</v>
      </c>
      <c r="J12" s="111">
        <v>15</v>
      </c>
      <c r="K12" s="130">
        <v>144.37</v>
      </c>
      <c r="L12" s="130">
        <v>104.25</v>
      </c>
      <c r="M12" s="130">
        <v>128.6</v>
      </c>
      <c r="N12" s="142"/>
      <c r="O12" s="142"/>
      <c r="P12" s="142"/>
      <c r="Q12" s="1">
        <f>SUM(K12:L12)</f>
        <v>248.62</v>
      </c>
      <c r="R12" s="1">
        <v>55</v>
      </c>
      <c r="S12" s="146" t="str">
        <f>_xlfn.DISPIMG("ID_D870E1E8302140B38B2FAA33D114FCC9",1)</f>
        <v>=DISPIMG("ID_D870E1E8302140B38B2FAA33D114FCC9",1)</v>
      </c>
      <c r="T12" s="148" t="s">
        <v>88</v>
      </c>
    </row>
    <row r="13" s="1" customFormat="1" ht="65" spans="1:20">
      <c r="A13" s="94" t="s">
        <v>64</v>
      </c>
      <c r="B13" s="95" t="s">
        <v>65</v>
      </c>
      <c r="C13" s="96" t="s">
        <v>66</v>
      </c>
      <c r="D13" s="97" t="s">
        <v>26</v>
      </c>
      <c r="E13" s="113">
        <v>4.7</v>
      </c>
      <c r="F13" s="113">
        <v>9.4</v>
      </c>
      <c r="G13" s="114" t="s">
        <v>67</v>
      </c>
      <c r="H13" s="113">
        <v>8</v>
      </c>
      <c r="I13" s="113">
        <v>9</v>
      </c>
      <c r="J13" s="131">
        <v>48</v>
      </c>
      <c r="K13" s="132">
        <v>200</v>
      </c>
      <c r="L13" s="132">
        <v>110</v>
      </c>
      <c r="M13" s="143">
        <v>275</v>
      </c>
      <c r="N13" s="142"/>
      <c r="O13" s="142"/>
      <c r="P13" s="142"/>
      <c r="Q13" s="1">
        <f>SUM(K13:M13)</f>
        <v>585</v>
      </c>
      <c r="T13" s="146" t="str">
        <f>_xlfn.DISPIMG("ID_257A23C8E4904ACD9B079B93F647FB51",1)</f>
        <v>=DISPIMG("ID_257A23C8E4904ACD9B079B93F647FB51",1)</v>
      </c>
    </row>
  </sheetData>
  <sheetProtection formatCells="0" insertHyperlinks="0" autoFilter="0"/>
  <mergeCells count="8">
    <mergeCell ref="K1:M1"/>
    <mergeCell ref="A1:A2"/>
    <mergeCell ref="B1:B2"/>
    <mergeCell ref="C1:C2"/>
    <mergeCell ref="F1:F2"/>
    <mergeCell ref="D1:E2"/>
    <mergeCell ref="G1:H2"/>
    <mergeCell ref="I1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zoomScale="90" zoomScaleNormal="90" workbookViewId="0">
      <selection activeCell="N6" sqref="N6"/>
    </sheetView>
  </sheetViews>
  <sheetFormatPr defaultColWidth="9" defaultRowHeight="18"/>
  <cols>
    <col min="1" max="1" width="12.375" style="1" customWidth="1"/>
    <col min="2" max="2" width="10" style="1" customWidth="1"/>
    <col min="3" max="3" width="5.75" style="2" customWidth="1"/>
    <col min="4" max="4" width="5.625" style="2" customWidth="1"/>
    <col min="5" max="6" width="5.375" style="3" customWidth="1"/>
    <col min="7" max="7" width="7.525" style="3" customWidth="1"/>
    <col min="8" max="8" width="4.66666666666667" style="3" customWidth="1"/>
    <col min="9" max="9" width="6.125" style="3" customWidth="1"/>
    <col min="10" max="10" width="4.875" style="3" customWidth="1"/>
    <col min="11" max="11" width="8.625" style="1" customWidth="1"/>
    <col min="12" max="12" width="7.875" style="1" customWidth="1"/>
    <col min="13" max="13" width="9.625" style="1" customWidth="1"/>
    <col min="14" max="14" width="21.7333333333333" style="1" customWidth="1"/>
    <col min="15" max="15" width="19.5833333333333" style="1" customWidth="1"/>
    <col min="16" max="16377" width="8.88333333333333" style="1"/>
  </cols>
  <sheetData>
    <row r="1" s="1" customFormat="1" ht="37.85" customHeight="1" spans="1:15">
      <c r="A1" s="4" t="s">
        <v>0</v>
      </c>
      <c r="B1" s="5" t="s">
        <v>1</v>
      </c>
      <c r="C1" s="6" t="s">
        <v>68</v>
      </c>
      <c r="D1" s="7" t="s">
        <v>69</v>
      </c>
      <c r="E1" s="28"/>
      <c r="F1" s="6" t="s">
        <v>70</v>
      </c>
      <c r="G1" s="29" t="s">
        <v>71</v>
      </c>
      <c r="H1" s="28"/>
      <c r="I1" s="7" t="s">
        <v>89</v>
      </c>
      <c r="J1" s="42"/>
      <c r="K1" s="43" t="s">
        <v>90</v>
      </c>
      <c r="L1" s="44"/>
      <c r="M1" s="56"/>
      <c r="N1" s="57" t="s">
        <v>91</v>
      </c>
      <c r="O1" s="58" t="s">
        <v>92</v>
      </c>
    </row>
    <row r="2" s="1" customFormat="1" ht="48.75" spans="1:15">
      <c r="A2" s="8"/>
      <c r="B2" s="9"/>
      <c r="C2" s="10"/>
      <c r="D2" s="11"/>
      <c r="E2" s="30"/>
      <c r="F2" s="31"/>
      <c r="G2" s="11"/>
      <c r="H2" s="30"/>
      <c r="I2" s="11"/>
      <c r="J2" s="45"/>
      <c r="K2" s="46" t="s">
        <v>74</v>
      </c>
      <c r="L2" s="46" t="s">
        <v>93</v>
      </c>
      <c r="M2" s="59" t="s">
        <v>94</v>
      </c>
      <c r="N2" s="60" t="s">
        <v>95</v>
      </c>
      <c r="O2" s="61" t="s">
        <v>96</v>
      </c>
    </row>
    <row r="3" s="1" customFormat="1" ht="18.75" spans="1:15">
      <c r="A3" s="12" t="s">
        <v>17</v>
      </c>
      <c r="B3" s="13" t="s">
        <v>18</v>
      </c>
      <c r="C3" s="14" t="s">
        <v>19</v>
      </c>
      <c r="D3" s="15" t="s">
        <v>20</v>
      </c>
      <c r="E3" s="32">
        <v>6</v>
      </c>
      <c r="F3" s="32">
        <v>7.5</v>
      </c>
      <c r="G3" s="33" t="s">
        <v>21</v>
      </c>
      <c r="H3" s="32">
        <v>10</v>
      </c>
      <c r="I3" s="47">
        <v>18</v>
      </c>
      <c r="J3" s="36">
        <v>10</v>
      </c>
      <c r="K3" s="48">
        <v>384</v>
      </c>
      <c r="L3" s="48">
        <v>151</v>
      </c>
      <c r="M3" s="48">
        <v>384</v>
      </c>
      <c r="N3" s="62" t="s">
        <v>97</v>
      </c>
      <c r="O3" s="63" t="s">
        <v>98</v>
      </c>
    </row>
    <row r="4" s="1" customFormat="1" ht="18.75" spans="1:15">
      <c r="A4" s="12" t="s">
        <v>17</v>
      </c>
      <c r="B4" s="13" t="s">
        <v>36</v>
      </c>
      <c r="C4" s="14" t="s">
        <v>32</v>
      </c>
      <c r="D4" s="15" t="s">
        <v>20</v>
      </c>
      <c r="E4" s="32">
        <v>9.2</v>
      </c>
      <c r="F4" s="32">
        <v>11.4</v>
      </c>
      <c r="G4" s="33" t="s">
        <v>27</v>
      </c>
      <c r="H4" s="32">
        <v>16</v>
      </c>
      <c r="I4" s="47">
        <v>18</v>
      </c>
      <c r="J4" s="36">
        <v>32</v>
      </c>
      <c r="K4" s="49">
        <v>323</v>
      </c>
      <c r="L4" s="49">
        <v>62</v>
      </c>
      <c r="M4" s="49">
        <v>280</v>
      </c>
      <c r="N4" s="64" t="s">
        <v>99</v>
      </c>
      <c r="O4" s="65" t="s">
        <v>100</v>
      </c>
    </row>
    <row r="5" s="1" customFormat="1" ht="18.75" spans="1:15">
      <c r="A5" s="12" t="s">
        <v>23</v>
      </c>
      <c r="B5" s="13" t="s">
        <v>29</v>
      </c>
      <c r="C5" s="14" t="s">
        <v>25</v>
      </c>
      <c r="D5" s="15" t="s">
        <v>26</v>
      </c>
      <c r="E5" s="32">
        <v>6</v>
      </c>
      <c r="F5" s="32">
        <v>6</v>
      </c>
      <c r="G5" s="33" t="s">
        <v>27</v>
      </c>
      <c r="H5" s="32">
        <v>15</v>
      </c>
      <c r="I5" s="47">
        <v>9</v>
      </c>
      <c r="J5" s="36">
        <v>30</v>
      </c>
      <c r="K5" s="48">
        <v>250</v>
      </c>
      <c r="L5" s="48">
        <v>176</v>
      </c>
      <c r="M5" s="48">
        <v>238</v>
      </c>
      <c r="N5" s="66" t="s">
        <v>101</v>
      </c>
      <c r="O5" s="67" t="s">
        <v>102</v>
      </c>
    </row>
    <row r="6" s="1" customFormat="1" ht="18.75" spans="1:15">
      <c r="A6" s="12" t="s">
        <v>30</v>
      </c>
      <c r="B6" s="16" t="s">
        <v>31</v>
      </c>
      <c r="C6" s="14" t="s">
        <v>32</v>
      </c>
      <c r="D6" s="15" t="s">
        <v>26</v>
      </c>
      <c r="E6" s="32">
        <v>4.3</v>
      </c>
      <c r="F6" s="32">
        <v>4.3</v>
      </c>
      <c r="G6" s="33" t="s">
        <v>33</v>
      </c>
      <c r="H6" s="32" t="s">
        <v>33</v>
      </c>
      <c r="I6" s="47">
        <v>9</v>
      </c>
      <c r="J6" s="50">
        <v>10</v>
      </c>
      <c r="K6" s="49">
        <v>270.78</v>
      </c>
      <c r="L6" s="49">
        <v>80.82</v>
      </c>
      <c r="M6" s="49">
        <v>164.69</v>
      </c>
      <c r="N6" s="68" t="s">
        <v>103</v>
      </c>
      <c r="O6" s="69" t="s">
        <v>104</v>
      </c>
    </row>
    <row r="7" s="1" customFormat="1" ht="18.75" spans="1:15">
      <c r="A7" s="17" t="s">
        <v>30</v>
      </c>
      <c r="B7" s="16" t="s">
        <v>80</v>
      </c>
      <c r="C7" s="14" t="s">
        <v>35</v>
      </c>
      <c r="D7" s="18" t="s">
        <v>26</v>
      </c>
      <c r="E7" s="32">
        <v>12.1</v>
      </c>
      <c r="F7" s="32">
        <v>12.1</v>
      </c>
      <c r="G7" s="34" t="s">
        <v>27</v>
      </c>
      <c r="H7" s="32">
        <v>28</v>
      </c>
      <c r="I7" s="47">
        <v>18</v>
      </c>
      <c r="J7" s="50">
        <v>32</v>
      </c>
      <c r="K7" s="49">
        <v>257</v>
      </c>
      <c r="L7" s="49">
        <v>354</v>
      </c>
      <c r="M7" s="49">
        <v>215</v>
      </c>
      <c r="N7" s="64" t="s">
        <v>99</v>
      </c>
      <c r="O7" s="65" t="s">
        <v>100</v>
      </c>
    </row>
    <row r="8" s="1" customFormat="1" ht="26.25" spans="1:15">
      <c r="A8" s="12" t="s">
        <v>38</v>
      </c>
      <c r="B8" s="13" t="s">
        <v>50</v>
      </c>
      <c r="C8" s="14" t="s">
        <v>40</v>
      </c>
      <c r="D8" s="19" t="s">
        <v>82</v>
      </c>
      <c r="E8" s="35">
        <v>4.5</v>
      </c>
      <c r="F8" s="35">
        <v>4.5</v>
      </c>
      <c r="G8" s="33" t="s">
        <v>27</v>
      </c>
      <c r="H8" s="36">
        <v>15</v>
      </c>
      <c r="I8" s="51" t="s">
        <v>105</v>
      </c>
      <c r="J8" s="51" t="s">
        <v>86</v>
      </c>
      <c r="K8" s="49">
        <v>292</v>
      </c>
      <c r="L8" s="49">
        <v>92</v>
      </c>
      <c r="M8" s="49">
        <v>305</v>
      </c>
      <c r="N8" s="68" t="s">
        <v>106</v>
      </c>
      <c r="O8" s="69" t="s">
        <v>107</v>
      </c>
    </row>
    <row r="9" s="1" customFormat="1" ht="18.75" spans="1:15">
      <c r="A9" s="17" t="s">
        <v>53</v>
      </c>
      <c r="B9" s="16" t="s">
        <v>54</v>
      </c>
      <c r="C9" s="14" t="s">
        <v>40</v>
      </c>
      <c r="D9" s="18" t="s">
        <v>26</v>
      </c>
      <c r="E9" s="35">
        <v>4.6</v>
      </c>
      <c r="F9" s="35">
        <v>3.5</v>
      </c>
      <c r="G9" s="34" t="s">
        <v>27</v>
      </c>
      <c r="H9" s="35">
        <v>16</v>
      </c>
      <c r="I9" s="35">
        <v>18</v>
      </c>
      <c r="J9" s="35">
        <v>4</v>
      </c>
      <c r="K9" s="49">
        <v>187</v>
      </c>
      <c r="L9" s="49">
        <v>185</v>
      </c>
      <c r="M9" s="49">
        <v>136</v>
      </c>
      <c r="N9" s="68" t="s">
        <v>106</v>
      </c>
      <c r="O9" s="69" t="s">
        <v>107</v>
      </c>
    </row>
    <row r="10" s="1" customFormat="1" ht="18.75" spans="1:15">
      <c r="A10" s="20" t="s">
        <v>60</v>
      </c>
      <c r="B10" s="21" t="s">
        <v>61</v>
      </c>
      <c r="C10" s="22" t="s">
        <v>35</v>
      </c>
      <c r="D10" s="23" t="s">
        <v>26</v>
      </c>
      <c r="E10" s="37">
        <v>3.8</v>
      </c>
      <c r="F10" s="37">
        <v>3.8</v>
      </c>
      <c r="G10" s="38" t="s">
        <v>27</v>
      </c>
      <c r="H10" s="37">
        <v>4</v>
      </c>
      <c r="I10" s="37">
        <v>5</v>
      </c>
      <c r="J10" s="37">
        <v>15</v>
      </c>
      <c r="K10" s="52">
        <v>144.37</v>
      </c>
      <c r="L10" s="52">
        <v>104.25</v>
      </c>
      <c r="M10" s="52">
        <v>128.6</v>
      </c>
      <c r="N10" s="70" t="s">
        <v>103</v>
      </c>
      <c r="O10" s="69" t="s">
        <v>104</v>
      </c>
    </row>
    <row r="11" s="1" customFormat="1" ht="35.35" customHeight="1" spans="1:15">
      <c r="A11" s="24" t="s">
        <v>64</v>
      </c>
      <c r="B11" s="25" t="s">
        <v>65</v>
      </c>
      <c r="C11" s="26" t="s">
        <v>66</v>
      </c>
      <c r="D11" s="27" t="s">
        <v>26</v>
      </c>
      <c r="E11" s="39">
        <v>4.7</v>
      </c>
      <c r="F11" s="39">
        <v>9.4</v>
      </c>
      <c r="G11" s="40" t="s">
        <v>108</v>
      </c>
      <c r="H11" s="41" t="s">
        <v>109</v>
      </c>
      <c r="I11" s="53">
        <v>9</v>
      </c>
      <c r="J11" s="54">
        <v>48</v>
      </c>
      <c r="K11" s="55">
        <v>200</v>
      </c>
      <c r="L11" s="55">
        <v>110</v>
      </c>
      <c r="M11" s="55">
        <v>275</v>
      </c>
      <c r="N11" s="71" t="s">
        <v>110</v>
      </c>
      <c r="O11" s="67" t="s">
        <v>110</v>
      </c>
    </row>
  </sheetData>
  <sheetProtection formatCells="0" insertHyperlinks="0" autoFilter="0"/>
  <mergeCells count="8">
    <mergeCell ref="K1:M1"/>
    <mergeCell ref="A1:A2"/>
    <mergeCell ref="B1:B2"/>
    <mergeCell ref="C1:C2"/>
    <mergeCell ref="F1:F2"/>
    <mergeCell ref="D1:E2"/>
    <mergeCell ref="G1:H2"/>
    <mergeCell ref="I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3" master=""/>
  <rangeList sheetStid="4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4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8BPC</vt:lpstr>
      <vt:lpstr>8BPC_Joey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LexL</dc:creator>
  <cp:lastModifiedBy>LexL</cp:lastModifiedBy>
  <dcterms:created xsi:type="dcterms:W3CDTF">2022-10-29T07:38:00Z</dcterms:created>
  <dcterms:modified xsi:type="dcterms:W3CDTF">2022-10-29T08:39:00Z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