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osep\Desktop\Accounting - ACC10060\"/>
    </mc:Choice>
  </mc:AlternateContent>
  <xr:revisionPtr revIDLastSave="0" documentId="13_ncr:1_{1438F632-7CFE-4220-82D0-A1A585A33210}" xr6:coauthVersionLast="46" xr6:coauthVersionMax="46" xr10:uidLastSave="{00000000-0000-0000-0000-000000000000}"/>
  <workbookProtection workbookAlgorithmName="SHA-512" workbookHashValue="jL4dZWk16itpVBINhwUVht4fLbGhGiZ8rptG0Xu3IIWHtPx2lnXI9wgzikh2ypstszcVcU7oDOPk+8VbRtZEiw==" workbookSaltValue="qcZg/3mhNOQZsByImVycEA==" workbookSpinCount="100000" lockStructure="1"/>
  <bookViews>
    <workbookView xWindow="-110" yWindow="-110" windowWidth="19420" windowHeight="10420" activeTab="3" xr2:uid="{A42F1E49-6602-1049-A756-7298EEF8C86D}"/>
  </bookViews>
  <sheets>
    <sheet name="Trading P&amp;L BS" sheetId="1" r:id="rId1"/>
    <sheet name="Forecast P&amp;L" sheetId="2" r:id="rId2"/>
    <sheet name="Cash forecast" sheetId="3" r:id="rId3"/>
    <sheet name="Liquidity" sheetId="4" r:id="rId4"/>
  </sheets>
  <definedNames>
    <definedName name="_xlnm.Print_Area" localSheetId="2">'Cash forecast'!$A$30:$H$61</definedName>
    <definedName name="_xlnm.Print_Area" localSheetId="1">'Forecast P&amp;L'!$A$32:$H$74</definedName>
    <definedName name="_xlnm.Print_Area" localSheetId="3">Liquidity!$B$3:$H$25</definedName>
    <definedName name="_xlnm.Print_Area" localSheetId="0">'Trading P&amp;L BS'!$A$1:$D$67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3" l="1"/>
  <c r="G28" i="3"/>
  <c r="F28" i="3"/>
  <c r="E28" i="3"/>
  <c r="D28" i="3"/>
  <c r="C28" i="3"/>
  <c r="C24" i="3"/>
  <c r="C26" i="3" s="1"/>
  <c r="D24" i="3"/>
  <c r="D26" i="3" s="1"/>
  <c r="E24" i="3"/>
  <c r="E26" i="3" s="1"/>
  <c r="F24" i="3"/>
  <c r="F26" i="3" s="1"/>
  <c r="G24" i="3"/>
  <c r="G26" i="3" s="1"/>
  <c r="H24" i="3"/>
  <c r="H26" i="3" s="1"/>
  <c r="H7" i="3"/>
  <c r="G7" i="3"/>
  <c r="F7" i="3"/>
  <c r="E7" i="3"/>
  <c r="D7" i="3"/>
  <c r="C7" i="3"/>
  <c r="B64" i="2"/>
  <c r="G53" i="2"/>
  <c r="J37" i="3"/>
</calcChain>
</file>

<file path=xl/sharedStrings.xml><?xml version="1.0" encoding="utf-8"?>
<sst xmlns="http://schemas.openxmlformats.org/spreadsheetml/2006/main" count="361" uniqueCount="306">
  <si>
    <t>Sales revenue</t>
  </si>
  <si>
    <t>Gross profit</t>
  </si>
  <si>
    <t>Less expenses</t>
  </si>
  <si>
    <t>Light and heat</t>
  </si>
  <si>
    <t>Selling expenses</t>
  </si>
  <si>
    <t>Advertising</t>
  </si>
  <si>
    <t>Client entertainment</t>
  </si>
  <si>
    <t>Maintenance and repairs</t>
  </si>
  <si>
    <t xml:space="preserve">Office expenses  </t>
  </si>
  <si>
    <t>Profit for the year</t>
  </si>
  <si>
    <t xml:space="preserve">Interest expense </t>
  </si>
  <si>
    <t>Wages and salaries</t>
  </si>
  <si>
    <t xml:space="preserve">Legal and professional fees </t>
  </si>
  <si>
    <t xml:space="preserve">Motor expenses </t>
  </si>
  <si>
    <t>Non-current assets</t>
  </si>
  <si>
    <t>Current assets</t>
  </si>
  <si>
    <t>Inventories</t>
  </si>
  <si>
    <t xml:space="preserve">Trade receivables </t>
  </si>
  <si>
    <t>Total current assets</t>
  </si>
  <si>
    <t>Total assets</t>
  </si>
  <si>
    <t>Equity and liabilities</t>
  </si>
  <si>
    <t>Share capital</t>
  </si>
  <si>
    <t>Total equity</t>
  </si>
  <si>
    <t xml:space="preserve">Non-current liabilities </t>
  </si>
  <si>
    <t xml:space="preserve">Loan </t>
  </si>
  <si>
    <t>Current liabilities</t>
  </si>
  <si>
    <t>Bank overdraft</t>
  </si>
  <si>
    <t>Trade payables</t>
  </si>
  <si>
    <t>Total current liabilities</t>
  </si>
  <si>
    <t>Total liabilities</t>
  </si>
  <si>
    <r>
      <t>Less:</t>
    </r>
    <r>
      <rPr>
        <sz val="14"/>
        <color theme="1"/>
        <rFont val="Cambria"/>
        <family val="1"/>
      </rPr>
      <t xml:space="preserve"> Cost of goods sold </t>
    </r>
  </si>
  <si>
    <t xml:space="preserve">Retained earnings </t>
  </si>
  <si>
    <t xml:space="preserve">VAT payable </t>
  </si>
  <si>
    <t>Accrued expenses</t>
  </si>
  <si>
    <r>
      <t xml:space="preserve">Workings for trading, profit and loss account and balance sheet </t>
    </r>
    <r>
      <rPr>
        <b/>
        <vertAlign val="subscript"/>
        <sz val="14"/>
        <color theme="1"/>
        <rFont val="Cambria"/>
        <family val="1"/>
      </rPr>
      <t>in €000</t>
    </r>
  </si>
  <si>
    <t xml:space="preserve">Sales units </t>
  </si>
  <si>
    <t>Selling price per unit</t>
  </si>
  <si>
    <t>Sales revenue €</t>
  </si>
  <si>
    <t xml:space="preserve">Less Direct variable costs </t>
  </si>
  <si>
    <t>Materials per unit</t>
  </si>
  <si>
    <t>Materials cost €</t>
  </si>
  <si>
    <t>Labour per unit</t>
  </si>
  <si>
    <t>Labour cost €</t>
  </si>
  <si>
    <t>Total variable cost</t>
  </si>
  <si>
    <t>Contribution</t>
  </si>
  <si>
    <t>Less fixed costs</t>
  </si>
  <si>
    <t xml:space="preserve">Admin/sales salaries </t>
  </si>
  <si>
    <t xml:space="preserve">Light &amp; heat </t>
  </si>
  <si>
    <t xml:space="preserve">Advertising </t>
  </si>
  <si>
    <t xml:space="preserve">Maintenance/repairs </t>
  </si>
  <si>
    <t xml:space="preserve">Motor/petrol exps </t>
  </si>
  <si>
    <t>Office expenses</t>
  </si>
  <si>
    <t>Depreciation</t>
  </si>
  <si>
    <t>Loan interest</t>
  </si>
  <si>
    <t>Endorsement fees</t>
  </si>
  <si>
    <t>Total fixed costs</t>
  </si>
  <si>
    <t>Profit/(loss)</t>
  </si>
  <si>
    <t>Total</t>
  </si>
  <si>
    <t xml:space="preserve"> Workings for forecast trading, profit and loss account</t>
  </si>
  <si>
    <t>Receipts</t>
  </si>
  <si>
    <t>Total receipts</t>
  </si>
  <si>
    <t>Cash receipts (70%)</t>
  </si>
  <si>
    <t xml:space="preserve">Trade payables </t>
  </si>
  <si>
    <t xml:space="preserve">Accrued expenses </t>
  </si>
  <si>
    <t>Interest payment</t>
  </si>
  <si>
    <t xml:space="preserve">VAT payments </t>
  </si>
  <si>
    <t>Total payments</t>
  </si>
  <si>
    <t>Net cash  movement</t>
  </si>
  <si>
    <t>Closing cash balance</t>
  </si>
  <si>
    <t>Credit receipts (30%)</t>
  </si>
  <si>
    <t xml:space="preserve">Opening Cash balance </t>
  </si>
  <si>
    <t>Direct wages</t>
  </si>
  <si>
    <t>Admin/sales salaries</t>
  </si>
  <si>
    <t xml:space="preserve">Selling expenses </t>
  </si>
  <si>
    <t>Purchases of materials</t>
  </si>
  <si>
    <t>Payments (inclusive of VAT)</t>
  </si>
  <si>
    <r>
      <t xml:space="preserve">Motor expenses </t>
    </r>
    <r>
      <rPr>
        <vertAlign val="subscript"/>
        <sz val="14"/>
        <color theme="1"/>
        <rFont val="Cambria"/>
        <family val="1"/>
      </rPr>
      <t>(incl petrol)</t>
    </r>
  </si>
  <si>
    <t>Ratio analysis</t>
  </si>
  <si>
    <t>Current ratio</t>
  </si>
  <si>
    <t>Quick ratio</t>
  </si>
  <si>
    <t>Receivables days</t>
  </si>
  <si>
    <t>Payables days</t>
  </si>
  <si>
    <t>Debt to equity</t>
  </si>
  <si>
    <t xml:space="preserve">Depreciation expense </t>
  </si>
  <si>
    <t>Balance sheet as at 31st March 2021</t>
  </si>
  <si>
    <t xml:space="preserve">Property, plant &amp; equipment </t>
  </si>
  <si>
    <t>Forecast trading, profit and loss account by month for 6 months ended 30th September 2021, contribution format</t>
  </si>
  <si>
    <t>Commentary</t>
  </si>
  <si>
    <t>Trading Profit &amp; Loss account for year ending 31st March  2021</t>
  </si>
  <si>
    <t>Cash Forecast for 6 months ended 30th September 2021</t>
  </si>
  <si>
    <t>Apr</t>
  </si>
  <si>
    <t>May</t>
  </si>
  <si>
    <t>Jun</t>
  </si>
  <si>
    <t>Jul</t>
  </si>
  <si>
    <t>Aug</t>
  </si>
  <si>
    <t>Sept</t>
  </si>
  <si>
    <t>7 hours</t>
  </si>
  <si>
    <t>2 metres</t>
  </si>
  <si>
    <t>Sales = (FC+target profit)/Unit contribution</t>
  </si>
  <si>
    <t>sales - (36732750+12000000)/(75)= 649770</t>
  </si>
  <si>
    <r>
      <rPr>
        <sz val="12"/>
        <color rgb="FFFF0000"/>
        <rFont val="Calibri"/>
        <family val="2"/>
        <scheme val="minor"/>
      </rPr>
      <t>Sales every month</t>
    </r>
    <r>
      <rPr>
        <sz val="12"/>
        <color theme="1"/>
        <rFont val="Calibri"/>
        <family val="2"/>
        <scheme val="minor"/>
      </rPr>
      <t xml:space="preserve"> </t>
    </r>
  </si>
  <si>
    <t xml:space="preserve">August </t>
  </si>
  <si>
    <t>April = 649,770 x 10% = 64977</t>
  </si>
  <si>
    <t>May = 649,770 x 10%= 64977</t>
  </si>
  <si>
    <t>June = 649,770 x 10%= 64977</t>
  </si>
  <si>
    <t>July = 649,770 x 10%= 64977</t>
  </si>
  <si>
    <t>August= 649,770 x 20%= 129954</t>
  </si>
  <si>
    <t>September = 649,770 x 40%= 259,908</t>
  </si>
  <si>
    <t>Fixed Costs Exclusive of VAT</t>
  </si>
  <si>
    <t>Selling expense</t>
  </si>
  <si>
    <t>Sales</t>
  </si>
  <si>
    <t>Maintenance/Repairs</t>
  </si>
  <si>
    <t xml:space="preserve">Light and heat </t>
  </si>
  <si>
    <t>Motor expenses</t>
  </si>
  <si>
    <t>1168500/123% x 100%</t>
  </si>
  <si>
    <t>135300/123% x 100%</t>
  </si>
  <si>
    <t>492000/123% x 100%</t>
  </si>
  <si>
    <t>215250/123% x 100%</t>
  </si>
  <si>
    <t>510750/116.5% x 100%</t>
  </si>
  <si>
    <t>petrol per month</t>
  </si>
  <si>
    <t>1872750/6 = 312,125</t>
  </si>
  <si>
    <t>monthly motor expense without petrol</t>
  </si>
  <si>
    <t>650375-312125= 338250</t>
  </si>
  <si>
    <t>monthly motor expense without petrol exclusive of VAT</t>
  </si>
  <si>
    <t xml:space="preserve">338250/123% x 100%  = </t>
  </si>
  <si>
    <t xml:space="preserve">motor expense to put in p and l         = </t>
  </si>
  <si>
    <t>13,200,000/12 = 1,100,000</t>
  </si>
  <si>
    <t>69000000 per year</t>
  </si>
  <si>
    <t xml:space="preserve">69000000/12 = </t>
  </si>
  <si>
    <t>575,000 per month</t>
  </si>
  <si>
    <t>Profit/Loss</t>
  </si>
  <si>
    <t xml:space="preserve">profit = contribution - fixed cost </t>
  </si>
  <si>
    <t>contribution    =    75(64977)= 4873275</t>
  </si>
  <si>
    <t>fixed costs       =    6122125</t>
  </si>
  <si>
    <t>profit       =  (1248850)</t>
  </si>
  <si>
    <t>contribution   =   75(129954)   =  9746550</t>
  </si>
  <si>
    <t>fixed costs   =  6122125</t>
  </si>
  <si>
    <t>profit   =   3624425</t>
  </si>
  <si>
    <t xml:space="preserve">September </t>
  </si>
  <si>
    <t>fixed costs  =  6122125</t>
  </si>
  <si>
    <t>Contribution  =  75(259908)  =    19493100</t>
  </si>
  <si>
    <t>profit  =  13370975</t>
  </si>
  <si>
    <t>First 4 months for each month</t>
  </si>
  <si>
    <t>total profit= 4(-1248850)+3624425+13370975</t>
  </si>
  <si>
    <t>62,500+3,200</t>
  </si>
  <si>
    <t>1,500 + ((1230/123%  x 100%)=1000)</t>
  </si>
  <si>
    <t xml:space="preserve">6,500 + 150 </t>
  </si>
  <si>
    <t>6220-230</t>
  </si>
  <si>
    <t>1,725+3,200+1,000+150+230</t>
  </si>
  <si>
    <t>all numbers in €000</t>
  </si>
  <si>
    <t>cost of goods</t>
  </si>
  <si>
    <t>opening stock                                                      147,500</t>
  </si>
  <si>
    <t>Less : closing stock                                                                 171,250</t>
  </si>
  <si>
    <t>Depreciation in the profit and loss</t>
  </si>
  <si>
    <t>Machinery</t>
  </si>
  <si>
    <t>Delivery vans</t>
  </si>
  <si>
    <t>Building       100,000/40      =        2,500</t>
  </si>
  <si>
    <t xml:space="preserve">Machinery             85,000/20   =    4,250 </t>
  </si>
  <si>
    <t>Fixtures &amp; fittings          14,000/10    =   1,400</t>
  </si>
  <si>
    <t>Office furniture &amp; equipment      13,5000/10   =   1,350</t>
  </si>
  <si>
    <t>Delivery vans             18,500/5    =   3,700</t>
  </si>
  <si>
    <t>Depreciation                                                       = 13,200</t>
  </si>
  <si>
    <t>Fixed Assets</t>
  </si>
  <si>
    <t xml:space="preserve">Building </t>
  </si>
  <si>
    <t>Fixtures &amp; Fittings</t>
  </si>
  <si>
    <t>Office furniture &amp; equip.</t>
  </si>
  <si>
    <t xml:space="preserve">Cost </t>
  </si>
  <si>
    <t xml:space="preserve">Depreciation </t>
  </si>
  <si>
    <t>NBV</t>
  </si>
  <si>
    <t>85,00</t>
  </si>
  <si>
    <t>25,000+2,500 =  27,500</t>
  </si>
  <si>
    <t>12,750+4,250  = 17,000</t>
  </si>
  <si>
    <t>7,400 + 3,700  = 11,100</t>
  </si>
  <si>
    <t>4,200 + 1,400 = 5,600</t>
  </si>
  <si>
    <t xml:space="preserve">5400 + 1,350 = 6,750 </t>
  </si>
  <si>
    <t>100,000 - 27,500  = 72,500</t>
  </si>
  <si>
    <t>85,000 - 17,000 = 68,000</t>
  </si>
  <si>
    <t>18,500 - 11,100 = 7,400</t>
  </si>
  <si>
    <t>14,000 - 5,600 = 8,400</t>
  </si>
  <si>
    <t>13,500 - 6,750 = 6,750</t>
  </si>
  <si>
    <t>Total Fixed Assets</t>
  </si>
  <si>
    <t xml:space="preserve">252,630-152,630 </t>
  </si>
  <si>
    <t>70,690 x 365</t>
  </si>
  <si>
    <t>75,465 x 365</t>
  </si>
  <si>
    <t>388,500-175,655</t>
  </si>
  <si>
    <t>230,800-147,500</t>
  </si>
  <si>
    <t>80,350 x 365</t>
  </si>
  <si>
    <t>43,205 x 365</t>
  </si>
  <si>
    <t>407,050-150,395</t>
  </si>
  <si>
    <t>Sales Inclusive of VAT</t>
  </si>
  <si>
    <t>April = 64,977 x 307.5    =  19,980,428</t>
  </si>
  <si>
    <t>July = 64,977 x 307.5    =  19,980,428</t>
  </si>
  <si>
    <t>May =  64,977 x 307.5    =  19,980,428</t>
  </si>
  <si>
    <t>June  =  64,977 x 307.5    =  19,980,428</t>
  </si>
  <si>
    <t>August = 129,954 x 307.5 = 39,960,855</t>
  </si>
  <si>
    <t>September 259,908 x 307.5 = 79,921,710</t>
  </si>
  <si>
    <t>Cash Sales (70%)</t>
  </si>
  <si>
    <t>Credit Sales(30%)</t>
  </si>
  <si>
    <t>September</t>
  </si>
  <si>
    <t>April         sales total = 5,994,128</t>
  </si>
  <si>
    <t>May           sales total = 5,994,128</t>
  </si>
  <si>
    <t>June          sales total = 5,994,128</t>
  </si>
  <si>
    <t>July           sales total = 5,994,128</t>
  </si>
  <si>
    <t>August        sales total = 11,988,257</t>
  </si>
  <si>
    <t>September         sales total = 23,976,513</t>
  </si>
  <si>
    <t xml:space="preserve">May </t>
  </si>
  <si>
    <t>June</t>
  </si>
  <si>
    <t xml:space="preserve">July </t>
  </si>
  <si>
    <t xml:space="preserve">Totals </t>
  </si>
  <si>
    <t>Receipts Schedule [50% in month after and 50% 2 months after]</t>
  </si>
  <si>
    <t xml:space="preserve">Direct Wages </t>
  </si>
  <si>
    <t>April = 64,977 x 105     =    6,822,585</t>
  </si>
  <si>
    <t>Labour cost per unit = 15 x 7  =  €105 per unit</t>
  </si>
  <si>
    <t>May = 64,977 x 105     =    6,822,585</t>
  </si>
  <si>
    <t>June = 64,977 x 105     =    6,822,585</t>
  </si>
  <si>
    <t>July = 64,977 x 105     =    6,822,585</t>
  </si>
  <si>
    <t>August = 129,954 x 105   =   13,645,170</t>
  </si>
  <si>
    <t>September  =  259,908 x 105   =   27,290,340</t>
  </si>
  <si>
    <t>Purchases of Materials</t>
  </si>
  <si>
    <t>Material cost per unit 43 x 2  = €86 per unit  includes tax</t>
  </si>
  <si>
    <t>April = 64,977 x 86  =  5,588,022</t>
  </si>
  <si>
    <t>May = 64,977 x 86  =  5,588,022</t>
  </si>
  <si>
    <t>June = 64,977 x 86  =  5,588,022</t>
  </si>
  <si>
    <t>July = 64,977 x 86  =  5,588,022</t>
  </si>
  <si>
    <t>August = 129,954 x 86  = 11,176,044</t>
  </si>
  <si>
    <t>September 259,908 x 86  =  22,352,088</t>
  </si>
  <si>
    <t>Paid 1 month after it is incurred</t>
  </si>
  <si>
    <t xml:space="preserve">VAT return </t>
  </si>
  <si>
    <t xml:space="preserve">Output VAT on sales </t>
  </si>
  <si>
    <t>April = 16,244,250/123%  x 23%        = 3,037,543</t>
  </si>
  <si>
    <t>May = 16,244,250/123%  x 23%        = 3,037,543</t>
  </si>
  <si>
    <t>June = 16,244,250/123%  x 23%        = 3,037,543</t>
  </si>
  <si>
    <t>July = 16,244,250/123%  x 23%        = 3,037,543</t>
  </si>
  <si>
    <t>August = 32,488,500/123%  x 23%    = 6,075,085</t>
  </si>
  <si>
    <t>September = 64,977,000/123%  x 23%  = 12,150,171</t>
  </si>
  <si>
    <t xml:space="preserve">Input credits </t>
  </si>
  <si>
    <t>Vat paid on two monthly period</t>
  </si>
  <si>
    <t xml:space="preserve">per month </t>
  </si>
  <si>
    <t xml:space="preserve">L &amp; H </t>
  </si>
  <si>
    <t>Selling Expenses</t>
  </si>
  <si>
    <t>Motor expense</t>
  </si>
  <si>
    <t xml:space="preserve">Maintenance </t>
  </si>
  <si>
    <t xml:space="preserve">Office expenses </t>
  </si>
  <si>
    <t xml:space="preserve">Endoresement </t>
  </si>
  <si>
    <t>510,750 - 450,000 = 60,750</t>
  </si>
  <si>
    <t>1,168,500 - 950,000 = 218,500</t>
  </si>
  <si>
    <t>135,300 - 110,000 = 25,300</t>
  </si>
  <si>
    <t>492,000 - 400,000 = 92,000</t>
  </si>
  <si>
    <t xml:space="preserve">1,872,750/6 = 312,125   650,000 - 312,125 = 338,250/123%  x  23%  = 63,250   as petrol cannot be claimed </t>
  </si>
  <si>
    <t xml:space="preserve">215,250 - 175,000 = 40,250 </t>
  </si>
  <si>
    <t>25000 x 23% = 5,750</t>
  </si>
  <si>
    <t>Purchase of Materials</t>
  </si>
  <si>
    <t>April</t>
  </si>
  <si>
    <t>July</t>
  </si>
  <si>
    <t xml:space="preserve">April </t>
  </si>
  <si>
    <t>5,588,022/123% x 23% = 1,044,915</t>
  </si>
  <si>
    <t>11,176,044/123% x 23% = 2,089,829</t>
  </si>
  <si>
    <t>22,352,088/123% x 23% = 4,179,659</t>
  </si>
  <si>
    <t xml:space="preserve">Accrued </t>
  </si>
  <si>
    <t xml:space="preserve">Total VAT paid in each month where we have to pay vat </t>
  </si>
  <si>
    <t xml:space="preserve">incurred in </t>
  </si>
  <si>
    <t>May &amp; June</t>
  </si>
  <si>
    <t>July &amp; Aug</t>
  </si>
  <si>
    <t>Equals</t>
  </si>
  <si>
    <t>2(60,750+218,500+25,300+92,000+63,250+40,250+5,750) + 2(1,044,915)</t>
  </si>
  <si>
    <t>2(60,750+218,500+25,300+92,000+63,250+40,250+5,750)+1,044,915+2,089,829</t>
  </si>
  <si>
    <t>Accrued expenses are incurred in april</t>
  </si>
  <si>
    <t>(6,305,000 - 1,750,000)/123% x23%  = 851,748</t>
  </si>
  <si>
    <t>60,750+218,500+25,300+92,000+63,250+40,250+5,750 + 1,044,915 + 851,748</t>
  </si>
  <si>
    <t>Net VAT Payable</t>
  </si>
  <si>
    <t>258,550-171,250</t>
  </si>
  <si>
    <t>87,300 x 365</t>
  </si>
  <si>
    <t>45,700 x 365</t>
  </si>
  <si>
    <t>86 days</t>
  </si>
  <si>
    <t xml:space="preserve">purchases                                                            248,750 </t>
  </si>
  <si>
    <t>206,655 + 22,000</t>
  </si>
  <si>
    <t>52 days</t>
  </si>
  <si>
    <t>85 days</t>
  </si>
  <si>
    <t>53 days</t>
  </si>
  <si>
    <t>64 days</t>
  </si>
  <si>
    <t>74 days</t>
  </si>
  <si>
    <t xml:space="preserve">Current ratio </t>
  </si>
  <si>
    <t xml:space="preserve">Quick ratio </t>
  </si>
  <si>
    <t xml:space="preserve">Receivable days </t>
  </si>
  <si>
    <t xml:space="preserve">Debt to equity </t>
  </si>
  <si>
    <t>Pattern (Good or bad)</t>
  </si>
  <si>
    <t>How to improve it</t>
  </si>
  <si>
    <t>2.37 :1</t>
  </si>
  <si>
    <t>2.84 : 1</t>
  </si>
  <si>
    <t>3.50 : 1</t>
  </si>
  <si>
    <t>0.94 : 1</t>
  </si>
  <si>
    <t>1.02 : 1</t>
  </si>
  <si>
    <t>1.18 : 1</t>
  </si>
  <si>
    <t xml:space="preserve">The current ratio is increasing over time which is good as we can see from the balance sheets that trade recieveables have been steadily growing. </t>
  </si>
  <si>
    <t xml:space="preserve">This could be improved by continuing to reduce trade payables as we saw a slight increase in this from 2020 to 2021 so we would want to ensure that this is kept as low as possible. </t>
  </si>
  <si>
    <t>Again, keeping trade payables low will mean that this company will continue to increase its ability to immediately turn its assets into cash to pay off its liabilities.</t>
  </si>
  <si>
    <t xml:space="preserve">Our percentage is decreasing which is good as it means that Cloud 9 doesn’t rely heavily on borrowed money which implies a lower risk of brankruptcy </t>
  </si>
  <si>
    <t xml:space="preserve">To improve it Cloud 9 could try to increase profit by increasing sales revenue or lowering costs, this may be done when they go online as they'll save on the high cost of the retail market. </t>
  </si>
  <si>
    <t>The receivable days are increasing which is bad because it means that an increasing amount of cash is needed to finance Cloud 9</t>
  </si>
  <si>
    <t>Cloud 9 could improve this by charging fees for a late debt payment which would drastically incentivise their debtors to pay them quicker.</t>
  </si>
  <si>
    <t>Creditors days reduced between 2019 and 2020 but the increase between 2020 and 2021 we prefer creditor days to be high to maximise cash flow. The inrease of payable days between 2020 and 2021 may be a result of the pandemic because purchases decreased as the retail market was closed temporarily</t>
  </si>
  <si>
    <t>student no: 20493252</t>
  </si>
  <si>
    <t>The quick ratio is increasing which can be seen as good because it indicates that Cloud 9 has more than enough assets that can we quickly liquidated to pay off its current liabilities.</t>
  </si>
  <si>
    <t>we could pay creditors quicker by increasing profit this could come from the "Go online"campaign through the alternative market that Cloud 9 was not utilising.</t>
  </si>
  <si>
    <t>cost of goods                                                                          225,000</t>
  </si>
  <si>
    <t>We must be careful with increasing payable days as if Cloud 9 takes too long to pay it's creditors those creditors may refuse to offer them trade credit in the future so maintaining the 2021 payable days would be most beneficial. To reduce the credit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</si>
</sst>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_(* #,##0.00_);_(* \(#,##0.00\);_(* &quot;-&quot;??_);_(@_)"/>
    <numFmt numFmtId="166" formatCode="_(* #,##0_);_(* \(#,##0\);_(* &quot;-&quot;??_);_(@_)"/>
  </numFmts>
  <fonts count="27" x14ac:knownFonts="1">
    <font>
      <sz val="12"/>
      <color theme="1"/>
      <name val="Calibri"/>
      <family val="2"/>
      <scheme val="minor"/>
    </font>
    <font>
      <sz val="12"/>
      <color theme="1"/>
      <name val="Calibri"/>
      <family val="2"/>
      <scheme val="minor"/>
    </font>
    <font>
      <b/>
      <vertAlign val="subscript"/>
      <sz val="10"/>
      <color theme="1"/>
      <name val="Cambria"/>
      <family val="1"/>
    </font>
    <font>
      <b/>
      <sz val="14"/>
      <color theme="1"/>
      <name val="Cambria"/>
      <family val="1"/>
    </font>
    <font>
      <sz val="14"/>
      <color theme="1"/>
      <name val="Calibri"/>
      <family val="2"/>
      <scheme val="minor"/>
    </font>
    <font>
      <b/>
      <vertAlign val="subscript"/>
      <sz val="14"/>
      <color theme="1"/>
      <name val="Cambria"/>
      <family val="1"/>
    </font>
    <font>
      <u/>
      <sz val="14"/>
      <color theme="1"/>
      <name val="Calibri"/>
      <family val="2"/>
      <scheme val="minor"/>
    </font>
    <font>
      <sz val="14"/>
      <color theme="1"/>
      <name val="Cambria"/>
      <family val="1"/>
    </font>
    <font>
      <i/>
      <sz val="14"/>
      <color theme="1"/>
      <name val="Cambria"/>
      <family val="1"/>
    </font>
    <font>
      <vertAlign val="subscript"/>
      <sz val="14"/>
      <color theme="1"/>
      <name val="Cambria"/>
      <family val="1"/>
    </font>
    <font>
      <sz val="10"/>
      <color theme="1"/>
      <name val="Cambria"/>
      <family val="1"/>
    </font>
    <font>
      <b/>
      <sz val="14"/>
      <color theme="1"/>
      <name val="Calibri"/>
      <family val="2"/>
      <scheme val="minor"/>
    </font>
    <font>
      <u val="singleAccounting"/>
      <sz val="14"/>
      <color theme="1"/>
      <name val="Calibri"/>
      <family val="2"/>
      <scheme val="minor"/>
    </font>
    <font>
      <b/>
      <sz val="15"/>
      <color theme="1"/>
      <name val="Cambria"/>
      <family val="1"/>
    </font>
    <font>
      <sz val="15"/>
      <color theme="1"/>
      <name val="Calibri"/>
      <family val="2"/>
      <scheme val="minor"/>
    </font>
    <font>
      <sz val="15"/>
      <color theme="1"/>
      <name val="Cambria"/>
      <family val="1"/>
    </font>
    <font>
      <b/>
      <sz val="15"/>
      <color theme="1"/>
      <name val="Calibri"/>
      <family val="2"/>
      <scheme val="minor"/>
    </font>
    <font>
      <sz val="8"/>
      <name val="Calibri"/>
      <family val="2"/>
      <scheme val="minor"/>
    </font>
    <font>
      <sz val="18"/>
      <color theme="1"/>
      <name val="Calibri"/>
      <family val="2"/>
      <scheme val="minor"/>
    </font>
    <font>
      <sz val="12"/>
      <color rgb="FFFF0000"/>
      <name val="Calibri"/>
      <family val="2"/>
      <scheme val="minor"/>
    </font>
    <font>
      <sz val="14"/>
      <color rgb="FFFF0000"/>
      <name val="Cambria"/>
      <family val="1"/>
    </font>
    <font>
      <sz val="12"/>
      <color rgb="FF0070C0"/>
      <name val="Calibri"/>
      <family val="2"/>
      <scheme val="minor"/>
    </font>
    <font>
      <b/>
      <sz val="14"/>
      <color rgb="FFFF0000"/>
      <name val="Cambria"/>
      <family val="1"/>
    </font>
    <font>
      <b/>
      <sz val="12"/>
      <color rgb="FFFF0000"/>
      <name val="Calibri"/>
      <family val="2"/>
      <scheme val="minor"/>
    </font>
    <font>
      <b/>
      <sz val="12"/>
      <color theme="1"/>
      <name val="Calibri"/>
      <family val="2"/>
      <scheme val="minor"/>
    </font>
    <font>
      <b/>
      <sz val="16"/>
      <color rgb="FFFF0000"/>
      <name val="Calibri"/>
      <family val="2"/>
      <scheme val="minor"/>
    </font>
    <font>
      <b/>
      <i/>
      <sz val="12"/>
      <color theme="1"/>
      <name val="Calibri"/>
      <family val="2"/>
      <scheme val="minor"/>
    </font>
  </fonts>
  <fills count="2">
    <fill>
      <patternFill patternType="none"/>
    </fill>
    <fill>
      <patternFill patternType="gray125"/>
    </fill>
  </fills>
  <borders count="25">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165" fontId="1" fillId="0" borderId="0" applyFont="0" applyFill="0" applyBorder="0" applyAlignment="0" applyProtection="0"/>
  </cellStyleXfs>
  <cellXfs count="138">
    <xf numFmtId="0" fontId="0" fillId="0" borderId="0" xfId="0"/>
    <xf numFmtId="0" fontId="4" fillId="0" borderId="0" xfId="0" applyFont="1"/>
    <xf numFmtId="3" fontId="4" fillId="0" borderId="0" xfId="0" applyNumberFormat="1" applyFont="1"/>
    <xf numFmtId="3" fontId="7" fillId="0" borderId="0" xfId="0" applyNumberFormat="1" applyFont="1" applyAlignment="1">
      <alignment horizontal="right" vertical="center" wrapText="1"/>
    </xf>
    <xf numFmtId="0" fontId="0" fillId="0" borderId="0" xfId="0" applyFont="1"/>
    <xf numFmtId="0" fontId="11" fillId="0" borderId="0" xfId="0" applyFont="1"/>
    <xf numFmtId="0" fontId="3" fillId="0" borderId="0" xfId="0" applyFont="1" applyAlignment="1">
      <alignment vertical="center"/>
    </xf>
    <xf numFmtId="166" fontId="4" fillId="0" borderId="0" xfId="1" applyNumberFormat="1" applyFont="1"/>
    <xf numFmtId="166" fontId="7" fillId="0" borderId="0" xfId="1" applyNumberFormat="1" applyFont="1" applyAlignment="1">
      <alignment horizontal="justify" vertical="center" wrapText="1"/>
    </xf>
    <xf numFmtId="166" fontId="11" fillId="0" borderId="0" xfId="1" applyNumberFormat="1" applyFont="1" applyAlignment="1">
      <alignment horizontal="center" vertical="center" wrapText="1"/>
    </xf>
    <xf numFmtId="166" fontId="11" fillId="0" borderId="0" xfId="1" applyNumberFormat="1" applyFont="1" applyAlignment="1">
      <alignment horizontal="center"/>
    </xf>
    <xf numFmtId="166" fontId="4" fillId="0" borderId="0" xfId="1" applyNumberFormat="1" applyFont="1" applyAlignment="1">
      <alignment vertical="center" wrapText="1"/>
    </xf>
    <xf numFmtId="166" fontId="11" fillId="0" borderId="0" xfId="1" applyNumberFormat="1" applyFont="1"/>
    <xf numFmtId="0" fontId="2" fillId="0" borderId="0" xfId="0" applyFont="1" applyAlignment="1">
      <alignment vertical="center" wrapText="1"/>
    </xf>
    <xf numFmtId="0" fontId="14" fillId="0" borderId="0" xfId="0" applyFont="1"/>
    <xf numFmtId="166" fontId="4" fillId="0" borderId="0" xfId="0" applyNumberFormat="1" applyFont="1"/>
    <xf numFmtId="0" fontId="4" fillId="0" borderId="5" xfId="0" applyFont="1" applyBorder="1"/>
    <xf numFmtId="0" fontId="4" fillId="0" borderId="0" xfId="0" applyFont="1" applyBorder="1"/>
    <xf numFmtId="0" fontId="16" fillId="0" borderId="0" xfId="0" applyFont="1" applyBorder="1" applyAlignment="1">
      <alignment horizontal="center"/>
    </xf>
    <xf numFmtId="0" fontId="16" fillId="0" borderId="6" xfId="0" applyFont="1" applyBorder="1" applyAlignment="1">
      <alignment horizontal="center"/>
    </xf>
    <xf numFmtId="0" fontId="3" fillId="0" borderId="5" xfId="0" applyFont="1" applyBorder="1" applyAlignment="1">
      <alignment horizontal="justify" vertical="center" wrapText="1"/>
    </xf>
    <xf numFmtId="0" fontId="13" fillId="0" borderId="0" xfId="0" applyFont="1" applyBorder="1" applyAlignment="1">
      <alignment horizontal="justify" vertical="center" wrapText="1"/>
    </xf>
    <xf numFmtId="0" fontId="14" fillId="0" borderId="0" xfId="0" applyFont="1" applyBorder="1"/>
    <xf numFmtId="0" fontId="7" fillId="0" borderId="5" xfId="0" applyFont="1" applyBorder="1" applyAlignment="1">
      <alignment vertical="center" wrapText="1"/>
    </xf>
    <xf numFmtId="0" fontId="15" fillId="0" borderId="0" xfId="0" applyFont="1" applyBorder="1" applyAlignment="1">
      <alignment vertical="center" wrapText="1"/>
    </xf>
    <xf numFmtId="0" fontId="3" fillId="0" borderId="5" xfId="0" applyFont="1" applyBorder="1" applyAlignment="1">
      <alignment vertical="center" wrapText="1"/>
    </xf>
    <xf numFmtId="0" fontId="13" fillId="0" borderId="0" xfId="0" applyFont="1" applyBorder="1" applyAlignment="1">
      <alignment vertical="center" wrapText="1"/>
    </xf>
    <xf numFmtId="0" fontId="7" fillId="0" borderId="5" xfId="0" applyFont="1" applyBorder="1" applyAlignment="1">
      <alignment horizontal="justify" vertical="center" wrapText="1"/>
    </xf>
    <xf numFmtId="0" fontId="3" fillId="0" borderId="8" xfId="0" applyFont="1" applyBorder="1" applyAlignment="1">
      <alignment vertical="center" wrapText="1"/>
    </xf>
    <xf numFmtId="0" fontId="13" fillId="0" borderId="1" xfId="0" applyFont="1" applyBorder="1" applyAlignment="1">
      <alignment vertical="center" wrapText="1"/>
    </xf>
    <xf numFmtId="0" fontId="3" fillId="0" borderId="10" xfId="0" applyFont="1" applyBorder="1" applyAlignment="1">
      <alignment vertical="center" wrapText="1"/>
    </xf>
    <xf numFmtId="0" fontId="6" fillId="0" borderId="2" xfId="0" applyFont="1" applyBorder="1"/>
    <xf numFmtId="2" fontId="4" fillId="0" borderId="4" xfId="0" applyNumberFormat="1" applyFont="1" applyBorder="1"/>
    <xf numFmtId="0" fontId="4" fillId="0" borderId="8" xfId="0" applyFont="1" applyBorder="1"/>
    <xf numFmtId="0" fontId="4" fillId="0" borderId="7" xfId="0" applyFont="1" applyBorder="1"/>
    <xf numFmtId="0" fontId="0" fillId="0" borderId="7" xfId="0" applyBorder="1"/>
    <xf numFmtId="0" fontId="4" fillId="0" borderId="2" xfId="0" applyFont="1" applyBorder="1"/>
    <xf numFmtId="0" fontId="3" fillId="0" borderId="9" xfId="0" applyFont="1" applyBorder="1" applyAlignment="1">
      <alignment vertical="center" wrapText="1"/>
    </xf>
    <xf numFmtId="0" fontId="3" fillId="0" borderId="11" xfId="0" applyFont="1" applyBorder="1" applyAlignment="1">
      <alignment vertical="center" wrapText="1"/>
    </xf>
    <xf numFmtId="0" fontId="6" fillId="0" borderId="3" xfId="0" applyFont="1" applyBorder="1"/>
    <xf numFmtId="0" fontId="0" fillId="0" borderId="10" xfId="0" applyBorder="1"/>
    <xf numFmtId="0" fontId="0" fillId="0" borderId="11" xfId="0" applyBorder="1"/>
    <xf numFmtId="1" fontId="4" fillId="0" borderId="4" xfId="0" applyNumberFormat="1" applyFont="1" applyBorder="1"/>
    <xf numFmtId="0" fontId="4" fillId="0" borderId="7" xfId="0" applyFont="1" applyBorder="1" applyAlignment="1">
      <alignment horizontal="right"/>
    </xf>
    <xf numFmtId="3" fontId="4" fillId="0" borderId="8" xfId="0" applyNumberFormat="1" applyFont="1" applyBorder="1"/>
    <xf numFmtId="9" fontId="4" fillId="0" borderId="4" xfId="0" applyNumberFormat="1" applyFont="1" applyBorder="1"/>
    <xf numFmtId="0" fontId="0" fillId="0" borderId="8" xfId="0" applyBorder="1"/>
    <xf numFmtId="0" fontId="0" fillId="0" borderId="4" xfId="0" applyBorder="1"/>
    <xf numFmtId="0" fontId="14" fillId="0" borderId="12" xfId="0" applyFont="1" applyBorder="1"/>
    <xf numFmtId="166" fontId="4" fillId="0" borderId="12" xfId="1" applyNumberFormat="1" applyFont="1" applyBorder="1"/>
    <xf numFmtId="0" fontId="4" fillId="0" borderId="12" xfId="0" applyFont="1" applyBorder="1"/>
    <xf numFmtId="166" fontId="4" fillId="0" borderId="12" xfId="0" applyNumberFormat="1" applyFont="1" applyBorder="1"/>
    <xf numFmtId="166" fontId="11" fillId="0" borderId="12" xfId="0" applyNumberFormat="1" applyFont="1" applyBorder="1"/>
    <xf numFmtId="0" fontId="0" fillId="0" borderId="12" xfId="0" applyBorder="1"/>
    <xf numFmtId="3" fontId="3" fillId="0" borderId="12" xfId="0" applyNumberFormat="1" applyFont="1" applyBorder="1" applyAlignment="1">
      <alignment horizontal="right" vertical="center" wrapText="1"/>
    </xf>
    <xf numFmtId="166" fontId="4" fillId="0" borderId="12" xfId="1" applyNumberFormat="1" applyFont="1" applyBorder="1" applyAlignment="1">
      <alignment vertical="center" wrapText="1"/>
    </xf>
    <xf numFmtId="3" fontId="7" fillId="0" borderId="12" xfId="0" applyNumberFormat="1" applyFont="1" applyBorder="1" applyAlignment="1">
      <alignment horizontal="right" vertical="center" wrapText="1"/>
    </xf>
    <xf numFmtId="0" fontId="7" fillId="0" borderId="12" xfId="0" applyFont="1" applyBorder="1" applyAlignment="1">
      <alignment vertical="center" wrapText="1"/>
    </xf>
    <xf numFmtId="0" fontId="8" fillId="0" borderId="12" xfId="0" applyFont="1" applyBorder="1" applyAlignment="1">
      <alignment vertical="center" wrapText="1"/>
    </xf>
    <xf numFmtId="0" fontId="3" fillId="0" borderId="12" xfId="0" applyFont="1" applyBorder="1" applyAlignment="1">
      <alignment vertical="center" wrapText="1"/>
    </xf>
    <xf numFmtId="0" fontId="11" fillId="0" borderId="12" xfId="0" applyFont="1" applyBorder="1"/>
    <xf numFmtId="0" fontId="0" fillId="0" borderId="12" xfId="0" applyFont="1" applyBorder="1"/>
    <xf numFmtId="0" fontId="4" fillId="0" borderId="12" xfId="0" applyFont="1" applyBorder="1" applyAlignment="1">
      <alignment wrapText="1"/>
    </xf>
    <xf numFmtId="0" fontId="3" fillId="0" borderId="13" xfId="0" applyFont="1" applyBorder="1" applyAlignment="1">
      <alignment vertical="center" wrapText="1"/>
    </xf>
    <xf numFmtId="0" fontId="0" fillId="0" borderId="14" xfId="0" applyFont="1" applyBorder="1"/>
    <xf numFmtId="0" fontId="0" fillId="0" borderId="15" xfId="0" applyFont="1" applyBorder="1"/>
    <xf numFmtId="0" fontId="10" fillId="0" borderId="16" xfId="0" applyFont="1" applyBorder="1" applyAlignment="1">
      <alignment vertical="center" wrapText="1"/>
    </xf>
    <xf numFmtId="0" fontId="0" fillId="0" borderId="17" xfId="0" applyFont="1" applyBorder="1"/>
    <xf numFmtId="0" fontId="3" fillId="0" borderId="16" xfId="0" applyFont="1" applyBorder="1" applyAlignment="1">
      <alignment vertical="center" wrapText="1"/>
    </xf>
    <xf numFmtId="164" fontId="7" fillId="0" borderId="17" xfId="0" applyNumberFormat="1" applyFont="1" applyBorder="1" applyAlignment="1">
      <alignment horizontal="right" vertical="center" wrapText="1"/>
    </xf>
    <xf numFmtId="0" fontId="7" fillId="0" borderId="16" xfId="0" applyFont="1" applyBorder="1" applyAlignment="1">
      <alignment vertical="center" wrapText="1"/>
    </xf>
    <xf numFmtId="3" fontId="7" fillId="0" borderId="17" xfId="0" applyNumberFormat="1" applyFont="1" applyBorder="1" applyAlignment="1">
      <alignment horizontal="right" vertical="center" wrapText="1"/>
    </xf>
    <xf numFmtId="0" fontId="7" fillId="0" borderId="17" xfId="0" applyFont="1" applyBorder="1" applyAlignment="1">
      <alignment horizontal="right" vertical="center" wrapText="1"/>
    </xf>
    <xf numFmtId="3" fontId="3" fillId="0" borderId="17" xfId="0" applyNumberFormat="1" applyFont="1" applyBorder="1" applyAlignment="1">
      <alignment horizontal="right" vertical="center" wrapText="1"/>
    </xf>
    <xf numFmtId="0" fontId="3" fillId="0" borderId="18" xfId="0" applyFont="1" applyBorder="1" applyAlignment="1">
      <alignment vertical="center" wrapText="1"/>
    </xf>
    <xf numFmtId="0" fontId="0" fillId="0" borderId="19" xfId="0" applyFont="1" applyBorder="1"/>
    <xf numFmtId="0" fontId="0" fillId="0" borderId="21" xfId="0" applyFont="1" applyBorder="1"/>
    <xf numFmtId="0" fontId="7" fillId="0" borderId="13" xfId="0" applyFont="1" applyBorder="1" applyAlignment="1">
      <alignment vertical="center" wrapText="1"/>
    </xf>
    <xf numFmtId="0" fontId="7" fillId="0" borderId="14" xfId="0" applyFont="1" applyBorder="1" applyAlignment="1">
      <alignment vertical="center" wrapText="1"/>
    </xf>
    <xf numFmtId="3" fontId="7" fillId="0" borderId="15" xfId="0" applyNumberFormat="1" applyFont="1" applyBorder="1" applyAlignment="1">
      <alignment horizontal="right" vertical="center" wrapText="1"/>
    </xf>
    <xf numFmtId="0" fontId="8" fillId="0" borderId="16" xfId="0" applyFont="1" applyBorder="1" applyAlignment="1">
      <alignment vertical="center" wrapText="1"/>
    </xf>
    <xf numFmtId="3" fontId="11" fillId="0" borderId="17" xfId="0" applyNumberFormat="1" applyFont="1" applyBorder="1"/>
    <xf numFmtId="0" fontId="4" fillId="0" borderId="17" xfId="0" applyFont="1" applyBorder="1"/>
    <xf numFmtId="3" fontId="6" fillId="0" borderId="17" xfId="0" applyNumberFormat="1" applyFont="1" applyBorder="1"/>
    <xf numFmtId="0" fontId="3" fillId="0" borderId="19" xfId="0" applyFont="1" applyBorder="1" applyAlignment="1">
      <alignment vertical="center" wrapText="1"/>
    </xf>
    <xf numFmtId="0" fontId="11" fillId="0" borderId="19" xfId="0" applyFont="1" applyBorder="1"/>
    <xf numFmtId="3" fontId="11" fillId="0" borderId="20" xfId="0" applyNumberFormat="1" applyFont="1" applyBorder="1"/>
    <xf numFmtId="166" fontId="7" fillId="0" borderId="22" xfId="1" applyNumberFormat="1" applyFont="1" applyBorder="1" applyAlignment="1">
      <alignment horizontal="justify" vertical="center" wrapText="1"/>
    </xf>
    <xf numFmtId="166" fontId="3" fillId="0" borderId="22" xfId="1" applyNumberFormat="1" applyFont="1" applyBorder="1" applyAlignment="1">
      <alignment horizontal="justify" vertical="center" wrapText="1"/>
    </xf>
    <xf numFmtId="166" fontId="3" fillId="0" borderId="22" xfId="1" applyNumberFormat="1" applyFont="1" applyBorder="1" applyAlignment="1">
      <alignment vertical="center" wrapText="1"/>
    </xf>
    <xf numFmtId="166" fontId="7" fillId="0" borderId="22" xfId="1" applyNumberFormat="1" applyFont="1" applyBorder="1" applyAlignment="1">
      <alignment vertical="center" wrapText="1"/>
    </xf>
    <xf numFmtId="166" fontId="3" fillId="0" borderId="13" xfId="1" applyNumberFormat="1" applyFont="1" applyBorder="1" applyAlignment="1">
      <alignment horizontal="right" vertical="center" wrapText="1"/>
    </xf>
    <xf numFmtId="166" fontId="3" fillId="0" borderId="14" xfId="1" applyNumberFormat="1" applyFont="1" applyBorder="1" applyAlignment="1">
      <alignment horizontal="right" vertical="center" wrapText="1"/>
    </xf>
    <xf numFmtId="166" fontId="11" fillId="0" borderId="15" xfId="1" applyNumberFormat="1" applyFont="1" applyBorder="1"/>
    <xf numFmtId="166" fontId="4" fillId="0" borderId="16" xfId="1" applyNumberFormat="1" applyFont="1" applyBorder="1" applyAlignment="1">
      <alignment vertical="center" wrapText="1"/>
    </xf>
    <xf numFmtId="166" fontId="4" fillId="0" borderId="17" xfId="1" applyNumberFormat="1" applyFont="1" applyBorder="1"/>
    <xf numFmtId="166" fontId="3" fillId="0" borderId="16" xfId="1" applyNumberFormat="1" applyFont="1" applyBorder="1" applyAlignment="1">
      <alignment vertical="center" wrapText="1"/>
    </xf>
    <xf numFmtId="166" fontId="12" fillId="0" borderId="16" xfId="1" applyNumberFormat="1" applyFont="1" applyBorder="1" applyAlignment="1">
      <alignment vertical="center" wrapText="1"/>
    </xf>
    <xf numFmtId="166" fontId="12" fillId="0" borderId="17" xfId="1" applyNumberFormat="1" applyFont="1" applyBorder="1"/>
    <xf numFmtId="166" fontId="11" fillId="0" borderId="16" xfId="1" applyNumberFormat="1" applyFont="1" applyBorder="1" applyAlignment="1">
      <alignment vertical="center" wrapText="1"/>
    </xf>
    <xf numFmtId="166" fontId="11" fillId="0" borderId="17" xfId="1" applyNumberFormat="1" applyFont="1" applyBorder="1" applyAlignment="1">
      <alignment vertical="center" wrapText="1"/>
    </xf>
    <xf numFmtId="3" fontId="7" fillId="0" borderId="16" xfId="0" applyNumberFormat="1" applyFont="1" applyBorder="1" applyAlignment="1">
      <alignment horizontal="right" vertical="center" wrapText="1"/>
    </xf>
    <xf numFmtId="0" fontId="0" fillId="0" borderId="16" xfId="0" applyBorder="1"/>
    <xf numFmtId="0" fontId="0" fillId="0" borderId="17" xfId="0" applyBorder="1"/>
    <xf numFmtId="0" fontId="14" fillId="0" borderId="17" xfId="0" applyFont="1" applyBorder="1"/>
    <xf numFmtId="166" fontId="4" fillId="0" borderId="17" xfId="0" applyNumberFormat="1" applyFont="1" applyBorder="1"/>
    <xf numFmtId="166" fontId="11" fillId="0" borderId="17" xfId="0" applyNumberFormat="1" applyFont="1" applyBorder="1"/>
    <xf numFmtId="166" fontId="4" fillId="0" borderId="19" xfId="0" applyNumberFormat="1" applyFont="1" applyBorder="1"/>
    <xf numFmtId="166" fontId="4" fillId="0" borderId="20" xfId="0" applyNumberFormat="1" applyFont="1" applyBorder="1"/>
    <xf numFmtId="0" fontId="11" fillId="0" borderId="2" xfId="0" applyFont="1" applyBorder="1"/>
    <xf numFmtId="0" fontId="11" fillId="0" borderId="4" xfId="0" applyFont="1" applyBorder="1"/>
    <xf numFmtId="0" fontId="19" fillId="0" borderId="0" xfId="0" applyFont="1"/>
    <xf numFmtId="0" fontId="20" fillId="0" borderId="0" xfId="0" applyFont="1" applyAlignment="1">
      <alignment vertical="center"/>
    </xf>
    <xf numFmtId="10" fontId="0" fillId="0" borderId="0" xfId="0" applyNumberFormat="1"/>
    <xf numFmtId="3" fontId="0" fillId="0" borderId="20" xfId="0" applyNumberFormat="1" applyBorder="1"/>
    <xf numFmtId="3" fontId="0" fillId="0" borderId="19" xfId="0" applyNumberFormat="1" applyBorder="1"/>
    <xf numFmtId="3" fontId="0" fillId="0" borderId="18" xfId="0" applyNumberFormat="1" applyBorder="1"/>
    <xf numFmtId="0" fontId="21" fillId="0" borderId="0" xfId="0" applyFont="1"/>
    <xf numFmtId="3" fontId="0" fillId="0" borderId="12" xfId="0" applyNumberFormat="1" applyBorder="1"/>
    <xf numFmtId="3" fontId="0" fillId="0" borderId="17" xfId="0" applyNumberFormat="1" applyBorder="1"/>
    <xf numFmtId="3" fontId="4" fillId="0" borderId="14" xfId="0" applyNumberFormat="1" applyFont="1" applyBorder="1"/>
    <xf numFmtId="3" fontId="4" fillId="0" borderId="12" xfId="0" applyNumberFormat="1" applyFont="1" applyBorder="1"/>
    <xf numFmtId="3" fontId="0" fillId="0" borderId="20" xfId="0" applyNumberFormat="1" applyFont="1" applyBorder="1"/>
    <xf numFmtId="3" fontId="0" fillId="0" borderId="19" xfId="0" applyNumberFormat="1" applyFont="1" applyBorder="1"/>
    <xf numFmtId="3" fontId="0" fillId="0" borderId="0" xfId="0" applyNumberFormat="1"/>
    <xf numFmtId="3" fontId="6" fillId="0" borderId="2" xfId="0" applyNumberFormat="1" applyFont="1" applyBorder="1"/>
    <xf numFmtId="3" fontId="4" fillId="0" borderId="1" xfId="0" applyNumberFormat="1" applyFont="1" applyBorder="1"/>
    <xf numFmtId="0" fontId="22" fillId="0" borderId="0" xfId="0" applyFont="1" applyFill="1" applyBorder="1" applyAlignment="1">
      <alignment vertical="center" wrapText="1"/>
    </xf>
    <xf numFmtId="0" fontId="23" fillId="0" borderId="0" xfId="0" applyFont="1"/>
    <xf numFmtId="0" fontId="24" fillId="0" borderId="0" xfId="0" applyFont="1"/>
    <xf numFmtId="0" fontId="25" fillId="0" borderId="0" xfId="0" applyFont="1" applyFill="1"/>
    <xf numFmtId="0" fontId="26" fillId="0" borderId="0" xfId="0" applyFont="1"/>
    <xf numFmtId="166" fontId="3" fillId="0" borderId="0" xfId="1" applyNumberFormat="1" applyFont="1" applyAlignment="1">
      <alignment horizontal="center" vertical="center" wrapText="1"/>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18" fillId="0" borderId="23" xfId="0" applyFont="1" applyBorder="1" applyAlignment="1">
      <alignment horizontal="center"/>
    </xf>
    <xf numFmtId="0" fontId="18" fillId="0" borderId="24"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2752A-2A65-3243-9FBF-433F3CC0806E}">
  <sheetPr>
    <pageSetUpPr fitToPage="1"/>
  </sheetPr>
  <dimension ref="A1:I67"/>
  <sheetViews>
    <sheetView topLeftCell="A49" zoomScale="80" zoomScaleNormal="80" workbookViewId="0">
      <selection activeCell="A54" sqref="A54"/>
    </sheetView>
  </sheetViews>
  <sheetFormatPr defaultColWidth="10.6640625" defaultRowHeight="15.5" x14ac:dyDescent="0.35"/>
  <cols>
    <col min="1" max="1" width="49.6640625" customWidth="1"/>
    <col min="2" max="2" width="45.6640625" customWidth="1"/>
    <col min="3" max="3" width="21.1640625" customWidth="1"/>
    <col min="4" max="4" width="13.83203125" customWidth="1"/>
  </cols>
  <sheetData>
    <row r="1" spans="1:5" ht="18.5" x14ac:dyDescent="0.45">
      <c r="A1" s="5" t="s">
        <v>88</v>
      </c>
      <c r="B1" s="1"/>
      <c r="C1" s="1"/>
      <c r="D1" s="1"/>
    </row>
    <row r="2" spans="1:5" ht="19" thickBot="1" x14ac:dyDescent="0.5">
      <c r="A2" s="131" t="s">
        <v>301</v>
      </c>
      <c r="B2" s="1" t="s">
        <v>149</v>
      </c>
      <c r="C2" s="1"/>
      <c r="D2" s="1"/>
    </row>
    <row r="3" spans="1:5" ht="18.5" x14ac:dyDescent="0.45">
      <c r="A3" s="77" t="s">
        <v>0</v>
      </c>
      <c r="B3" s="78"/>
      <c r="C3" s="120">
        <v>370000</v>
      </c>
      <c r="D3" s="79"/>
      <c r="E3" s="4"/>
    </row>
    <row r="4" spans="1:5" ht="18.5" x14ac:dyDescent="0.45">
      <c r="A4" s="80" t="s">
        <v>30</v>
      </c>
      <c r="B4" s="58"/>
      <c r="C4" s="121">
        <v>225000</v>
      </c>
      <c r="D4" s="71"/>
      <c r="E4" s="4"/>
    </row>
    <row r="5" spans="1:5" ht="18.5" x14ac:dyDescent="0.45">
      <c r="A5" s="68" t="s">
        <v>1</v>
      </c>
      <c r="B5" s="59"/>
      <c r="C5" s="60"/>
      <c r="D5" s="81">
        <v>145000</v>
      </c>
      <c r="E5" s="4"/>
    </row>
    <row r="6" spans="1:5" ht="18.5" x14ac:dyDescent="0.45">
      <c r="A6" s="80" t="s">
        <v>2</v>
      </c>
      <c r="B6" s="58"/>
      <c r="C6" s="50"/>
      <c r="D6" s="82"/>
      <c r="E6" s="4"/>
    </row>
    <row r="7" spans="1:5" ht="18.5" x14ac:dyDescent="0.45">
      <c r="A7" s="70" t="s">
        <v>11</v>
      </c>
      <c r="B7" s="57" t="s">
        <v>144</v>
      </c>
      <c r="C7" s="56">
        <v>65700</v>
      </c>
      <c r="D7" s="82"/>
      <c r="E7" s="4"/>
    </row>
    <row r="8" spans="1:5" ht="18.5" x14ac:dyDescent="0.45">
      <c r="A8" s="70" t="s">
        <v>3</v>
      </c>
      <c r="B8" s="57"/>
      <c r="C8" s="56">
        <v>7250</v>
      </c>
      <c r="D8" s="82"/>
      <c r="E8" s="4"/>
    </row>
    <row r="9" spans="1:5" ht="18.5" x14ac:dyDescent="0.45">
      <c r="A9" s="70" t="s">
        <v>4</v>
      </c>
      <c r="B9" s="57"/>
      <c r="C9" s="56">
        <v>6500</v>
      </c>
      <c r="D9" s="82"/>
      <c r="E9" s="4"/>
    </row>
    <row r="10" spans="1:5" ht="18.5" x14ac:dyDescent="0.45">
      <c r="A10" s="70" t="s">
        <v>5</v>
      </c>
      <c r="B10" s="57"/>
      <c r="C10" s="56">
        <v>3000</v>
      </c>
      <c r="D10" s="82"/>
      <c r="E10" s="4"/>
    </row>
    <row r="11" spans="1:5" ht="18.5" x14ac:dyDescent="0.45">
      <c r="A11" s="70" t="s">
        <v>6</v>
      </c>
      <c r="B11" s="57"/>
      <c r="C11" s="56">
        <v>2750</v>
      </c>
      <c r="D11" s="82"/>
      <c r="E11" s="4"/>
    </row>
    <row r="12" spans="1:5" ht="18.5" x14ac:dyDescent="0.45">
      <c r="A12" s="70" t="s">
        <v>12</v>
      </c>
      <c r="B12" s="57" t="s">
        <v>145</v>
      </c>
      <c r="C12" s="56">
        <v>2500</v>
      </c>
      <c r="D12" s="82"/>
      <c r="E12" s="4"/>
    </row>
    <row r="13" spans="1:5" ht="18.5" x14ac:dyDescent="0.45">
      <c r="A13" s="70" t="s">
        <v>7</v>
      </c>
      <c r="B13" s="57"/>
      <c r="C13" s="56">
        <v>4800</v>
      </c>
      <c r="D13" s="82"/>
      <c r="E13" s="4"/>
    </row>
    <row r="14" spans="1:5" ht="18.5" x14ac:dyDescent="0.45">
      <c r="A14" s="70" t="s">
        <v>13</v>
      </c>
      <c r="B14" s="57" t="s">
        <v>146</v>
      </c>
      <c r="C14" s="56">
        <v>6650</v>
      </c>
      <c r="D14" s="82"/>
      <c r="E14" s="4"/>
    </row>
    <row r="15" spans="1:5" ht="18.5" x14ac:dyDescent="0.45">
      <c r="A15" s="70" t="s">
        <v>8</v>
      </c>
      <c r="B15" s="57"/>
      <c r="C15" s="56">
        <v>3750</v>
      </c>
      <c r="D15" s="82"/>
      <c r="E15" s="4"/>
    </row>
    <row r="16" spans="1:5" ht="18.5" x14ac:dyDescent="0.45">
      <c r="A16" s="70" t="s">
        <v>83</v>
      </c>
      <c r="B16" s="57"/>
      <c r="C16" s="56">
        <v>13200</v>
      </c>
      <c r="D16" s="82"/>
      <c r="E16" s="4"/>
    </row>
    <row r="17" spans="1:5" ht="18.5" x14ac:dyDescent="0.45">
      <c r="A17" s="70" t="s">
        <v>10</v>
      </c>
      <c r="B17" s="57"/>
      <c r="C17" s="56">
        <v>6900</v>
      </c>
      <c r="D17" s="83">
        <v>123000</v>
      </c>
      <c r="E17" s="4"/>
    </row>
    <row r="18" spans="1:5" ht="19" thickBot="1" x14ac:dyDescent="0.5">
      <c r="A18" s="74" t="s">
        <v>9</v>
      </c>
      <c r="B18" s="84"/>
      <c r="C18" s="85"/>
      <c r="D18" s="86">
        <v>22000</v>
      </c>
      <c r="E18" s="4"/>
    </row>
    <row r="19" spans="1:5" ht="16" thickBot="1" x14ac:dyDescent="0.4">
      <c r="A19" s="76"/>
      <c r="B19" s="76"/>
      <c r="C19" s="76"/>
      <c r="D19" s="76"/>
      <c r="E19" s="4"/>
    </row>
    <row r="20" spans="1:5" ht="17.5" x14ac:dyDescent="0.35">
      <c r="A20" s="63" t="s">
        <v>84</v>
      </c>
      <c r="B20" s="64"/>
      <c r="C20" s="64"/>
      <c r="D20" s="65"/>
      <c r="E20" s="4"/>
    </row>
    <row r="21" spans="1:5" x14ac:dyDescent="0.35">
      <c r="A21" s="66"/>
      <c r="B21" s="61"/>
      <c r="C21" s="61"/>
      <c r="D21" s="67"/>
      <c r="E21" s="4"/>
    </row>
    <row r="22" spans="1:5" ht="18.5" x14ac:dyDescent="0.45">
      <c r="A22" s="68" t="s">
        <v>14</v>
      </c>
      <c r="B22" s="50"/>
      <c r="C22" s="50"/>
      <c r="D22" s="69"/>
      <c r="E22" s="4"/>
    </row>
    <row r="23" spans="1:5" ht="18.5" x14ac:dyDescent="0.45">
      <c r="A23" s="70" t="s">
        <v>85</v>
      </c>
      <c r="B23" s="50"/>
      <c r="C23" s="121">
        <v>163050</v>
      </c>
      <c r="D23" s="71"/>
      <c r="E23" s="4"/>
    </row>
    <row r="24" spans="1:5" ht="18.5" x14ac:dyDescent="0.45">
      <c r="A24" s="68" t="s">
        <v>15</v>
      </c>
      <c r="B24" s="50"/>
      <c r="C24" s="50"/>
      <c r="D24" s="72"/>
      <c r="E24" s="4"/>
    </row>
    <row r="25" spans="1:5" ht="18.5" x14ac:dyDescent="0.45">
      <c r="A25" s="70" t="s">
        <v>16</v>
      </c>
      <c r="B25" s="50"/>
      <c r="C25" s="121">
        <v>171250</v>
      </c>
      <c r="D25" s="71"/>
      <c r="E25" s="4"/>
    </row>
    <row r="26" spans="1:5" ht="18.5" x14ac:dyDescent="0.45">
      <c r="A26" s="70" t="s">
        <v>17</v>
      </c>
      <c r="B26" s="50"/>
      <c r="C26" s="121">
        <v>87300</v>
      </c>
      <c r="D26" s="71"/>
      <c r="E26" s="4"/>
    </row>
    <row r="27" spans="1:5" ht="18.5" x14ac:dyDescent="0.45">
      <c r="A27" s="70" t="s">
        <v>18</v>
      </c>
      <c r="B27" s="50"/>
      <c r="C27" s="121">
        <v>258550</v>
      </c>
      <c r="D27" s="71"/>
      <c r="E27" s="4"/>
    </row>
    <row r="28" spans="1:5" ht="18.5" x14ac:dyDescent="0.45">
      <c r="A28" s="68" t="s">
        <v>19</v>
      </c>
      <c r="B28" s="50"/>
      <c r="C28" s="50"/>
      <c r="D28" s="73">
        <v>421600</v>
      </c>
      <c r="E28" s="4"/>
    </row>
    <row r="29" spans="1:5" ht="18.5" x14ac:dyDescent="0.45">
      <c r="A29" s="68"/>
      <c r="B29" s="50"/>
      <c r="C29" s="50"/>
      <c r="D29" s="71"/>
      <c r="E29" s="4"/>
    </row>
    <row r="30" spans="1:5" ht="18.5" x14ac:dyDescent="0.45">
      <c r="A30" s="68" t="s">
        <v>20</v>
      </c>
      <c r="B30" s="50"/>
      <c r="C30" s="50"/>
      <c r="D30" s="72"/>
      <c r="E30" s="4"/>
    </row>
    <row r="31" spans="1:5" ht="18.5" x14ac:dyDescent="0.45">
      <c r="A31" s="70" t="s">
        <v>21</v>
      </c>
      <c r="B31" s="50"/>
      <c r="C31" s="121">
        <v>50000</v>
      </c>
      <c r="D31" s="71"/>
      <c r="E31" s="4"/>
    </row>
    <row r="32" spans="1:5" ht="18.5" x14ac:dyDescent="0.45">
      <c r="A32" s="70" t="s">
        <v>31</v>
      </c>
      <c r="B32" s="50" t="s">
        <v>275</v>
      </c>
      <c r="C32" s="121">
        <v>228655</v>
      </c>
      <c r="D32" s="71"/>
      <c r="E32" s="4"/>
    </row>
    <row r="33" spans="1:8" ht="18.5" x14ac:dyDescent="0.45">
      <c r="A33" s="70" t="s">
        <v>22</v>
      </c>
      <c r="B33" s="50"/>
      <c r="C33" s="121">
        <v>278655</v>
      </c>
      <c r="D33" s="71"/>
      <c r="E33" s="4"/>
    </row>
    <row r="34" spans="1:8" ht="18.5" x14ac:dyDescent="0.45">
      <c r="A34" s="68" t="s">
        <v>23</v>
      </c>
      <c r="B34" s="50"/>
      <c r="C34" s="50"/>
      <c r="D34" s="72"/>
      <c r="E34" s="4"/>
    </row>
    <row r="35" spans="1:8" ht="18.5" x14ac:dyDescent="0.45">
      <c r="A35" s="70" t="s">
        <v>24</v>
      </c>
      <c r="B35" s="50"/>
      <c r="C35" s="121">
        <v>69000</v>
      </c>
      <c r="D35" s="71"/>
      <c r="E35" s="4"/>
    </row>
    <row r="36" spans="1:8" ht="18.5" x14ac:dyDescent="0.45">
      <c r="A36" s="68" t="s">
        <v>25</v>
      </c>
      <c r="B36" s="50"/>
      <c r="C36" s="50"/>
      <c r="D36" s="72"/>
      <c r="E36" s="4"/>
    </row>
    <row r="37" spans="1:8" ht="18.5" x14ac:dyDescent="0.45">
      <c r="A37" s="70" t="s">
        <v>26</v>
      </c>
      <c r="B37" s="50"/>
      <c r="C37" s="121">
        <v>15950</v>
      </c>
      <c r="D37" s="71"/>
      <c r="E37" s="4"/>
    </row>
    <row r="38" spans="1:8" ht="18.5" x14ac:dyDescent="0.45">
      <c r="A38" s="70" t="s">
        <v>27</v>
      </c>
      <c r="B38" s="50"/>
      <c r="C38" s="121">
        <v>45700</v>
      </c>
      <c r="D38" s="71"/>
      <c r="E38" s="4"/>
    </row>
    <row r="39" spans="1:8" ht="18.5" x14ac:dyDescent="0.45">
      <c r="A39" s="70" t="s">
        <v>32</v>
      </c>
      <c r="B39" s="62" t="s">
        <v>147</v>
      </c>
      <c r="C39" s="121">
        <v>5990</v>
      </c>
      <c r="D39" s="71"/>
      <c r="E39" s="4"/>
    </row>
    <row r="40" spans="1:8" ht="18.5" x14ac:dyDescent="0.45">
      <c r="A40" s="70" t="s">
        <v>33</v>
      </c>
      <c r="B40" s="62" t="s">
        <v>148</v>
      </c>
      <c r="C40" s="121">
        <v>6305</v>
      </c>
      <c r="D40" s="71"/>
      <c r="E40" s="4"/>
    </row>
    <row r="41" spans="1:8" ht="18.5" x14ac:dyDescent="0.45">
      <c r="A41" s="70" t="s">
        <v>28</v>
      </c>
      <c r="B41" s="50"/>
      <c r="C41" s="121">
        <v>73945</v>
      </c>
      <c r="D41" s="71"/>
      <c r="E41" s="4"/>
    </row>
    <row r="42" spans="1:8" ht="18.5" x14ac:dyDescent="0.45">
      <c r="A42" s="70" t="s">
        <v>29</v>
      </c>
      <c r="B42" s="50"/>
      <c r="C42" s="121">
        <v>142945</v>
      </c>
      <c r="D42" s="71"/>
      <c r="E42" s="4"/>
    </row>
    <row r="43" spans="1:8" ht="18" thickBot="1" x14ac:dyDescent="0.4">
      <c r="A43" s="74" t="s">
        <v>84</v>
      </c>
      <c r="B43" s="75"/>
      <c r="C43" s="123"/>
      <c r="D43" s="122"/>
      <c r="E43" s="4"/>
    </row>
    <row r="44" spans="1:8" ht="18.5" x14ac:dyDescent="0.45">
      <c r="A44" s="1"/>
      <c r="B44" s="1"/>
      <c r="C44" s="1"/>
      <c r="D44" s="1"/>
      <c r="E44" s="4"/>
    </row>
    <row r="45" spans="1:8" ht="20.5" x14ac:dyDescent="0.45">
      <c r="A45" s="6" t="s">
        <v>34</v>
      </c>
      <c r="B45" s="1"/>
      <c r="C45" s="1"/>
      <c r="D45" s="1"/>
      <c r="E45" s="1"/>
    </row>
    <row r="46" spans="1:8" ht="18.5" x14ac:dyDescent="0.45">
      <c r="A46" s="6"/>
      <c r="B46" s="1"/>
      <c r="C46" s="1"/>
      <c r="D46" s="1"/>
      <c r="E46" s="1"/>
    </row>
    <row r="47" spans="1:8" ht="38" customHeight="1" x14ac:dyDescent="0.35">
      <c r="A47" s="111"/>
    </row>
    <row r="48" spans="1:8" ht="38" customHeight="1" x14ac:dyDescent="0.35">
      <c r="A48" s="111" t="s">
        <v>150</v>
      </c>
      <c r="C48" s="111" t="s">
        <v>162</v>
      </c>
      <c r="D48" t="s">
        <v>166</v>
      </c>
      <c r="E48" t="s">
        <v>167</v>
      </c>
      <c r="H48" t="s">
        <v>168</v>
      </c>
    </row>
    <row r="49" spans="1:9" ht="38" customHeight="1" x14ac:dyDescent="0.35">
      <c r="A49" t="s">
        <v>151</v>
      </c>
      <c r="C49" t="s">
        <v>163</v>
      </c>
      <c r="D49" s="124">
        <v>100000</v>
      </c>
      <c r="E49" t="s">
        <v>170</v>
      </c>
      <c r="H49" t="s">
        <v>175</v>
      </c>
    </row>
    <row r="50" spans="1:9" ht="38" customHeight="1" x14ac:dyDescent="0.35">
      <c r="A50" t="s">
        <v>274</v>
      </c>
      <c r="C50" t="s">
        <v>154</v>
      </c>
      <c r="D50" t="s">
        <v>169</v>
      </c>
      <c r="E50" t="s">
        <v>171</v>
      </c>
      <c r="H50" t="s">
        <v>176</v>
      </c>
    </row>
    <row r="51" spans="1:9" x14ac:dyDescent="0.35">
      <c r="A51" s="124">
        <v>396250</v>
      </c>
      <c r="D51" s="124"/>
    </row>
    <row r="52" spans="1:9" ht="38" customHeight="1" x14ac:dyDescent="0.35">
      <c r="A52" t="s">
        <v>152</v>
      </c>
      <c r="C52" t="s">
        <v>155</v>
      </c>
      <c r="D52" s="124">
        <v>18500</v>
      </c>
      <c r="E52" t="s">
        <v>172</v>
      </c>
      <c r="H52" t="s">
        <v>177</v>
      </c>
    </row>
    <row r="54" spans="1:9" x14ac:dyDescent="0.35">
      <c r="A54" t="s">
        <v>304</v>
      </c>
      <c r="C54" t="s">
        <v>164</v>
      </c>
      <c r="D54" s="124">
        <v>14000</v>
      </c>
      <c r="E54" t="s">
        <v>173</v>
      </c>
      <c r="H54" t="s">
        <v>178</v>
      </c>
    </row>
    <row r="56" spans="1:9" x14ac:dyDescent="0.35">
      <c r="A56" s="111" t="s">
        <v>153</v>
      </c>
      <c r="C56" t="s">
        <v>165</v>
      </c>
      <c r="D56" s="124">
        <v>13500</v>
      </c>
      <c r="E56" t="s">
        <v>174</v>
      </c>
      <c r="H56" t="s">
        <v>179</v>
      </c>
    </row>
    <row r="57" spans="1:9" x14ac:dyDescent="0.35">
      <c r="A57" t="s">
        <v>156</v>
      </c>
    </row>
    <row r="58" spans="1:9" x14ac:dyDescent="0.35">
      <c r="G58" t="s">
        <v>180</v>
      </c>
      <c r="I58" s="124">
        <v>163050</v>
      </c>
    </row>
    <row r="59" spans="1:9" x14ac:dyDescent="0.35">
      <c r="A59" t="s">
        <v>157</v>
      </c>
    </row>
    <row r="61" spans="1:9" x14ac:dyDescent="0.35">
      <c r="A61" t="s">
        <v>160</v>
      </c>
    </row>
    <row r="63" spans="1:9" x14ac:dyDescent="0.35">
      <c r="A63" t="s">
        <v>158</v>
      </c>
    </row>
    <row r="65" spans="1:1" x14ac:dyDescent="0.35">
      <c r="A65" t="s">
        <v>159</v>
      </c>
    </row>
    <row r="67" spans="1:1" x14ac:dyDescent="0.35">
      <c r="A67" t="s">
        <v>161</v>
      </c>
    </row>
  </sheetData>
  <phoneticPr fontId="17" type="noConversion"/>
  <pageMargins left="0.7" right="0.7" top="0.75" bottom="0.75" header="0.3" footer="0.3"/>
  <pageSetup paperSize="9" scale="54"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5FAF-0DFA-DA4E-8FD2-7CBB37DD8451}">
  <sheetPr>
    <pageSetUpPr fitToPage="1"/>
  </sheetPr>
  <dimension ref="A1:K77"/>
  <sheetViews>
    <sheetView zoomScale="80" zoomScaleNormal="80" workbookViewId="0">
      <selection activeCell="A3" sqref="A3"/>
    </sheetView>
  </sheetViews>
  <sheetFormatPr defaultColWidth="10.83203125" defaultRowHeight="18.5" x14ac:dyDescent="0.45"/>
  <cols>
    <col min="1" max="1" width="47.5" style="7" customWidth="1"/>
    <col min="2" max="8" width="23.33203125" style="7" customWidth="1"/>
    <col min="9" max="16384" width="10.83203125" style="7"/>
  </cols>
  <sheetData>
    <row r="1" spans="1:8" x14ac:dyDescent="0.45">
      <c r="A1" s="132" t="s">
        <v>86</v>
      </c>
      <c r="B1" s="132"/>
      <c r="C1" s="132"/>
      <c r="D1" s="132"/>
      <c r="E1" s="132"/>
      <c r="F1" s="132"/>
      <c r="G1" s="132"/>
      <c r="H1" s="132"/>
    </row>
    <row r="2" spans="1:8" x14ac:dyDescent="0.45">
      <c r="A2" s="8"/>
      <c r="B2" s="9" t="s">
        <v>90</v>
      </c>
      <c r="C2" s="10" t="s">
        <v>91</v>
      </c>
      <c r="D2" s="10" t="s">
        <v>92</v>
      </c>
      <c r="E2" s="10" t="s">
        <v>93</v>
      </c>
      <c r="F2" s="10" t="s">
        <v>94</v>
      </c>
      <c r="G2" s="10" t="s">
        <v>95</v>
      </c>
      <c r="H2" s="10" t="s">
        <v>57</v>
      </c>
    </row>
    <row r="3" spans="1:8" ht="19" thickBot="1" x14ac:dyDescent="0.5">
      <c r="A3" s="131" t="s">
        <v>301</v>
      </c>
      <c r="B3" s="11"/>
    </row>
    <row r="4" spans="1:8" x14ac:dyDescent="0.45">
      <c r="A4" s="87" t="s">
        <v>35</v>
      </c>
      <c r="B4" s="91">
        <v>64977</v>
      </c>
      <c r="C4" s="91">
        <v>64977</v>
      </c>
      <c r="D4" s="91">
        <v>64977</v>
      </c>
      <c r="E4" s="91">
        <v>64977</v>
      </c>
      <c r="F4" s="92">
        <v>129954</v>
      </c>
      <c r="G4" s="92">
        <v>259908</v>
      </c>
      <c r="H4" s="93">
        <v>649770</v>
      </c>
    </row>
    <row r="5" spans="1:8" x14ac:dyDescent="0.45">
      <c r="A5" s="87"/>
      <c r="B5" s="94"/>
      <c r="C5" s="49"/>
      <c r="D5" s="49"/>
      <c r="E5" s="49"/>
      <c r="F5" s="49"/>
      <c r="G5" s="49"/>
      <c r="H5" s="95"/>
    </row>
    <row r="6" spans="1:8" x14ac:dyDescent="0.45">
      <c r="A6" s="87" t="s">
        <v>36</v>
      </c>
      <c r="B6" s="94">
        <v>250</v>
      </c>
      <c r="C6" s="94">
        <v>250</v>
      </c>
      <c r="D6" s="94">
        <v>250</v>
      </c>
      <c r="E6" s="94">
        <v>250</v>
      </c>
      <c r="F6" s="94">
        <v>250</v>
      </c>
      <c r="G6" s="94">
        <v>250</v>
      </c>
      <c r="H6" s="95">
        <v>250</v>
      </c>
    </row>
    <row r="7" spans="1:8" x14ac:dyDescent="0.45">
      <c r="A7" s="88" t="s">
        <v>37</v>
      </c>
      <c r="B7" s="94">
        <v>16244250</v>
      </c>
      <c r="C7" s="94">
        <v>16244250</v>
      </c>
      <c r="D7" s="94">
        <v>16244250</v>
      </c>
      <c r="E7" s="94">
        <v>16244250</v>
      </c>
      <c r="F7" s="55">
        <v>32488500</v>
      </c>
      <c r="G7" s="55">
        <v>64977000</v>
      </c>
      <c r="H7" s="95">
        <v>162442500</v>
      </c>
    </row>
    <row r="8" spans="1:8" x14ac:dyDescent="0.45">
      <c r="A8" s="89" t="s">
        <v>38</v>
      </c>
      <c r="B8" s="96"/>
      <c r="C8" s="49"/>
      <c r="D8" s="49"/>
      <c r="E8" s="49"/>
      <c r="F8" s="49"/>
      <c r="G8" s="49"/>
      <c r="H8" s="95"/>
    </row>
    <row r="9" spans="1:8" x14ac:dyDescent="0.45">
      <c r="A9" s="87" t="s">
        <v>39</v>
      </c>
      <c r="B9" s="94" t="s">
        <v>97</v>
      </c>
      <c r="C9" s="94" t="s">
        <v>97</v>
      </c>
      <c r="D9" s="94" t="s">
        <v>97</v>
      </c>
      <c r="E9" s="94" t="s">
        <v>97</v>
      </c>
      <c r="F9" s="94" t="s">
        <v>97</v>
      </c>
      <c r="G9" s="94" t="s">
        <v>97</v>
      </c>
      <c r="H9" s="95" t="s">
        <v>97</v>
      </c>
    </row>
    <row r="10" spans="1:8" x14ac:dyDescent="0.45">
      <c r="A10" s="87" t="s">
        <v>40</v>
      </c>
      <c r="B10" s="94">
        <v>70</v>
      </c>
      <c r="C10" s="94">
        <v>70</v>
      </c>
      <c r="D10" s="94">
        <v>70</v>
      </c>
      <c r="E10" s="94">
        <v>70</v>
      </c>
      <c r="F10" s="94">
        <v>70</v>
      </c>
      <c r="G10" s="94">
        <v>70</v>
      </c>
      <c r="H10" s="95">
        <v>420</v>
      </c>
    </row>
    <row r="11" spans="1:8" x14ac:dyDescent="0.45">
      <c r="A11" s="87" t="s">
        <v>41</v>
      </c>
      <c r="B11" s="94" t="s">
        <v>96</v>
      </c>
      <c r="C11" s="94" t="s">
        <v>96</v>
      </c>
      <c r="D11" s="94" t="s">
        <v>96</v>
      </c>
      <c r="E11" s="94" t="s">
        <v>96</v>
      </c>
      <c r="F11" s="94" t="s">
        <v>96</v>
      </c>
      <c r="G11" s="94" t="s">
        <v>96</v>
      </c>
      <c r="H11" s="95" t="s">
        <v>96</v>
      </c>
    </row>
    <row r="12" spans="1:8" ht="21.5" x14ac:dyDescent="0.75">
      <c r="A12" s="87" t="s">
        <v>42</v>
      </c>
      <c r="B12" s="97">
        <v>105</v>
      </c>
      <c r="C12" s="97">
        <v>105</v>
      </c>
      <c r="D12" s="97">
        <v>105</v>
      </c>
      <c r="E12" s="97">
        <v>105</v>
      </c>
      <c r="F12" s="97">
        <v>105</v>
      </c>
      <c r="G12" s="97">
        <v>105</v>
      </c>
      <c r="H12" s="98">
        <v>630</v>
      </c>
    </row>
    <row r="13" spans="1:8" x14ac:dyDescent="0.45">
      <c r="A13" s="87" t="s">
        <v>43</v>
      </c>
      <c r="B13" s="94">
        <v>175</v>
      </c>
      <c r="C13" s="94">
        <v>175</v>
      </c>
      <c r="D13" s="94">
        <v>175</v>
      </c>
      <c r="E13" s="94">
        <v>175</v>
      </c>
      <c r="F13" s="94">
        <v>175</v>
      </c>
      <c r="G13" s="94">
        <v>175</v>
      </c>
      <c r="H13" s="95">
        <v>1050</v>
      </c>
    </row>
    <row r="14" spans="1:8" x14ac:dyDescent="0.45">
      <c r="A14" s="88" t="s">
        <v>44</v>
      </c>
      <c r="B14" s="99">
        <v>75</v>
      </c>
      <c r="C14" s="99">
        <v>75</v>
      </c>
      <c r="D14" s="99">
        <v>75</v>
      </c>
      <c r="E14" s="99">
        <v>75</v>
      </c>
      <c r="F14" s="99">
        <v>75</v>
      </c>
      <c r="G14" s="99">
        <v>75</v>
      </c>
      <c r="H14" s="100">
        <v>450</v>
      </c>
    </row>
    <row r="15" spans="1:8" x14ac:dyDescent="0.45">
      <c r="A15" s="87"/>
      <c r="B15" s="94"/>
      <c r="C15" s="49"/>
      <c r="D15" s="49"/>
      <c r="E15" s="49"/>
      <c r="F15" s="49"/>
      <c r="G15" s="49"/>
      <c r="H15" s="95"/>
    </row>
    <row r="16" spans="1:8" x14ac:dyDescent="0.45">
      <c r="A16" s="88" t="s">
        <v>45</v>
      </c>
      <c r="B16" s="94"/>
      <c r="C16" s="49"/>
      <c r="D16" s="49"/>
      <c r="E16" s="49"/>
      <c r="F16" s="49"/>
      <c r="G16" s="49"/>
      <c r="H16" s="95"/>
    </row>
    <row r="17" spans="1:11" x14ac:dyDescent="0.45">
      <c r="A17" s="90" t="s">
        <v>46</v>
      </c>
      <c r="B17" s="101">
        <v>1750000</v>
      </c>
      <c r="C17" s="101">
        <v>1750000</v>
      </c>
      <c r="D17" s="101">
        <v>1750000</v>
      </c>
      <c r="E17" s="101">
        <v>1750000</v>
      </c>
      <c r="F17" s="101">
        <v>1750000</v>
      </c>
      <c r="G17" s="101">
        <v>1750000</v>
      </c>
      <c r="H17" s="95">
        <v>10500000</v>
      </c>
    </row>
    <row r="18" spans="1:11" x14ac:dyDescent="0.45">
      <c r="A18" s="90" t="s">
        <v>47</v>
      </c>
      <c r="B18" s="101">
        <v>450000</v>
      </c>
      <c r="C18" s="101">
        <v>450000</v>
      </c>
      <c r="D18" s="101">
        <v>450000</v>
      </c>
      <c r="E18" s="101">
        <v>450000</v>
      </c>
      <c r="F18" s="101">
        <v>450000</v>
      </c>
      <c r="G18" s="101">
        <v>450000</v>
      </c>
      <c r="H18" s="95">
        <v>2700000</v>
      </c>
    </row>
    <row r="19" spans="1:11" x14ac:dyDescent="0.45">
      <c r="A19" s="90" t="s">
        <v>4</v>
      </c>
      <c r="B19" s="101">
        <v>950000</v>
      </c>
      <c r="C19" s="101">
        <v>950000</v>
      </c>
      <c r="D19" s="101">
        <v>950000</v>
      </c>
      <c r="E19" s="101">
        <v>950000</v>
      </c>
      <c r="F19" s="101">
        <v>950000</v>
      </c>
      <c r="G19" s="101">
        <v>950000</v>
      </c>
      <c r="H19" s="95">
        <v>5700000</v>
      </c>
    </row>
    <row r="20" spans="1:11" x14ac:dyDescent="0.45">
      <c r="A20" s="90" t="s">
        <v>48</v>
      </c>
      <c r="B20" s="101">
        <v>110000</v>
      </c>
      <c r="C20" s="101">
        <v>110000</v>
      </c>
      <c r="D20" s="101">
        <v>110000</v>
      </c>
      <c r="E20" s="101">
        <v>110000</v>
      </c>
      <c r="F20" s="101">
        <v>110000</v>
      </c>
      <c r="G20" s="101">
        <v>110000</v>
      </c>
      <c r="H20" s="95">
        <v>660000</v>
      </c>
    </row>
    <row r="21" spans="1:11" x14ac:dyDescent="0.45">
      <c r="A21" s="90" t="s">
        <v>49</v>
      </c>
      <c r="B21" s="101">
        <v>400000</v>
      </c>
      <c r="C21" s="101">
        <v>400000</v>
      </c>
      <c r="D21" s="101">
        <v>400000</v>
      </c>
      <c r="E21" s="101">
        <v>400000</v>
      </c>
      <c r="F21" s="101">
        <v>400000</v>
      </c>
      <c r="G21" s="101">
        <v>400000</v>
      </c>
      <c r="H21" s="95">
        <v>2400000</v>
      </c>
    </row>
    <row r="22" spans="1:11" x14ac:dyDescent="0.45">
      <c r="A22" s="90" t="s">
        <v>50</v>
      </c>
      <c r="B22" s="101">
        <v>587125</v>
      </c>
      <c r="C22" s="101">
        <v>587125</v>
      </c>
      <c r="D22" s="101">
        <v>587125</v>
      </c>
      <c r="E22" s="101">
        <v>587125</v>
      </c>
      <c r="F22" s="101">
        <v>587125</v>
      </c>
      <c r="G22" s="101">
        <v>587125</v>
      </c>
      <c r="H22" s="95">
        <v>3522750</v>
      </c>
    </row>
    <row r="23" spans="1:11" x14ac:dyDescent="0.45">
      <c r="A23" s="90" t="s">
        <v>51</v>
      </c>
      <c r="B23" s="101">
        <v>175000</v>
      </c>
      <c r="C23" s="101">
        <v>175000</v>
      </c>
      <c r="D23" s="101">
        <v>175000</v>
      </c>
      <c r="E23" s="101">
        <v>175000</v>
      </c>
      <c r="F23" s="101">
        <v>175000</v>
      </c>
      <c r="G23" s="101">
        <v>175000</v>
      </c>
      <c r="H23" s="95">
        <v>1050000</v>
      </c>
    </row>
    <row r="24" spans="1:11" x14ac:dyDescent="0.45">
      <c r="A24" s="90" t="s">
        <v>52</v>
      </c>
      <c r="B24" s="101">
        <v>1100000</v>
      </c>
      <c r="C24" s="101">
        <v>1100000</v>
      </c>
      <c r="D24" s="101">
        <v>1100000</v>
      </c>
      <c r="E24" s="101">
        <v>1100000</v>
      </c>
      <c r="F24" s="101">
        <v>1100000</v>
      </c>
      <c r="G24" s="101">
        <v>1100000</v>
      </c>
      <c r="H24" s="95">
        <v>6600000</v>
      </c>
    </row>
    <row r="25" spans="1:11" x14ac:dyDescent="0.45">
      <c r="A25" s="90" t="s">
        <v>53</v>
      </c>
      <c r="B25" s="101">
        <v>575000</v>
      </c>
      <c r="C25" s="101">
        <v>575000</v>
      </c>
      <c r="D25" s="101">
        <v>575000</v>
      </c>
      <c r="E25" s="101">
        <v>575000</v>
      </c>
      <c r="F25" s="101">
        <v>575000</v>
      </c>
      <c r="G25" s="101">
        <v>575000</v>
      </c>
      <c r="H25" s="95">
        <v>3450000</v>
      </c>
    </row>
    <row r="26" spans="1:11" x14ac:dyDescent="0.45">
      <c r="A26" s="90" t="s">
        <v>54</v>
      </c>
      <c r="B26" s="101">
        <v>25000</v>
      </c>
      <c r="C26" s="101">
        <v>25000</v>
      </c>
      <c r="D26" s="101">
        <v>25000</v>
      </c>
      <c r="E26" s="101">
        <v>25000</v>
      </c>
      <c r="F26" s="101">
        <v>25000</v>
      </c>
      <c r="G26" s="101">
        <v>25000</v>
      </c>
      <c r="H26" s="95">
        <v>150000</v>
      </c>
    </row>
    <row r="27" spans="1:11" x14ac:dyDescent="0.45">
      <c r="A27" s="90" t="s">
        <v>55</v>
      </c>
      <c r="B27" s="102">
        <v>6122125</v>
      </c>
      <c r="C27" s="102">
        <v>6122125</v>
      </c>
      <c r="D27" s="102">
        <v>6122125</v>
      </c>
      <c r="E27" s="102">
        <v>6122125</v>
      </c>
      <c r="F27" s="102">
        <v>6122125</v>
      </c>
      <c r="G27" s="102">
        <v>6122125</v>
      </c>
      <c r="H27" s="103">
        <v>36732750</v>
      </c>
    </row>
    <row r="28" spans="1:11" x14ac:dyDescent="0.45">
      <c r="A28" s="90"/>
      <c r="B28" s="102"/>
      <c r="C28" s="53"/>
      <c r="D28" s="53"/>
      <c r="E28" s="53"/>
      <c r="F28" s="53"/>
      <c r="G28" s="53"/>
      <c r="H28" s="103"/>
    </row>
    <row r="29" spans="1:11" ht="19" thickBot="1" x14ac:dyDescent="0.5">
      <c r="A29" s="89" t="s">
        <v>56</v>
      </c>
      <c r="B29" s="116">
        <v>-1248850</v>
      </c>
      <c r="C29" s="116">
        <v>-1248850</v>
      </c>
      <c r="D29" s="116">
        <v>-1248850</v>
      </c>
      <c r="E29" s="116">
        <v>-1248850</v>
      </c>
      <c r="F29" s="115">
        <v>3624425</v>
      </c>
      <c r="G29" s="115">
        <v>13370975</v>
      </c>
      <c r="H29" s="114">
        <v>12000000</v>
      </c>
    </row>
    <row r="30" spans="1:11" x14ac:dyDescent="0.45">
      <c r="A30" s="12"/>
      <c r="B30" s="12"/>
      <c r="C30" s="12"/>
      <c r="D30" s="12"/>
      <c r="E30" s="12"/>
      <c r="F30" s="12"/>
      <c r="G30" s="12"/>
      <c r="H30" s="12"/>
    </row>
    <row r="32" spans="1:11" x14ac:dyDescent="0.45">
      <c r="A32" s="6" t="s">
        <v>58</v>
      </c>
      <c r="B32" s="1"/>
      <c r="C32" s="1"/>
      <c r="D32" s="1"/>
      <c r="E32" s="1"/>
      <c r="F32" s="1"/>
      <c r="G32" s="1"/>
      <c r="H32" s="1"/>
      <c r="I32" s="1"/>
      <c r="J32" s="1"/>
      <c r="K32" s="1"/>
    </row>
    <row r="33" spans="1:11" x14ac:dyDescent="0.45">
      <c r="A33" s="112" t="s">
        <v>110</v>
      </c>
      <c r="B33" s="1"/>
      <c r="C33" s="1"/>
      <c r="D33" s="1"/>
      <c r="E33" s="1"/>
      <c r="F33" s="1"/>
      <c r="G33" s="1"/>
      <c r="H33" s="1"/>
      <c r="I33" s="1"/>
      <c r="J33" s="1"/>
      <c r="K33" s="1"/>
    </row>
    <row r="34" spans="1:11" x14ac:dyDescent="0.45">
      <c r="A34" t="s">
        <v>98</v>
      </c>
      <c r="B34"/>
      <c r="C34" s="111" t="s">
        <v>108</v>
      </c>
      <c r="D34"/>
      <c r="E34"/>
      <c r="F34"/>
      <c r="G34" s="111" t="s">
        <v>52</v>
      </c>
      <c r="H34"/>
      <c r="I34"/>
      <c r="J34" s="1"/>
      <c r="K34" s="1"/>
    </row>
    <row r="35" spans="1:11" x14ac:dyDescent="0.45">
      <c r="A35" t="s">
        <v>99</v>
      </c>
      <c r="B35"/>
      <c r="C35" t="s">
        <v>109</v>
      </c>
      <c r="D35" t="s">
        <v>114</v>
      </c>
      <c r="E35"/>
      <c r="F35"/>
      <c r="G35" t="s">
        <v>126</v>
      </c>
      <c r="H35"/>
      <c r="I35"/>
      <c r="J35" s="1"/>
      <c r="K35" s="1"/>
    </row>
    <row r="36" spans="1:11" x14ac:dyDescent="0.45">
      <c r="A36"/>
      <c r="B36"/>
      <c r="C36"/>
      <c r="D36"/>
      <c r="E36"/>
      <c r="F36"/>
      <c r="G36"/>
      <c r="H36"/>
      <c r="I36"/>
      <c r="J36" s="1"/>
      <c r="K36" s="1"/>
    </row>
    <row r="37" spans="1:11" x14ac:dyDescent="0.45">
      <c r="A37" t="s">
        <v>100</v>
      </c>
      <c r="B37"/>
      <c r="C37" t="s">
        <v>5</v>
      </c>
      <c r="D37" t="s">
        <v>115</v>
      </c>
      <c r="E37"/>
      <c r="F37"/>
      <c r="G37" s="111" t="s">
        <v>53</v>
      </c>
      <c r="H37"/>
      <c r="I37"/>
      <c r="J37" s="1"/>
      <c r="K37" s="1"/>
    </row>
    <row r="38" spans="1:11" x14ac:dyDescent="0.45">
      <c r="A38" t="s">
        <v>102</v>
      </c>
      <c r="B38"/>
      <c r="C38"/>
      <c r="D38"/>
      <c r="E38"/>
      <c r="F38"/>
      <c r="G38" t="s">
        <v>127</v>
      </c>
      <c r="H38"/>
      <c r="I38"/>
      <c r="J38" s="1"/>
      <c r="K38" s="1"/>
    </row>
    <row r="39" spans="1:11" x14ac:dyDescent="0.45">
      <c r="A39" t="s">
        <v>103</v>
      </c>
      <c r="B39"/>
      <c r="C39" t="s">
        <v>111</v>
      </c>
      <c r="D39" t="s">
        <v>116</v>
      </c>
      <c r="E39"/>
      <c r="F39"/>
      <c r="G39" t="s">
        <v>128</v>
      </c>
      <c r="H39" t="s">
        <v>129</v>
      </c>
      <c r="I39"/>
      <c r="J39" s="1"/>
    </row>
    <row r="40" spans="1:11" x14ac:dyDescent="0.45">
      <c r="A40" t="s">
        <v>104</v>
      </c>
      <c r="B40"/>
      <c r="C40"/>
      <c r="D40"/>
      <c r="E40"/>
      <c r="F40"/>
      <c r="G40"/>
      <c r="H40"/>
      <c r="I40"/>
    </row>
    <row r="41" spans="1:11" x14ac:dyDescent="0.45">
      <c r="A41" t="s">
        <v>105</v>
      </c>
      <c r="B41"/>
      <c r="C41" t="s">
        <v>51</v>
      </c>
      <c r="D41" t="s">
        <v>117</v>
      </c>
      <c r="E41"/>
      <c r="F41"/>
      <c r="G41"/>
      <c r="H41"/>
      <c r="I41"/>
    </row>
    <row r="42" spans="1:11" x14ac:dyDescent="0.45">
      <c r="A42" t="s">
        <v>106</v>
      </c>
      <c r="B42"/>
      <c r="C42"/>
      <c r="D42"/>
      <c r="E42"/>
      <c r="F42"/>
      <c r="G42"/>
      <c r="H42"/>
      <c r="I42"/>
    </row>
    <row r="43" spans="1:11" x14ac:dyDescent="0.45">
      <c r="A43" t="s">
        <v>107</v>
      </c>
      <c r="B43"/>
      <c r="C43" t="s">
        <v>112</v>
      </c>
      <c r="D43" t="s">
        <v>118</v>
      </c>
      <c r="E43"/>
      <c r="F43"/>
      <c r="G43"/>
      <c r="H43"/>
      <c r="I43"/>
    </row>
    <row r="44" spans="1:11" x14ac:dyDescent="0.45">
      <c r="A44"/>
      <c r="B44"/>
      <c r="C44"/>
      <c r="D44"/>
      <c r="E44"/>
      <c r="F44"/>
      <c r="G44"/>
      <c r="H44"/>
      <c r="I44"/>
    </row>
    <row r="45" spans="1:11" x14ac:dyDescent="0.45">
      <c r="A45"/>
      <c r="B45"/>
      <c r="C45" t="s">
        <v>113</v>
      </c>
      <c r="D45" t="s">
        <v>119</v>
      </c>
      <c r="E45" t="s">
        <v>120</v>
      </c>
      <c r="F45"/>
      <c r="G45"/>
      <c r="H45"/>
      <c r="I45"/>
    </row>
    <row r="46" spans="1:11" x14ac:dyDescent="0.45">
      <c r="A46" s="111" t="s">
        <v>130</v>
      </c>
      <c r="B46"/>
      <c r="C46"/>
      <c r="D46"/>
      <c r="E46"/>
      <c r="F46"/>
      <c r="G46"/>
      <c r="H46"/>
      <c r="I46"/>
    </row>
    <row r="47" spans="1:11" x14ac:dyDescent="0.45">
      <c r="A47" t="s">
        <v>131</v>
      </c>
      <c r="B47"/>
      <c r="C47"/>
      <c r="D47" t="s">
        <v>121</v>
      </c>
      <c r="E47"/>
      <c r="F47" t="s">
        <v>122</v>
      </c>
      <c r="G47"/>
      <c r="H47"/>
      <c r="I47"/>
    </row>
    <row r="48" spans="1:11" x14ac:dyDescent="0.45">
      <c r="A48"/>
      <c r="B48"/>
      <c r="C48"/>
      <c r="D48"/>
      <c r="E48"/>
      <c r="F48"/>
      <c r="G48"/>
      <c r="H48"/>
      <c r="I48"/>
    </row>
    <row r="49" spans="1:9" x14ac:dyDescent="0.45">
      <c r="A49" s="117" t="s">
        <v>142</v>
      </c>
      <c r="B49"/>
      <c r="C49"/>
      <c r="D49" t="s">
        <v>123</v>
      </c>
      <c r="E49"/>
      <c r="F49" s="113" t="s">
        <v>124</v>
      </c>
      <c r="G49">
        <v>275000</v>
      </c>
      <c r="H49"/>
      <c r="I49"/>
    </row>
    <row r="50" spans="1:9" x14ac:dyDescent="0.45">
      <c r="A50" t="s">
        <v>132</v>
      </c>
      <c r="B50"/>
      <c r="C50"/>
      <c r="D50"/>
      <c r="E50"/>
      <c r="F50"/>
      <c r="G50"/>
      <c r="H50"/>
      <c r="I50"/>
    </row>
    <row r="51" spans="1:9" x14ac:dyDescent="0.45">
      <c r="A51" t="s">
        <v>133</v>
      </c>
      <c r="B51"/>
      <c r="C51"/>
      <c r="D51"/>
      <c r="E51"/>
      <c r="F51"/>
      <c r="G51">
        <v>312125</v>
      </c>
      <c r="H51"/>
      <c r="I51"/>
    </row>
    <row r="52" spans="1:9" x14ac:dyDescent="0.45">
      <c r="A52" t="s">
        <v>134</v>
      </c>
      <c r="B52"/>
      <c r="C52"/>
      <c r="D52"/>
      <c r="E52"/>
      <c r="F52"/>
      <c r="G52"/>
      <c r="H52"/>
      <c r="I52"/>
    </row>
    <row r="53" spans="1:9" x14ac:dyDescent="0.45">
      <c r="A53"/>
      <c r="B53"/>
      <c r="C53"/>
      <c r="D53"/>
      <c r="E53" t="s">
        <v>125</v>
      </c>
      <c r="F53"/>
      <c r="G53">
        <f xml:space="preserve"> 587125</f>
        <v>587125</v>
      </c>
      <c r="H53"/>
      <c r="I53"/>
    </row>
    <row r="54" spans="1:9" x14ac:dyDescent="0.45">
      <c r="A54" s="117" t="s">
        <v>101</v>
      </c>
      <c r="B54"/>
      <c r="C54"/>
      <c r="D54"/>
      <c r="E54"/>
      <c r="F54"/>
      <c r="G54"/>
      <c r="H54"/>
      <c r="I54"/>
    </row>
    <row r="55" spans="1:9" x14ac:dyDescent="0.45">
      <c r="A55" t="s">
        <v>135</v>
      </c>
      <c r="B55"/>
      <c r="C55"/>
      <c r="D55"/>
      <c r="E55"/>
      <c r="F55"/>
      <c r="G55"/>
      <c r="H55"/>
      <c r="I55"/>
    </row>
    <row r="56" spans="1:9" x14ac:dyDescent="0.45">
      <c r="A56" t="s">
        <v>136</v>
      </c>
      <c r="B56"/>
      <c r="C56"/>
      <c r="D56"/>
      <c r="E56"/>
      <c r="F56"/>
      <c r="G56"/>
      <c r="H56"/>
      <c r="I56"/>
    </row>
    <row r="57" spans="1:9" x14ac:dyDescent="0.45">
      <c r="A57" t="s">
        <v>137</v>
      </c>
      <c r="B57"/>
      <c r="C57"/>
      <c r="D57"/>
      <c r="E57"/>
      <c r="F57"/>
      <c r="G57"/>
      <c r="H57"/>
      <c r="I57"/>
    </row>
    <row r="58" spans="1:9" x14ac:dyDescent="0.45">
      <c r="A58"/>
      <c r="B58"/>
      <c r="C58"/>
      <c r="D58"/>
      <c r="E58"/>
      <c r="F58"/>
      <c r="G58"/>
      <c r="H58"/>
      <c r="I58"/>
    </row>
    <row r="59" spans="1:9" x14ac:dyDescent="0.45">
      <c r="A59" s="117" t="s">
        <v>138</v>
      </c>
      <c r="B59"/>
      <c r="C59"/>
      <c r="D59"/>
      <c r="E59"/>
      <c r="F59"/>
      <c r="G59"/>
      <c r="H59"/>
      <c r="I59"/>
    </row>
    <row r="60" spans="1:9" x14ac:dyDescent="0.45">
      <c r="A60" t="s">
        <v>140</v>
      </c>
      <c r="B60"/>
      <c r="C60"/>
      <c r="D60"/>
      <c r="E60"/>
      <c r="F60"/>
      <c r="G60"/>
      <c r="H60"/>
      <c r="I60"/>
    </row>
    <row r="61" spans="1:9" x14ac:dyDescent="0.45">
      <c r="A61" t="s">
        <v>139</v>
      </c>
      <c r="B61"/>
      <c r="C61"/>
      <c r="D61"/>
      <c r="E61"/>
      <c r="F61"/>
      <c r="G61"/>
      <c r="H61"/>
      <c r="I61"/>
    </row>
    <row r="62" spans="1:9" x14ac:dyDescent="0.45">
      <c r="A62" t="s">
        <v>141</v>
      </c>
      <c r="B62"/>
      <c r="C62"/>
      <c r="D62"/>
      <c r="E62"/>
      <c r="F62"/>
      <c r="G62"/>
      <c r="H62"/>
      <c r="I62"/>
    </row>
    <row r="63" spans="1:9" x14ac:dyDescent="0.45">
      <c r="A63"/>
      <c r="B63"/>
      <c r="C63"/>
      <c r="D63"/>
      <c r="E63"/>
      <c r="F63"/>
      <c r="G63"/>
      <c r="H63"/>
      <c r="I63"/>
    </row>
    <row r="64" spans="1:9" x14ac:dyDescent="0.45">
      <c r="A64" t="s">
        <v>143</v>
      </c>
      <c r="B64">
        <f>12000000</f>
        <v>12000000</v>
      </c>
      <c r="C64"/>
      <c r="D64"/>
      <c r="E64"/>
      <c r="F64"/>
      <c r="G64"/>
      <c r="H64"/>
      <c r="I64"/>
    </row>
    <row r="65" spans="1:9" x14ac:dyDescent="0.45">
      <c r="A65"/>
      <c r="B65"/>
      <c r="C65"/>
      <c r="D65"/>
      <c r="E65"/>
      <c r="F65"/>
      <c r="G65"/>
      <c r="H65"/>
      <c r="I65"/>
    </row>
    <row r="66" spans="1:9" x14ac:dyDescent="0.45">
      <c r="A66"/>
      <c r="B66"/>
      <c r="C66"/>
      <c r="D66"/>
      <c r="E66"/>
      <c r="F66"/>
      <c r="G66"/>
      <c r="H66"/>
      <c r="I66"/>
    </row>
    <row r="67" spans="1:9" x14ac:dyDescent="0.45">
      <c r="A67"/>
      <c r="B67"/>
      <c r="C67"/>
      <c r="D67"/>
      <c r="E67"/>
      <c r="F67"/>
      <c r="G67"/>
      <c r="H67"/>
      <c r="I67"/>
    </row>
    <row r="68" spans="1:9" x14ac:dyDescent="0.45">
      <c r="A68"/>
      <c r="B68"/>
      <c r="C68"/>
      <c r="D68"/>
      <c r="E68"/>
      <c r="F68"/>
      <c r="G68"/>
      <c r="H68"/>
      <c r="I68"/>
    </row>
    <row r="69" spans="1:9" x14ac:dyDescent="0.45">
      <c r="A69"/>
      <c r="B69"/>
      <c r="C69"/>
      <c r="D69"/>
      <c r="E69"/>
      <c r="F69"/>
      <c r="G69"/>
      <c r="H69"/>
      <c r="I69"/>
    </row>
    <row r="70" spans="1:9" x14ac:dyDescent="0.45">
      <c r="A70"/>
      <c r="B70"/>
      <c r="C70"/>
      <c r="D70"/>
      <c r="E70"/>
      <c r="F70"/>
      <c r="G70"/>
      <c r="H70"/>
      <c r="I70"/>
    </row>
    <row r="71" spans="1:9" x14ac:dyDescent="0.45">
      <c r="A71"/>
      <c r="B71"/>
      <c r="C71"/>
      <c r="D71"/>
      <c r="E71"/>
      <c r="F71"/>
      <c r="G71"/>
      <c r="H71"/>
      <c r="I71"/>
    </row>
    <row r="72" spans="1:9" x14ac:dyDescent="0.45">
      <c r="A72"/>
      <c r="B72"/>
      <c r="C72"/>
      <c r="D72"/>
      <c r="E72"/>
      <c r="F72"/>
      <c r="G72"/>
      <c r="H72"/>
      <c r="I72"/>
    </row>
    <row r="73" spans="1:9" x14ac:dyDescent="0.45">
      <c r="A73"/>
      <c r="B73"/>
      <c r="C73"/>
      <c r="D73"/>
      <c r="E73"/>
      <c r="F73"/>
      <c r="G73"/>
      <c r="H73"/>
      <c r="I73"/>
    </row>
    <row r="74" spans="1:9" x14ac:dyDescent="0.45">
      <c r="A74"/>
      <c r="B74"/>
      <c r="C74"/>
      <c r="D74"/>
      <c r="E74"/>
      <c r="F74"/>
      <c r="G74"/>
      <c r="H74"/>
      <c r="I74"/>
    </row>
    <row r="75" spans="1:9" x14ac:dyDescent="0.45">
      <c r="A75"/>
      <c r="B75"/>
      <c r="C75"/>
      <c r="D75"/>
      <c r="E75"/>
      <c r="F75"/>
      <c r="G75"/>
      <c r="H75"/>
      <c r="I75"/>
    </row>
    <row r="76" spans="1:9" x14ac:dyDescent="0.45">
      <c r="A76"/>
      <c r="B76"/>
      <c r="C76"/>
      <c r="D76"/>
      <c r="E76"/>
      <c r="F76"/>
      <c r="G76"/>
      <c r="H76"/>
      <c r="I76"/>
    </row>
    <row r="77" spans="1:9" x14ac:dyDescent="0.45">
      <c r="A77"/>
      <c r="B77"/>
      <c r="C77"/>
      <c r="D77"/>
      <c r="E77"/>
      <c r="F77"/>
      <c r="G77"/>
      <c r="H77"/>
      <c r="I77"/>
    </row>
  </sheetData>
  <mergeCells count="1">
    <mergeCell ref="A1:H1"/>
  </mergeCells>
  <pageMargins left="0.7" right="0.7" top="0.75" bottom="0.75" header="0.3" footer="0.3"/>
  <pageSetup paperSize="9" scale="61"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0160-8BC1-504D-B4AD-04D575D1571E}">
  <sheetPr>
    <pageSetUpPr fitToPage="1"/>
  </sheetPr>
  <dimension ref="A1:Q63"/>
  <sheetViews>
    <sheetView zoomScale="70" zoomScaleNormal="70" workbookViewId="0">
      <selection activeCell="A2" sqref="A2"/>
    </sheetView>
  </sheetViews>
  <sheetFormatPr defaultColWidth="10.83203125" defaultRowHeight="18.5" x14ac:dyDescent="0.45"/>
  <cols>
    <col min="1" max="1" width="54" style="1" customWidth="1"/>
    <col min="2" max="2" width="16.6640625" style="1" customWidth="1"/>
    <col min="3" max="3" width="19.1640625" style="1" bestFit="1" customWidth="1"/>
    <col min="4" max="4" width="16.5" style="1" bestFit="1" customWidth="1"/>
    <col min="5" max="5" width="14.83203125" style="1" bestFit="1" customWidth="1"/>
    <col min="6" max="6" width="15.6640625" style="1" bestFit="1" customWidth="1"/>
    <col min="7" max="7" width="14.83203125" style="1" bestFit="1" customWidth="1"/>
    <col min="8" max="8" width="15.6640625" style="1" bestFit="1" customWidth="1"/>
    <col min="9" max="9" width="13.1640625" style="1" bestFit="1" customWidth="1"/>
    <col min="10" max="10" width="12.83203125" style="1" bestFit="1" customWidth="1"/>
    <col min="11" max="16" width="10.83203125" style="1"/>
    <col min="17" max="17" width="11.75" style="1" bestFit="1" customWidth="1"/>
    <col min="18" max="16384" width="10.83203125" style="1"/>
  </cols>
  <sheetData>
    <row r="1" spans="1:11" x14ac:dyDescent="0.45">
      <c r="A1" s="133" t="s">
        <v>89</v>
      </c>
      <c r="B1" s="134"/>
      <c r="C1" s="134"/>
      <c r="D1" s="134"/>
      <c r="E1" s="134"/>
      <c r="F1" s="134"/>
      <c r="G1" s="134"/>
      <c r="H1" s="135"/>
    </row>
    <row r="2" spans="1:11" ht="19.5" x14ac:dyDescent="0.45">
      <c r="A2" s="131" t="s">
        <v>301</v>
      </c>
      <c r="B2" s="17"/>
      <c r="C2" s="18" t="s">
        <v>90</v>
      </c>
      <c r="D2" s="18" t="s">
        <v>91</v>
      </c>
      <c r="E2" s="18" t="s">
        <v>92</v>
      </c>
      <c r="F2" s="18" t="s">
        <v>93</v>
      </c>
      <c r="G2" s="18" t="s">
        <v>94</v>
      </c>
      <c r="H2" s="19" t="s">
        <v>95</v>
      </c>
    </row>
    <row r="3" spans="1:11" ht="19.5" x14ac:dyDescent="0.45">
      <c r="A3" s="20" t="s">
        <v>59</v>
      </c>
      <c r="B3" s="21"/>
      <c r="C3" s="48"/>
      <c r="D3" s="48"/>
      <c r="E3" s="48"/>
      <c r="F3" s="48"/>
      <c r="G3" s="48"/>
      <c r="H3" s="104"/>
      <c r="I3" s="14"/>
      <c r="J3" s="14"/>
      <c r="K3" s="14"/>
    </row>
    <row r="4" spans="1:11" ht="19.5" x14ac:dyDescent="0.45">
      <c r="A4" s="23" t="s">
        <v>17</v>
      </c>
      <c r="B4" s="24"/>
      <c r="C4" s="49">
        <v>43650000</v>
      </c>
      <c r="D4" s="49">
        <v>43650000</v>
      </c>
      <c r="E4" s="50"/>
      <c r="F4" s="50"/>
      <c r="G4" s="50"/>
      <c r="H4" s="82"/>
      <c r="I4" s="14"/>
      <c r="J4" s="14"/>
      <c r="K4" s="14"/>
    </row>
    <row r="5" spans="1:11" ht="19.5" x14ac:dyDescent="0.45">
      <c r="A5" s="23" t="s">
        <v>61</v>
      </c>
      <c r="B5" s="24"/>
      <c r="C5" s="51">
        <v>13986299.6</v>
      </c>
      <c r="D5" s="51">
        <v>13986299.6</v>
      </c>
      <c r="E5" s="51">
        <v>13986299.6</v>
      </c>
      <c r="F5" s="51">
        <v>13986299.6</v>
      </c>
      <c r="G5" s="51">
        <v>27972598.5</v>
      </c>
      <c r="H5" s="105">
        <v>55945197</v>
      </c>
      <c r="I5" s="14"/>
      <c r="J5" s="14"/>
      <c r="K5" s="14"/>
    </row>
    <row r="6" spans="1:11" ht="19.5" x14ac:dyDescent="0.45">
      <c r="A6" s="23" t="s">
        <v>69</v>
      </c>
      <c r="B6" s="24"/>
      <c r="C6" s="50"/>
      <c r="D6" s="51">
        <v>2997064</v>
      </c>
      <c r="E6" s="51">
        <v>5994128</v>
      </c>
      <c r="F6" s="51">
        <v>5994128</v>
      </c>
      <c r="G6" s="51">
        <v>5994128</v>
      </c>
      <c r="H6" s="105">
        <v>8991193</v>
      </c>
      <c r="I6" s="14"/>
      <c r="J6" s="14"/>
      <c r="K6" s="14"/>
    </row>
    <row r="7" spans="1:11" ht="19.5" x14ac:dyDescent="0.45">
      <c r="A7" s="25" t="s">
        <v>60</v>
      </c>
      <c r="B7" s="26"/>
      <c r="C7" s="52">
        <f t="shared" ref="C7:H7" si="0">SUM(C4:C6)</f>
        <v>57636299.600000001</v>
      </c>
      <c r="D7" s="52">
        <f t="shared" si="0"/>
        <v>60633363.600000001</v>
      </c>
      <c r="E7" s="52">
        <f t="shared" si="0"/>
        <v>19980427.600000001</v>
      </c>
      <c r="F7" s="52">
        <f t="shared" si="0"/>
        <v>19980427.600000001</v>
      </c>
      <c r="G7" s="52">
        <f t="shared" si="0"/>
        <v>33966726.5</v>
      </c>
      <c r="H7" s="106">
        <f t="shared" si="0"/>
        <v>64936390</v>
      </c>
      <c r="I7" s="14"/>
      <c r="J7" s="14"/>
      <c r="K7" s="14"/>
    </row>
    <row r="8" spans="1:11" ht="19.5" x14ac:dyDescent="0.45">
      <c r="A8" s="16"/>
      <c r="B8" s="22"/>
      <c r="C8" s="50"/>
      <c r="D8" s="52"/>
      <c r="E8" s="52"/>
      <c r="F8" s="52"/>
      <c r="G8" s="52"/>
      <c r="H8" s="106"/>
      <c r="I8" s="14"/>
      <c r="J8" s="14"/>
      <c r="K8" s="14"/>
    </row>
    <row r="9" spans="1:11" ht="19.5" x14ac:dyDescent="0.45">
      <c r="A9" s="25" t="s">
        <v>75</v>
      </c>
      <c r="B9" s="26"/>
      <c r="C9" s="50"/>
      <c r="D9" s="50"/>
      <c r="E9" s="50"/>
      <c r="F9" s="50"/>
      <c r="G9" s="50"/>
      <c r="H9" s="82"/>
      <c r="I9" s="14"/>
      <c r="J9" s="14"/>
      <c r="K9" s="14"/>
    </row>
    <row r="10" spans="1:11" ht="19.5" x14ac:dyDescent="0.45">
      <c r="A10" s="23" t="s">
        <v>62</v>
      </c>
      <c r="B10" s="24"/>
      <c r="C10" s="118">
        <v>45700000</v>
      </c>
      <c r="D10" s="53"/>
      <c r="E10" s="53"/>
      <c r="F10" s="53"/>
      <c r="G10" s="53"/>
      <c r="H10" s="103"/>
      <c r="I10" s="14"/>
      <c r="J10" s="14"/>
      <c r="K10" s="14"/>
    </row>
    <row r="11" spans="1:11" ht="19.5" x14ac:dyDescent="0.45">
      <c r="A11" s="23" t="s">
        <v>63</v>
      </c>
      <c r="B11" s="24"/>
      <c r="C11" s="118">
        <v>6305000</v>
      </c>
      <c r="D11" s="53"/>
      <c r="E11" s="53"/>
      <c r="F11" s="53"/>
      <c r="G11" s="53"/>
      <c r="H11" s="103"/>
      <c r="I11" s="14"/>
      <c r="J11" s="14"/>
      <c r="K11" s="14"/>
    </row>
    <row r="12" spans="1:11" ht="19.5" x14ac:dyDescent="0.45">
      <c r="A12" s="23" t="s">
        <v>74</v>
      </c>
      <c r="B12" s="24"/>
      <c r="C12" s="118"/>
      <c r="D12" s="118">
        <v>5588022</v>
      </c>
      <c r="E12" s="118">
        <v>5588022</v>
      </c>
      <c r="F12" s="118">
        <v>5588022</v>
      </c>
      <c r="G12" s="118">
        <v>5588022</v>
      </c>
      <c r="H12" s="118">
        <v>11176044</v>
      </c>
      <c r="I12" s="14"/>
      <c r="J12" s="14"/>
      <c r="K12" s="14"/>
    </row>
    <row r="13" spans="1:11" ht="19.5" x14ac:dyDescent="0.45">
      <c r="A13" s="27" t="s">
        <v>71</v>
      </c>
      <c r="B13" s="24"/>
      <c r="C13" s="118">
        <v>6822585</v>
      </c>
      <c r="D13" s="118">
        <v>6822585</v>
      </c>
      <c r="E13" s="118">
        <v>6822585</v>
      </c>
      <c r="F13" s="118">
        <v>6822585</v>
      </c>
      <c r="G13" s="118">
        <v>13645170</v>
      </c>
      <c r="H13" s="119">
        <v>27290340</v>
      </c>
      <c r="I13" s="2"/>
      <c r="J13" s="14"/>
      <c r="K13" s="14"/>
    </row>
    <row r="14" spans="1:11" ht="19.5" x14ac:dyDescent="0.45">
      <c r="A14" s="27" t="s">
        <v>72</v>
      </c>
      <c r="B14" s="24"/>
      <c r="C14" s="118">
        <v>1750000</v>
      </c>
      <c r="D14" s="118">
        <v>1750000</v>
      </c>
      <c r="E14" s="118">
        <v>1750000</v>
      </c>
      <c r="F14" s="118">
        <v>1750000</v>
      </c>
      <c r="G14" s="118">
        <v>1750000</v>
      </c>
      <c r="H14" s="118">
        <v>1750000</v>
      </c>
      <c r="I14" s="2"/>
      <c r="J14" s="14"/>
      <c r="K14" s="14"/>
    </row>
    <row r="15" spans="1:11" ht="19.5" x14ac:dyDescent="0.45">
      <c r="A15" s="27" t="s">
        <v>47</v>
      </c>
      <c r="B15" s="24"/>
      <c r="C15" s="118">
        <v>510750</v>
      </c>
      <c r="D15" s="118">
        <v>510750</v>
      </c>
      <c r="E15" s="118">
        <v>510750</v>
      </c>
      <c r="F15" s="118">
        <v>510750</v>
      </c>
      <c r="G15" s="118">
        <v>510750</v>
      </c>
      <c r="H15" s="118">
        <v>510750</v>
      </c>
      <c r="I15" s="2"/>
      <c r="J15" s="3"/>
      <c r="K15" s="14"/>
    </row>
    <row r="16" spans="1:11" ht="19.5" x14ac:dyDescent="0.45">
      <c r="A16" s="27" t="s">
        <v>73</v>
      </c>
      <c r="B16" s="24"/>
      <c r="C16" s="118">
        <v>1168500</v>
      </c>
      <c r="D16" s="118">
        <v>1168500</v>
      </c>
      <c r="E16" s="118">
        <v>1168500</v>
      </c>
      <c r="F16" s="118">
        <v>1168500</v>
      </c>
      <c r="G16" s="118">
        <v>1168500</v>
      </c>
      <c r="H16" s="118">
        <v>1168500</v>
      </c>
      <c r="I16" s="2"/>
      <c r="J16" s="3"/>
      <c r="K16" s="14"/>
    </row>
    <row r="17" spans="1:13" ht="19.5" x14ac:dyDescent="0.45">
      <c r="A17" s="27" t="s">
        <v>48</v>
      </c>
      <c r="B17" s="24"/>
      <c r="C17" s="118">
        <v>135300</v>
      </c>
      <c r="D17" s="118">
        <v>135300</v>
      </c>
      <c r="E17" s="118">
        <v>135300</v>
      </c>
      <c r="F17" s="118">
        <v>135300</v>
      </c>
      <c r="G17" s="118">
        <v>135300</v>
      </c>
      <c r="H17" s="118">
        <v>135300</v>
      </c>
      <c r="I17" s="2"/>
      <c r="J17" s="3"/>
      <c r="K17" s="14"/>
    </row>
    <row r="18" spans="1:13" ht="19.5" x14ac:dyDescent="0.45">
      <c r="A18" s="27" t="s">
        <v>49</v>
      </c>
      <c r="B18" s="24"/>
      <c r="C18" s="118">
        <v>492000</v>
      </c>
      <c r="D18" s="118">
        <v>492000</v>
      </c>
      <c r="E18" s="118">
        <v>492000</v>
      </c>
      <c r="F18" s="118">
        <v>492000</v>
      </c>
      <c r="G18" s="118">
        <v>492000</v>
      </c>
      <c r="H18" s="118">
        <v>492000</v>
      </c>
      <c r="I18" s="2"/>
      <c r="J18" s="3"/>
      <c r="K18" s="14"/>
    </row>
    <row r="19" spans="1:13" ht="20.5" x14ac:dyDescent="0.45">
      <c r="A19" s="23" t="s">
        <v>76</v>
      </c>
      <c r="B19" s="24"/>
      <c r="C19" s="118">
        <v>650375</v>
      </c>
      <c r="D19" s="118">
        <v>650375</v>
      </c>
      <c r="E19" s="118">
        <v>650375</v>
      </c>
      <c r="F19" s="118">
        <v>650375</v>
      </c>
      <c r="G19" s="118">
        <v>650375</v>
      </c>
      <c r="H19" s="118">
        <v>650375</v>
      </c>
      <c r="I19" s="2"/>
      <c r="J19" s="3"/>
      <c r="K19" s="14"/>
    </row>
    <row r="20" spans="1:13" ht="19.5" x14ac:dyDescent="0.45">
      <c r="A20" s="23" t="s">
        <v>51</v>
      </c>
      <c r="B20" s="24"/>
      <c r="C20" s="118">
        <v>215250</v>
      </c>
      <c r="D20" s="118">
        <v>215250</v>
      </c>
      <c r="E20" s="118">
        <v>215250</v>
      </c>
      <c r="F20" s="118">
        <v>215250</v>
      </c>
      <c r="G20" s="118">
        <v>215250</v>
      </c>
      <c r="H20" s="118">
        <v>215250</v>
      </c>
      <c r="I20" s="2"/>
      <c r="J20" s="3"/>
      <c r="K20" s="14"/>
    </row>
    <row r="21" spans="1:13" ht="19.5" x14ac:dyDescent="0.45">
      <c r="A21" s="23" t="s">
        <v>54</v>
      </c>
      <c r="B21" s="24"/>
      <c r="C21" s="53"/>
      <c r="D21" s="53"/>
      <c r="E21" s="118">
        <v>92250</v>
      </c>
      <c r="F21" s="53"/>
      <c r="G21" s="53"/>
      <c r="H21" s="119">
        <v>92250</v>
      </c>
      <c r="I21" s="2"/>
      <c r="J21" s="3"/>
      <c r="K21" s="14"/>
    </row>
    <row r="22" spans="1:13" ht="19.5" x14ac:dyDescent="0.45">
      <c r="A22" s="23" t="s">
        <v>64</v>
      </c>
      <c r="B22" s="24"/>
      <c r="C22" s="118">
        <v>1725000</v>
      </c>
      <c r="D22" s="53"/>
      <c r="E22" s="53"/>
      <c r="F22" s="118">
        <v>1725000</v>
      </c>
      <c r="G22" s="53"/>
      <c r="H22" s="103"/>
      <c r="I22" s="14"/>
      <c r="J22" s="14"/>
      <c r="K22" s="14"/>
    </row>
    <row r="23" spans="1:13" ht="19.5" x14ac:dyDescent="0.45">
      <c r="A23" s="23" t="s">
        <v>65</v>
      </c>
      <c r="B23" s="24"/>
      <c r="C23" s="2">
        <v>3037543</v>
      </c>
      <c r="D23" s="2">
        <v>635000</v>
      </c>
      <c r="E23" s="2">
        <v>3037543</v>
      </c>
      <c r="F23" s="2">
        <v>-63887</v>
      </c>
      <c r="G23" s="2">
        <v>6075085</v>
      </c>
      <c r="H23" s="2">
        <v>8003827</v>
      </c>
      <c r="I23" s="14"/>
      <c r="J23" s="14"/>
      <c r="K23" s="14"/>
    </row>
    <row r="24" spans="1:13" ht="19.5" x14ac:dyDescent="0.45">
      <c r="A24" s="25" t="s">
        <v>66</v>
      </c>
      <c r="B24" s="26"/>
      <c r="C24" s="54">
        <f>SUM(C10:C23)</f>
        <v>68512303</v>
      </c>
      <c r="D24" s="54">
        <f>SUM(D12:D23)</f>
        <v>17967782</v>
      </c>
      <c r="E24" s="54">
        <f>SUM(E10:E23)</f>
        <v>20462575</v>
      </c>
      <c r="F24" s="54">
        <f>SUM(F10:F23)</f>
        <v>18993895</v>
      </c>
      <c r="G24" s="54">
        <f>SUM(G10:G23)</f>
        <v>30230452</v>
      </c>
      <c r="H24" s="73">
        <f>SUM(H10:H23)</f>
        <v>51484636</v>
      </c>
      <c r="I24" s="14"/>
      <c r="J24" s="14"/>
      <c r="K24" s="14"/>
    </row>
    <row r="25" spans="1:13" ht="19.5" x14ac:dyDescent="0.45">
      <c r="A25" s="25"/>
      <c r="B25" s="26"/>
      <c r="C25" s="50"/>
      <c r="D25" s="50"/>
      <c r="E25" s="50"/>
      <c r="F25" s="50"/>
      <c r="G25" s="50"/>
      <c r="H25" s="82"/>
      <c r="I25" s="14"/>
      <c r="J25" s="14"/>
      <c r="K25" s="14"/>
    </row>
    <row r="26" spans="1:13" ht="19.5" x14ac:dyDescent="0.45">
      <c r="A26" s="25" t="s">
        <v>67</v>
      </c>
      <c r="B26" s="26"/>
      <c r="C26" s="51">
        <f t="shared" ref="C26:H26" si="1">C7-C24</f>
        <v>-10876003.399999999</v>
      </c>
      <c r="D26" s="51">
        <f t="shared" si="1"/>
        <v>42665581.600000001</v>
      </c>
      <c r="E26" s="51">
        <f t="shared" si="1"/>
        <v>-482147.39999999851</v>
      </c>
      <c r="F26" s="51">
        <f t="shared" si="1"/>
        <v>986532.60000000149</v>
      </c>
      <c r="G26" s="51">
        <f t="shared" si="1"/>
        <v>3736274.5</v>
      </c>
      <c r="H26" s="105">
        <f t="shared" si="1"/>
        <v>13451754</v>
      </c>
      <c r="I26" s="14"/>
      <c r="J26" s="14"/>
      <c r="K26" s="14"/>
    </row>
    <row r="27" spans="1:13" ht="20" thickBot="1" x14ac:dyDescent="0.5">
      <c r="A27" s="25" t="s">
        <v>70</v>
      </c>
      <c r="B27" s="26"/>
      <c r="C27" s="49">
        <v>-15950000</v>
      </c>
      <c r="D27" s="107">
        <v>-26826003</v>
      </c>
      <c r="E27" s="51">
        <v>15839579</v>
      </c>
      <c r="F27" s="51">
        <v>15357432</v>
      </c>
      <c r="G27" s="51">
        <v>16343965</v>
      </c>
      <c r="H27" s="105">
        <v>20080240</v>
      </c>
      <c r="I27" s="14"/>
      <c r="J27" s="14"/>
      <c r="K27" s="14"/>
    </row>
    <row r="28" spans="1:13" ht="20" thickBot="1" x14ac:dyDescent="0.5">
      <c r="A28" s="28" t="s">
        <v>68</v>
      </c>
      <c r="B28" s="29"/>
      <c r="C28" s="107">
        <f t="shared" ref="C28:H28" si="2">C26+C27</f>
        <v>-26826003.399999999</v>
      </c>
      <c r="D28" s="107">
        <f t="shared" si="2"/>
        <v>15839578.600000001</v>
      </c>
      <c r="E28" s="107">
        <f t="shared" si="2"/>
        <v>15357431.600000001</v>
      </c>
      <c r="F28" s="107">
        <f t="shared" si="2"/>
        <v>16343964.600000001</v>
      </c>
      <c r="G28" s="107">
        <f t="shared" si="2"/>
        <v>20080239.5</v>
      </c>
      <c r="H28" s="108">
        <f t="shared" si="2"/>
        <v>33531994</v>
      </c>
      <c r="I28" s="14"/>
      <c r="J28" s="14"/>
      <c r="K28" s="14"/>
    </row>
    <row r="29" spans="1:13" ht="19.5" x14ac:dyDescent="0.45">
      <c r="A29" s="13"/>
      <c r="B29" s="13"/>
      <c r="C29" s="14"/>
    </row>
    <row r="30" spans="1:13" x14ac:dyDescent="0.45">
      <c r="A30"/>
      <c r="B30"/>
      <c r="C30"/>
      <c r="D30"/>
      <c r="E30"/>
      <c r="F30"/>
      <c r="G30"/>
      <c r="H30"/>
    </row>
    <row r="31" spans="1:13" x14ac:dyDescent="0.45">
      <c r="A31" s="127" t="s">
        <v>189</v>
      </c>
      <c r="B31" t="s">
        <v>196</v>
      </c>
      <c r="C31" t="s">
        <v>197</v>
      </c>
      <c r="D31"/>
      <c r="E31"/>
      <c r="F31"/>
      <c r="G31" s="128" t="s">
        <v>227</v>
      </c>
      <c r="H31"/>
    </row>
    <row r="32" spans="1:13" x14ac:dyDescent="0.45">
      <c r="A32" t="s">
        <v>190</v>
      </c>
      <c r="B32" s="124">
        <v>13986300</v>
      </c>
      <c r="C32" s="124">
        <v>5994128</v>
      </c>
      <c r="D32"/>
      <c r="E32"/>
      <c r="F32"/>
      <c r="G32" s="117" t="s">
        <v>228</v>
      </c>
      <c r="H32"/>
      <c r="K32" s="1" t="s">
        <v>235</v>
      </c>
      <c r="M32" s="1" t="s">
        <v>269</v>
      </c>
    </row>
    <row r="33" spans="1:13" x14ac:dyDescent="0.45">
      <c r="A33" t="s">
        <v>192</v>
      </c>
      <c r="B33" s="124">
        <v>13986300</v>
      </c>
      <c r="C33" s="124">
        <v>5994128</v>
      </c>
      <c r="D33"/>
      <c r="E33"/>
      <c r="F33"/>
      <c r="G33" t="s">
        <v>229</v>
      </c>
      <c r="H33"/>
      <c r="M33" s="2">
        <v>3037543</v>
      </c>
    </row>
    <row r="34" spans="1:13" x14ac:dyDescent="0.45">
      <c r="A34" t="s">
        <v>193</v>
      </c>
      <c r="B34" s="124">
        <v>13986300</v>
      </c>
      <c r="C34" s="124">
        <v>5994128</v>
      </c>
      <c r="D34"/>
      <c r="E34"/>
      <c r="F34"/>
      <c r="G34" t="s">
        <v>230</v>
      </c>
      <c r="H34"/>
      <c r="K34" s="2">
        <v>2402463</v>
      </c>
      <c r="M34" s="2">
        <v>635000</v>
      </c>
    </row>
    <row r="35" spans="1:13" x14ac:dyDescent="0.45">
      <c r="A35" t="s">
        <v>191</v>
      </c>
      <c r="B35" s="124">
        <v>13986300</v>
      </c>
      <c r="C35" s="124">
        <v>5994128</v>
      </c>
      <c r="D35"/>
      <c r="E35"/>
      <c r="F35"/>
      <c r="G35" t="s">
        <v>231</v>
      </c>
      <c r="H35"/>
      <c r="M35" s="2">
        <v>3037543</v>
      </c>
    </row>
    <row r="36" spans="1:13" x14ac:dyDescent="0.45">
      <c r="A36" t="s">
        <v>194</v>
      </c>
      <c r="B36" s="124">
        <v>27972599</v>
      </c>
      <c r="C36" s="124">
        <v>11988257</v>
      </c>
      <c r="D36"/>
      <c r="E36"/>
      <c r="F36"/>
      <c r="G36" t="s">
        <v>232</v>
      </c>
      <c r="H36"/>
      <c r="I36" s="15"/>
      <c r="K36" s="2">
        <v>3101430</v>
      </c>
      <c r="M36" s="2">
        <v>-63887</v>
      </c>
    </row>
    <row r="37" spans="1:13" x14ac:dyDescent="0.45">
      <c r="A37" t="s">
        <v>195</v>
      </c>
      <c r="B37" s="124">
        <v>55945197</v>
      </c>
      <c r="C37" s="124">
        <v>23976513</v>
      </c>
      <c r="D37"/>
      <c r="E37"/>
      <c r="F37"/>
      <c r="G37" t="s">
        <v>233</v>
      </c>
      <c r="H37"/>
      <c r="I37" s="15"/>
      <c r="J37" s="15">
        <f>H35*0.5</f>
        <v>0</v>
      </c>
      <c r="K37" s="2"/>
      <c r="M37" s="2">
        <v>6075085</v>
      </c>
    </row>
    <row r="38" spans="1:13" x14ac:dyDescent="0.45">
      <c r="A38"/>
      <c r="B38"/>
      <c r="C38"/>
      <c r="D38"/>
      <c r="E38"/>
      <c r="F38"/>
      <c r="G38" t="s">
        <v>234</v>
      </c>
      <c r="H38"/>
      <c r="K38" s="2">
        <v>4146344</v>
      </c>
      <c r="M38" s="2">
        <v>8003827</v>
      </c>
    </row>
    <row r="39" spans="1:13" x14ac:dyDescent="0.45">
      <c r="A39"/>
      <c r="B39"/>
      <c r="C39"/>
      <c r="D39"/>
      <c r="E39"/>
      <c r="F39"/>
      <c r="G39"/>
      <c r="H39"/>
    </row>
    <row r="40" spans="1:13" x14ac:dyDescent="0.45">
      <c r="A40" s="128" t="s">
        <v>209</v>
      </c>
      <c r="B40" t="s">
        <v>205</v>
      </c>
      <c r="C40" t="s">
        <v>206</v>
      </c>
      <c r="D40" t="s">
        <v>207</v>
      </c>
      <c r="E40" t="s">
        <v>101</v>
      </c>
      <c r="F40" t="s">
        <v>198</v>
      </c>
      <c r="G40"/>
      <c r="H40" s="117" t="s">
        <v>235</v>
      </c>
      <c r="I40" s="1" t="s">
        <v>236</v>
      </c>
    </row>
    <row r="41" spans="1:13" x14ac:dyDescent="0.45">
      <c r="A41" t="s">
        <v>199</v>
      </c>
      <c r="B41" s="124">
        <v>2997064</v>
      </c>
      <c r="C41" s="124">
        <v>2997064</v>
      </c>
      <c r="D41">
        <v>0</v>
      </c>
      <c r="E41">
        <v>0</v>
      </c>
      <c r="F41">
        <v>0</v>
      </c>
      <c r="G41"/>
      <c r="H41" t="s">
        <v>237</v>
      </c>
    </row>
    <row r="42" spans="1:13" x14ac:dyDescent="0.45">
      <c r="A42" t="s">
        <v>200</v>
      </c>
      <c r="B42">
        <v>0</v>
      </c>
      <c r="C42" s="124">
        <v>2997064</v>
      </c>
      <c r="D42" s="124">
        <v>2997064</v>
      </c>
      <c r="E42">
        <v>0</v>
      </c>
      <c r="F42">
        <v>0</v>
      </c>
      <c r="G42"/>
      <c r="H42" t="s">
        <v>238</v>
      </c>
      <c r="I42" s="1" t="s">
        <v>244</v>
      </c>
    </row>
    <row r="43" spans="1:13" x14ac:dyDescent="0.45">
      <c r="A43" t="s">
        <v>201</v>
      </c>
      <c r="B43">
        <v>0</v>
      </c>
      <c r="C43">
        <v>0</v>
      </c>
      <c r="D43" s="124">
        <v>2997064</v>
      </c>
      <c r="E43" s="124">
        <v>2997064</v>
      </c>
      <c r="F43">
        <v>0</v>
      </c>
      <c r="G43"/>
      <c r="H43" t="s">
        <v>239</v>
      </c>
      <c r="I43" s="1" t="s">
        <v>245</v>
      </c>
    </row>
    <row r="44" spans="1:13" x14ac:dyDescent="0.45">
      <c r="A44" t="s">
        <v>202</v>
      </c>
      <c r="B44">
        <v>0</v>
      </c>
      <c r="C44">
        <v>0</v>
      </c>
      <c r="D44">
        <v>0</v>
      </c>
      <c r="E44" s="124">
        <v>2997064</v>
      </c>
      <c r="F44" s="124">
        <v>2997064</v>
      </c>
      <c r="G44"/>
      <c r="H44" t="s">
        <v>5</v>
      </c>
      <c r="I44" s="1" t="s">
        <v>246</v>
      </c>
    </row>
    <row r="45" spans="1:13" x14ac:dyDescent="0.45">
      <c r="A45" t="s">
        <v>203</v>
      </c>
      <c r="B45">
        <v>0</v>
      </c>
      <c r="C45">
        <v>0</v>
      </c>
      <c r="D45">
        <v>0</v>
      </c>
      <c r="E45">
        <v>0</v>
      </c>
      <c r="F45" s="124">
        <v>5994129</v>
      </c>
      <c r="G45"/>
      <c r="H45" t="s">
        <v>241</v>
      </c>
      <c r="I45" s="1" t="s">
        <v>247</v>
      </c>
    </row>
    <row r="46" spans="1:13" x14ac:dyDescent="0.45">
      <c r="A46" t="s">
        <v>204</v>
      </c>
      <c r="B46">
        <v>0</v>
      </c>
      <c r="C46">
        <v>0</v>
      </c>
      <c r="D46">
        <v>0</v>
      </c>
      <c r="E46">
        <v>0</v>
      </c>
      <c r="F46">
        <v>0</v>
      </c>
      <c r="G46"/>
      <c r="H46" t="s">
        <v>240</v>
      </c>
      <c r="I46" s="1" t="s">
        <v>248</v>
      </c>
    </row>
    <row r="47" spans="1:13" x14ac:dyDescent="0.45">
      <c r="A47"/>
      <c r="B47"/>
      <c r="C47"/>
      <c r="D47"/>
      <c r="E47"/>
      <c r="F47"/>
      <c r="G47"/>
      <c r="H47" t="s">
        <v>242</v>
      </c>
      <c r="I47" s="1" t="s">
        <v>249</v>
      </c>
    </row>
    <row r="48" spans="1:13" x14ac:dyDescent="0.45">
      <c r="A48" t="s">
        <v>208</v>
      </c>
      <c r="B48" s="124">
        <v>2997064</v>
      </c>
      <c r="C48" s="124">
        <v>5994129</v>
      </c>
      <c r="D48" s="124">
        <v>5994129</v>
      </c>
      <c r="E48" s="124">
        <v>5994129</v>
      </c>
      <c r="F48" s="124">
        <v>5994129</v>
      </c>
      <c r="G48"/>
      <c r="H48" t="s">
        <v>243</v>
      </c>
      <c r="I48" s="1" t="s">
        <v>250</v>
      </c>
    </row>
    <row r="49" spans="1:17" x14ac:dyDescent="0.45">
      <c r="A49"/>
      <c r="B49"/>
      <c r="C49"/>
      <c r="D49"/>
      <c r="E49"/>
      <c r="F49"/>
      <c r="G49"/>
      <c r="H49"/>
    </row>
    <row r="50" spans="1:17" x14ac:dyDescent="0.45">
      <c r="A50" s="128" t="s">
        <v>210</v>
      </c>
      <c r="B50" s="128" t="s">
        <v>218</v>
      </c>
      <c r="C50"/>
      <c r="D50"/>
      <c r="E50"/>
      <c r="F50"/>
      <c r="G50"/>
      <c r="H50" t="s">
        <v>251</v>
      </c>
      <c r="M50" s="1" t="s">
        <v>258</v>
      </c>
    </row>
    <row r="51" spans="1:17" x14ac:dyDescent="0.45">
      <c r="A51" t="s">
        <v>212</v>
      </c>
      <c r="B51" t="s">
        <v>219</v>
      </c>
      <c r="C51"/>
      <c r="D51"/>
      <c r="E51"/>
      <c r="F51"/>
      <c r="G51"/>
      <c r="H51" t="s">
        <v>254</v>
      </c>
      <c r="I51" s="1" t="s">
        <v>255</v>
      </c>
      <c r="M51" s="1" t="s">
        <v>266</v>
      </c>
    </row>
    <row r="52" spans="1:17" x14ac:dyDescent="0.45">
      <c r="A52" t="s">
        <v>211</v>
      </c>
      <c r="B52" t="s">
        <v>220</v>
      </c>
      <c r="C52"/>
      <c r="D52" s="129" t="s">
        <v>226</v>
      </c>
      <c r="E52"/>
      <c r="F52"/>
      <c r="G52"/>
      <c r="H52" t="s">
        <v>91</v>
      </c>
      <c r="I52" s="1" t="s">
        <v>255</v>
      </c>
      <c r="M52" s="1" t="s">
        <v>267</v>
      </c>
    </row>
    <row r="53" spans="1:17" x14ac:dyDescent="0.45">
      <c r="A53" t="s">
        <v>213</v>
      </c>
      <c r="B53" t="s">
        <v>221</v>
      </c>
      <c r="C53"/>
      <c r="D53"/>
      <c r="E53"/>
      <c r="F53"/>
      <c r="G53"/>
      <c r="H53" t="s">
        <v>206</v>
      </c>
      <c r="I53" s="1" t="s">
        <v>255</v>
      </c>
    </row>
    <row r="54" spans="1:17" x14ac:dyDescent="0.45">
      <c r="A54" t="s">
        <v>214</v>
      </c>
      <c r="B54" t="s">
        <v>222</v>
      </c>
      <c r="C54"/>
      <c r="D54"/>
      <c r="E54"/>
      <c r="F54"/>
      <c r="G54"/>
      <c r="H54" t="s">
        <v>253</v>
      </c>
      <c r="I54" s="1" t="s">
        <v>255</v>
      </c>
    </row>
    <row r="55" spans="1:17" x14ac:dyDescent="0.45">
      <c r="A55" t="s">
        <v>215</v>
      </c>
      <c r="B55" t="s">
        <v>223</v>
      </c>
      <c r="C55"/>
      <c r="D55"/>
      <c r="E55"/>
      <c r="F55"/>
      <c r="G55"/>
      <c r="H55" t="s">
        <v>94</v>
      </c>
      <c r="I55" s="1" t="s">
        <v>256</v>
      </c>
    </row>
    <row r="56" spans="1:17" x14ac:dyDescent="0.45">
      <c r="A56" t="s">
        <v>216</v>
      </c>
      <c r="B56" t="s">
        <v>224</v>
      </c>
      <c r="C56"/>
      <c r="D56"/>
      <c r="E56"/>
      <c r="F56"/>
      <c r="G56"/>
      <c r="H56" t="s">
        <v>95</v>
      </c>
      <c r="I56" s="1" t="s">
        <v>257</v>
      </c>
    </row>
    <row r="57" spans="1:17" x14ac:dyDescent="0.45">
      <c r="A57" t="s">
        <v>217</v>
      </c>
      <c r="B57" t="s">
        <v>225</v>
      </c>
      <c r="C57"/>
      <c r="D57"/>
      <c r="E57"/>
      <c r="F57"/>
      <c r="G57"/>
      <c r="H57"/>
    </row>
    <row r="58" spans="1:17" x14ac:dyDescent="0.45">
      <c r="A58"/>
      <c r="B58"/>
      <c r="C58"/>
      <c r="D58"/>
      <c r="E58"/>
      <c r="F58"/>
      <c r="G58" s="111" t="s">
        <v>260</v>
      </c>
      <c r="H58" t="s">
        <v>259</v>
      </c>
      <c r="Q58" s="1" t="s">
        <v>263</v>
      </c>
    </row>
    <row r="59" spans="1:17" x14ac:dyDescent="0.45">
      <c r="A59"/>
      <c r="B59"/>
      <c r="C59"/>
      <c r="D59"/>
      <c r="E59"/>
      <c r="F59"/>
      <c r="G59" s="111" t="s">
        <v>252</v>
      </c>
      <c r="H59" t="s">
        <v>91</v>
      </c>
      <c r="I59" s="2" t="s">
        <v>268</v>
      </c>
      <c r="Q59" s="2">
        <v>2402463</v>
      </c>
    </row>
    <row r="60" spans="1:17" x14ac:dyDescent="0.45">
      <c r="A60"/>
      <c r="B60"/>
      <c r="C60"/>
      <c r="D60"/>
      <c r="E60"/>
      <c r="F60"/>
      <c r="G60" s="111" t="s">
        <v>261</v>
      </c>
      <c r="H60" t="s">
        <v>207</v>
      </c>
      <c r="I60" s="1" t="s">
        <v>264</v>
      </c>
      <c r="Q60" s="2">
        <v>3101430</v>
      </c>
    </row>
    <row r="61" spans="1:17" x14ac:dyDescent="0.45">
      <c r="A61"/>
      <c r="B61"/>
      <c r="C61"/>
      <c r="D61"/>
      <c r="E61"/>
      <c r="F61"/>
      <c r="G61" s="111" t="s">
        <v>262</v>
      </c>
      <c r="H61" t="s">
        <v>138</v>
      </c>
      <c r="I61" s="1" t="s">
        <v>265</v>
      </c>
      <c r="Q61" s="2">
        <v>4146344</v>
      </c>
    </row>
    <row r="62" spans="1:17" x14ac:dyDescent="0.45">
      <c r="A62"/>
      <c r="B62"/>
      <c r="C62"/>
      <c r="D62"/>
      <c r="E62"/>
      <c r="F62"/>
      <c r="G62"/>
      <c r="H62"/>
    </row>
    <row r="63" spans="1:17" x14ac:dyDescent="0.45">
      <c r="A63"/>
      <c r="B63"/>
      <c r="C63"/>
      <c r="D63"/>
      <c r="E63"/>
      <c r="F63"/>
      <c r="G63"/>
      <c r="H63"/>
    </row>
  </sheetData>
  <mergeCells count="1">
    <mergeCell ref="A1:H1"/>
  </mergeCells>
  <pageMargins left="0.7" right="0.7" top="0.75" bottom="0.75" header="0.3" footer="0.3"/>
  <pageSetup paperSize="9" scale="73"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945A6-D2C6-B140-93CC-CB58EBA1C112}">
  <sheetPr>
    <pageSetUpPr fitToPage="1"/>
  </sheetPr>
  <dimension ref="B2:H30"/>
  <sheetViews>
    <sheetView tabSelected="1" topLeftCell="A17" zoomScale="61" workbookViewId="0">
      <selection activeCell="L28" sqref="L28"/>
    </sheetView>
  </sheetViews>
  <sheetFormatPr defaultColWidth="10.6640625" defaultRowHeight="15.5" x14ac:dyDescent="0.35"/>
  <cols>
    <col min="2" max="2" width="18.33203125" customWidth="1"/>
    <col min="3" max="8" width="20.5" customWidth="1"/>
  </cols>
  <sheetData>
    <row r="2" spans="2:8" x14ac:dyDescent="0.35">
      <c r="B2" s="131" t="s">
        <v>301</v>
      </c>
    </row>
    <row r="3" spans="2:8" ht="16" thickBot="1" x14ac:dyDescent="0.4"/>
    <row r="4" spans="2:8" ht="18.5" x14ac:dyDescent="0.45">
      <c r="B4" s="37" t="s">
        <v>77</v>
      </c>
      <c r="C4" s="109">
        <v>2019</v>
      </c>
      <c r="D4" s="110"/>
      <c r="E4" s="109">
        <v>2020</v>
      </c>
      <c r="F4" s="110"/>
      <c r="G4" s="109">
        <v>2021</v>
      </c>
      <c r="H4" s="47"/>
    </row>
    <row r="5" spans="2:8" ht="18" thickBot="1" x14ac:dyDescent="0.4">
      <c r="B5" s="30"/>
      <c r="C5" s="46"/>
      <c r="D5" s="35"/>
      <c r="E5" s="46"/>
      <c r="F5" s="35"/>
      <c r="G5" s="46"/>
      <c r="H5" s="35"/>
    </row>
    <row r="6" spans="2:8" ht="34" customHeight="1" x14ac:dyDescent="0.45">
      <c r="B6" s="37" t="s">
        <v>78</v>
      </c>
      <c r="C6" s="125">
        <v>252630</v>
      </c>
      <c r="D6" s="32" t="s">
        <v>287</v>
      </c>
      <c r="E6" s="125">
        <v>230800</v>
      </c>
      <c r="F6" s="32" t="s">
        <v>288</v>
      </c>
      <c r="G6" s="125">
        <v>258550</v>
      </c>
      <c r="H6" s="32" t="s">
        <v>289</v>
      </c>
    </row>
    <row r="7" spans="2:8" ht="34" customHeight="1" thickBot="1" x14ac:dyDescent="0.5">
      <c r="B7" s="30"/>
      <c r="C7" s="44">
        <v>106655</v>
      </c>
      <c r="D7" s="34"/>
      <c r="E7" s="44">
        <v>81395</v>
      </c>
      <c r="F7" s="34"/>
      <c r="G7" s="44">
        <v>73945</v>
      </c>
      <c r="H7" s="35"/>
    </row>
    <row r="8" spans="2:8" ht="34" customHeight="1" x14ac:dyDescent="0.45">
      <c r="B8" s="37" t="s">
        <v>79</v>
      </c>
      <c r="C8" s="39" t="s">
        <v>181</v>
      </c>
      <c r="D8" s="32" t="s">
        <v>290</v>
      </c>
      <c r="E8" s="31" t="s">
        <v>185</v>
      </c>
      <c r="F8" s="32" t="s">
        <v>291</v>
      </c>
      <c r="G8" s="36" t="s">
        <v>270</v>
      </c>
      <c r="H8" s="32" t="s">
        <v>292</v>
      </c>
    </row>
    <row r="9" spans="2:8" ht="34" customHeight="1" thickBot="1" x14ac:dyDescent="0.5">
      <c r="B9" s="41"/>
      <c r="C9" s="126">
        <v>106655</v>
      </c>
      <c r="D9" s="34"/>
      <c r="E9" s="44">
        <v>81395</v>
      </c>
      <c r="F9" s="34"/>
      <c r="G9" s="44">
        <v>73945</v>
      </c>
      <c r="H9" s="35"/>
    </row>
    <row r="10" spans="2:8" ht="34" customHeight="1" x14ac:dyDescent="0.45">
      <c r="B10" s="37" t="s">
        <v>80</v>
      </c>
      <c r="C10" s="31" t="s">
        <v>182</v>
      </c>
      <c r="D10" s="42" t="s">
        <v>276</v>
      </c>
      <c r="E10" s="31" t="s">
        <v>186</v>
      </c>
      <c r="F10" s="42" t="s">
        <v>279</v>
      </c>
      <c r="G10" s="31" t="s">
        <v>271</v>
      </c>
      <c r="H10" s="42" t="s">
        <v>273</v>
      </c>
    </row>
    <row r="11" spans="2:8" ht="34" customHeight="1" thickBot="1" x14ac:dyDescent="0.5">
      <c r="B11" s="38"/>
      <c r="C11" s="44">
        <v>491677</v>
      </c>
      <c r="D11" s="43"/>
      <c r="E11" s="44">
        <v>456870</v>
      </c>
      <c r="F11" s="43"/>
      <c r="G11" s="44">
        <v>370000</v>
      </c>
      <c r="H11" s="43"/>
    </row>
    <row r="12" spans="2:8" ht="34" customHeight="1" x14ac:dyDescent="0.45">
      <c r="B12" s="37" t="s">
        <v>81</v>
      </c>
      <c r="C12" s="31" t="s">
        <v>183</v>
      </c>
      <c r="D12" s="42" t="s">
        <v>277</v>
      </c>
      <c r="E12" s="31" t="s">
        <v>187</v>
      </c>
      <c r="F12" s="42" t="s">
        <v>278</v>
      </c>
      <c r="G12" s="31" t="s">
        <v>272</v>
      </c>
      <c r="H12" s="42" t="s">
        <v>280</v>
      </c>
    </row>
    <row r="13" spans="2:8" ht="34" customHeight="1" thickBot="1" x14ac:dyDescent="0.5">
      <c r="B13" s="38"/>
      <c r="C13" s="44">
        <v>323551</v>
      </c>
      <c r="D13" s="43"/>
      <c r="E13" s="44">
        <v>295900</v>
      </c>
      <c r="F13" s="43"/>
      <c r="G13" s="44">
        <v>225000</v>
      </c>
      <c r="H13" s="43"/>
    </row>
    <row r="14" spans="2:8" ht="34" customHeight="1" x14ac:dyDescent="0.45">
      <c r="B14" s="37" t="s">
        <v>82</v>
      </c>
      <c r="C14" s="125">
        <v>69000</v>
      </c>
      <c r="D14" s="45">
        <v>0.32</v>
      </c>
      <c r="E14" s="125">
        <v>69000</v>
      </c>
      <c r="F14" s="45">
        <v>0.27</v>
      </c>
      <c r="G14" s="125">
        <v>69000</v>
      </c>
      <c r="H14" s="45">
        <v>0.25</v>
      </c>
    </row>
    <row r="15" spans="2:8" ht="34" customHeight="1" thickBot="1" x14ac:dyDescent="0.5">
      <c r="B15" s="40"/>
      <c r="C15" s="33" t="s">
        <v>184</v>
      </c>
      <c r="D15" s="34"/>
      <c r="E15" s="33" t="s">
        <v>188</v>
      </c>
      <c r="F15" s="34"/>
      <c r="G15" s="44">
        <v>278655</v>
      </c>
      <c r="H15" s="35"/>
    </row>
    <row r="16" spans="2:8" ht="16" thickBot="1" x14ac:dyDescent="0.4"/>
    <row r="17" spans="2:4" ht="37" customHeight="1" thickBot="1" x14ac:dyDescent="0.6">
      <c r="B17" s="136" t="s">
        <v>87</v>
      </c>
      <c r="C17" s="137"/>
    </row>
    <row r="18" spans="2:4" ht="37" customHeight="1" x14ac:dyDescent="0.35"/>
    <row r="19" spans="2:4" ht="37" customHeight="1" x14ac:dyDescent="0.5">
      <c r="B19" s="130" t="s">
        <v>281</v>
      </c>
      <c r="C19" t="s">
        <v>285</v>
      </c>
      <c r="D19" t="s">
        <v>293</v>
      </c>
    </row>
    <row r="20" spans="2:4" ht="37" customHeight="1" x14ac:dyDescent="0.5">
      <c r="B20" s="130"/>
      <c r="C20" t="s">
        <v>286</v>
      </c>
      <c r="D20" t="s">
        <v>294</v>
      </c>
    </row>
    <row r="21" spans="2:4" ht="37" customHeight="1" x14ac:dyDescent="0.5">
      <c r="B21" s="130" t="s">
        <v>282</v>
      </c>
      <c r="C21" t="s">
        <v>285</v>
      </c>
      <c r="D21" t="s">
        <v>302</v>
      </c>
    </row>
    <row r="22" spans="2:4" ht="37" customHeight="1" x14ac:dyDescent="0.5">
      <c r="B22" s="130"/>
      <c r="C22" t="s">
        <v>286</v>
      </c>
      <c r="D22" t="s">
        <v>295</v>
      </c>
    </row>
    <row r="23" spans="2:4" ht="37" customHeight="1" x14ac:dyDescent="0.5">
      <c r="B23" s="130" t="s">
        <v>283</v>
      </c>
      <c r="C23" t="s">
        <v>285</v>
      </c>
      <c r="D23" t="s">
        <v>298</v>
      </c>
    </row>
    <row r="24" spans="2:4" ht="37" customHeight="1" x14ac:dyDescent="0.5">
      <c r="B24" s="130"/>
      <c r="C24" t="s">
        <v>286</v>
      </c>
      <c r="D24" t="s">
        <v>299</v>
      </c>
    </row>
    <row r="25" spans="2:4" ht="37" customHeight="1" x14ac:dyDescent="0.5">
      <c r="B25" s="130" t="s">
        <v>81</v>
      </c>
      <c r="C25" t="s">
        <v>285</v>
      </c>
      <c r="D25" t="s">
        <v>300</v>
      </c>
    </row>
    <row r="26" spans="2:4" ht="37" customHeight="1" x14ac:dyDescent="0.5">
      <c r="B26" s="130"/>
      <c r="C26" t="s">
        <v>286</v>
      </c>
      <c r="D26" t="s">
        <v>305</v>
      </c>
    </row>
    <row r="27" spans="2:4" ht="37" customHeight="1" x14ac:dyDescent="0.5">
      <c r="B27" s="130"/>
      <c r="D27" t="s">
        <v>303</v>
      </c>
    </row>
    <row r="28" spans="2:4" ht="37" customHeight="1" x14ac:dyDescent="0.5">
      <c r="B28" s="130" t="s">
        <v>284</v>
      </c>
      <c r="C28" t="s">
        <v>285</v>
      </c>
      <c r="D28" t="s">
        <v>296</v>
      </c>
    </row>
    <row r="29" spans="2:4" ht="37" customHeight="1" x14ac:dyDescent="0.5">
      <c r="B29" s="130"/>
      <c r="C29" t="s">
        <v>286</v>
      </c>
      <c r="D29" t="s">
        <v>297</v>
      </c>
    </row>
    <row r="30" spans="2:4" ht="37" customHeight="1" x14ac:dyDescent="0.35"/>
  </sheetData>
  <mergeCells count="1">
    <mergeCell ref="B17:C17"/>
  </mergeCells>
  <pageMargins left="0.7" right="0.7" top="0.75" bottom="0.75" header="0.3" footer="0.3"/>
  <pageSetup paperSize="9" scale="72"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Trading P&amp;L BS</vt:lpstr>
      <vt:lpstr>Forecast P&amp;L</vt:lpstr>
      <vt:lpstr>Cash forecast</vt:lpstr>
      <vt:lpstr>Liquidity</vt:lpstr>
      <vt:lpstr>'Cash forecast'!Print_Area</vt:lpstr>
      <vt:lpstr>'Forecast P&amp;L'!Print_Area</vt:lpstr>
      <vt:lpstr>Liquidity!Print_Area</vt:lpstr>
      <vt:lpstr>'Trading P&amp;L 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josep</cp:lastModifiedBy>
  <cp:lastPrinted>2020-12-15T12:28:46Z</cp:lastPrinted>
  <dcterms:created xsi:type="dcterms:W3CDTF">2020-10-27T09:55:46Z</dcterms:created>
  <dcterms:modified xsi:type="dcterms:W3CDTF">2021-04-23T11:06:10Z</dcterms:modified>
</cp:coreProperties>
</file>