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70" windowWidth="14220" windowHeight="6510" activeTab="2"/>
  </bookViews>
  <sheets>
    <sheet name="FY14" sheetId="2" r:id="rId1"/>
    <sheet name="FY 13" sheetId="1" r:id="rId2"/>
    <sheet name="FY17" sheetId="4" r:id="rId3"/>
  </sheets>
  <definedNames>
    <definedName name="_xlnm._FilterDatabase" localSheetId="1" hidden="1">'FY 13'!$A$1:$G$1</definedName>
    <definedName name="_xlnm._FilterDatabase" localSheetId="0" hidden="1">'FY14'!$V$31:$AM$36</definedName>
  </definedNames>
  <calcPr calcId="145621"/>
</workbook>
</file>

<file path=xl/calcChain.xml><?xml version="1.0" encoding="utf-8"?>
<calcChain xmlns="http://schemas.openxmlformats.org/spreadsheetml/2006/main">
  <c r="AP41" i="4" l="1"/>
  <c r="AB40" i="4"/>
  <c r="Z40" i="4"/>
  <c r="X40" i="4"/>
  <c r="W40" i="4"/>
  <c r="T40" i="4"/>
  <c r="T14" i="4" s="1"/>
  <c r="S40" i="4"/>
  <c r="R40" i="4"/>
  <c r="R14" i="4" s="1"/>
  <c r="P40" i="4"/>
  <c r="O40" i="4"/>
  <c r="O14" i="4" s="1"/>
  <c r="N40" i="4"/>
  <c r="L40" i="4"/>
  <c r="L14" i="4" s="1"/>
  <c r="K40" i="4"/>
  <c r="J40" i="4"/>
  <c r="J14" i="4" s="1"/>
  <c r="H40" i="4"/>
  <c r="G40" i="4"/>
  <c r="G14" i="4" s="1"/>
  <c r="F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T24" i="4"/>
  <c r="S24" i="4"/>
  <c r="R24" i="4"/>
  <c r="P24" i="4"/>
  <c r="O24" i="4"/>
  <c r="N24" i="4"/>
  <c r="L24" i="4"/>
  <c r="K24" i="4"/>
  <c r="J24" i="4"/>
  <c r="H24" i="4"/>
  <c r="G24" i="4"/>
  <c r="F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T23" i="4"/>
  <c r="S23" i="4"/>
  <c r="R23" i="4"/>
  <c r="P23" i="4"/>
  <c r="O23" i="4"/>
  <c r="N23" i="4"/>
  <c r="L23" i="4"/>
  <c r="K23" i="4"/>
  <c r="J23" i="4"/>
  <c r="H23" i="4"/>
  <c r="G23" i="4"/>
  <c r="F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T22" i="4"/>
  <c r="S22" i="4"/>
  <c r="R22" i="4"/>
  <c r="P22" i="4"/>
  <c r="O22" i="4"/>
  <c r="N22" i="4"/>
  <c r="L22" i="4"/>
  <c r="K22" i="4"/>
  <c r="J22" i="4"/>
  <c r="H22" i="4"/>
  <c r="G22" i="4"/>
  <c r="F22" i="4"/>
  <c r="AO21" i="4"/>
  <c r="AP21" i="4" s="1"/>
  <c r="AQ21" i="4" s="1"/>
  <c r="AR21" i="4" s="1"/>
  <c r="AS21" i="4" s="1"/>
  <c r="AT21" i="4" s="1"/>
  <c r="AU21" i="4" s="1"/>
  <c r="N21" i="4"/>
  <c r="O21" i="4" s="1"/>
  <c r="P21" i="4" s="1"/>
  <c r="R21" i="4" s="1"/>
  <c r="S21" i="4" s="1"/>
  <c r="T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C21" i="4"/>
  <c r="D21" i="4" s="1"/>
  <c r="F21" i="4" s="1"/>
  <c r="G21" i="4" s="1"/>
  <c r="H21" i="4" s="1"/>
  <c r="J21" i="4" s="1"/>
  <c r="K21" i="4" s="1"/>
  <c r="L21" i="4" s="1"/>
  <c r="B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T20" i="4"/>
  <c r="S20" i="4"/>
  <c r="R20" i="4"/>
  <c r="P20" i="4"/>
  <c r="O20" i="4"/>
  <c r="N20" i="4"/>
  <c r="L20" i="4"/>
  <c r="K20" i="4"/>
  <c r="J20" i="4"/>
  <c r="H20" i="4"/>
  <c r="G20" i="4"/>
  <c r="F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T19" i="4"/>
  <c r="S19" i="4"/>
  <c r="R19" i="4"/>
  <c r="P19" i="4"/>
  <c r="O19" i="4"/>
  <c r="N19" i="4"/>
  <c r="L19" i="4"/>
  <c r="K19" i="4"/>
  <c r="J19" i="4"/>
  <c r="H19" i="4"/>
  <c r="G19" i="4"/>
  <c r="F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T18" i="4"/>
  <c r="S18" i="4"/>
  <c r="R18" i="4"/>
  <c r="P18" i="4"/>
  <c r="O18" i="4"/>
  <c r="N18" i="4"/>
  <c r="L18" i="4"/>
  <c r="K18" i="4"/>
  <c r="J18" i="4"/>
  <c r="H18" i="4"/>
  <c r="G18" i="4"/>
  <c r="F18" i="4"/>
  <c r="D18" i="4"/>
  <c r="C18" i="4"/>
  <c r="B18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T16" i="4"/>
  <c r="S16" i="4"/>
  <c r="R16" i="4"/>
  <c r="P16" i="4"/>
  <c r="O16" i="4"/>
  <c r="N16" i="4"/>
  <c r="L16" i="4"/>
  <c r="K16" i="4"/>
  <c r="J16" i="4"/>
  <c r="H16" i="4"/>
  <c r="G16" i="4"/>
  <c r="F16" i="4"/>
  <c r="D16" i="4"/>
  <c r="C16" i="4"/>
  <c r="B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T15" i="4"/>
  <c r="S15" i="4"/>
  <c r="R15" i="4"/>
  <c r="P15" i="4"/>
  <c r="O15" i="4"/>
  <c r="N15" i="4"/>
  <c r="L15" i="4"/>
  <c r="K15" i="4"/>
  <c r="J15" i="4"/>
  <c r="H15" i="4"/>
  <c r="G15" i="4"/>
  <c r="F15" i="4"/>
  <c r="D15" i="4"/>
  <c r="C15" i="4"/>
  <c r="B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S14" i="4"/>
  <c r="P14" i="4"/>
  <c r="N14" i="4"/>
  <c r="K14" i="4"/>
  <c r="H14" i="4"/>
  <c r="F14" i="4"/>
  <c r="D14" i="4"/>
  <c r="C14" i="4"/>
  <c r="B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T13" i="4"/>
  <c r="S13" i="4"/>
  <c r="R13" i="4"/>
  <c r="P13" i="4"/>
  <c r="O13" i="4"/>
  <c r="N13" i="4"/>
  <c r="L13" i="4"/>
  <c r="K13" i="4"/>
  <c r="J13" i="4"/>
  <c r="H13" i="4"/>
  <c r="G13" i="4"/>
  <c r="F13" i="4"/>
  <c r="D13" i="4"/>
  <c r="C13" i="4"/>
  <c r="B13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T10" i="4"/>
  <c r="S10" i="4"/>
  <c r="R10" i="4"/>
  <c r="P10" i="4"/>
  <c r="O10" i="4"/>
  <c r="N10" i="4"/>
  <c r="L10" i="4"/>
  <c r="K10" i="4"/>
  <c r="J10" i="4"/>
  <c r="H10" i="4"/>
  <c r="G10" i="4"/>
  <c r="F10" i="4"/>
  <c r="D10" i="4"/>
  <c r="C10" i="4"/>
  <c r="B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T9" i="4"/>
  <c r="S9" i="4"/>
  <c r="R9" i="4"/>
  <c r="P9" i="4"/>
  <c r="O9" i="4"/>
  <c r="N9" i="4"/>
  <c r="L9" i="4"/>
  <c r="K9" i="4"/>
  <c r="J9" i="4"/>
  <c r="H9" i="4"/>
  <c r="G9" i="4"/>
  <c r="F9" i="4"/>
  <c r="D9" i="4"/>
  <c r="C9" i="4"/>
  <c r="B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T8" i="4"/>
  <c r="S8" i="4"/>
  <c r="R8" i="4"/>
  <c r="P8" i="4"/>
  <c r="O8" i="4"/>
  <c r="N8" i="4"/>
  <c r="L8" i="4"/>
  <c r="K8" i="4"/>
  <c r="J8" i="4"/>
  <c r="H8" i="4"/>
  <c r="G8" i="4"/>
  <c r="F8" i="4"/>
  <c r="D8" i="4"/>
  <c r="C8" i="4"/>
  <c r="B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T7" i="4"/>
  <c r="S7" i="4"/>
  <c r="R7" i="4"/>
  <c r="P7" i="4"/>
  <c r="O7" i="4"/>
  <c r="N7" i="4"/>
  <c r="L7" i="4"/>
  <c r="K7" i="4"/>
  <c r="J7" i="4"/>
  <c r="H7" i="4"/>
  <c r="G7" i="4"/>
  <c r="F7" i="4"/>
  <c r="D7" i="4"/>
  <c r="C7" i="4"/>
  <c r="B7" i="4"/>
  <c r="AU6" i="4"/>
  <c r="AT6" i="4"/>
  <c r="AS6" i="4"/>
  <c r="AR6" i="4"/>
  <c r="AQ6" i="4"/>
  <c r="AP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T6" i="4"/>
  <c r="S6" i="4"/>
  <c r="R6" i="4"/>
  <c r="P6" i="4"/>
  <c r="O6" i="4"/>
  <c r="N6" i="4"/>
  <c r="L6" i="4"/>
  <c r="K6" i="4"/>
  <c r="J6" i="4"/>
  <c r="H6" i="4"/>
  <c r="G6" i="4"/>
  <c r="F6" i="4"/>
  <c r="D6" i="4"/>
  <c r="C6" i="4"/>
  <c r="B6" i="4"/>
  <c r="AU24" i="2" l="1"/>
  <c r="AU23" i="2"/>
  <c r="AU22" i="2"/>
  <c r="AU39" i="2"/>
  <c r="AU21" i="2"/>
  <c r="AU20" i="2"/>
  <c r="AU19" i="2"/>
  <c r="AU18" i="2"/>
  <c r="AU16" i="2"/>
  <c r="AU14" i="2"/>
  <c r="AU13" i="2"/>
  <c r="AU10" i="2"/>
  <c r="AU9" i="2"/>
  <c r="AU8" i="2"/>
  <c r="AU7" i="2"/>
  <c r="AU6" i="2"/>
  <c r="AO24" i="2" l="1"/>
  <c r="AO23" i="2"/>
  <c r="AO22" i="2"/>
  <c r="AT24" i="2"/>
  <c r="AS24" i="2"/>
  <c r="AR24" i="2"/>
  <c r="AT23" i="2"/>
  <c r="AS23" i="2"/>
  <c r="AR23" i="2"/>
  <c r="AT22" i="2"/>
  <c r="AS22" i="2"/>
  <c r="AR22" i="2"/>
  <c r="AT39" i="2" l="1"/>
  <c r="AT21" i="2"/>
  <c r="AT20" i="2"/>
  <c r="AT19" i="2"/>
  <c r="AT18" i="2"/>
  <c r="AT16" i="2"/>
  <c r="AT14" i="2"/>
  <c r="AT13" i="2"/>
  <c r="AT10" i="2"/>
  <c r="AT9" i="2"/>
  <c r="AT8" i="2"/>
  <c r="AT7" i="2"/>
  <c r="AT6" i="2"/>
  <c r="AS8" i="2" l="1"/>
  <c r="AR6" i="2"/>
  <c r="AR7" i="2"/>
  <c r="AR8" i="2"/>
  <c r="AR9" i="2"/>
  <c r="AR10" i="2"/>
  <c r="AR13" i="2"/>
  <c r="AR14" i="2"/>
  <c r="AR16" i="2"/>
  <c r="AR18" i="2"/>
  <c r="AR19" i="2"/>
  <c r="AR20" i="2"/>
  <c r="AR21" i="2"/>
  <c r="AR39" i="2"/>
  <c r="AS39" i="2" l="1"/>
  <c r="AS21" i="2" l="1"/>
  <c r="AS20" i="2"/>
  <c r="AS19" i="2"/>
  <c r="AS18" i="2"/>
  <c r="AS16" i="2"/>
  <c r="AS14" i="2"/>
  <c r="AS13" i="2"/>
  <c r="AS10" i="2"/>
  <c r="AS9" i="2"/>
  <c r="AS7" i="2"/>
  <c r="AS6" i="2"/>
  <c r="AP22" i="2" l="1"/>
  <c r="AQ22" i="2"/>
  <c r="AQ23" i="2"/>
  <c r="AQ24" i="2"/>
  <c r="AQ39" i="2" l="1"/>
  <c r="AQ20" i="2"/>
  <c r="AQ19" i="2"/>
  <c r="AQ18" i="2"/>
  <c r="AQ16" i="2"/>
  <c r="AQ14" i="2"/>
  <c r="AQ13" i="2"/>
  <c r="AQ10" i="2"/>
  <c r="AQ9" i="2"/>
  <c r="AQ8" i="2"/>
  <c r="AQ7" i="2"/>
  <c r="AQ6" i="2"/>
  <c r="AP39" i="2" l="1"/>
  <c r="AP24" i="2"/>
  <c r="AP23" i="2"/>
  <c r="AP20" i="2"/>
  <c r="AP19" i="2"/>
  <c r="AP18" i="2"/>
  <c r="AP16" i="2"/>
  <c r="AP14" i="2"/>
  <c r="AP13" i="2"/>
  <c r="AP10" i="2"/>
  <c r="AP9" i="2"/>
  <c r="AP8" i="2"/>
  <c r="AP7" i="2"/>
  <c r="AP6" i="2"/>
  <c r="AO20" i="2" l="1"/>
  <c r="AO39" i="2" l="1"/>
  <c r="AO21" i="2"/>
  <c r="AP21" i="2" s="1"/>
  <c r="AQ21" i="2" s="1"/>
  <c r="AO19" i="2"/>
  <c r="AO18" i="2"/>
  <c r="AO16" i="2"/>
  <c r="AO15" i="2"/>
  <c r="AO14" i="2"/>
  <c r="AO13" i="2"/>
  <c r="AO10" i="2"/>
  <c r="AO9" i="2"/>
  <c r="AO8" i="2"/>
  <c r="AO7" i="2"/>
  <c r="AN24" i="2" l="1"/>
  <c r="AM24" i="2"/>
  <c r="AL24" i="2"/>
  <c r="AL23" i="2"/>
  <c r="AN10" i="2"/>
  <c r="AM10" i="2"/>
  <c r="AL10" i="2"/>
  <c r="AK10" i="2"/>
  <c r="AN9" i="2"/>
  <c r="AM9" i="2"/>
  <c r="AL9" i="2"/>
  <c r="AK9" i="2"/>
  <c r="AJ9" i="2"/>
  <c r="AN8" i="2"/>
  <c r="AM8" i="2"/>
  <c r="AL8" i="2"/>
  <c r="AK8" i="2"/>
  <c r="AJ8" i="2"/>
  <c r="AN7" i="2"/>
  <c r="AM7" i="2"/>
  <c r="AL7" i="2"/>
  <c r="AK7" i="2"/>
  <c r="AJ7" i="2"/>
  <c r="AJ10" i="2" l="1"/>
  <c r="AM23" i="2"/>
  <c r="AN23" i="2"/>
  <c r="AN22" i="2"/>
  <c r="AM22" i="2"/>
  <c r="AL22" i="2"/>
  <c r="AN39" i="2" l="1"/>
  <c r="AN20" i="2" l="1"/>
  <c r="AN19" i="2"/>
  <c r="AN18" i="2"/>
  <c r="AN16" i="2"/>
  <c r="AN15" i="2"/>
  <c r="AN14" i="2"/>
  <c r="AN13" i="2"/>
  <c r="AN6" i="2"/>
  <c r="AM6" i="2"/>
  <c r="AM13" i="2"/>
  <c r="AM14" i="2"/>
  <c r="AM15" i="2"/>
  <c r="AM16" i="2"/>
  <c r="AM18" i="2"/>
  <c r="AM19" i="2"/>
  <c r="AM20" i="2"/>
  <c r="AM39" i="2"/>
  <c r="AL6" i="2" l="1"/>
  <c r="AL39" i="2"/>
  <c r="AL20" i="2"/>
  <c r="AL19" i="2"/>
  <c r="AL18" i="2"/>
  <c r="AL16" i="2"/>
  <c r="AL15" i="2"/>
  <c r="AL14" i="2"/>
  <c r="AL13" i="2"/>
  <c r="AK39" i="2" l="1"/>
  <c r="AK24" i="2" l="1"/>
  <c r="AK23" i="2"/>
  <c r="AK22" i="2"/>
  <c r="AK20" i="2" l="1"/>
  <c r="AK19" i="2"/>
  <c r="AK18" i="2"/>
  <c r="AK16" i="2"/>
  <c r="AK15" i="2"/>
  <c r="AK14" i="2"/>
  <c r="AK13" i="2"/>
  <c r="AK6" i="2"/>
  <c r="AJ24" i="2" l="1"/>
  <c r="AJ23" i="2"/>
  <c r="AJ22" i="2"/>
  <c r="AJ39" i="2"/>
  <c r="AJ20" i="2"/>
  <c r="AJ19" i="2"/>
  <c r="AJ18" i="2"/>
  <c r="AJ16" i="2"/>
  <c r="AJ15" i="2"/>
  <c r="AJ14" i="2"/>
  <c r="AJ13" i="2"/>
  <c r="AJ6" i="2"/>
  <c r="AI24" i="2" l="1"/>
  <c r="AI23" i="2"/>
  <c r="AI22" i="2"/>
  <c r="AI10" i="2"/>
  <c r="AI9" i="2"/>
  <c r="AI8" i="2"/>
  <c r="AI7" i="2"/>
  <c r="AI6" i="2"/>
  <c r="AI39" i="2"/>
  <c r="AI20" i="2"/>
  <c r="AI19" i="2"/>
  <c r="AI18" i="2"/>
  <c r="AI16" i="2"/>
  <c r="AI15" i="2"/>
  <c r="AI14" i="2"/>
  <c r="AI13" i="2"/>
  <c r="AH10" i="2" l="1"/>
  <c r="AG10" i="2"/>
  <c r="AF10" i="2"/>
  <c r="AH9" i="2"/>
  <c r="AG9" i="2"/>
  <c r="AF9" i="2"/>
  <c r="AH8" i="2"/>
  <c r="AG8" i="2"/>
  <c r="AF8" i="2"/>
  <c r="AF7" i="2"/>
  <c r="AG7" i="2"/>
  <c r="AH7" i="2"/>
  <c r="AH6" i="2"/>
  <c r="AG6" i="2"/>
  <c r="AF6" i="2"/>
  <c r="AE22" i="2"/>
  <c r="AE9" i="2"/>
  <c r="AE8" i="2"/>
  <c r="AE7" i="2"/>
  <c r="AE6" i="2"/>
  <c r="AE10" i="2"/>
  <c r="AE23" i="2"/>
  <c r="AE24" i="2"/>
  <c r="AH24" i="2"/>
  <c r="AG24" i="2"/>
  <c r="AH23" i="2" l="1"/>
  <c r="AH22" i="2"/>
  <c r="AH39" i="2"/>
  <c r="AH20" i="2"/>
  <c r="AH19" i="2"/>
  <c r="AH18" i="2"/>
  <c r="AH16" i="2"/>
  <c r="AH15" i="2"/>
  <c r="AH14" i="2"/>
  <c r="AH13" i="2"/>
  <c r="AF24" i="2" l="1"/>
  <c r="AG23" i="2"/>
  <c r="AF23" i="2"/>
  <c r="AG22" i="2"/>
  <c r="AF22" i="2"/>
  <c r="AG39" i="2" l="1"/>
  <c r="AG20" i="2"/>
  <c r="AG19" i="2"/>
  <c r="AG18" i="2"/>
  <c r="AG16" i="2"/>
  <c r="AG15" i="2"/>
  <c r="AG14" i="2"/>
  <c r="AG13" i="2"/>
  <c r="AF39" i="2" l="1"/>
  <c r="AF20" i="2"/>
  <c r="AF19" i="2"/>
  <c r="AF18" i="2"/>
  <c r="AF16" i="2"/>
  <c r="AF15" i="2"/>
  <c r="AF14" i="2"/>
  <c r="AF13" i="2"/>
  <c r="AE39" i="2" l="1"/>
  <c r="AE20" i="2"/>
  <c r="AE19" i="2"/>
  <c r="AE18" i="2"/>
  <c r="AE16" i="2"/>
  <c r="AE15" i="2"/>
  <c r="AE14" i="2"/>
  <c r="AE13" i="2"/>
  <c r="AC39" i="2" l="1"/>
  <c r="AB40" i="2" l="1"/>
  <c r="AD39" i="2" l="1"/>
  <c r="AB39" i="2"/>
  <c r="AD10" i="2"/>
  <c r="AD9" i="2"/>
  <c r="AD8" i="2"/>
  <c r="AD7" i="2"/>
  <c r="AD6" i="2"/>
  <c r="AD24" i="2"/>
  <c r="AD23" i="2"/>
  <c r="AD22" i="2"/>
  <c r="AC24" i="2"/>
  <c r="AC23" i="2"/>
  <c r="AC22" i="2"/>
  <c r="AC10" i="2"/>
  <c r="AC9" i="2"/>
  <c r="AC8" i="2"/>
  <c r="AC7" i="2"/>
  <c r="AC6" i="2"/>
  <c r="AB10" i="2"/>
  <c r="AB9" i="2"/>
  <c r="AB8" i="2"/>
  <c r="AB7" i="2"/>
  <c r="AB6" i="2"/>
  <c r="AB24" i="2"/>
  <c r="AB23" i="2"/>
  <c r="AB22" i="2"/>
  <c r="AD20" i="2"/>
  <c r="AD19" i="2"/>
  <c r="AD18" i="2"/>
  <c r="AD16" i="2"/>
  <c r="AD15" i="2"/>
  <c r="AD14" i="2"/>
  <c r="AD13" i="2"/>
  <c r="AC20" i="2"/>
  <c r="AC19" i="2"/>
  <c r="AC18" i="2"/>
  <c r="AC16" i="2"/>
  <c r="AC15" i="2"/>
  <c r="AC14" i="2"/>
  <c r="AC13" i="2"/>
  <c r="AB20" i="2"/>
  <c r="AB19" i="2"/>
  <c r="AB18" i="2"/>
  <c r="AB16" i="2"/>
  <c r="AB15" i="2"/>
  <c r="AB14" i="2"/>
  <c r="AB13" i="2"/>
  <c r="Z40" i="2" l="1"/>
  <c r="Z14" i="2" s="1"/>
  <c r="AA24" i="2"/>
  <c r="AA23" i="2"/>
  <c r="AA22" i="2"/>
  <c r="AA10" i="2"/>
  <c r="AA9" i="2"/>
  <c r="AA8" i="2"/>
  <c r="AA7" i="2"/>
  <c r="AA6" i="2"/>
  <c r="Z24" i="2"/>
  <c r="Z23" i="2"/>
  <c r="Z22" i="2"/>
  <c r="Z10" i="2"/>
  <c r="Z9" i="2"/>
  <c r="Z8" i="2"/>
  <c r="Z7" i="2"/>
  <c r="Z6" i="2"/>
  <c r="AA20" i="2"/>
  <c r="AA19" i="2"/>
  <c r="AA18" i="2"/>
  <c r="AA16" i="2"/>
  <c r="AA15" i="2"/>
  <c r="AA14" i="2"/>
  <c r="AA13" i="2"/>
  <c r="Z20" i="2"/>
  <c r="Z19" i="2"/>
  <c r="Z18" i="2"/>
  <c r="Z16" i="2"/>
  <c r="Z15" i="2"/>
  <c r="Z13" i="2"/>
  <c r="Y24" i="2" l="1"/>
  <c r="Y23" i="2"/>
  <c r="Y22" i="2"/>
  <c r="Y10" i="2"/>
  <c r="Y9" i="2"/>
  <c r="Y8" i="2"/>
  <c r="Y7" i="2"/>
  <c r="Y6" i="2"/>
  <c r="Y14" i="2"/>
  <c r="Y20" i="2"/>
  <c r="Y19" i="2"/>
  <c r="Y18" i="2"/>
  <c r="Y16" i="2"/>
  <c r="Y15" i="2"/>
  <c r="Y13" i="2"/>
  <c r="X40" i="2" l="1"/>
  <c r="W40" i="2" l="1"/>
  <c r="X24" i="2" l="1"/>
  <c r="X23" i="2"/>
  <c r="X22" i="2"/>
  <c r="X10" i="2"/>
  <c r="X9" i="2"/>
  <c r="X8" i="2"/>
  <c r="X7" i="2"/>
  <c r="X6" i="2"/>
  <c r="W24" i="2"/>
  <c r="W23" i="2"/>
  <c r="W22" i="2"/>
  <c r="W10" i="2"/>
  <c r="W9" i="2"/>
  <c r="W8" i="2"/>
  <c r="W7" i="2"/>
  <c r="W6" i="2"/>
  <c r="V24" i="2"/>
  <c r="V23" i="2"/>
  <c r="V22" i="2"/>
  <c r="V10" i="2"/>
  <c r="V9" i="2"/>
  <c r="V8" i="2"/>
  <c r="V7" i="2"/>
  <c r="V6" i="2"/>
  <c r="X20" i="2"/>
  <c r="X19" i="2"/>
  <c r="X18" i="2"/>
  <c r="X16" i="2"/>
  <c r="X15" i="2"/>
  <c r="X14" i="2"/>
  <c r="X13" i="2"/>
  <c r="W20" i="2"/>
  <c r="W19" i="2"/>
  <c r="W18" i="2"/>
  <c r="W16" i="2"/>
  <c r="W15" i="2"/>
  <c r="W14" i="2"/>
  <c r="W13" i="2"/>
  <c r="V20" i="2"/>
  <c r="V19" i="2"/>
  <c r="V18" i="2"/>
  <c r="V16" i="2"/>
  <c r="V15" i="2"/>
  <c r="V14" i="2"/>
  <c r="V13" i="2"/>
  <c r="T40" i="2" l="1"/>
  <c r="T24" i="2" l="1"/>
  <c r="T23" i="2"/>
  <c r="T22" i="2"/>
  <c r="T10" i="2"/>
  <c r="T9" i="2"/>
  <c r="T8" i="2"/>
  <c r="T7" i="2"/>
  <c r="T6" i="2"/>
  <c r="T20" i="2"/>
  <c r="T19" i="2"/>
  <c r="T18" i="2"/>
  <c r="T16" i="2"/>
  <c r="T15" i="2"/>
  <c r="T14" i="2"/>
  <c r="T13" i="2"/>
  <c r="S40" i="2" l="1"/>
  <c r="S14" i="2" s="1"/>
  <c r="S24" i="2"/>
  <c r="S23" i="2"/>
  <c r="S22" i="2"/>
  <c r="S10" i="2"/>
  <c r="S9" i="2"/>
  <c r="S8" i="2"/>
  <c r="S7" i="2"/>
  <c r="S6" i="2"/>
  <c r="S20" i="2"/>
  <c r="S19" i="2"/>
  <c r="S18" i="2"/>
  <c r="S16" i="2"/>
  <c r="S15" i="2"/>
  <c r="S13" i="2"/>
  <c r="R22" i="2" l="1"/>
  <c r="R24" i="2"/>
  <c r="R23" i="2"/>
  <c r="R10" i="2"/>
  <c r="R9" i="2"/>
  <c r="R8" i="2"/>
  <c r="R7" i="2"/>
  <c r="R6" i="2"/>
  <c r="R20" i="2"/>
  <c r="R19" i="2"/>
  <c r="R18" i="2"/>
  <c r="R16" i="2"/>
  <c r="R15" i="2"/>
  <c r="R13" i="2"/>
  <c r="R40" i="2"/>
  <c r="R14" i="2" s="1"/>
  <c r="P40" i="2" l="1"/>
  <c r="P24" i="2" l="1"/>
  <c r="P23" i="2"/>
  <c r="P22" i="2"/>
  <c r="P13" i="2"/>
  <c r="P10" i="2"/>
  <c r="P9" i="2"/>
  <c r="P8" i="2"/>
  <c r="P7" i="2"/>
  <c r="P6" i="2"/>
  <c r="O24" i="2"/>
  <c r="O23" i="2"/>
  <c r="O22" i="2"/>
  <c r="O13" i="2"/>
  <c r="O10" i="2"/>
  <c r="O9" i="2"/>
  <c r="O8" i="2"/>
  <c r="O7" i="2"/>
  <c r="O6" i="2"/>
  <c r="O40" i="2" l="1"/>
  <c r="N24" i="2" l="1"/>
  <c r="N23" i="2"/>
  <c r="N22" i="2"/>
  <c r="N21" i="2"/>
  <c r="O21" i="2" s="1"/>
  <c r="P21" i="2" s="1"/>
  <c r="R21" i="2" s="1"/>
  <c r="S21" i="2" s="1"/>
  <c r="T21" i="2" s="1"/>
  <c r="V21" i="2" s="1"/>
  <c r="W21" i="2" s="1"/>
  <c r="X21" i="2" s="1"/>
  <c r="Y21" i="2" s="1"/>
  <c r="Z21" i="2" s="1"/>
  <c r="N16" i="2"/>
  <c r="N15" i="2"/>
  <c r="N14" i="2"/>
  <c r="N13" i="2"/>
  <c r="N10" i="2"/>
  <c r="N9" i="2"/>
  <c r="N8" i="2"/>
  <c r="N7" i="2"/>
  <c r="N6" i="2"/>
  <c r="N40" i="2"/>
  <c r="L40" i="2" l="1"/>
  <c r="K40" i="2" l="1"/>
  <c r="J40" i="2" l="1"/>
  <c r="B21" i="2" l="1"/>
  <c r="C21" i="2" s="1"/>
  <c r="D21" i="2" s="1"/>
  <c r="F21" i="2" s="1"/>
  <c r="G21" i="2" s="1"/>
  <c r="H21" i="2" s="1"/>
  <c r="J21" i="2" s="1"/>
  <c r="K21" i="2" s="1"/>
  <c r="L21" i="2" s="1"/>
  <c r="H40" i="2" l="1"/>
  <c r="G40" i="2" l="1"/>
  <c r="G14" i="2"/>
  <c r="L24" i="2" l="1"/>
  <c r="L23" i="2"/>
  <c r="L22" i="2"/>
  <c r="K24" i="2"/>
  <c r="K23" i="2"/>
  <c r="K22" i="2"/>
  <c r="J24" i="2"/>
  <c r="J23" i="2"/>
  <c r="J22" i="2"/>
  <c r="H24" i="2"/>
  <c r="H23" i="2"/>
  <c r="H22" i="2"/>
  <c r="G24" i="2"/>
  <c r="G23" i="2"/>
  <c r="G22" i="2"/>
  <c r="F24" i="2"/>
  <c r="F23" i="2"/>
  <c r="F22" i="2"/>
  <c r="P20" i="2" l="1"/>
  <c r="P19" i="2"/>
  <c r="O20" i="2"/>
  <c r="O19" i="2"/>
  <c r="N20" i="2"/>
  <c r="N19" i="2"/>
  <c r="L20" i="2"/>
  <c r="L19" i="2"/>
  <c r="K20" i="2"/>
  <c r="K19" i="2"/>
  <c r="J20" i="2"/>
  <c r="J19" i="2"/>
  <c r="H20" i="2"/>
  <c r="H19" i="2"/>
  <c r="G20" i="2"/>
  <c r="G19" i="2"/>
  <c r="F20" i="2"/>
  <c r="F19" i="2"/>
  <c r="F40" i="2" l="1"/>
  <c r="L10" i="2" l="1"/>
  <c r="L9" i="2"/>
  <c r="L8" i="2"/>
  <c r="L7" i="2"/>
  <c r="L6" i="2"/>
  <c r="K10" i="2"/>
  <c r="K9" i="2"/>
  <c r="K8" i="2"/>
  <c r="K7" i="2"/>
  <c r="K6" i="2"/>
  <c r="J10" i="2"/>
  <c r="J9" i="2"/>
  <c r="J8" i="2"/>
  <c r="J7" i="2"/>
  <c r="J6" i="2"/>
  <c r="H10" i="2"/>
  <c r="H9" i="2"/>
  <c r="H8" i="2"/>
  <c r="H7" i="2"/>
  <c r="H6" i="2"/>
  <c r="G10" i="2"/>
  <c r="G9" i="2"/>
  <c r="G8" i="2"/>
  <c r="G7" i="2"/>
  <c r="G6" i="2"/>
  <c r="F10" i="2"/>
  <c r="F9" i="2"/>
  <c r="F8" i="2"/>
  <c r="F7" i="2"/>
  <c r="F6" i="2"/>
  <c r="D10" i="2"/>
  <c r="D9" i="2"/>
  <c r="D8" i="2"/>
  <c r="D7" i="2"/>
  <c r="D6" i="2"/>
  <c r="C10" i="2"/>
  <c r="C9" i="2"/>
  <c r="C8" i="2"/>
  <c r="C7" i="2"/>
  <c r="C6" i="2"/>
  <c r="P18" i="2"/>
  <c r="O18" i="2"/>
  <c r="N18" i="2"/>
  <c r="L18" i="2"/>
  <c r="K18" i="2"/>
  <c r="J18" i="2"/>
  <c r="H18" i="2"/>
  <c r="G18" i="2"/>
  <c r="F18" i="2"/>
  <c r="D18" i="2"/>
  <c r="C18" i="2"/>
  <c r="P16" i="2"/>
  <c r="O16" i="2"/>
  <c r="L16" i="2"/>
  <c r="K16" i="2"/>
  <c r="J16" i="2"/>
  <c r="H16" i="2"/>
  <c r="G16" i="2"/>
  <c r="F16" i="2"/>
  <c r="D16" i="2"/>
  <c r="C16" i="2"/>
  <c r="P15" i="2"/>
  <c r="O15" i="2"/>
  <c r="L15" i="2"/>
  <c r="K15" i="2"/>
  <c r="J15" i="2"/>
  <c r="H15" i="2"/>
  <c r="G15" i="2"/>
  <c r="F15" i="2"/>
  <c r="D15" i="2"/>
  <c r="C15" i="2"/>
  <c r="P14" i="2"/>
  <c r="O14" i="2"/>
  <c r="L14" i="2"/>
  <c r="K14" i="2"/>
  <c r="J14" i="2"/>
  <c r="H14" i="2"/>
  <c r="F14" i="2"/>
  <c r="D14" i="2"/>
  <c r="C14" i="2"/>
  <c r="B14" i="2"/>
  <c r="L13" i="2"/>
  <c r="K13" i="2"/>
  <c r="J13" i="2"/>
  <c r="H13" i="2"/>
  <c r="G13" i="2"/>
  <c r="F13" i="2"/>
  <c r="D13" i="2"/>
  <c r="C13" i="2"/>
  <c r="B18" i="2"/>
  <c r="B16" i="2"/>
  <c r="B15" i="2"/>
  <c r="B13" i="2"/>
  <c r="B10" i="2"/>
  <c r="B9" i="2"/>
  <c r="B8" i="2"/>
  <c r="B7" i="2"/>
  <c r="B6" i="2"/>
  <c r="E7" i="1" l="1"/>
  <c r="E8" i="1"/>
  <c r="E9" i="1"/>
  <c r="E10" i="1"/>
  <c r="E6" i="1"/>
  <c r="D8" i="1"/>
  <c r="E18" i="1" l="1"/>
  <c r="E16" i="1"/>
  <c r="E15" i="1"/>
  <c r="E13" i="1"/>
  <c r="D18" i="1" l="1"/>
  <c r="D16" i="1"/>
  <c r="D15" i="1"/>
  <c r="D13" i="1"/>
  <c r="D10" i="1"/>
  <c r="D9" i="1"/>
  <c r="D7" i="1"/>
  <c r="D6" i="1"/>
  <c r="C18" i="1" l="1"/>
  <c r="C16" i="1"/>
  <c r="C15" i="1"/>
  <c r="C13" i="1"/>
  <c r="C10" i="1"/>
  <c r="C9" i="1"/>
  <c r="C8" i="1"/>
  <c r="C7" i="1"/>
  <c r="C6" i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P41" i="2" l="1"/>
</calcChain>
</file>

<file path=xl/sharedStrings.xml><?xml version="1.0" encoding="utf-8"?>
<sst xmlns="http://schemas.openxmlformats.org/spreadsheetml/2006/main" count="473" uniqueCount="87">
  <si>
    <t>APD0001</t>
  </si>
  <si>
    <t>APD0002</t>
  </si>
  <si>
    <t>APD0003</t>
  </si>
  <si>
    <t>APD0004</t>
  </si>
  <si>
    <t>APD0005</t>
  </si>
  <si>
    <t>APD0006</t>
  </si>
  <si>
    <t>APD0007</t>
  </si>
  <si>
    <t>APD0008</t>
  </si>
  <si>
    <t>APD0009</t>
  </si>
  <si>
    <t>APD0010</t>
  </si>
  <si>
    <t>APD0011</t>
  </si>
  <si>
    <t>APD0012</t>
  </si>
  <si>
    <t>APD0013</t>
  </si>
  <si>
    <t>APD0014</t>
  </si>
  <si>
    <t>APD0015</t>
  </si>
  <si>
    <t>APD0016</t>
  </si>
  <si>
    <t>APD0017</t>
  </si>
  <si>
    <t>Metric ID</t>
  </si>
  <si>
    <t>Metric Descr.</t>
  </si>
  <si>
    <t>Apr 13</t>
  </si>
  <si>
    <t>May 13</t>
  </si>
  <si>
    <t>Jun 13</t>
  </si>
  <si>
    <t>Q4-FY13</t>
  </si>
  <si>
    <t>FY-2013</t>
  </si>
  <si>
    <t>% Cases Through Phase 1 Addressed Within SLA</t>
  </si>
  <si>
    <t>% Cases Through Phase 2 Addressed Within SLA</t>
  </si>
  <si>
    <t>Maximum Age Of A Case To Complete Phase 1</t>
  </si>
  <si>
    <t>Maximum Age Of Cases To Complete  Phase 2</t>
  </si>
  <si>
    <t>% Cases Closed Through Court Compliance</t>
  </si>
  <si>
    <t>% Cases With No Violation Found</t>
  </si>
  <si>
    <t>% Cases "Not Addressable "</t>
  </si>
  <si>
    <t>% Demolitions</t>
  </si>
  <si>
    <t>% Clean &amp; Close Properties</t>
  </si>
  <si>
    <t>Preventable Safety Incidents</t>
  </si>
  <si>
    <t>Not Preventable Safety Incidents</t>
  </si>
  <si>
    <t>Revenue Generated Through Vacant Property Registration</t>
  </si>
  <si>
    <t>Code Compliance Violations Issued</t>
  </si>
  <si>
    <t>Vacant Properties Registered Voluntarily</t>
  </si>
  <si>
    <t>Vacant Properties Registered Through Enforcement Action</t>
  </si>
  <si>
    <t>Code Compliance Complaints From Public</t>
  </si>
  <si>
    <t>N/A</t>
  </si>
  <si>
    <t>Apr 13/Data Results</t>
  </si>
  <si>
    <r>
      <t>Funds Remaining For Closing In Rem Cases</t>
    </r>
    <r>
      <rPr>
        <vertAlign val="superscript"/>
        <sz val="10"/>
        <color rgb="FF000000"/>
        <rFont val="Arial"/>
        <family val="2"/>
      </rPr>
      <t>1</t>
    </r>
  </si>
  <si>
    <t>1 - Balance minus encumbered funds</t>
  </si>
  <si>
    <t>May 13/Data Results</t>
  </si>
  <si>
    <t># of Cases based on Status Date</t>
  </si>
  <si>
    <t># Vacant Properties based on Open Date</t>
  </si>
  <si>
    <t>June 13/Data Results</t>
  </si>
  <si>
    <t>Total Open Cases - Jan 2011 - present</t>
  </si>
  <si>
    <t>Total YTD Compliance Complaints</t>
  </si>
  <si>
    <t>% Closed by Citations</t>
  </si>
  <si>
    <t>% Closed by Compliance</t>
  </si>
  <si>
    <t>% Closed by no Violation Found</t>
  </si>
  <si>
    <t>Oct 13</t>
  </si>
  <si>
    <t>Q1-FY14</t>
  </si>
  <si>
    <t>July 13</t>
  </si>
  <si>
    <t>August 13</t>
  </si>
  <si>
    <t>Sept 13</t>
  </si>
  <si>
    <t>Dec 13</t>
  </si>
  <si>
    <t>DATA</t>
  </si>
  <si>
    <t>Nov 13</t>
  </si>
  <si>
    <t>Total Cases In Court - Jan 2011 - Present</t>
  </si>
  <si>
    <t>Total Open Cases - Jan 2011 - Present</t>
  </si>
  <si>
    <t>1 - AURA + CDBG + Capital Funds</t>
  </si>
  <si>
    <t>Jan 14</t>
  </si>
  <si>
    <t>Feb 14</t>
  </si>
  <si>
    <t>March 14</t>
  </si>
  <si>
    <t># Cases Closed Through Court Compliance (based on status date)-Source CLR</t>
  </si>
  <si>
    <t># Cases With No Violation Found (based on status date)-Source CLR</t>
  </si>
  <si>
    <t># Cases "Not Addressable " (based on status date)-Source CLR</t>
  </si>
  <si>
    <t>Code Compliance Violations Issued (based on status date)-Source CLR</t>
  </si>
  <si>
    <t>Vacant Properties Registered Voluntarily-Source VP Template</t>
  </si>
  <si>
    <t>Vacant Properties Registered Through Enforcement Action - N/A</t>
  </si>
  <si>
    <t>Code Compliance Complaints From Public (based on open date)-Source CLR</t>
  </si>
  <si>
    <t>Total Number of Complaints (based on open date)-Source CLR</t>
  </si>
  <si>
    <t>Total Open Cases - Jan 2011 - present (311 Open)-Source CLR</t>
  </si>
  <si>
    <t>Total Cases In Court - Jan 2011 - Present (Internal Open &amp; 311 Closed)-Source CLR</t>
  </si>
  <si>
    <t># Closed by Citations-Source CLR</t>
  </si>
  <si>
    <t># Closed by Compliance-Source CLR</t>
  </si>
  <si>
    <t># Closed by no Violation Found-Source CLR</t>
  </si>
  <si>
    <t># Cases Based on Status Date (status date)-Source CLR</t>
  </si>
  <si>
    <t># Vacant Properties based on Open Date-Source VP Template</t>
  </si>
  <si>
    <t># Closed Cases based on Status Date (311 open/closed &amp; status date)-Source CLR</t>
  </si>
  <si>
    <t>Use Previous 3 Months of Raw Data (Use Status Year, Last 3 Open Month &amp; Internal Closed)-Source CLR</t>
  </si>
  <si>
    <r>
      <t xml:space="preserve">Fund Remaining for Closing In Rem Cases </t>
    </r>
    <r>
      <rPr>
        <sz val="10"/>
        <color rgb="FFFF0000"/>
        <rFont val="Arial"/>
        <family val="2"/>
      </rPr>
      <t>[Compliance Resolution]</t>
    </r>
  </si>
  <si>
    <r>
      <t xml:space="preserve"># Clean &amp; Close Properties (per In-Rem) </t>
    </r>
    <r>
      <rPr>
        <sz val="10"/>
        <color rgb="FFFF0000"/>
        <rFont val="Arial"/>
        <family val="2"/>
      </rPr>
      <t>[Compliance Resolution]</t>
    </r>
  </si>
  <si>
    <r>
      <t># Demolitions (per In-Rem)</t>
    </r>
    <r>
      <rPr>
        <sz val="10"/>
        <color rgb="FFFF0000"/>
        <rFont val="Arial"/>
        <family val="2"/>
      </rPr>
      <t>[Compliance Resolution]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</si>
</sst>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/>
    <xf numFmtId="17" fontId="0" fillId="3" borderId="1" xfId="0" applyNumberFormat="1" applyFill="1" applyBorder="1" applyAlignment="1">
      <alignment horizontal="left"/>
    </xf>
    <xf numFmtId="17" fontId="0" fillId="4" borderId="1" xfId="0" applyNumberForma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1" applyFont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0" xfId="0" applyFill="1" applyBorder="1"/>
    <xf numFmtId="0" fontId="2" fillId="0" borderId="1" xfId="1" applyFont="1" applyBorder="1" applyAlignment="1">
      <alignment wrapText="1"/>
    </xf>
    <xf numFmtId="0" fontId="2" fillId="0" borderId="2" xfId="1" applyFont="1" applyFill="1" applyBorder="1" applyAlignment="1">
      <alignment wrapText="1"/>
    </xf>
    <xf numFmtId="164" fontId="0" fillId="2" borderId="1" xfId="19" applyNumberFormat="1" applyFont="1" applyFill="1" applyBorder="1"/>
    <xf numFmtId="164" fontId="0" fillId="0" borderId="1" xfId="19" applyNumberFormat="1" applyFont="1" applyBorder="1"/>
    <xf numFmtId="0" fontId="0" fillId="0" borderId="0" xfId="0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0" fillId="0" borderId="0" xfId="0" applyAlignment="1"/>
    <xf numFmtId="165" fontId="0" fillId="2" borderId="1" xfId="19" applyNumberFormat="1" applyFont="1" applyFill="1" applyBorder="1"/>
    <xf numFmtId="0" fontId="2" fillId="5" borderId="1" xfId="1" applyFont="1" applyFill="1" applyBorder="1" applyAlignment="1">
      <alignment wrapText="1"/>
    </xf>
    <xf numFmtId="0" fontId="0" fillId="5" borderId="0" xfId="0" applyFill="1"/>
    <xf numFmtId="44" fontId="0" fillId="0" borderId="1" xfId="20" applyFont="1" applyFill="1" applyBorder="1"/>
    <xf numFmtId="44" fontId="0" fillId="0" borderId="1" xfId="20" applyFont="1" applyBorder="1"/>
    <xf numFmtId="44" fontId="0" fillId="0" borderId="0" xfId="20" applyFont="1"/>
    <xf numFmtId="165" fontId="0" fillId="0" borderId="1" xfId="19" applyNumberFormat="1" applyFont="1" applyBorder="1"/>
    <xf numFmtId="0" fontId="2" fillId="0" borderId="0" xfId="1" applyFont="1" applyFill="1" applyBorder="1" applyAlignment="1">
      <alignment wrapText="1"/>
    </xf>
    <xf numFmtId="165" fontId="0" fillId="0" borderId="1" xfId="19" applyNumberFormat="1" applyFont="1" applyFill="1" applyBorder="1"/>
    <xf numFmtId="165" fontId="0" fillId="5" borderId="1" xfId="19" applyNumberFormat="1" applyFont="1" applyFill="1" applyBorder="1"/>
    <xf numFmtId="165" fontId="0" fillId="0" borderId="0" xfId="19" applyNumberFormat="1" applyFont="1"/>
    <xf numFmtId="165" fontId="0" fillId="0" borderId="1" xfId="0" applyNumberForma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0" borderId="0" xfId="0" applyNumberFormat="1"/>
    <xf numFmtId="0" fontId="0" fillId="5" borderId="1" xfId="0" applyFill="1" applyBorder="1"/>
    <xf numFmtId="44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2" fillId="0" borderId="3" xfId="1" applyFont="1" applyFill="1" applyBorder="1" applyAlignment="1">
      <alignment wrapText="1"/>
    </xf>
    <xf numFmtId="165" fontId="0" fillId="0" borderId="4" xfId="19" applyNumberFormat="1" applyFont="1" applyBorder="1"/>
    <xf numFmtId="165" fontId="0" fillId="0" borderId="4" xfId="0" applyNumberFormat="1" applyBorder="1"/>
    <xf numFmtId="0" fontId="0" fillId="0" borderId="4" xfId="0" applyBorder="1"/>
    <xf numFmtId="0" fontId="0" fillId="5" borderId="4" xfId="0" applyFill="1" applyBorder="1" applyAlignment="1">
      <alignment wrapText="1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165" fontId="0" fillId="0" borderId="2" xfId="0" applyNumberFormat="1" applyFill="1" applyBorder="1"/>
    <xf numFmtId="165" fontId="0" fillId="2" borderId="1" xfId="0" applyNumberFormat="1" applyFill="1" applyBorder="1"/>
    <xf numFmtId="0" fontId="0" fillId="0" borderId="0" xfId="0" applyAlignment="1">
      <alignment horizontal="center"/>
    </xf>
  </cellXfs>
  <cellStyles count="21">
    <cellStyle name="Comma" xfId="19" builtinId="3"/>
    <cellStyle name="Comma 2" xfId="7"/>
    <cellStyle name="Comma 2 2" xfId="16"/>
    <cellStyle name="Comma 3" xfId="5"/>
    <cellStyle name="Currency" xfId="20" builtinId="4"/>
    <cellStyle name="Normal" xfId="0" builtinId="0"/>
    <cellStyle name="Normal 2" xfId="8"/>
    <cellStyle name="Normal 3" xfId="6"/>
    <cellStyle name="Normal 3 2" xfId="15"/>
    <cellStyle name="Normal 4" xfId="10"/>
    <cellStyle name="Normal 4 2" xfId="18"/>
    <cellStyle name="Normal 5" xfId="4"/>
    <cellStyle name="Normal 6" xfId="2"/>
    <cellStyle name="Normal 6 2" xfId="13"/>
    <cellStyle name="Normal 7" xfId="12"/>
    <cellStyle name="Normal 8" xfId="11"/>
    <cellStyle name="Normal 9" xfId="1"/>
    <cellStyle name="Percent 2" xfId="9"/>
    <cellStyle name="Percent 2 2" xfId="17"/>
    <cellStyle name="Percent 3" xfId="3"/>
    <cellStyle name="Percent 3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6"/>
  <sheetViews>
    <sheetView zoomScale="110" zoomScaleNormal="110" workbookViewId="0">
      <pane ySplit="1" topLeftCell="A8" activePane="bottomLeft" state="frozen"/>
      <selection pane="bottomLeft" activeCell="AU8" sqref="AU8"/>
    </sheetView>
  </sheetViews>
  <sheetFormatPr defaultRowHeight="15" x14ac:dyDescent="0.25"/>
  <cols>
    <col min="1" max="1" width="39.5703125" customWidth="1"/>
    <col min="2" max="21" width="12.7109375" hidden="1" customWidth="1"/>
    <col min="22" max="23" width="18.5703125" hidden="1" customWidth="1"/>
    <col min="24" max="46" width="19.140625" hidden="1" customWidth="1"/>
    <col min="47" max="47" width="19.140625" bestFit="1" customWidth="1"/>
  </cols>
  <sheetData>
    <row r="1" spans="1:47" ht="30" customHeight="1" x14ac:dyDescent="0.25">
      <c r="A1" s="2" t="s">
        <v>18</v>
      </c>
      <c r="B1" s="3" t="s">
        <v>19</v>
      </c>
      <c r="C1" s="3" t="s">
        <v>20</v>
      </c>
      <c r="D1" s="3" t="s">
        <v>21</v>
      </c>
      <c r="E1" s="4" t="s">
        <v>54</v>
      </c>
      <c r="F1" s="3" t="s">
        <v>55</v>
      </c>
      <c r="G1" s="3" t="s">
        <v>56</v>
      </c>
      <c r="H1" s="3" t="s">
        <v>57</v>
      </c>
      <c r="I1" s="4" t="s">
        <v>22</v>
      </c>
      <c r="J1" s="3" t="s">
        <v>53</v>
      </c>
      <c r="K1" s="3" t="s">
        <v>60</v>
      </c>
      <c r="L1" s="3" t="s">
        <v>58</v>
      </c>
      <c r="M1" s="4" t="s">
        <v>22</v>
      </c>
      <c r="N1" s="3" t="s">
        <v>64</v>
      </c>
      <c r="O1" s="3" t="s">
        <v>65</v>
      </c>
      <c r="P1" s="3" t="s">
        <v>66</v>
      </c>
      <c r="Q1" s="4" t="s">
        <v>22</v>
      </c>
      <c r="R1" s="4">
        <v>41743</v>
      </c>
      <c r="S1" s="4">
        <v>41773</v>
      </c>
      <c r="T1" s="4">
        <v>41804</v>
      </c>
      <c r="U1" s="5" t="s">
        <v>23</v>
      </c>
      <c r="V1" s="4">
        <v>41834</v>
      </c>
      <c r="W1" s="4">
        <v>41865</v>
      </c>
      <c r="X1" s="4">
        <v>41896</v>
      </c>
      <c r="Y1" s="4">
        <v>41926</v>
      </c>
      <c r="Z1" s="4">
        <v>41957</v>
      </c>
      <c r="AA1" s="4">
        <v>41987</v>
      </c>
      <c r="AB1" s="4">
        <v>42005</v>
      </c>
      <c r="AC1" s="4">
        <v>42036</v>
      </c>
      <c r="AD1" s="4">
        <v>42064</v>
      </c>
      <c r="AE1" s="4">
        <v>42095</v>
      </c>
      <c r="AF1" s="4">
        <v>42125</v>
      </c>
      <c r="AG1" s="4">
        <v>42156</v>
      </c>
      <c r="AH1" s="4">
        <v>42186</v>
      </c>
      <c r="AI1" s="4">
        <v>42217</v>
      </c>
      <c r="AJ1" s="4">
        <v>42248</v>
      </c>
      <c r="AK1" s="4">
        <v>42292</v>
      </c>
      <c r="AL1" s="4">
        <v>42323</v>
      </c>
      <c r="AM1" s="4">
        <v>42339</v>
      </c>
      <c r="AN1" s="4">
        <v>42385</v>
      </c>
      <c r="AO1" s="4">
        <v>42401</v>
      </c>
      <c r="AP1" s="4">
        <v>42445</v>
      </c>
      <c r="AQ1" s="4">
        <v>42461</v>
      </c>
      <c r="AR1" s="4">
        <v>42506</v>
      </c>
      <c r="AS1" s="4">
        <v>42537</v>
      </c>
      <c r="AT1" s="4">
        <v>42568</v>
      </c>
      <c r="AU1" s="4">
        <v>42583</v>
      </c>
    </row>
    <row r="2" spans="1:47" ht="30.75" customHeight="1" x14ac:dyDescent="0.25">
      <c r="A2" s="8" t="s">
        <v>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ht="27.75" customHeight="1" x14ac:dyDescent="0.25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ht="27.75" customHeight="1" x14ac:dyDescent="0.25">
      <c r="A4" s="8" t="s">
        <v>26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27.75" customHeight="1" x14ac:dyDescent="0.25">
      <c r="A5" s="8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ht="18" customHeight="1" x14ac:dyDescent="0.25">
      <c r="A6" s="8" t="s">
        <v>28</v>
      </c>
      <c r="B6" s="10">
        <f>B32*100/$B$51</f>
        <v>5.0048123195380176</v>
      </c>
      <c r="C6" s="10">
        <f>C32*100/$C$51</f>
        <v>3.9446366782006921</v>
      </c>
      <c r="D6" s="10">
        <f>D32*100/$D$51</f>
        <v>2.7951807228915664</v>
      </c>
      <c r="E6" s="7"/>
      <c r="F6" s="10">
        <f>F32*100/$F$51</f>
        <v>5.0170482221139796</v>
      </c>
      <c r="G6" s="10">
        <f>G32*100/$G$51</f>
        <v>3.5902345619913834</v>
      </c>
      <c r="H6" s="10">
        <f>H32*100/$H$51</f>
        <v>1.9250780437044746</v>
      </c>
      <c r="I6" s="7"/>
      <c r="J6" s="10">
        <f>J32*100/$J$51</f>
        <v>1.9315673289183224</v>
      </c>
      <c r="K6" s="10">
        <f>K32*100/$K$51</f>
        <v>2.2284122562674096</v>
      </c>
      <c r="L6" s="10">
        <f>L32*100/$L$51</f>
        <v>2.4558710667689945</v>
      </c>
      <c r="M6" s="7"/>
      <c r="N6" s="10">
        <f>N32*100/$N$51</f>
        <v>3.1075697211155378</v>
      </c>
      <c r="O6" s="10">
        <f>O32*100/$O$51</f>
        <v>4.6431642304385212</v>
      </c>
      <c r="P6" s="10">
        <f>P32*100/$P$51</f>
        <v>6.3099041533546325</v>
      </c>
      <c r="Q6" s="7"/>
      <c r="R6" s="10">
        <f>R32*100/$R$51</f>
        <v>4.1295546558704457</v>
      </c>
      <c r="S6" s="10">
        <f>S32*100/$S$51</f>
        <v>3.9568345323741005</v>
      </c>
      <c r="T6" s="10">
        <f>T32*100/$T$51</f>
        <v>3.0601659751037342</v>
      </c>
      <c r="U6" s="7"/>
      <c r="V6" s="10">
        <f>V32*100/$V$51</f>
        <v>3.4008097165991904</v>
      </c>
      <c r="W6" s="10">
        <f>W32*100/$W$51</f>
        <v>2.8960817717206133</v>
      </c>
      <c r="X6" s="10">
        <f>X32*100/$X$51</f>
        <v>3.7688442211055277</v>
      </c>
      <c r="Y6" s="10">
        <f>Y32*100/$Y$51</f>
        <v>1.0123734533183353</v>
      </c>
      <c r="Z6" s="10">
        <f>Z32*100/$Z$51</f>
        <v>5.2631578947368425</v>
      </c>
      <c r="AA6" s="10">
        <f>AA32*100/$AA$51</f>
        <v>5.3083528493364556</v>
      </c>
      <c r="AB6" s="10">
        <f>AB32*100/$AB$51</f>
        <v>7.814269535673839</v>
      </c>
      <c r="AC6" s="10">
        <f>AC32*100/$AC$51</f>
        <v>3.4236804564907275</v>
      </c>
      <c r="AD6" s="10">
        <f t="shared" ref="AD6:AD10" si="0">AD32*100/$AD$51</f>
        <v>5.5198973042362001</v>
      </c>
      <c r="AE6" s="10">
        <f>AE32*100/$AE$51</f>
        <v>5.7813911472448059</v>
      </c>
      <c r="AF6" s="10">
        <f>AF32*100/$AF$51</f>
        <v>2.0442930153321974</v>
      </c>
      <c r="AG6" s="10">
        <f>AG32*100/$AG$51</f>
        <v>2.5459688826025459</v>
      </c>
      <c r="AH6" s="10">
        <f>AH32*100/$AH$51</f>
        <v>0.65693430656934304</v>
      </c>
      <c r="AI6" s="10">
        <f t="shared" ref="AI6:AN6" si="1">AI32*100/AI$51</f>
        <v>2.2167487684729066</v>
      </c>
      <c r="AJ6" s="10">
        <f t="shared" si="1"/>
        <v>5.7333333333333334</v>
      </c>
      <c r="AK6" s="10">
        <f t="shared" si="1"/>
        <v>3.6461850101282915</v>
      </c>
      <c r="AL6" s="10">
        <f t="shared" si="1"/>
        <v>7.5168918918918921</v>
      </c>
      <c r="AM6" s="10">
        <f t="shared" si="1"/>
        <v>5.2597819114817188</v>
      </c>
      <c r="AN6" s="10">
        <f t="shared" si="1"/>
        <v>3.2480314960629921</v>
      </c>
      <c r="AO6" s="10">
        <v>3.71</v>
      </c>
      <c r="AP6" s="10">
        <f t="shared" ref="AP6:AQ6" si="2">AP32*100/AP$51</f>
        <v>2.7777777777777777</v>
      </c>
      <c r="AQ6" s="10">
        <f t="shared" si="2"/>
        <v>3.836317135549872</v>
      </c>
      <c r="AR6" s="10">
        <f t="shared" ref="AR6:AS6" si="3">AR32*100/AR$51</f>
        <v>7.579318448883666</v>
      </c>
      <c r="AS6" s="10">
        <f t="shared" si="3"/>
        <v>5.6036678553234847</v>
      </c>
      <c r="AT6" s="10">
        <f t="shared" ref="AT6" si="4">AT32*100/AT$51</f>
        <v>4.8971596474045054</v>
      </c>
      <c r="AU6" s="10">
        <f t="shared" ref="AU6" si="5">AU32*100/AU$51</f>
        <v>0</v>
      </c>
    </row>
    <row r="7" spans="1:47" ht="18" customHeight="1" x14ac:dyDescent="0.25">
      <c r="A7" s="8" t="s">
        <v>29</v>
      </c>
      <c r="B7" s="10">
        <f>B33*100/$B$51</f>
        <v>15.495668912415784</v>
      </c>
      <c r="C7" s="10">
        <f>C33*100/$C$51</f>
        <v>16.055363321799309</v>
      </c>
      <c r="D7" s="10">
        <f>D33*100/$D$51</f>
        <v>13.493975903614459</v>
      </c>
      <c r="E7" s="7"/>
      <c r="F7" s="10">
        <f>F33*100/$F$51</f>
        <v>21.724305893813931</v>
      </c>
      <c r="G7" s="10">
        <f>G33*100/$G$51</f>
        <v>17.568214456677836</v>
      </c>
      <c r="H7" s="10">
        <f>H33*100/$H$51</f>
        <v>17.065556711758585</v>
      </c>
      <c r="I7" s="7"/>
      <c r="J7" s="10">
        <f>J33*100/$J$51</f>
        <v>18.101545253863133</v>
      </c>
      <c r="K7" s="10">
        <f>K33*100/$K$51</f>
        <v>12.952646239554317</v>
      </c>
      <c r="L7" s="10">
        <f>L33*100/$L$51</f>
        <v>9.4397544128933237</v>
      </c>
      <c r="M7" s="7"/>
      <c r="N7" s="10">
        <f>N33*100/$N$51</f>
        <v>12.669322709163346</v>
      </c>
      <c r="O7" s="10">
        <f>O33*100/$O$51</f>
        <v>11.435941530524506</v>
      </c>
      <c r="P7" s="10">
        <f>P33*100/$P$51</f>
        <v>19.728434504792332</v>
      </c>
      <c r="Q7" s="7"/>
      <c r="R7" s="10">
        <f>R33*100/$R$51</f>
        <v>16.113360323886639</v>
      </c>
      <c r="S7" s="10">
        <f>S33*100/$S$51</f>
        <v>15.53956834532374</v>
      </c>
      <c r="T7" s="10">
        <f>T33*100/$T$51</f>
        <v>14.159751037344398</v>
      </c>
      <c r="U7" s="7"/>
      <c r="V7" s="10">
        <f>V33*100/$V$51</f>
        <v>21.781376518218625</v>
      </c>
      <c r="W7" s="10">
        <f>W33*100/$W$51</f>
        <v>17.603634298693922</v>
      </c>
      <c r="X7" s="10">
        <f>X33*100/$X$51</f>
        <v>11.494974874371859</v>
      </c>
      <c r="Y7" s="10">
        <f>Y33*100/$Y$51</f>
        <v>5.1181102362204722</v>
      </c>
      <c r="Z7" s="10">
        <f>Z33*100/$Z$51</f>
        <v>12.431941923774955</v>
      </c>
      <c r="AA7" s="10">
        <f>AA33*100/$AA$51</f>
        <v>8.4309133489461363</v>
      </c>
      <c r="AB7" s="10">
        <f>AB33*100/$AB$51</f>
        <v>14.269535673839185</v>
      </c>
      <c r="AC7" s="10">
        <f>AC33*100/$AC$51</f>
        <v>18.54493580599144</v>
      </c>
      <c r="AD7" s="10">
        <f t="shared" si="0"/>
        <v>20.66752246469833</v>
      </c>
      <c r="AE7" s="10">
        <f>AE33*100/$AE$51</f>
        <v>16.982836495031616</v>
      </c>
      <c r="AF7" s="10">
        <f>AF33*100/$AF$51</f>
        <v>18.313458262350938</v>
      </c>
      <c r="AG7" s="10">
        <f>AG33*100/$AG$51</f>
        <v>22.560113154172559</v>
      </c>
      <c r="AH7" s="10">
        <f>AH33*100/$AH$51</f>
        <v>23.138686131386862</v>
      </c>
      <c r="AI7" s="10">
        <f t="shared" ref="AI7:AI10" si="6">AI33*100/$AI$51</f>
        <v>13.177339901477833</v>
      </c>
      <c r="AJ7" s="10">
        <f>AJ33*100/$AJ$51</f>
        <v>11.8</v>
      </c>
      <c r="AK7" s="10">
        <f>AK33*100/$AK$51</f>
        <v>11.951384199864956</v>
      </c>
      <c r="AL7" s="10">
        <f>AL33*100/$AL$51</f>
        <v>11.739864864864865</v>
      </c>
      <c r="AM7" s="10">
        <f>AM33*100/$AM$51</f>
        <v>11.866581141757537</v>
      </c>
      <c r="AN7" s="10">
        <f t="shared" ref="AN7:AO10" si="7">AN33*100/$AN$51</f>
        <v>19.094488188976378</v>
      </c>
      <c r="AO7" s="10">
        <f t="shared" si="7"/>
        <v>14.271653543307087</v>
      </c>
      <c r="AP7" s="10">
        <f t="shared" ref="AP7:AQ7" si="8">AP33*100/$AN$51</f>
        <v>18.208661417322833</v>
      </c>
      <c r="AQ7" s="10">
        <f t="shared" si="8"/>
        <v>19.685039370078741</v>
      </c>
      <c r="AR7" s="10">
        <f t="shared" ref="AR7:AS7" si="9">AR33*100/$AN$51</f>
        <v>32.185039370078741</v>
      </c>
      <c r="AS7" s="10">
        <f t="shared" si="9"/>
        <v>38.090551181102363</v>
      </c>
      <c r="AT7" s="10">
        <f t="shared" ref="AT7" si="10">AT33*100/$AN$51</f>
        <v>25.098425196850393</v>
      </c>
      <c r="AU7" s="10">
        <f t="shared" ref="AU7" si="11">AU33*100/$AN$51</f>
        <v>0</v>
      </c>
    </row>
    <row r="8" spans="1:47" ht="18" customHeight="1" x14ac:dyDescent="0.25">
      <c r="A8" s="8" t="s">
        <v>30</v>
      </c>
      <c r="B8" s="10">
        <f>B34*100/$B$51</f>
        <v>0.9624639076034649</v>
      </c>
      <c r="C8" s="10">
        <f>C34*100/$C$51</f>
        <v>0.13840830449826991</v>
      </c>
      <c r="D8" s="10">
        <f>D34*100/$D$51</f>
        <v>0.48192771084337349</v>
      </c>
      <c r="E8" s="7"/>
      <c r="F8" s="10">
        <f>F34*100/$F$51</f>
        <v>0.97418412079883099</v>
      </c>
      <c r="G8" s="10">
        <f>G34*100/$G$51</f>
        <v>1.7711823839157492</v>
      </c>
      <c r="H8" s="10">
        <f>H34*100/$H$51</f>
        <v>0.57232049947970864</v>
      </c>
      <c r="I8" s="7"/>
      <c r="J8" s="10">
        <f>J34*100/$J$51</f>
        <v>0.55187637969094927</v>
      </c>
      <c r="K8" s="10">
        <f>K34*100/$K$51</f>
        <v>3.8997214484679668</v>
      </c>
      <c r="L8" s="10">
        <f>L34*100/$L$51</f>
        <v>3.6838066001534919</v>
      </c>
      <c r="M8" s="7"/>
      <c r="N8" s="10">
        <f>N34*100/$N$51</f>
        <v>3.1872509960159361</v>
      </c>
      <c r="O8" s="10">
        <f>O34*100/$O$51</f>
        <v>2.3215821152192606</v>
      </c>
      <c r="P8" s="10">
        <f>P34*100/$P$51</f>
        <v>3.7539936102236422</v>
      </c>
      <c r="Q8" s="7"/>
      <c r="R8" s="10">
        <f>R34*100/$R$51</f>
        <v>5.0202429149797574</v>
      </c>
      <c r="S8" s="10">
        <f>S34*100/$S$51</f>
        <v>3.8848920863309351</v>
      </c>
      <c r="T8" s="10">
        <f>T34*100/$T$51</f>
        <v>3.2676348547717842</v>
      </c>
      <c r="U8" s="7"/>
      <c r="V8" s="10">
        <f>V34*100/$V$51</f>
        <v>1.2955465587044535</v>
      </c>
      <c r="W8" s="10">
        <f>W34*100/$W$51</f>
        <v>2.3282226007950029</v>
      </c>
      <c r="X8" s="10">
        <f>X34*100/$X$51</f>
        <v>1.3819095477386936</v>
      </c>
      <c r="Y8" s="10">
        <f>Y34*100/$Y$51</f>
        <v>0.73115860517435316</v>
      </c>
      <c r="Z8" s="10">
        <f>Z34*100/$Z$51</f>
        <v>5.7168784029038111</v>
      </c>
      <c r="AA8" s="10">
        <f>AA34*100/$AA$51</f>
        <v>2.1857923497267762</v>
      </c>
      <c r="AB8" s="10">
        <f>AB34*100/$AB$51</f>
        <v>2.2650056625141564</v>
      </c>
      <c r="AC8" s="10">
        <f>AC34*100/$AC$51</f>
        <v>3.1383737517831669</v>
      </c>
      <c r="AD8" s="10">
        <f t="shared" si="0"/>
        <v>1.5404364569961488</v>
      </c>
      <c r="AE8" s="10">
        <f>AE34*100/$AE$51</f>
        <v>1.3550135501355014</v>
      </c>
      <c r="AF8" s="10">
        <f>AF34*100/$AF$51</f>
        <v>0.68143100511073251</v>
      </c>
      <c r="AG8" s="10">
        <f>AG34*100/$AG$51</f>
        <v>1.1315417256011315</v>
      </c>
      <c r="AH8" s="10">
        <f>AH34*100/$AH$51</f>
        <v>0</v>
      </c>
      <c r="AI8" s="10">
        <f t="shared" si="6"/>
        <v>2.5246305418719213</v>
      </c>
      <c r="AJ8" s="10">
        <f>AJ34*100/$AJ$51</f>
        <v>2.4</v>
      </c>
      <c r="AK8" s="10">
        <f>AK34*100/$AK$51</f>
        <v>1.8906144496961512</v>
      </c>
      <c r="AL8" s="10">
        <f>AL34*100/$AL$51</f>
        <v>3.8006756756756759</v>
      </c>
      <c r="AM8" s="10">
        <f>AM34*100/$AM$51</f>
        <v>2.2450288646568315</v>
      </c>
      <c r="AN8" s="10">
        <f t="shared" si="7"/>
        <v>3.9370078740157481</v>
      </c>
      <c r="AO8" s="10">
        <f t="shared" si="7"/>
        <v>2.8543307086614171</v>
      </c>
      <c r="AP8" s="10">
        <f t="shared" ref="AP8:AQ8" si="12">AP34*100/$AN$51</f>
        <v>3.7401574803149606</v>
      </c>
      <c r="AQ8" s="10">
        <f t="shared" si="12"/>
        <v>2.6574803149606301</v>
      </c>
      <c r="AR8" s="10">
        <f>AR34*100/$AR$51</f>
        <v>1.1163337250293772</v>
      </c>
      <c r="AS8" s="10">
        <f t="shared" ref="AS8" si="13">AS34*100/$AN$51</f>
        <v>6.2992125984251972</v>
      </c>
      <c r="AT8" s="10">
        <f t="shared" ref="AT8" si="14">AT34*100/$AN$51</f>
        <v>2.6574803149606301</v>
      </c>
      <c r="AU8" s="10">
        <f t="shared" ref="AU8" si="15">AU34*100/$AN$51</f>
        <v>0</v>
      </c>
    </row>
    <row r="9" spans="1:47" ht="18" customHeight="1" x14ac:dyDescent="0.25">
      <c r="A9" s="8" t="s">
        <v>31</v>
      </c>
      <c r="B9" s="10">
        <f>B35*100/$B$51</f>
        <v>0.19249278152069296</v>
      </c>
      <c r="C9" s="10">
        <f>C35*100/$C$51</f>
        <v>6.9204152249134954E-2</v>
      </c>
      <c r="D9" s="10">
        <f>D35*100/$D$51</f>
        <v>9.6385542168674704E-2</v>
      </c>
      <c r="E9" s="7"/>
      <c r="F9" s="10">
        <f>F35*100/$F$51</f>
        <v>0.38967364831953238</v>
      </c>
      <c r="G9" s="10">
        <f>G35*100/$G$51</f>
        <v>4.7869794159885112E-2</v>
      </c>
      <c r="H9" s="10">
        <f>H35*100/$H$51</f>
        <v>0.36420395421436003</v>
      </c>
      <c r="I9" s="7"/>
      <c r="J9" s="10">
        <f>J35*100/$J$51</f>
        <v>0.77262693156732887</v>
      </c>
      <c r="K9" s="10">
        <f>K35*100/$K$51</f>
        <v>0.4178272980501393</v>
      </c>
      <c r="L9" s="10">
        <f>L35*100/$L$51</f>
        <v>0.15349194167306215</v>
      </c>
      <c r="M9" s="7"/>
      <c r="N9" s="10">
        <f>N35*100/$N$51</f>
        <v>0</v>
      </c>
      <c r="O9" s="10">
        <f>O35*100/$O$51</f>
        <v>0</v>
      </c>
      <c r="P9" s="10">
        <f>P35*100/$P$51</f>
        <v>0</v>
      </c>
      <c r="Q9" s="7"/>
      <c r="R9" s="10">
        <f>R35*100/$R$51</f>
        <v>0</v>
      </c>
      <c r="S9" s="10">
        <f>S35*100/$S$51</f>
        <v>0.14388489208633093</v>
      </c>
      <c r="T9" s="10">
        <f>T35*100/$T$51</f>
        <v>0.25933609958506226</v>
      </c>
      <c r="U9" s="7"/>
      <c r="V9" s="10">
        <f>V35*100/$V$51</f>
        <v>0</v>
      </c>
      <c r="W9" s="10">
        <f>W35*100/$W$51</f>
        <v>0</v>
      </c>
      <c r="X9" s="10">
        <f>X35*100/$X$51</f>
        <v>0</v>
      </c>
      <c r="Y9" s="10">
        <f>Y35*100/$Y$51</f>
        <v>0.56242969628796402</v>
      </c>
      <c r="Z9" s="10">
        <f>Z35*100/$Z$51</f>
        <v>0.63520871143375679</v>
      </c>
      <c r="AA9" s="10">
        <f>AA35*100/$AA$51</f>
        <v>1.0928961748633881</v>
      </c>
      <c r="AB9" s="10">
        <f>AB35*100/$AB$51</f>
        <v>1.5855039637599093</v>
      </c>
      <c r="AC9" s="10">
        <f>AC35*100/$AC$51</f>
        <v>2.4251069900142652</v>
      </c>
      <c r="AD9" s="10">
        <f t="shared" si="0"/>
        <v>0.64184852374839541</v>
      </c>
      <c r="AE9" s="10">
        <f>AE35*100/$AE$51</f>
        <v>0.36133694670280037</v>
      </c>
      <c r="AF9" s="10">
        <f>AF35*100/$AF$51</f>
        <v>0</v>
      </c>
      <c r="AG9" s="10">
        <f>AG35*100/$AG$51</f>
        <v>1.2022630834512023</v>
      </c>
      <c r="AH9" s="10">
        <f>AH35*100/$AH$51</f>
        <v>0.43795620437956206</v>
      </c>
      <c r="AI9" s="10">
        <f t="shared" si="6"/>
        <v>5.8497536945812811</v>
      </c>
      <c r="AJ9" s="10">
        <f>AJ35*100/$AJ$51</f>
        <v>1.8666666666666667</v>
      </c>
      <c r="AK9" s="10">
        <f>AK35*100/$AK$51</f>
        <v>1.8230925050641458</v>
      </c>
      <c r="AL9" s="10">
        <f>AL35*100/$AL$51</f>
        <v>0.92905405405405406</v>
      </c>
      <c r="AM9" s="10">
        <f>AM35*100/$AM$51</f>
        <v>0.12828736369467608</v>
      </c>
      <c r="AN9" s="10">
        <f t="shared" si="7"/>
        <v>0.78740157480314965</v>
      </c>
      <c r="AO9" s="10">
        <f t="shared" si="7"/>
        <v>0.6889763779527559</v>
      </c>
      <c r="AP9" s="10">
        <f t="shared" ref="AP9:AQ9" si="16">AP35*100/$AN$51</f>
        <v>0.59055118110236215</v>
      </c>
      <c r="AQ9" s="10">
        <f t="shared" si="16"/>
        <v>1.3779527559055118</v>
      </c>
      <c r="AR9" s="10">
        <f t="shared" ref="AR9:AS9" si="17">AR35*100/$AN$51</f>
        <v>2.0669291338582676</v>
      </c>
      <c r="AS9" s="10">
        <f t="shared" si="17"/>
        <v>2.3622047244094486</v>
      </c>
      <c r="AT9" s="10">
        <f t="shared" ref="AT9" si="18">AT35*100/$AN$51</f>
        <v>0</v>
      </c>
      <c r="AU9" s="10">
        <f t="shared" ref="AU9" si="19">AU35*100/$AN$51</f>
        <v>0</v>
      </c>
    </row>
    <row r="10" spans="1:47" ht="18" customHeight="1" x14ac:dyDescent="0.25">
      <c r="A10" s="8" t="s">
        <v>32</v>
      </c>
      <c r="B10" s="10">
        <f>B36*100/$B$51</f>
        <v>0</v>
      </c>
      <c r="C10" s="10">
        <f>C36*100/$C$51</f>
        <v>0</v>
      </c>
      <c r="D10" s="10">
        <f>D36*100/$D$51</f>
        <v>0</v>
      </c>
      <c r="E10" s="7"/>
      <c r="F10" s="10">
        <f>F36*100/$F$51</f>
        <v>4.8709206039941548E-2</v>
      </c>
      <c r="G10" s="10">
        <f>G36*100/$G$51</f>
        <v>0</v>
      </c>
      <c r="H10" s="10">
        <f>H36*100/$H$51</f>
        <v>0.52029136316337143</v>
      </c>
      <c r="I10" s="7"/>
      <c r="J10" s="10">
        <f>J36*100/$J$51</f>
        <v>0.16556291390728478</v>
      </c>
      <c r="K10" s="10">
        <f>K36*100/$K$51</f>
        <v>0.55710306406685239</v>
      </c>
      <c r="L10" s="10">
        <f>L36*100/$L$51</f>
        <v>0.15349194167306215</v>
      </c>
      <c r="M10" s="7"/>
      <c r="N10" s="10">
        <f>N36*100/$N$51</f>
        <v>0</v>
      </c>
      <c r="O10" s="10">
        <f>O36*100/$O$51</f>
        <v>8.5984522785898534E-2</v>
      </c>
      <c r="P10" s="10">
        <f>P36*100/$P$51</f>
        <v>7.9872204472843447E-2</v>
      </c>
      <c r="Q10" s="7"/>
      <c r="R10" s="10">
        <f>R36*100/$R$51</f>
        <v>0</v>
      </c>
      <c r="S10" s="10">
        <f>S36*100/$S$51</f>
        <v>0.14388489208633093</v>
      </c>
      <c r="T10" s="10">
        <f>T36*100/$T$51</f>
        <v>0.25933609958506226</v>
      </c>
      <c r="U10" s="7"/>
      <c r="V10" s="10">
        <f>V36*100/$V$51</f>
        <v>0</v>
      </c>
      <c r="W10" s="10">
        <f>W36*100/$W$51</f>
        <v>0.85178875638841567</v>
      </c>
      <c r="X10" s="10">
        <f>X36*100/$X$51</f>
        <v>0</v>
      </c>
      <c r="Y10" s="10">
        <f>Y36*100/$Y$51</f>
        <v>0.44994375703037121</v>
      </c>
      <c r="Z10" s="10">
        <f>Z36*100/$Z$51</f>
        <v>0.45372050816696913</v>
      </c>
      <c r="AA10" s="10">
        <f>AA36*100/$AA$51</f>
        <v>0.31225604996096801</v>
      </c>
      <c r="AB10" s="10">
        <f>AB36*100/$AB$51</f>
        <v>0.67950169875424693</v>
      </c>
      <c r="AC10" s="10">
        <f>AC36*100/$AC$51</f>
        <v>0.28530670470756064</v>
      </c>
      <c r="AD10" s="10">
        <f t="shared" si="0"/>
        <v>0.51347881899871628</v>
      </c>
      <c r="AE10" s="10">
        <f>AE36*100/$AE$51</f>
        <v>0.45167118337850043</v>
      </c>
      <c r="AF10" s="10">
        <f>AF36*100/$AF$51</f>
        <v>0.42589437819420783</v>
      </c>
      <c r="AG10" s="10">
        <f>AG36*100/$AG$51</f>
        <v>1.3437057991513437</v>
      </c>
      <c r="AH10" s="10">
        <f>AH36*100/$AH$51</f>
        <v>0.58394160583941601</v>
      </c>
      <c r="AI10" s="10">
        <f t="shared" si="6"/>
        <v>1.4778325123152709</v>
      </c>
      <c r="AJ10" s="10">
        <f>AJ36*100/$AJ$51</f>
        <v>0.13333333333333333</v>
      </c>
      <c r="AK10" s="10">
        <f>AK36*100/$AK$51</f>
        <v>1.0128291694800811</v>
      </c>
      <c r="AL10" s="10">
        <f>AL36*100/$AL$51</f>
        <v>0.67567567567567566</v>
      </c>
      <c r="AM10" s="10">
        <f>AM36*100/$AM$51</f>
        <v>0.19243104554201412</v>
      </c>
      <c r="AN10" s="10">
        <f t="shared" si="7"/>
        <v>0.59055118110236215</v>
      </c>
      <c r="AO10" s="10">
        <f t="shared" si="7"/>
        <v>0.49212598425196852</v>
      </c>
      <c r="AP10" s="10">
        <f t="shared" ref="AP10:AQ10" si="20">AP36*100/$AN$51</f>
        <v>0.59055118110236215</v>
      </c>
      <c r="AQ10" s="10">
        <f t="shared" si="20"/>
        <v>0.19685039370078741</v>
      </c>
      <c r="AR10" s="10">
        <f t="shared" ref="AR10:AS10" si="21">AR36*100/$AN$51</f>
        <v>0</v>
      </c>
      <c r="AS10" s="10">
        <f t="shared" si="21"/>
        <v>1.1811023622047243</v>
      </c>
      <c r="AT10" s="10">
        <f t="shared" ref="AT10" si="22">AT36*100/$AN$51</f>
        <v>0.49212598425196852</v>
      </c>
      <c r="AU10" s="10">
        <f t="shared" ref="AU10" si="23">AU36*100/$AN$51</f>
        <v>0</v>
      </c>
    </row>
    <row r="11" spans="1:47" ht="18" customHeight="1" x14ac:dyDescent="0.25">
      <c r="A11" s="8" t="s">
        <v>33</v>
      </c>
      <c r="B11" s="9" t="s">
        <v>40</v>
      </c>
      <c r="C11" s="9" t="s">
        <v>40</v>
      </c>
      <c r="D11" s="9" t="s">
        <v>40</v>
      </c>
      <c r="E11" s="7"/>
      <c r="F11" s="9" t="s">
        <v>40</v>
      </c>
      <c r="G11" s="9" t="s">
        <v>40</v>
      </c>
      <c r="H11" s="9" t="s">
        <v>40</v>
      </c>
      <c r="I11" s="7"/>
      <c r="J11" s="9" t="s">
        <v>40</v>
      </c>
      <c r="K11" s="9" t="s">
        <v>40</v>
      </c>
      <c r="L11" s="9" t="s">
        <v>40</v>
      </c>
      <c r="M11" s="7"/>
      <c r="N11" s="9" t="s">
        <v>40</v>
      </c>
      <c r="O11" s="9" t="s">
        <v>40</v>
      </c>
      <c r="P11" s="9" t="s">
        <v>40</v>
      </c>
      <c r="Q11" s="7"/>
      <c r="R11" s="9" t="s">
        <v>40</v>
      </c>
      <c r="S11" s="9" t="s">
        <v>40</v>
      </c>
      <c r="T11" s="9" t="s">
        <v>40</v>
      </c>
      <c r="U11" s="7"/>
      <c r="V11" s="9" t="s">
        <v>40</v>
      </c>
      <c r="W11" s="9" t="s">
        <v>40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">
        <v>40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">
        <v>40</v>
      </c>
      <c r="AL11" s="9" t="s">
        <v>40</v>
      </c>
      <c r="AM11" s="9" t="s">
        <v>40</v>
      </c>
      <c r="AN11" s="9" t="s">
        <v>40</v>
      </c>
      <c r="AO11" s="9" t="s">
        <v>40</v>
      </c>
      <c r="AP11" s="9" t="s">
        <v>40</v>
      </c>
      <c r="AQ11" s="9" t="s">
        <v>40</v>
      </c>
      <c r="AR11" s="9" t="s">
        <v>40</v>
      </c>
      <c r="AS11" s="9" t="s">
        <v>40</v>
      </c>
      <c r="AT11" s="9" t="s">
        <v>40</v>
      </c>
      <c r="AU11" s="9" t="s">
        <v>40</v>
      </c>
    </row>
    <row r="12" spans="1:47" ht="18" customHeight="1" x14ac:dyDescent="0.25">
      <c r="A12" s="8" t="s">
        <v>34</v>
      </c>
      <c r="B12" s="9" t="s">
        <v>40</v>
      </c>
      <c r="C12" s="9" t="s">
        <v>40</v>
      </c>
      <c r="D12" s="9" t="s">
        <v>40</v>
      </c>
      <c r="E12" s="7"/>
      <c r="F12" s="9" t="s">
        <v>40</v>
      </c>
      <c r="G12" s="9" t="s">
        <v>40</v>
      </c>
      <c r="H12" s="9" t="s">
        <v>40</v>
      </c>
      <c r="I12" s="7"/>
      <c r="J12" s="9" t="s">
        <v>40</v>
      </c>
      <c r="K12" s="9" t="s">
        <v>40</v>
      </c>
      <c r="L12" s="9" t="s">
        <v>40</v>
      </c>
      <c r="M12" s="7"/>
      <c r="N12" s="9" t="s">
        <v>40</v>
      </c>
      <c r="O12" s="9" t="s">
        <v>40</v>
      </c>
      <c r="P12" s="9" t="s">
        <v>40</v>
      </c>
      <c r="Q12" s="7"/>
      <c r="R12" s="9" t="s">
        <v>40</v>
      </c>
      <c r="S12" s="9" t="s">
        <v>40</v>
      </c>
      <c r="T12" s="9" t="s">
        <v>40</v>
      </c>
      <c r="U12" s="7"/>
      <c r="V12" s="9" t="s">
        <v>40</v>
      </c>
      <c r="W12" s="9" t="s">
        <v>40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">
        <v>40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">
        <v>40</v>
      </c>
      <c r="AL12" s="9" t="s">
        <v>40</v>
      </c>
      <c r="AM12" s="9" t="s">
        <v>40</v>
      </c>
      <c r="AN12" s="9" t="s">
        <v>40</v>
      </c>
      <c r="AO12" s="9" t="s">
        <v>40</v>
      </c>
      <c r="AP12" s="9" t="s">
        <v>40</v>
      </c>
      <c r="AQ12" s="9" t="s">
        <v>40</v>
      </c>
      <c r="AR12" s="9" t="s">
        <v>40</v>
      </c>
      <c r="AS12" s="9" t="s">
        <v>40</v>
      </c>
      <c r="AT12" s="9" t="s">
        <v>40</v>
      </c>
      <c r="AU12" s="9" t="s">
        <v>40</v>
      </c>
    </row>
    <row r="13" spans="1:47" ht="26.25" customHeight="1" x14ac:dyDescent="0.25">
      <c r="A13" s="8" t="s">
        <v>35</v>
      </c>
      <c r="B13" s="14">
        <f>B42*100</f>
        <v>14400</v>
      </c>
      <c r="C13" s="14">
        <f>C42*100</f>
        <v>6000</v>
      </c>
      <c r="D13" s="14">
        <f>D42*100</f>
        <v>7700</v>
      </c>
      <c r="E13" s="15"/>
      <c r="F13" s="14">
        <f>F42*100</f>
        <v>10100</v>
      </c>
      <c r="G13" s="14">
        <f>G42*100</f>
        <v>14900</v>
      </c>
      <c r="H13" s="14">
        <f>H42*100</f>
        <v>8400</v>
      </c>
      <c r="I13" s="15"/>
      <c r="J13" s="14">
        <f>J42*100</f>
        <v>7100</v>
      </c>
      <c r="K13" s="14">
        <f>K42*100</f>
        <v>5200</v>
      </c>
      <c r="L13" s="14">
        <f>L42*100</f>
        <v>4000</v>
      </c>
      <c r="M13" s="15"/>
      <c r="N13" s="14">
        <f>N42*100</f>
        <v>1300</v>
      </c>
      <c r="O13" s="14">
        <f>O42*100</f>
        <v>3800</v>
      </c>
      <c r="P13" s="14">
        <f>P42*100</f>
        <v>7000</v>
      </c>
      <c r="Q13" s="15"/>
      <c r="R13" s="14">
        <f>R42*100</f>
        <v>6200</v>
      </c>
      <c r="S13" s="14">
        <f>S42*100</f>
        <v>5500</v>
      </c>
      <c r="T13" s="14">
        <f>T42*100</f>
        <v>7100</v>
      </c>
      <c r="U13" s="15"/>
      <c r="V13" s="14">
        <f t="shared" ref="V13:AA13" si="24">V42*100</f>
        <v>8100</v>
      </c>
      <c r="W13" s="14">
        <f t="shared" si="24"/>
        <v>7600</v>
      </c>
      <c r="X13" s="14">
        <f t="shared" si="24"/>
        <v>7800</v>
      </c>
      <c r="Y13" s="14">
        <f t="shared" si="24"/>
        <v>7000</v>
      </c>
      <c r="Z13" s="14">
        <f t="shared" si="24"/>
        <v>3800</v>
      </c>
      <c r="AA13" s="14">
        <f t="shared" si="24"/>
        <v>3800</v>
      </c>
      <c r="AB13" s="14">
        <f t="shared" ref="AB13:AD13" si="25">AB42*100</f>
        <v>4700</v>
      </c>
      <c r="AC13" s="14">
        <f t="shared" si="25"/>
        <v>3100</v>
      </c>
      <c r="AD13" s="14">
        <f t="shared" si="25"/>
        <v>5300</v>
      </c>
      <c r="AE13" s="14">
        <f t="shared" ref="AE13:AF13" si="26">AE42*100</f>
        <v>6700</v>
      </c>
      <c r="AF13" s="14">
        <f t="shared" si="26"/>
        <v>5900</v>
      </c>
      <c r="AG13" s="14">
        <f t="shared" ref="AG13" si="27">AG42*100</f>
        <v>5800</v>
      </c>
      <c r="AH13" s="14">
        <f t="shared" ref="AH13" si="28">AH42*100</f>
        <v>5100</v>
      </c>
      <c r="AI13" s="14">
        <f t="shared" ref="AI13:AJ13" si="29">AI42*100</f>
        <v>6100</v>
      </c>
      <c r="AJ13" s="14">
        <f t="shared" si="29"/>
        <v>8000</v>
      </c>
      <c r="AK13" s="14">
        <f t="shared" ref="AK13:AL13" si="30">AK42*100</f>
        <v>7100</v>
      </c>
      <c r="AL13" s="14">
        <f t="shared" si="30"/>
        <v>8200</v>
      </c>
      <c r="AM13" s="14">
        <f t="shared" ref="AM13" si="31">AM42*100</f>
        <v>6700</v>
      </c>
      <c r="AN13" s="14">
        <f t="shared" ref="AN13:AO13" si="32">AN42*100</f>
        <v>10600</v>
      </c>
      <c r="AO13" s="14">
        <f t="shared" si="32"/>
        <v>8800</v>
      </c>
      <c r="AP13" s="14">
        <f t="shared" ref="AP13:AQ13" si="33">AP42*100</f>
        <v>7300</v>
      </c>
      <c r="AQ13" s="14">
        <f t="shared" si="33"/>
        <v>7100</v>
      </c>
      <c r="AR13" s="14">
        <f t="shared" ref="AR13:AS13" si="34">AR42*100</f>
        <v>16100</v>
      </c>
      <c r="AS13" s="14">
        <f t="shared" si="34"/>
        <v>8700</v>
      </c>
      <c r="AT13" s="14">
        <f t="shared" ref="AT13" si="35">AT42*100</f>
        <v>9800</v>
      </c>
      <c r="AU13" s="14">
        <f t="shared" ref="AU13" si="36">AU42*100</f>
        <v>0</v>
      </c>
    </row>
    <row r="14" spans="1:47" ht="26.25" customHeight="1" x14ac:dyDescent="0.25">
      <c r="A14" s="12" t="s">
        <v>42</v>
      </c>
      <c r="B14" s="14">
        <f t="shared" ref="B14:D16" si="37">B40</f>
        <v>69779.28</v>
      </c>
      <c r="C14" s="14">
        <f t="shared" si="37"/>
        <v>21533</v>
      </c>
      <c r="D14" s="14">
        <f t="shared" si="37"/>
        <v>6100</v>
      </c>
      <c r="E14" s="15"/>
      <c r="F14" s="14">
        <f t="shared" ref="F14:H16" si="38">F40</f>
        <v>517713.33</v>
      </c>
      <c r="G14" s="14">
        <f t="shared" si="38"/>
        <v>56793.05</v>
      </c>
      <c r="H14" s="14">
        <f t="shared" si="38"/>
        <v>56600.29</v>
      </c>
      <c r="I14" s="15"/>
      <c r="J14" s="14">
        <f t="shared" ref="J14:L16" si="39">J40</f>
        <v>14250.929999999998</v>
      </c>
      <c r="K14" s="14">
        <f t="shared" si="39"/>
        <v>2534.1999999999998</v>
      </c>
      <c r="L14" s="14">
        <f t="shared" si="39"/>
        <v>716.56</v>
      </c>
      <c r="M14" s="15"/>
      <c r="N14" s="14">
        <f t="shared" ref="N14" si="40">N40</f>
        <v>631.36</v>
      </c>
      <c r="O14" s="14">
        <f t="shared" ref="O14:P16" si="41">O40</f>
        <v>519.55999999999995</v>
      </c>
      <c r="P14" s="14">
        <f t="shared" si="41"/>
        <v>228.01999999999998</v>
      </c>
      <c r="Q14" s="15"/>
      <c r="R14" s="14">
        <f t="shared" ref="R14:S14" si="42">R40</f>
        <v>228.01999999999998</v>
      </c>
      <c r="S14" s="14">
        <f t="shared" si="42"/>
        <v>228.01999999999998</v>
      </c>
      <c r="T14" s="14">
        <f t="shared" ref="T14:V14" si="43">T40</f>
        <v>228.01999999999998</v>
      </c>
      <c r="U14" s="15"/>
      <c r="V14" s="14">
        <f t="shared" si="43"/>
        <v>1146630.3689999999</v>
      </c>
      <c r="W14" s="14">
        <f t="shared" ref="W14:X14" si="44">W40</f>
        <v>2048630.3689999999</v>
      </c>
      <c r="X14" s="14">
        <f t="shared" si="44"/>
        <v>2030378.39</v>
      </c>
      <c r="Y14" s="14">
        <f t="shared" ref="Y14:Z14" si="45">Y40</f>
        <v>1856636.48</v>
      </c>
      <c r="Z14" s="14">
        <f t="shared" si="45"/>
        <v>1754542.06</v>
      </c>
      <c r="AA14" s="14">
        <f t="shared" ref="AA14:AB14" si="46">AA40</f>
        <v>757968.36</v>
      </c>
      <c r="AB14" s="14">
        <f t="shared" si="46"/>
        <v>1181992.95</v>
      </c>
      <c r="AC14" s="14">
        <f t="shared" ref="AC14:AD14" si="47">AC40</f>
        <v>914879.35</v>
      </c>
      <c r="AD14" s="14">
        <f t="shared" si="47"/>
        <v>904190.21</v>
      </c>
      <c r="AE14" s="14">
        <f t="shared" ref="AE14:AF14" si="48">AE40</f>
        <v>787970.28</v>
      </c>
      <c r="AF14" s="14">
        <f t="shared" si="48"/>
        <v>769842.81</v>
      </c>
      <c r="AG14" s="14">
        <f t="shared" ref="AG14" si="49">AG40</f>
        <v>684046.91</v>
      </c>
      <c r="AH14" s="14">
        <f t="shared" ref="AH14" si="50">AH40</f>
        <v>260005.9</v>
      </c>
      <c r="AI14" s="14">
        <f t="shared" ref="AI14:AJ14" si="51">AI40</f>
        <v>186889.71</v>
      </c>
      <c r="AJ14" s="14">
        <f t="shared" si="51"/>
        <v>1765815.66</v>
      </c>
      <c r="AK14" s="14">
        <f t="shared" ref="AK14:AL14" si="52">AK40</f>
        <v>1373176.07</v>
      </c>
      <c r="AL14" s="14">
        <f t="shared" si="52"/>
        <v>1289793.3700000001</v>
      </c>
      <c r="AM14" s="14">
        <f t="shared" ref="AM14" si="53">AM40</f>
        <v>1268945.78</v>
      </c>
      <c r="AN14" s="14">
        <f t="shared" ref="AN14:AO14" si="54">AN40</f>
        <v>1143502.1000000001</v>
      </c>
      <c r="AO14" s="14">
        <f t="shared" si="54"/>
        <v>1015330.7</v>
      </c>
      <c r="AP14" s="14">
        <f t="shared" ref="AP14:AQ14" si="55">AP40</f>
        <v>952892.26</v>
      </c>
      <c r="AQ14" s="14">
        <f t="shared" si="55"/>
        <v>651253.57999999996</v>
      </c>
      <c r="AR14" s="14">
        <f t="shared" ref="AR14:AS14" si="56">AR40</f>
        <v>178007.92</v>
      </c>
      <c r="AS14" s="14">
        <f t="shared" si="56"/>
        <v>0</v>
      </c>
      <c r="AT14" s="14">
        <f t="shared" ref="AT14" si="57">AT40</f>
        <v>2195000</v>
      </c>
      <c r="AU14" s="14">
        <f t="shared" ref="AU14" si="58">AU40</f>
        <v>0</v>
      </c>
    </row>
    <row r="15" spans="1:47" ht="26.25" customHeight="1" x14ac:dyDescent="0.25">
      <c r="A15" s="8" t="s">
        <v>36</v>
      </c>
      <c r="B15" s="9">
        <f t="shared" si="37"/>
        <v>319</v>
      </c>
      <c r="C15" s="9">
        <f t="shared" si="37"/>
        <v>398</v>
      </c>
      <c r="D15" s="9">
        <f t="shared" si="37"/>
        <v>524</v>
      </c>
      <c r="E15" s="7"/>
      <c r="F15" s="9">
        <f t="shared" si="38"/>
        <v>543</v>
      </c>
      <c r="G15" s="9">
        <f t="shared" si="38"/>
        <v>800</v>
      </c>
      <c r="H15" s="9">
        <f t="shared" si="38"/>
        <v>669</v>
      </c>
      <c r="I15" s="7"/>
      <c r="J15" s="9">
        <f t="shared" si="39"/>
        <v>149</v>
      </c>
      <c r="K15" s="9">
        <f t="shared" si="39"/>
        <v>449</v>
      </c>
      <c r="L15" s="9">
        <f t="shared" si="39"/>
        <v>433</v>
      </c>
      <c r="M15" s="7"/>
      <c r="N15" s="9">
        <f t="shared" ref="N15" si="59">N41</f>
        <v>344</v>
      </c>
      <c r="O15" s="9">
        <f t="shared" si="41"/>
        <v>392</v>
      </c>
      <c r="P15" s="9">
        <f t="shared" si="41"/>
        <v>336</v>
      </c>
      <c r="Q15" s="7"/>
      <c r="R15" s="9">
        <f t="shared" ref="R15:S15" si="60">R41</f>
        <v>463</v>
      </c>
      <c r="S15" s="9">
        <f t="shared" si="60"/>
        <v>567</v>
      </c>
      <c r="T15" s="9">
        <f t="shared" ref="T15:V15" si="61">T41</f>
        <v>807</v>
      </c>
      <c r="U15" s="7"/>
      <c r="V15" s="9">
        <f t="shared" si="61"/>
        <v>227</v>
      </c>
      <c r="W15" s="9">
        <f t="shared" ref="W15:X15" si="62">W41</f>
        <v>510</v>
      </c>
      <c r="X15" s="9">
        <f t="shared" si="62"/>
        <v>687</v>
      </c>
      <c r="Y15" s="9">
        <f t="shared" ref="Y15:Z15" si="63">Y41</f>
        <v>836</v>
      </c>
      <c r="Z15" s="9">
        <f t="shared" si="63"/>
        <v>300</v>
      </c>
      <c r="AA15" s="9">
        <f t="shared" ref="AA15:AB15" si="64">AA41</f>
        <v>357</v>
      </c>
      <c r="AB15" s="9">
        <f t="shared" si="64"/>
        <v>261</v>
      </c>
      <c r="AC15" s="9">
        <f t="shared" ref="AC15:AD15" si="65">AC41</f>
        <v>238</v>
      </c>
      <c r="AD15" s="9">
        <f t="shared" si="65"/>
        <v>159</v>
      </c>
      <c r="AE15" s="9">
        <f t="shared" ref="AE15:AF15" si="66">AE41</f>
        <v>365</v>
      </c>
      <c r="AF15" s="9">
        <f t="shared" si="66"/>
        <v>333</v>
      </c>
      <c r="AG15" s="9">
        <f t="shared" ref="AG15" si="67">AG41</f>
        <v>429</v>
      </c>
      <c r="AH15" s="9">
        <f t="shared" ref="AH15" si="68">AH41</f>
        <v>378</v>
      </c>
      <c r="AI15" s="9">
        <f t="shared" ref="AI15:AJ15" si="69">AI41</f>
        <v>674</v>
      </c>
      <c r="AJ15" s="9">
        <f t="shared" si="69"/>
        <v>458</v>
      </c>
      <c r="AK15" s="9">
        <f t="shared" ref="AK15:AL15" si="70">AK41</f>
        <v>490</v>
      </c>
      <c r="AL15" s="9">
        <f t="shared" si="70"/>
        <v>334</v>
      </c>
      <c r="AM15" s="9">
        <f t="shared" ref="AM15" si="71">AM41</f>
        <v>334</v>
      </c>
      <c r="AN15" s="9">
        <f t="shared" ref="AN15:AO15" si="72">AN41</f>
        <v>209</v>
      </c>
      <c r="AO15" s="9">
        <f t="shared" si="72"/>
        <v>209</v>
      </c>
      <c r="AP15" s="9">
        <v>182</v>
      </c>
      <c r="AQ15" s="9">
        <v>223</v>
      </c>
      <c r="AR15" s="48">
        <v>174</v>
      </c>
      <c r="AS15" s="48">
        <v>216</v>
      </c>
      <c r="AT15" s="48">
        <v>216</v>
      </c>
      <c r="AU15" s="48">
        <v>216</v>
      </c>
    </row>
    <row r="16" spans="1:47" ht="26.25" customHeight="1" x14ac:dyDescent="0.25">
      <c r="A16" s="8" t="s">
        <v>37</v>
      </c>
      <c r="B16" s="9">
        <f t="shared" si="37"/>
        <v>144</v>
      </c>
      <c r="C16" s="9">
        <f t="shared" si="37"/>
        <v>60</v>
      </c>
      <c r="D16" s="9">
        <f t="shared" si="37"/>
        <v>77</v>
      </c>
      <c r="E16" s="7"/>
      <c r="F16" s="9">
        <f t="shared" si="38"/>
        <v>101</v>
      </c>
      <c r="G16" s="9">
        <f t="shared" si="38"/>
        <v>149</v>
      </c>
      <c r="H16" s="9">
        <f t="shared" si="38"/>
        <v>84</v>
      </c>
      <c r="I16" s="7"/>
      <c r="J16" s="9">
        <f t="shared" si="39"/>
        <v>71</v>
      </c>
      <c r="K16" s="9">
        <f t="shared" si="39"/>
        <v>52</v>
      </c>
      <c r="L16" s="9">
        <f t="shared" si="39"/>
        <v>40</v>
      </c>
      <c r="M16" s="7"/>
      <c r="N16" s="9">
        <f t="shared" ref="N16" si="73">N42</f>
        <v>13</v>
      </c>
      <c r="O16" s="9">
        <f t="shared" si="41"/>
        <v>38</v>
      </c>
      <c r="P16" s="9">
        <f t="shared" si="41"/>
        <v>70</v>
      </c>
      <c r="Q16" s="7"/>
      <c r="R16" s="9">
        <f t="shared" ref="R16:S16" si="74">R42</f>
        <v>62</v>
      </c>
      <c r="S16" s="9">
        <f t="shared" si="74"/>
        <v>55</v>
      </c>
      <c r="T16" s="9">
        <f t="shared" ref="T16:V16" si="75">T42</f>
        <v>71</v>
      </c>
      <c r="U16" s="7"/>
      <c r="V16" s="9">
        <f t="shared" si="75"/>
        <v>81</v>
      </c>
      <c r="W16" s="9">
        <f t="shared" ref="W16:X16" si="76">W42</f>
        <v>76</v>
      </c>
      <c r="X16" s="9">
        <f t="shared" si="76"/>
        <v>78</v>
      </c>
      <c r="Y16" s="9">
        <f t="shared" ref="Y16:Z16" si="77">Y42</f>
        <v>70</v>
      </c>
      <c r="Z16" s="9">
        <f t="shared" si="77"/>
        <v>38</v>
      </c>
      <c r="AA16" s="9">
        <f t="shared" ref="AA16:AB16" si="78">AA42</f>
        <v>38</v>
      </c>
      <c r="AB16" s="9">
        <f t="shared" si="78"/>
        <v>47</v>
      </c>
      <c r="AC16" s="9">
        <f t="shared" ref="AC16:AD16" si="79">AC42</f>
        <v>31</v>
      </c>
      <c r="AD16" s="9">
        <f t="shared" si="79"/>
        <v>53</v>
      </c>
      <c r="AE16" s="9">
        <f t="shared" ref="AE16:AF16" si="80">AE42</f>
        <v>67</v>
      </c>
      <c r="AF16" s="9">
        <f t="shared" si="80"/>
        <v>59</v>
      </c>
      <c r="AG16" s="9">
        <f t="shared" ref="AG16" si="81">AG42</f>
        <v>58</v>
      </c>
      <c r="AH16" s="9">
        <f t="shared" ref="AH16" si="82">AH42</f>
        <v>51</v>
      </c>
      <c r="AI16" s="9">
        <f t="shared" ref="AI16:AJ16" si="83">AI42</f>
        <v>61</v>
      </c>
      <c r="AJ16" s="9">
        <f t="shared" si="83"/>
        <v>80</v>
      </c>
      <c r="AK16" s="9">
        <f t="shared" ref="AK16:AL16" si="84">AK42</f>
        <v>71</v>
      </c>
      <c r="AL16" s="9">
        <f t="shared" si="84"/>
        <v>82</v>
      </c>
      <c r="AM16" s="9">
        <f t="shared" ref="AM16" si="85">AM42</f>
        <v>67</v>
      </c>
      <c r="AN16" s="9">
        <f t="shared" ref="AN16:AO16" si="86">AN42</f>
        <v>106</v>
      </c>
      <c r="AO16" s="9">
        <f t="shared" si="86"/>
        <v>88</v>
      </c>
      <c r="AP16" s="9">
        <f t="shared" ref="AP16:AQ16" si="87">AP42</f>
        <v>73</v>
      </c>
      <c r="AQ16" s="9">
        <f t="shared" si="87"/>
        <v>71</v>
      </c>
      <c r="AR16" s="9">
        <f t="shared" ref="AR16:AS16" si="88">AR42</f>
        <v>161</v>
      </c>
      <c r="AS16" s="9">
        <f t="shared" si="88"/>
        <v>87</v>
      </c>
      <c r="AT16" s="9">
        <f t="shared" ref="AT16" si="89">AT42</f>
        <v>98</v>
      </c>
      <c r="AU16" s="9">
        <f t="shared" ref="AU16" si="90">AU42</f>
        <v>0</v>
      </c>
    </row>
    <row r="17" spans="1:47" ht="26.25" customHeight="1" x14ac:dyDescent="0.25">
      <c r="A17" s="8" t="s">
        <v>38</v>
      </c>
      <c r="B17" s="9" t="s">
        <v>40</v>
      </c>
      <c r="C17" s="9" t="s">
        <v>40</v>
      </c>
      <c r="D17" s="9" t="s">
        <v>40</v>
      </c>
      <c r="E17" s="7"/>
      <c r="F17" s="9" t="s">
        <v>40</v>
      </c>
      <c r="G17" s="9" t="s">
        <v>40</v>
      </c>
      <c r="H17" s="9" t="s">
        <v>40</v>
      </c>
      <c r="I17" s="7"/>
      <c r="J17" s="9" t="s">
        <v>40</v>
      </c>
      <c r="K17" s="9" t="s">
        <v>40</v>
      </c>
      <c r="L17" s="9" t="s">
        <v>40</v>
      </c>
      <c r="M17" s="7"/>
      <c r="N17" s="9" t="s">
        <v>40</v>
      </c>
      <c r="O17" s="9" t="s">
        <v>40</v>
      </c>
      <c r="P17" s="9" t="s">
        <v>40</v>
      </c>
      <c r="Q17" s="7"/>
      <c r="R17" s="9" t="s">
        <v>40</v>
      </c>
      <c r="S17" s="9" t="s">
        <v>40</v>
      </c>
      <c r="T17" s="9" t="s">
        <v>40</v>
      </c>
      <c r="U17" s="7"/>
      <c r="V17" s="9" t="s">
        <v>40</v>
      </c>
      <c r="W17" s="9" t="s">
        <v>40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">
        <v>40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">
        <v>40</v>
      </c>
      <c r="AL17" s="9" t="s">
        <v>40</v>
      </c>
      <c r="AM17" s="9" t="s">
        <v>40</v>
      </c>
      <c r="AN17" s="9" t="s">
        <v>40</v>
      </c>
      <c r="AO17" s="9" t="s">
        <v>40</v>
      </c>
      <c r="AP17" s="9" t="s">
        <v>40</v>
      </c>
      <c r="AQ17" s="9" t="s">
        <v>40</v>
      </c>
      <c r="AR17" s="9" t="s">
        <v>40</v>
      </c>
      <c r="AS17" s="9" t="s">
        <v>40</v>
      </c>
      <c r="AT17" s="9" t="s">
        <v>40</v>
      </c>
      <c r="AU17" s="9" t="s">
        <v>40</v>
      </c>
    </row>
    <row r="18" spans="1:47" ht="26.25" customHeight="1" x14ac:dyDescent="0.25">
      <c r="A18" s="8" t="s">
        <v>39</v>
      </c>
      <c r="B18" s="9">
        <f>B44</f>
        <v>498</v>
      </c>
      <c r="C18" s="9">
        <f>C44</f>
        <v>765</v>
      </c>
      <c r="D18" s="9">
        <f>D44</f>
        <v>686</v>
      </c>
      <c r="E18" s="7"/>
      <c r="F18" s="20">
        <f t="shared" ref="F18:H18" si="91">F44</f>
        <v>742</v>
      </c>
      <c r="G18" s="9">
        <f t="shared" si="91"/>
        <v>724</v>
      </c>
      <c r="H18" s="9">
        <f t="shared" si="91"/>
        <v>667</v>
      </c>
      <c r="I18" s="7"/>
      <c r="J18" s="9">
        <f t="shared" ref="J18:L18" si="92">J44</f>
        <v>583</v>
      </c>
      <c r="K18" s="9">
        <f t="shared" si="92"/>
        <v>435</v>
      </c>
      <c r="L18" s="9">
        <f t="shared" si="92"/>
        <v>293</v>
      </c>
      <c r="M18" s="7"/>
      <c r="N18" s="9">
        <f t="shared" ref="N18:P18" si="93">N44</f>
        <v>259</v>
      </c>
      <c r="O18" s="9">
        <f t="shared" si="93"/>
        <v>621</v>
      </c>
      <c r="P18" s="9">
        <f t="shared" si="93"/>
        <v>674</v>
      </c>
      <c r="Q18" s="7"/>
      <c r="R18" s="9">
        <f t="shared" ref="R18:S18" si="94">R44</f>
        <v>684</v>
      </c>
      <c r="S18" s="9">
        <f t="shared" si="94"/>
        <v>1023</v>
      </c>
      <c r="T18" s="9">
        <f t="shared" ref="T18:V18" si="95">T44</f>
        <v>834</v>
      </c>
      <c r="U18" s="7"/>
      <c r="V18" s="9">
        <f t="shared" si="95"/>
        <v>892</v>
      </c>
      <c r="W18" s="9">
        <f t="shared" ref="W18:X18" si="96">W44</f>
        <v>754</v>
      </c>
      <c r="X18" s="9">
        <f t="shared" si="96"/>
        <v>661</v>
      </c>
      <c r="Y18" s="9">
        <f t="shared" ref="Y18:Z18" si="97">Y44</f>
        <v>688</v>
      </c>
      <c r="Z18" s="9">
        <f t="shared" si="97"/>
        <v>363</v>
      </c>
      <c r="AA18" s="9">
        <f t="shared" ref="AA18:AB18" si="98">AA44</f>
        <v>243</v>
      </c>
      <c r="AB18" s="9">
        <f t="shared" si="98"/>
        <v>452</v>
      </c>
      <c r="AC18" s="9">
        <f t="shared" ref="AC18:AD18" si="99">AC44</f>
        <v>380</v>
      </c>
      <c r="AD18" s="9">
        <f t="shared" si="99"/>
        <v>629</v>
      </c>
      <c r="AE18" s="9">
        <f t="shared" ref="AE18:AF18" si="100">AE44</f>
        <v>1033</v>
      </c>
      <c r="AF18" s="9">
        <f t="shared" si="100"/>
        <v>996</v>
      </c>
      <c r="AG18" s="9">
        <f t="shared" ref="AG18" si="101">AG44</f>
        <v>1629</v>
      </c>
      <c r="AH18" s="9">
        <f t="shared" ref="AH18" si="102">AH44</f>
        <v>908</v>
      </c>
      <c r="AI18" s="9">
        <f t="shared" ref="AI18:AJ18" si="103">AI44</f>
        <v>712</v>
      </c>
      <c r="AJ18" s="9">
        <f t="shared" si="103"/>
        <v>752</v>
      </c>
      <c r="AK18" s="9">
        <f t="shared" ref="AK18:AL18" si="104">AK44</f>
        <v>513</v>
      </c>
      <c r="AL18" s="9">
        <f t="shared" si="104"/>
        <v>109</v>
      </c>
      <c r="AM18" s="9">
        <f t="shared" ref="AM18" si="105">AM44</f>
        <v>177</v>
      </c>
      <c r="AN18" s="9">
        <f t="shared" ref="AN18:AO18" si="106">AN44</f>
        <v>440</v>
      </c>
      <c r="AO18" s="9">
        <f t="shared" si="106"/>
        <v>584</v>
      </c>
      <c r="AP18" s="9">
        <f t="shared" ref="AP18:AQ18" si="107">AP44</f>
        <v>659</v>
      </c>
      <c r="AQ18" s="9">
        <f t="shared" si="107"/>
        <v>732</v>
      </c>
      <c r="AR18" s="9">
        <f t="shared" ref="AR18:AS18" si="108">AR44</f>
        <v>903</v>
      </c>
      <c r="AS18" s="9">
        <f t="shared" si="108"/>
        <v>755</v>
      </c>
      <c r="AT18" s="9">
        <f t="shared" ref="AT18" si="109">AT44</f>
        <v>810</v>
      </c>
      <c r="AU18" s="9">
        <f t="shared" ref="AU18" si="110">AU44</f>
        <v>0</v>
      </c>
    </row>
    <row r="19" spans="1:47" ht="26.25" customHeight="1" x14ac:dyDescent="0.25">
      <c r="A19" s="12" t="s">
        <v>62</v>
      </c>
      <c r="B19" s="9"/>
      <c r="C19" s="9"/>
      <c r="D19" s="9"/>
      <c r="E19" s="7"/>
      <c r="F19" s="20">
        <f t="shared" ref="F19:H20" si="111">F46</f>
        <v>1279</v>
      </c>
      <c r="G19" s="20">
        <f t="shared" si="111"/>
        <v>2361</v>
      </c>
      <c r="H19" s="20">
        <f t="shared" si="111"/>
        <v>2202</v>
      </c>
      <c r="I19" s="7"/>
      <c r="J19" s="20">
        <f t="shared" ref="J19:L20" si="112">J46</f>
        <v>2000</v>
      </c>
      <c r="K19" s="20">
        <f t="shared" si="112"/>
        <v>1702</v>
      </c>
      <c r="L19" s="20">
        <f t="shared" si="112"/>
        <v>1338</v>
      </c>
      <c r="M19" s="7"/>
      <c r="N19" s="20">
        <f t="shared" ref="N19:P20" si="113">N46</f>
        <v>1339</v>
      </c>
      <c r="O19" s="20">
        <f t="shared" si="113"/>
        <v>1331</v>
      </c>
      <c r="P19" s="20">
        <f t="shared" si="113"/>
        <v>1444</v>
      </c>
      <c r="Q19" s="7"/>
      <c r="R19" s="20">
        <f t="shared" ref="R19:S19" si="114">R46</f>
        <v>1564</v>
      </c>
      <c r="S19" s="20">
        <f t="shared" si="114"/>
        <v>1994</v>
      </c>
      <c r="T19" s="20">
        <f t="shared" ref="T19:V19" si="115">T46</f>
        <v>2200</v>
      </c>
      <c r="U19" s="7"/>
      <c r="V19" s="20">
        <f t="shared" si="115"/>
        <v>1918</v>
      </c>
      <c r="W19" s="20">
        <f t="shared" ref="W19:X19" si="116">W46</f>
        <v>1841</v>
      </c>
      <c r="X19" s="20">
        <f t="shared" si="116"/>
        <v>1833</v>
      </c>
      <c r="Y19" s="20">
        <f t="shared" ref="Y19:Z19" si="117">Y46</f>
        <v>1627</v>
      </c>
      <c r="Z19" s="20">
        <f t="shared" si="117"/>
        <v>809</v>
      </c>
      <c r="AA19" s="20">
        <f t="shared" ref="AA19:AB19" si="118">AA46</f>
        <v>735</v>
      </c>
      <c r="AB19" s="20">
        <f t="shared" si="118"/>
        <v>694</v>
      </c>
      <c r="AC19" s="20">
        <f t="shared" ref="AC19:AD19" si="119">AC46</f>
        <v>624</v>
      </c>
      <c r="AD19" s="20">
        <f t="shared" si="119"/>
        <v>956</v>
      </c>
      <c r="AE19" s="20">
        <f t="shared" ref="AE19:AF19" si="120">AE46</f>
        <v>1174</v>
      </c>
      <c r="AF19" s="20">
        <f t="shared" si="120"/>
        <v>1298</v>
      </c>
      <c r="AG19" s="20">
        <f t="shared" ref="AG19" si="121">AG46</f>
        <v>1473</v>
      </c>
      <c r="AH19" s="20">
        <f t="shared" ref="AH19" si="122">AH46</f>
        <v>1341</v>
      </c>
      <c r="AI19" s="20">
        <f t="shared" ref="AI19:AJ19" si="123">AI46</f>
        <v>1322</v>
      </c>
      <c r="AJ19" s="20">
        <f t="shared" si="123"/>
        <v>1202</v>
      </c>
      <c r="AK19" s="20">
        <f t="shared" ref="AK19:AL19" si="124">AK46</f>
        <v>1129</v>
      </c>
      <c r="AL19" s="20">
        <f t="shared" si="124"/>
        <v>1129</v>
      </c>
      <c r="AM19" s="20">
        <f t="shared" ref="AM19" si="125">AM46</f>
        <v>899</v>
      </c>
      <c r="AN19" s="20">
        <f t="shared" ref="AN19:AO19" si="126">AN46</f>
        <v>762</v>
      </c>
      <c r="AO19" s="20">
        <f t="shared" si="126"/>
        <v>801</v>
      </c>
      <c r="AP19" s="20">
        <f t="shared" ref="AP19:AQ19" si="127">AP46</f>
        <v>882</v>
      </c>
      <c r="AQ19" s="20">
        <f t="shared" si="127"/>
        <v>433</v>
      </c>
      <c r="AR19" s="20">
        <f t="shared" ref="AR19:AS19" si="128">AR46</f>
        <v>1764</v>
      </c>
      <c r="AS19" s="20">
        <f t="shared" si="128"/>
        <v>1764</v>
      </c>
      <c r="AT19" s="20">
        <f t="shared" ref="AT19" si="129">AT46</f>
        <v>2061</v>
      </c>
      <c r="AU19" s="20">
        <f t="shared" ref="AU19" si="130">AU46</f>
        <v>2061</v>
      </c>
    </row>
    <row r="20" spans="1:47" ht="26.25" customHeight="1" x14ac:dyDescent="0.25">
      <c r="A20" s="12" t="s">
        <v>61</v>
      </c>
      <c r="B20" s="9"/>
      <c r="C20" s="9"/>
      <c r="D20" s="9"/>
      <c r="E20" s="7"/>
      <c r="F20" s="20">
        <f t="shared" si="111"/>
        <v>989</v>
      </c>
      <c r="G20" s="20">
        <f t="shared" si="111"/>
        <v>1000</v>
      </c>
      <c r="H20" s="20">
        <f t="shared" si="111"/>
        <v>1001</v>
      </c>
      <c r="I20" s="7"/>
      <c r="J20" s="20">
        <f t="shared" si="112"/>
        <v>974</v>
      </c>
      <c r="K20" s="20">
        <f t="shared" si="112"/>
        <v>1055</v>
      </c>
      <c r="L20" s="20">
        <f t="shared" si="112"/>
        <v>1215</v>
      </c>
      <c r="M20" s="7"/>
      <c r="N20" s="20">
        <f t="shared" si="113"/>
        <v>1211</v>
      </c>
      <c r="O20" s="20">
        <f t="shared" si="113"/>
        <v>1178</v>
      </c>
      <c r="P20" s="20">
        <f t="shared" si="113"/>
        <v>1101</v>
      </c>
      <c r="Q20" s="7"/>
      <c r="R20" s="20">
        <f t="shared" ref="R20:S20" si="131">R47</f>
        <v>1245</v>
      </c>
      <c r="S20" s="20">
        <f t="shared" si="131"/>
        <v>1301</v>
      </c>
      <c r="T20" s="20">
        <f t="shared" ref="T20:V20" si="132">T47</f>
        <v>1275</v>
      </c>
      <c r="U20" s="7"/>
      <c r="V20" s="20">
        <f t="shared" si="132"/>
        <v>1376</v>
      </c>
      <c r="W20" s="20">
        <f t="shared" ref="W20:X20" si="133">W47</f>
        <v>1443</v>
      </c>
      <c r="X20" s="20">
        <f t="shared" si="133"/>
        <v>1507</v>
      </c>
      <c r="Y20" s="20">
        <f t="shared" ref="Y20:Z20" si="134">Y47</f>
        <v>1616</v>
      </c>
      <c r="Z20" s="20">
        <f t="shared" si="134"/>
        <v>1858</v>
      </c>
      <c r="AA20" s="20">
        <f t="shared" ref="AA20:AB20" si="135">AA47</f>
        <v>1796</v>
      </c>
      <c r="AB20" s="20">
        <f t="shared" si="135"/>
        <v>1911</v>
      </c>
      <c r="AC20" s="20">
        <f t="shared" ref="AC20:AD20" si="136">AC47</f>
        <v>1906</v>
      </c>
      <c r="AD20" s="20">
        <f t="shared" si="136"/>
        <v>2042</v>
      </c>
      <c r="AE20" s="20">
        <f t="shared" ref="AE20:AF20" si="137">AE47</f>
        <v>2101</v>
      </c>
      <c r="AF20" s="20">
        <f t="shared" si="137"/>
        <v>916</v>
      </c>
      <c r="AG20" s="20">
        <f t="shared" ref="AG20" si="138">AG47</f>
        <v>1301</v>
      </c>
      <c r="AH20" s="20">
        <f t="shared" ref="AH20" si="139">AH47</f>
        <v>2555</v>
      </c>
      <c r="AI20" s="20">
        <f t="shared" ref="AI20:AJ20" si="140">AI47</f>
        <v>2695</v>
      </c>
      <c r="AJ20" s="20">
        <f t="shared" si="140"/>
        <v>2761</v>
      </c>
      <c r="AK20" s="20">
        <f t="shared" ref="AK20:AL20" si="141">AK47</f>
        <v>1391</v>
      </c>
      <c r="AL20" s="20">
        <f t="shared" si="141"/>
        <v>1063</v>
      </c>
      <c r="AM20" s="20">
        <f t="shared" ref="AM20" si="142">AM47</f>
        <v>1339</v>
      </c>
      <c r="AN20" s="20">
        <f t="shared" ref="AN20:AO20" si="143">AN47</f>
        <v>2894</v>
      </c>
      <c r="AO20" s="20">
        <f t="shared" si="143"/>
        <v>3009</v>
      </c>
      <c r="AP20" s="20">
        <f t="shared" ref="AP20:AQ20" si="144">AP47</f>
        <v>3203</v>
      </c>
      <c r="AQ20" s="20">
        <f t="shared" si="144"/>
        <v>3199</v>
      </c>
      <c r="AR20" s="20">
        <f t="shared" ref="AR20:AS20" si="145">AR47</f>
        <v>4873</v>
      </c>
      <c r="AS20" s="20">
        <f t="shared" si="145"/>
        <v>3140</v>
      </c>
      <c r="AT20" s="20">
        <f t="shared" ref="AT20" si="146">AT47</f>
        <v>3149</v>
      </c>
      <c r="AU20" s="20">
        <f t="shared" ref="AU20" si="147">AU47</f>
        <v>3149</v>
      </c>
    </row>
    <row r="21" spans="1:47" ht="18" customHeight="1" x14ac:dyDescent="0.25">
      <c r="A21" s="12" t="s">
        <v>49</v>
      </c>
      <c r="B21" s="9">
        <f>B45</f>
        <v>558</v>
      </c>
      <c r="C21" s="9">
        <f>B21+C45</f>
        <v>1481</v>
      </c>
      <c r="D21" s="9">
        <f>C21+D45</f>
        <v>2328</v>
      </c>
      <c r="E21" s="7"/>
      <c r="F21" s="20">
        <f>F45+D21</f>
        <v>3112</v>
      </c>
      <c r="G21" s="20">
        <f>F21+G45</f>
        <v>3874</v>
      </c>
      <c r="H21" s="20">
        <f>G21+H45</f>
        <v>4596</v>
      </c>
      <c r="I21" s="26"/>
      <c r="J21" s="20">
        <f>H21+J45</f>
        <v>5238</v>
      </c>
      <c r="K21" s="20">
        <f>J21+K45</f>
        <v>5721</v>
      </c>
      <c r="L21" s="20">
        <f>K21+L45</f>
        <v>6041</v>
      </c>
      <c r="M21" s="26"/>
      <c r="N21" s="20">
        <f>M21+N45</f>
        <v>266</v>
      </c>
      <c r="O21" s="20">
        <f>N21+O45</f>
        <v>900</v>
      </c>
      <c r="P21" s="20">
        <f>O21+P45</f>
        <v>1650</v>
      </c>
      <c r="Q21" s="26"/>
      <c r="R21" s="20">
        <f>P21+R45</f>
        <v>2355</v>
      </c>
      <c r="S21" s="20">
        <f>R21+S45</f>
        <v>3397</v>
      </c>
      <c r="T21" s="20">
        <f>S21+T45</f>
        <v>4299</v>
      </c>
      <c r="U21" s="26"/>
      <c r="V21" s="20">
        <f>T21+V45</f>
        <v>5263</v>
      </c>
      <c r="W21" s="20">
        <f t="shared" ref="W21:AU21" si="148">V21+W45</f>
        <v>6035</v>
      </c>
      <c r="X21" s="20">
        <f t="shared" si="148"/>
        <v>6732</v>
      </c>
      <c r="Y21" s="20">
        <f t="shared" si="148"/>
        <v>7463</v>
      </c>
      <c r="Z21" s="20">
        <f t="shared" si="148"/>
        <v>7927</v>
      </c>
      <c r="AA21" s="20">
        <f t="shared" si="148"/>
        <v>8193</v>
      </c>
      <c r="AB21" s="20">
        <f t="shared" si="148"/>
        <v>8712</v>
      </c>
      <c r="AC21" s="20">
        <f t="shared" si="148"/>
        <v>9124</v>
      </c>
      <c r="AD21" s="20">
        <f t="shared" si="148"/>
        <v>9772</v>
      </c>
      <c r="AE21" s="20">
        <f t="shared" si="148"/>
        <v>10646</v>
      </c>
      <c r="AF21" s="20">
        <f t="shared" si="148"/>
        <v>11160</v>
      </c>
      <c r="AG21" s="20">
        <f t="shared" si="148"/>
        <v>11613</v>
      </c>
      <c r="AH21" s="20">
        <f t="shared" si="148"/>
        <v>12585</v>
      </c>
      <c r="AI21" s="20">
        <f t="shared" si="148"/>
        <v>13346</v>
      </c>
      <c r="AJ21" s="20">
        <f t="shared" si="148"/>
        <v>14194</v>
      </c>
      <c r="AK21" s="20">
        <f t="shared" si="148"/>
        <v>14737</v>
      </c>
      <c r="AL21" s="20">
        <f t="shared" si="148"/>
        <v>15351</v>
      </c>
      <c r="AM21" s="20">
        <f t="shared" si="148"/>
        <v>15752</v>
      </c>
      <c r="AN21" s="20">
        <v>643</v>
      </c>
      <c r="AO21" s="20">
        <f t="shared" si="148"/>
        <v>1265</v>
      </c>
      <c r="AP21" s="20">
        <f t="shared" si="148"/>
        <v>2091</v>
      </c>
      <c r="AQ21" s="20">
        <f t="shared" si="148"/>
        <v>3074</v>
      </c>
      <c r="AR21" s="20">
        <f t="shared" si="148"/>
        <v>4327</v>
      </c>
      <c r="AS21" s="20">
        <f t="shared" si="148"/>
        <v>5426</v>
      </c>
      <c r="AT21" s="20">
        <f t="shared" si="148"/>
        <v>6446</v>
      </c>
      <c r="AU21" s="20">
        <f t="shared" si="148"/>
        <v>6446</v>
      </c>
    </row>
    <row r="22" spans="1:47" ht="18" customHeight="1" x14ac:dyDescent="0.25">
      <c r="A22" s="12" t="s">
        <v>50</v>
      </c>
      <c r="B22" s="9"/>
      <c r="C22" s="9"/>
      <c r="D22" s="9"/>
      <c r="E22" s="7"/>
      <c r="F22" s="10">
        <f>F48*100/$F$55</f>
        <v>10.46831955922865</v>
      </c>
      <c r="G22" s="10">
        <f>G48*100/$G$55</f>
        <v>6.9656488549618318</v>
      </c>
      <c r="H22" s="10">
        <f>H48*100/$H$55</f>
        <v>7.3285044737963361</v>
      </c>
      <c r="I22" s="7"/>
      <c r="J22" s="10">
        <f>J48*100/$J$55</f>
        <v>7.7432712215320914</v>
      </c>
      <c r="K22" s="10">
        <f>K48*100/$K$55</f>
        <v>7.2470588235294118</v>
      </c>
      <c r="L22" s="10">
        <f>L48*100/$L$55</f>
        <v>7.3657927590511862</v>
      </c>
      <c r="M22" s="7"/>
      <c r="N22" s="10">
        <f>N48*100/$N$55</f>
        <v>13.012847078325736</v>
      </c>
      <c r="O22" s="10">
        <f>O48*100/$O$55</f>
        <v>8.5907335907335902</v>
      </c>
      <c r="P22" s="10">
        <f>P48*100/$P$55</f>
        <v>14.338781575037148</v>
      </c>
      <c r="Q22" s="7"/>
      <c r="R22" s="10">
        <f>R48*100/$R$55</f>
        <v>4.8148148148148149</v>
      </c>
      <c r="S22" s="10">
        <f>S48*100/$S$55</f>
        <v>5.572289156626506</v>
      </c>
      <c r="T22" s="10">
        <f>T48*100/$T$55</f>
        <v>5.4601226993865026</v>
      </c>
      <c r="U22" s="7"/>
      <c r="V22" s="10">
        <f>V48*100/$V$55</f>
        <v>5.4469273743016764</v>
      </c>
      <c r="W22" s="10">
        <f>W48*100/$W$55</f>
        <v>7.0073761854583774</v>
      </c>
      <c r="X22" s="10">
        <f>X48*100/$X$55</f>
        <v>9.0375586854460099</v>
      </c>
      <c r="Y22" s="10">
        <f>Y48*100/$Y$55</f>
        <v>10.042347247428918</v>
      </c>
      <c r="Z22" s="10">
        <f>Z48*100/$Z$55</f>
        <v>8.8505126821370759</v>
      </c>
      <c r="AA22" s="10">
        <f>AA48*100/$AA$55</f>
        <v>9.9665551839464879</v>
      </c>
      <c r="AB22" s="10">
        <f>AB48*100/$AB$55</f>
        <v>2.5943396226415096</v>
      </c>
      <c r="AC22" s="10">
        <f>AC48*100/$AC$55</f>
        <v>13.384615384615385</v>
      </c>
      <c r="AD22" s="10">
        <f t="shared" ref="AD22:AD24" si="149">AD48*100/$AD$55</f>
        <v>2.9380902413431271</v>
      </c>
      <c r="AE22" s="10">
        <f>AE48*100/$AE$55</f>
        <v>3.6730945821854912</v>
      </c>
      <c r="AF22" s="10">
        <f>AF48*100/$AF$55</f>
        <v>10.14354066985646</v>
      </c>
      <c r="AG22" s="10">
        <f>AG48*100/$AG$55</f>
        <v>0.69808027923211169</v>
      </c>
      <c r="AH22" s="10">
        <f>AH48*100/$AH$55</f>
        <v>5.144694533762058</v>
      </c>
      <c r="AI22" s="10">
        <f>AI48*100/$AI$55</f>
        <v>8.7437185929648233</v>
      </c>
      <c r="AJ22" s="10">
        <f>AJ48*100/$AJ$55</f>
        <v>7.8046041549691187</v>
      </c>
      <c r="AK22" s="10">
        <f t="shared" ref="AK22:AK24" si="150">AK48*100/$AK$55</f>
        <v>4.7070124879923148</v>
      </c>
      <c r="AL22" s="10">
        <f>AL48*100/$AL$55</f>
        <v>3.3469945355191255</v>
      </c>
      <c r="AM22" s="10">
        <f>AM48*100/$AM$55</f>
        <v>2.5410269984118581</v>
      </c>
      <c r="AN22" s="10">
        <f t="shared" ref="AN22:AN24" si="151">AN48*100/$AN$55</f>
        <v>37.382075471698116</v>
      </c>
      <c r="AO22" s="10">
        <f>AO48*100/$AO$55</f>
        <v>55.013192612137203</v>
      </c>
      <c r="AP22" s="10">
        <f>AN48*100/$AN$55</f>
        <v>37.382075471698116</v>
      </c>
      <c r="AQ22" s="10">
        <f t="shared" ref="AQ22:AQ24" si="152">AQ48*100/$AQ$55</f>
        <v>16.817155756207676</v>
      </c>
      <c r="AR22" s="10">
        <f>AR48*100/$AR$55</f>
        <v>27.137767220902614</v>
      </c>
      <c r="AS22" s="10">
        <f>AS48*100/$AS$55</f>
        <v>1.9966722129783694</v>
      </c>
      <c r="AT22" s="10">
        <f>AT48*100/$AT$55</f>
        <v>4.4359255202628693</v>
      </c>
      <c r="AU22" s="10">
        <f>AU48*100/$AU$55</f>
        <v>4.4359255202628693</v>
      </c>
    </row>
    <row r="23" spans="1:47" ht="18" customHeight="1" x14ac:dyDescent="0.25">
      <c r="A23" s="12" t="s">
        <v>51</v>
      </c>
      <c r="B23" s="9"/>
      <c r="C23" s="9"/>
      <c r="D23" s="9"/>
      <c r="E23" s="7"/>
      <c r="F23" s="10">
        <f t="shared" ref="F23:F24" si="153">F49*100/$F$55</f>
        <v>32.988980716253444</v>
      </c>
      <c r="G23" s="10">
        <f>G49*100/$G$55</f>
        <v>44.656488549618324</v>
      </c>
      <c r="H23" s="10">
        <f t="shared" ref="H23:H24" si="154">H49*100/$H$55</f>
        <v>48.870899020025561</v>
      </c>
      <c r="I23" s="7"/>
      <c r="J23" s="10">
        <f t="shared" ref="J23:J24" si="155">J49*100/$J$55</f>
        <v>47.74327122153209</v>
      </c>
      <c r="K23" s="10">
        <f t="shared" ref="K23:K24" si="156">K49*100/$K$55</f>
        <v>47.341176470588238</v>
      </c>
      <c r="L23" s="10">
        <f t="shared" ref="L23:L24" si="157">L49*100/$L$55</f>
        <v>46.878901373283398</v>
      </c>
      <c r="M23" s="7"/>
      <c r="N23" s="10">
        <f>N49*100/$N$55</f>
        <v>30.004144218814755</v>
      </c>
      <c r="O23" s="10">
        <f>O49*100/$O$55</f>
        <v>41.554054054054056</v>
      </c>
      <c r="P23" s="10">
        <f>P49*100/$P$55</f>
        <v>31.723625557206539</v>
      </c>
      <c r="Q23" s="7"/>
      <c r="R23" s="10">
        <f>R49*100/$R$55</f>
        <v>42.370370370370374</v>
      </c>
      <c r="S23" s="10">
        <f>S49*100/$S$55</f>
        <v>33.50903614457831</v>
      </c>
      <c r="T23" s="10">
        <f>T49*100/$T$55</f>
        <v>40</v>
      </c>
      <c r="U23" s="7"/>
      <c r="V23" s="10">
        <f>V49*100/$V$55</f>
        <v>43.063314711359403</v>
      </c>
      <c r="W23" s="10">
        <f>W49*100/$W$55</f>
        <v>38.988408851422548</v>
      </c>
      <c r="X23" s="10">
        <f>X49*100/$X$55</f>
        <v>39.08450704225352</v>
      </c>
      <c r="Y23" s="10">
        <f>Y49*100/$Y$55</f>
        <v>38.173018753781001</v>
      </c>
      <c r="Z23" s="10">
        <f>Z49*100/$Z$55</f>
        <v>52.293577981651374</v>
      </c>
      <c r="AA23" s="10">
        <f>AA49*100/$AA$55</f>
        <v>53.444816053511708</v>
      </c>
      <c r="AB23" s="10">
        <f>AB49*100/$AB$55</f>
        <v>52.358490566037737</v>
      </c>
      <c r="AC23" s="10">
        <f>AC49*100/$AC$55</f>
        <v>30.923076923076923</v>
      </c>
      <c r="AD23" s="10">
        <f t="shared" si="149"/>
        <v>45.855194123819516</v>
      </c>
      <c r="AE23" s="10">
        <f>AE49*100/$AE$55</f>
        <v>46.464646464646464</v>
      </c>
      <c r="AF23" s="10">
        <f>AF49*100/$AF$55</f>
        <v>78.086124401913878</v>
      </c>
      <c r="AG23" s="10">
        <f>AG49*100/$AG$55</f>
        <v>47.469458987783597</v>
      </c>
      <c r="AH23" s="10">
        <f>AH49*100/$AH$55</f>
        <v>48.874598070739552</v>
      </c>
      <c r="AI23" s="10">
        <f>AI49*100/$AI$55</f>
        <v>39.195979899497488</v>
      </c>
      <c r="AJ23" s="10">
        <f>AJ49*100/$AJ$55</f>
        <v>47.950589556428973</v>
      </c>
      <c r="AK23" s="10">
        <f t="shared" si="150"/>
        <v>57.252641690682033</v>
      </c>
      <c r="AL23" s="10">
        <f>AL49*100/$AL$55</f>
        <v>40.710382513661202</v>
      </c>
      <c r="AM23" s="10">
        <f>AM49*100/$AM$55</f>
        <v>13.181577554261514</v>
      </c>
      <c r="AN23" s="10">
        <f t="shared" si="151"/>
        <v>37.5</v>
      </c>
      <c r="AO23" s="10">
        <f>AO49*100/$AO$55</f>
        <v>32.453825857519789</v>
      </c>
      <c r="AP23" s="10">
        <f t="shared" ref="AP23" si="158">AP49*100/$AN$55</f>
        <v>39.622641509433961</v>
      </c>
      <c r="AQ23" s="10">
        <f t="shared" si="152"/>
        <v>14.27765237020316</v>
      </c>
      <c r="AR23" s="10">
        <f>AR49*100/$AR$55</f>
        <v>16.6270783847981</v>
      </c>
      <c r="AS23" s="10">
        <f>AS49*100/$AS$55</f>
        <v>6.7665002773155853</v>
      </c>
      <c r="AT23" s="10">
        <f>AT49*100/$AT$55</f>
        <v>29.189485213581598</v>
      </c>
      <c r="AU23" s="10">
        <f>AU49*100/$AU$55</f>
        <v>29.189485213581598</v>
      </c>
    </row>
    <row r="24" spans="1:47" ht="18" customHeight="1" x14ac:dyDescent="0.25">
      <c r="A24" s="12" t="s">
        <v>52</v>
      </c>
      <c r="B24" s="9"/>
      <c r="C24" s="9"/>
      <c r="D24" s="9"/>
      <c r="E24" s="7"/>
      <c r="F24" s="10">
        <f t="shared" si="153"/>
        <v>48.347107438016529</v>
      </c>
      <c r="G24" s="10">
        <f>G50*100/$G$55</f>
        <v>40.69656488549618</v>
      </c>
      <c r="H24" s="10">
        <f t="shared" si="154"/>
        <v>37.196420962931398</v>
      </c>
      <c r="I24" s="7"/>
      <c r="J24" s="10">
        <f t="shared" si="155"/>
        <v>35.859213250517598</v>
      </c>
      <c r="K24" s="10">
        <f t="shared" si="156"/>
        <v>36.28235294117647</v>
      </c>
      <c r="L24" s="10">
        <f t="shared" si="157"/>
        <v>36.017478152309614</v>
      </c>
      <c r="M24" s="7"/>
      <c r="N24" s="10">
        <f>N50*100/$N$55</f>
        <v>26.357231661831744</v>
      </c>
      <c r="O24" s="10">
        <f>O50*100/$O$55</f>
        <v>41.264478764478767</v>
      </c>
      <c r="P24" s="10">
        <f>P50*100/$P$55</f>
        <v>41.827637444279347</v>
      </c>
      <c r="Q24" s="7"/>
      <c r="R24" s="10">
        <f>R50*100/$R$55</f>
        <v>43.407407407407405</v>
      </c>
      <c r="S24" s="10">
        <f>S50*100/$S$55</f>
        <v>49.246987951807228</v>
      </c>
      <c r="T24" s="10">
        <f>T50*100/$T$55</f>
        <v>43.987730061349694</v>
      </c>
      <c r="U24" s="7"/>
      <c r="V24" s="10">
        <f>V50*100/$V$55</f>
        <v>37.756052141527</v>
      </c>
      <c r="W24" s="10">
        <f>W50*100/$W$55</f>
        <v>38.566912539515279</v>
      </c>
      <c r="X24" s="10">
        <f>X50*100/$X$55</f>
        <v>36.971830985915496</v>
      </c>
      <c r="Y24" s="10">
        <f>Y50*100/$Y$55</f>
        <v>37.386569872958255</v>
      </c>
      <c r="Z24" s="10">
        <f>Z50*100/$Z$55</f>
        <v>27.630868861305991</v>
      </c>
      <c r="AA24" s="10">
        <f>AA50*100/$AA$55</f>
        <v>26.220735785953178</v>
      </c>
      <c r="AB24" s="10">
        <f>AB50*100/$AB$55</f>
        <v>40.094339622641506</v>
      </c>
      <c r="AC24" s="10">
        <f>AC50*100/$AC$55</f>
        <v>35.230769230769234</v>
      </c>
      <c r="AD24" s="10">
        <f t="shared" si="149"/>
        <v>43.336831059811125</v>
      </c>
      <c r="AE24" s="10">
        <f>AE50*100/$AE$55</f>
        <v>88.246097337006432</v>
      </c>
      <c r="AF24" s="10">
        <f>AF50*100/$AF$55</f>
        <v>65.358851674641144</v>
      </c>
      <c r="AG24" s="10">
        <f>AG50*100/$AG$55</f>
        <v>47.702152414194302</v>
      </c>
      <c r="AH24" s="10">
        <f>AH50*100/$AH$55</f>
        <v>40.40728831725616</v>
      </c>
      <c r="AI24" s="10">
        <f>AI50*100/$AI$55</f>
        <v>42.010050251256281</v>
      </c>
      <c r="AJ24" s="10">
        <f>AJ50*100/$AJ$55</f>
        <v>34.643458731049975</v>
      </c>
      <c r="AK24" s="10">
        <f t="shared" si="150"/>
        <v>30.643611911623438</v>
      </c>
      <c r="AL24" s="10">
        <f>AL50*100/$AL$55</f>
        <v>21.789617486338798</v>
      </c>
      <c r="AM24" s="10">
        <f>AM50*100/$AM$55</f>
        <v>14.13446267866596</v>
      </c>
      <c r="AN24" s="10">
        <f t="shared" si="151"/>
        <v>22.877358490566039</v>
      </c>
      <c r="AO24" s="10">
        <f>AO50*100/$AO$55</f>
        <v>19.12928759894459</v>
      </c>
      <c r="AP24" s="10">
        <f t="shared" ref="AP24" si="159">AP50*100/$AN$55</f>
        <v>11.202830188679245</v>
      </c>
      <c r="AQ24" s="10">
        <f t="shared" si="152"/>
        <v>11.286681715575622</v>
      </c>
      <c r="AR24" s="10">
        <f>AR50*100/$AR$55</f>
        <v>19.418052256532068</v>
      </c>
      <c r="AS24" s="10">
        <f>AS50*100/$AS$55</f>
        <v>21.46422628951747</v>
      </c>
      <c r="AT24" s="10">
        <f>AT50*100/$AT$55</f>
        <v>54.43592552026287</v>
      </c>
      <c r="AU24" s="10">
        <f>AU50*100/$AU$55</f>
        <v>54.43592552026287</v>
      </c>
    </row>
    <row r="25" spans="1:47" ht="18" customHeight="1" x14ac:dyDescent="0.25">
      <c r="A25" s="13" t="s">
        <v>43</v>
      </c>
    </row>
    <row r="26" spans="1:47" x14ac:dyDescent="0.2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>
        <v>1039</v>
      </c>
      <c r="W26">
        <v>1445</v>
      </c>
      <c r="X26">
        <v>2075</v>
      </c>
    </row>
    <row r="27" spans="1:47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1">
        <v>145</v>
      </c>
      <c r="W27" s="11">
        <v>60</v>
      </c>
      <c r="X27" s="11">
        <v>60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31" spans="1:47" x14ac:dyDescent="0.25">
      <c r="A31" t="s">
        <v>59</v>
      </c>
      <c r="B31" s="3" t="s">
        <v>19</v>
      </c>
      <c r="C31" s="3" t="s">
        <v>20</v>
      </c>
      <c r="D31" s="3" t="s">
        <v>21</v>
      </c>
      <c r="E31" s="4" t="s">
        <v>54</v>
      </c>
      <c r="F31" s="3" t="s">
        <v>55</v>
      </c>
      <c r="G31" s="3" t="s">
        <v>56</v>
      </c>
      <c r="H31" s="3" t="s">
        <v>57</v>
      </c>
      <c r="I31" s="4" t="s">
        <v>22</v>
      </c>
      <c r="J31" s="3" t="s">
        <v>53</v>
      </c>
      <c r="K31" s="3" t="s">
        <v>60</v>
      </c>
      <c r="L31" s="3" t="s">
        <v>58</v>
      </c>
      <c r="M31" s="4" t="s">
        <v>22</v>
      </c>
      <c r="N31" s="3" t="s">
        <v>64</v>
      </c>
      <c r="O31" s="3" t="s">
        <v>65</v>
      </c>
      <c r="P31" s="3" t="s">
        <v>66</v>
      </c>
      <c r="Q31" s="4" t="s">
        <v>22</v>
      </c>
      <c r="R31" s="4">
        <v>41743</v>
      </c>
      <c r="S31" s="4">
        <v>41773</v>
      </c>
      <c r="T31" s="4">
        <v>41791</v>
      </c>
      <c r="V31" s="4">
        <v>41821</v>
      </c>
      <c r="W31" s="4">
        <v>41852</v>
      </c>
      <c r="X31" s="4">
        <v>41883</v>
      </c>
      <c r="Y31" s="4">
        <v>41913</v>
      </c>
      <c r="Z31" s="4">
        <v>41944</v>
      </c>
      <c r="AA31" s="4">
        <v>41974</v>
      </c>
      <c r="AB31" s="4">
        <v>42005</v>
      </c>
      <c r="AC31" s="4">
        <v>42036</v>
      </c>
      <c r="AD31" s="4">
        <v>42064</v>
      </c>
      <c r="AE31" s="4">
        <v>42095</v>
      </c>
      <c r="AF31" s="4">
        <v>42125</v>
      </c>
      <c r="AG31" s="4">
        <v>42156</v>
      </c>
      <c r="AH31" s="4">
        <v>42186</v>
      </c>
      <c r="AI31" s="4">
        <v>42217</v>
      </c>
      <c r="AJ31" s="4">
        <v>42248</v>
      </c>
      <c r="AK31" s="4">
        <v>42278</v>
      </c>
      <c r="AL31" s="4">
        <v>42323</v>
      </c>
      <c r="AM31" s="4">
        <v>42339</v>
      </c>
      <c r="AN31" s="4">
        <v>42370</v>
      </c>
      <c r="AO31" s="4">
        <v>42416</v>
      </c>
      <c r="AP31" s="4">
        <v>42445</v>
      </c>
      <c r="AQ31" s="4">
        <v>42476</v>
      </c>
      <c r="AR31" s="4">
        <v>42506</v>
      </c>
      <c r="AS31" s="4">
        <v>42537</v>
      </c>
      <c r="AT31" s="4">
        <v>42568</v>
      </c>
      <c r="AU31" s="4">
        <v>42583</v>
      </c>
    </row>
    <row r="32" spans="1:47" ht="26.25" x14ac:dyDescent="0.25">
      <c r="A32" s="12" t="s">
        <v>67</v>
      </c>
      <c r="B32" s="31">
        <v>52</v>
      </c>
      <c r="C32" s="31">
        <v>57</v>
      </c>
      <c r="D32" s="31">
        <v>58</v>
      </c>
      <c r="E32" s="32"/>
      <c r="F32" s="32">
        <v>103</v>
      </c>
      <c r="G32" s="32">
        <v>75</v>
      </c>
      <c r="H32" s="32">
        <v>37</v>
      </c>
      <c r="I32" s="32"/>
      <c r="J32" s="32">
        <v>35</v>
      </c>
      <c r="K32" s="32">
        <v>32</v>
      </c>
      <c r="L32" s="32">
        <v>32</v>
      </c>
      <c r="M32" s="32"/>
      <c r="N32" s="32">
        <v>39</v>
      </c>
      <c r="O32" s="32">
        <v>54</v>
      </c>
      <c r="P32" s="32">
        <v>79</v>
      </c>
      <c r="Q32" s="32"/>
      <c r="R32" s="32">
        <v>51</v>
      </c>
      <c r="S32" s="32">
        <v>55</v>
      </c>
      <c r="T32" s="7">
        <v>59</v>
      </c>
      <c r="V32" s="7">
        <v>42</v>
      </c>
      <c r="W32" s="7">
        <v>51</v>
      </c>
      <c r="X32" s="7">
        <v>60</v>
      </c>
      <c r="Y32" s="7">
        <v>18</v>
      </c>
      <c r="Z32" s="7">
        <v>58</v>
      </c>
      <c r="AA32" s="7">
        <v>68</v>
      </c>
      <c r="AB32" s="7">
        <v>69</v>
      </c>
      <c r="AC32" s="7">
        <v>24</v>
      </c>
      <c r="AD32" s="7">
        <v>43</v>
      </c>
      <c r="AE32" s="7">
        <v>64</v>
      </c>
      <c r="AF32" s="7">
        <v>24</v>
      </c>
      <c r="AG32" s="7">
        <v>36</v>
      </c>
      <c r="AH32" s="7">
        <v>9</v>
      </c>
      <c r="AI32" s="7">
        <v>36</v>
      </c>
      <c r="AJ32" s="7">
        <v>86</v>
      </c>
      <c r="AK32" s="7">
        <v>54</v>
      </c>
      <c r="AL32" s="7">
        <v>89</v>
      </c>
      <c r="AM32" s="7">
        <v>82</v>
      </c>
      <c r="AN32" s="7">
        <v>33</v>
      </c>
      <c r="AO32" s="7">
        <v>45</v>
      </c>
      <c r="AP32" s="7">
        <v>34</v>
      </c>
      <c r="AQ32" s="7">
        <v>45</v>
      </c>
      <c r="AR32" s="7">
        <v>129</v>
      </c>
      <c r="AS32" s="7">
        <v>110</v>
      </c>
      <c r="AT32" s="7">
        <v>100</v>
      </c>
      <c r="AU32" s="7"/>
    </row>
    <row r="33" spans="1:47" ht="26.25" x14ac:dyDescent="0.25">
      <c r="A33" s="12" t="s">
        <v>68</v>
      </c>
      <c r="B33" s="31">
        <v>161</v>
      </c>
      <c r="C33" s="31">
        <v>232</v>
      </c>
      <c r="D33" s="31">
        <v>280</v>
      </c>
      <c r="E33" s="32"/>
      <c r="F33" s="32">
        <v>446</v>
      </c>
      <c r="G33" s="32">
        <v>367</v>
      </c>
      <c r="H33" s="32">
        <v>328</v>
      </c>
      <c r="I33" s="32"/>
      <c r="J33" s="32">
        <v>328</v>
      </c>
      <c r="K33" s="32">
        <v>186</v>
      </c>
      <c r="L33" s="32">
        <v>123</v>
      </c>
      <c r="M33" s="32"/>
      <c r="N33" s="32">
        <v>159</v>
      </c>
      <c r="O33" s="32">
        <v>133</v>
      </c>
      <c r="P33" s="32">
        <v>247</v>
      </c>
      <c r="Q33" s="32"/>
      <c r="R33" s="32">
        <v>199</v>
      </c>
      <c r="S33" s="32">
        <v>216</v>
      </c>
      <c r="T33" s="7">
        <v>273</v>
      </c>
      <c r="V33" s="7">
        <v>269</v>
      </c>
      <c r="W33" s="7">
        <v>310</v>
      </c>
      <c r="X33" s="7">
        <v>183</v>
      </c>
      <c r="Y33" s="7">
        <v>91</v>
      </c>
      <c r="Z33" s="7">
        <v>137</v>
      </c>
      <c r="AA33" s="7">
        <v>108</v>
      </c>
      <c r="AB33" s="7">
        <v>126</v>
      </c>
      <c r="AC33" s="7">
        <v>130</v>
      </c>
      <c r="AD33" s="7">
        <v>161</v>
      </c>
      <c r="AE33" s="7">
        <v>188</v>
      </c>
      <c r="AF33" s="7">
        <v>215</v>
      </c>
      <c r="AG33" s="7">
        <v>319</v>
      </c>
      <c r="AH33" s="7">
        <v>317</v>
      </c>
      <c r="AI33" s="7">
        <v>214</v>
      </c>
      <c r="AJ33" s="7">
        <v>177</v>
      </c>
      <c r="AK33" s="7">
        <v>177</v>
      </c>
      <c r="AL33" s="7">
        <v>139</v>
      </c>
      <c r="AM33" s="7">
        <v>185</v>
      </c>
      <c r="AN33" s="7">
        <v>194</v>
      </c>
      <c r="AO33" s="7">
        <v>145</v>
      </c>
      <c r="AP33" s="7">
        <v>185</v>
      </c>
      <c r="AQ33" s="7">
        <v>200</v>
      </c>
      <c r="AR33" s="7">
        <v>327</v>
      </c>
      <c r="AS33" s="7">
        <v>387</v>
      </c>
      <c r="AT33" s="7">
        <v>255</v>
      </c>
      <c r="AU33" s="7"/>
    </row>
    <row r="34" spans="1:47" ht="26.25" x14ac:dyDescent="0.25">
      <c r="A34" s="12" t="s">
        <v>69</v>
      </c>
      <c r="B34" s="31">
        <v>10</v>
      </c>
      <c r="C34" s="31">
        <v>2</v>
      </c>
      <c r="D34" s="31">
        <v>10</v>
      </c>
      <c r="E34" s="32"/>
      <c r="F34" s="32">
        <v>20</v>
      </c>
      <c r="G34" s="32">
        <v>37</v>
      </c>
      <c r="H34" s="32">
        <v>11</v>
      </c>
      <c r="I34" s="32"/>
      <c r="J34" s="32">
        <v>10</v>
      </c>
      <c r="K34" s="32">
        <v>56</v>
      </c>
      <c r="L34" s="32">
        <v>48</v>
      </c>
      <c r="M34" s="32"/>
      <c r="N34" s="32">
        <v>40</v>
      </c>
      <c r="O34" s="32">
        <v>27</v>
      </c>
      <c r="P34" s="32">
        <v>47</v>
      </c>
      <c r="Q34" s="32"/>
      <c r="R34" s="32">
        <v>62</v>
      </c>
      <c r="S34" s="32">
        <v>54</v>
      </c>
      <c r="T34" s="7">
        <v>63</v>
      </c>
      <c r="V34" s="7">
        <v>16</v>
      </c>
      <c r="W34" s="7">
        <v>41</v>
      </c>
      <c r="X34" s="7">
        <v>22</v>
      </c>
      <c r="Y34" s="7">
        <v>13</v>
      </c>
      <c r="Z34" s="7">
        <v>63</v>
      </c>
      <c r="AA34" s="7">
        <v>28</v>
      </c>
      <c r="AB34" s="7">
        <v>20</v>
      </c>
      <c r="AC34" s="7">
        <v>22</v>
      </c>
      <c r="AD34" s="7">
        <v>12</v>
      </c>
      <c r="AE34" s="7">
        <v>15</v>
      </c>
      <c r="AF34" s="7">
        <v>8</v>
      </c>
      <c r="AG34" s="7">
        <v>16</v>
      </c>
      <c r="AH34" s="7">
        <v>0</v>
      </c>
      <c r="AI34" s="7">
        <v>41</v>
      </c>
      <c r="AJ34" s="7">
        <v>36</v>
      </c>
      <c r="AK34" s="7">
        <v>28</v>
      </c>
      <c r="AL34" s="7">
        <v>45</v>
      </c>
      <c r="AM34" s="7">
        <v>35</v>
      </c>
      <c r="AN34" s="7">
        <v>40</v>
      </c>
      <c r="AO34" s="7">
        <v>29</v>
      </c>
      <c r="AP34" s="7">
        <v>38</v>
      </c>
      <c r="AQ34" s="7">
        <v>27</v>
      </c>
      <c r="AR34" s="7">
        <v>19</v>
      </c>
      <c r="AS34" s="7">
        <v>64</v>
      </c>
      <c r="AT34" s="7">
        <v>27</v>
      </c>
      <c r="AU34" s="7"/>
    </row>
    <row r="35" spans="1:47" ht="26.25" x14ac:dyDescent="0.25">
      <c r="A35" s="12" t="s">
        <v>86</v>
      </c>
      <c r="B35" s="31">
        <v>2</v>
      </c>
      <c r="C35" s="31">
        <v>1</v>
      </c>
      <c r="D35" s="31">
        <v>2</v>
      </c>
      <c r="E35" s="32"/>
      <c r="F35" s="32">
        <v>8</v>
      </c>
      <c r="G35" s="32">
        <v>1</v>
      </c>
      <c r="H35" s="32">
        <v>7</v>
      </c>
      <c r="I35" s="32"/>
      <c r="J35" s="32">
        <v>14</v>
      </c>
      <c r="K35" s="32">
        <v>6</v>
      </c>
      <c r="L35" s="32">
        <v>2</v>
      </c>
      <c r="M35" s="32"/>
      <c r="N35" s="32">
        <v>0</v>
      </c>
      <c r="O35" s="32">
        <v>0</v>
      </c>
      <c r="P35" s="32">
        <v>0</v>
      </c>
      <c r="Q35" s="32"/>
      <c r="R35" s="32">
        <v>0</v>
      </c>
      <c r="S35" s="32">
        <v>2</v>
      </c>
      <c r="T35" s="7">
        <v>5</v>
      </c>
      <c r="V35" s="7">
        <v>0</v>
      </c>
      <c r="W35" s="7">
        <v>0</v>
      </c>
      <c r="X35" s="7">
        <v>0</v>
      </c>
      <c r="Y35" s="7">
        <v>10</v>
      </c>
      <c r="Z35" s="7">
        <v>7</v>
      </c>
      <c r="AA35" s="7">
        <v>14</v>
      </c>
      <c r="AB35" s="7">
        <v>14</v>
      </c>
      <c r="AC35" s="7">
        <v>17</v>
      </c>
      <c r="AD35" s="7">
        <v>5</v>
      </c>
      <c r="AE35" s="7">
        <v>4</v>
      </c>
      <c r="AF35" s="7">
        <v>0</v>
      </c>
      <c r="AG35" s="7">
        <v>17</v>
      </c>
      <c r="AH35" s="7">
        <v>6</v>
      </c>
      <c r="AI35" s="7">
        <v>95</v>
      </c>
      <c r="AJ35" s="7">
        <v>28</v>
      </c>
      <c r="AK35" s="7">
        <v>27</v>
      </c>
      <c r="AL35" s="7">
        <v>11</v>
      </c>
      <c r="AM35" s="7">
        <v>2</v>
      </c>
      <c r="AN35" s="7">
        <v>8</v>
      </c>
      <c r="AO35" s="7">
        <v>7</v>
      </c>
      <c r="AP35" s="7">
        <v>6</v>
      </c>
      <c r="AQ35" s="7">
        <v>14</v>
      </c>
      <c r="AR35" s="7">
        <v>21</v>
      </c>
      <c r="AS35" s="7">
        <v>24</v>
      </c>
      <c r="AT35" s="7">
        <v>0</v>
      </c>
      <c r="AU35" s="7">
        <v>0</v>
      </c>
    </row>
    <row r="36" spans="1:47" ht="26.25" x14ac:dyDescent="0.25">
      <c r="A36" s="12" t="s">
        <v>85</v>
      </c>
      <c r="B36" s="31">
        <v>0</v>
      </c>
      <c r="C36" s="31">
        <v>0</v>
      </c>
      <c r="D36" s="31">
        <v>0</v>
      </c>
      <c r="E36" s="32"/>
      <c r="F36" s="32">
        <v>1</v>
      </c>
      <c r="G36" s="32">
        <v>0</v>
      </c>
      <c r="H36" s="32">
        <v>10</v>
      </c>
      <c r="I36" s="32"/>
      <c r="J36" s="32">
        <v>3</v>
      </c>
      <c r="K36" s="32">
        <v>8</v>
      </c>
      <c r="L36" s="32">
        <v>2</v>
      </c>
      <c r="M36" s="32"/>
      <c r="N36" s="32">
        <v>0</v>
      </c>
      <c r="O36" s="32">
        <v>1</v>
      </c>
      <c r="P36" s="32">
        <v>1</v>
      </c>
      <c r="Q36" s="32"/>
      <c r="R36" s="32">
        <v>0</v>
      </c>
      <c r="S36" s="32">
        <v>2</v>
      </c>
      <c r="T36" s="7">
        <v>5</v>
      </c>
      <c r="V36" s="7">
        <v>0</v>
      </c>
      <c r="W36" s="7">
        <v>15</v>
      </c>
      <c r="X36" s="7">
        <v>0</v>
      </c>
      <c r="Y36" s="7">
        <v>8</v>
      </c>
      <c r="Z36" s="7">
        <v>5</v>
      </c>
      <c r="AA36" s="7">
        <v>4</v>
      </c>
      <c r="AB36" s="7">
        <v>6</v>
      </c>
      <c r="AC36" s="7">
        <v>2</v>
      </c>
      <c r="AD36" s="7">
        <v>4</v>
      </c>
      <c r="AE36" s="7">
        <v>5</v>
      </c>
      <c r="AF36" s="7">
        <v>5</v>
      </c>
      <c r="AG36" s="7">
        <v>19</v>
      </c>
      <c r="AH36" s="7">
        <v>8</v>
      </c>
      <c r="AI36" s="7">
        <v>24</v>
      </c>
      <c r="AJ36" s="7">
        <v>2</v>
      </c>
      <c r="AK36" s="7">
        <v>15</v>
      </c>
      <c r="AL36" s="7">
        <v>8</v>
      </c>
      <c r="AM36" s="7">
        <v>3</v>
      </c>
      <c r="AN36" s="7">
        <v>6</v>
      </c>
      <c r="AO36" s="7">
        <v>5</v>
      </c>
      <c r="AP36" s="7">
        <v>6</v>
      </c>
      <c r="AQ36" s="7">
        <v>2</v>
      </c>
      <c r="AR36" s="7">
        <v>0</v>
      </c>
      <c r="AS36" s="7">
        <v>12</v>
      </c>
      <c r="AT36" s="7">
        <v>5</v>
      </c>
      <c r="AU36" s="7"/>
    </row>
    <row r="37" spans="1:47" x14ac:dyDescent="0.25">
      <c r="A37" s="8" t="s">
        <v>33</v>
      </c>
      <c r="B37" s="1"/>
      <c r="C37" s="1"/>
      <c r="D37" s="1"/>
      <c r="E37" s="7"/>
      <c r="F37" s="7"/>
      <c r="G37" s="7"/>
      <c r="H37" s="7"/>
      <c r="I37" s="7"/>
      <c r="J37" s="7"/>
      <c r="K37" s="32"/>
      <c r="L37" s="32"/>
      <c r="M37" s="32"/>
      <c r="N37" s="32"/>
      <c r="O37" s="32"/>
      <c r="P37" s="32"/>
      <c r="Q37" s="32"/>
      <c r="R37" s="32"/>
      <c r="S37" s="32"/>
      <c r="T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8" t="s">
        <v>34</v>
      </c>
      <c r="B38" s="1"/>
      <c r="C38" s="1"/>
      <c r="D38" s="1"/>
      <c r="E38" s="7"/>
      <c r="F38" s="7"/>
      <c r="G38" s="7"/>
      <c r="H38" s="7"/>
      <c r="I38" s="7"/>
      <c r="J38" s="7"/>
      <c r="K38" s="32"/>
      <c r="L38" s="32"/>
      <c r="M38" s="32"/>
      <c r="N38" s="32"/>
      <c r="O38" s="32"/>
      <c r="P38" s="32"/>
      <c r="Q38" s="32"/>
      <c r="R38" s="32"/>
      <c r="S38" s="32"/>
      <c r="T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ht="26.25" x14ac:dyDescent="0.25">
      <c r="A39" s="8" t="s">
        <v>35</v>
      </c>
      <c r="B39" s="1"/>
      <c r="C39" s="1"/>
      <c r="D39" s="1"/>
      <c r="E39" s="7"/>
      <c r="F39" s="7"/>
      <c r="G39" s="7"/>
      <c r="H39" s="7"/>
      <c r="I39" s="7"/>
      <c r="J39" s="7"/>
      <c r="K39" s="32"/>
      <c r="L39" s="32"/>
      <c r="M39" s="32"/>
      <c r="N39" s="32"/>
      <c r="O39" s="32"/>
      <c r="P39" s="32"/>
      <c r="Q39" s="32"/>
      <c r="R39" s="32"/>
      <c r="S39" s="32"/>
      <c r="T39" s="7"/>
      <c r="V39" s="7"/>
      <c r="W39" s="7"/>
      <c r="X39" s="7"/>
      <c r="Y39" s="7"/>
      <c r="Z39" s="7"/>
      <c r="AA39" s="36">
        <v>3800</v>
      </c>
      <c r="AB39" s="36">
        <f t="shared" ref="AB39:AG39" si="160">AB42*100</f>
        <v>4700</v>
      </c>
      <c r="AC39" s="36">
        <f t="shared" si="160"/>
        <v>3100</v>
      </c>
      <c r="AD39" s="36">
        <f t="shared" si="160"/>
        <v>5300</v>
      </c>
      <c r="AE39" s="36">
        <f t="shared" si="160"/>
        <v>6700</v>
      </c>
      <c r="AF39" s="36">
        <f t="shared" si="160"/>
        <v>5900</v>
      </c>
      <c r="AG39" s="36">
        <f t="shared" si="160"/>
        <v>5800</v>
      </c>
      <c r="AH39" s="36">
        <f t="shared" ref="AH39" si="161">AH42*100</f>
        <v>5100</v>
      </c>
      <c r="AI39" s="36">
        <f t="shared" ref="AI39:AK39" si="162">AI42*100</f>
        <v>6100</v>
      </c>
      <c r="AJ39" s="36">
        <f t="shared" si="162"/>
        <v>8000</v>
      </c>
      <c r="AK39" s="36">
        <f t="shared" si="162"/>
        <v>7100</v>
      </c>
      <c r="AL39" s="36">
        <f t="shared" ref="AL39:AM39" si="163">AL42*100</f>
        <v>8200</v>
      </c>
      <c r="AM39" s="36">
        <f t="shared" si="163"/>
        <v>6700</v>
      </c>
      <c r="AN39" s="36">
        <f t="shared" ref="AN39:AO39" si="164">AN42*100</f>
        <v>10600</v>
      </c>
      <c r="AO39" s="36">
        <f t="shared" si="164"/>
        <v>8800</v>
      </c>
      <c r="AP39" s="36">
        <f t="shared" ref="AP39:AQ39" si="165">AP42*100</f>
        <v>7300</v>
      </c>
      <c r="AQ39" s="36">
        <f t="shared" si="165"/>
        <v>7100</v>
      </c>
      <c r="AR39" s="36">
        <f t="shared" ref="AR39:AS39" si="166">AR42*100</f>
        <v>16100</v>
      </c>
      <c r="AS39" s="36">
        <f t="shared" si="166"/>
        <v>8700</v>
      </c>
      <c r="AT39" s="36">
        <f t="shared" ref="AT39" si="167">AT42*100</f>
        <v>9800</v>
      </c>
      <c r="AU39" s="36">
        <f t="shared" ref="AU39" si="168">AU42*100</f>
        <v>0</v>
      </c>
    </row>
    <row r="40" spans="1:47" s="25" customFormat="1" ht="30.75" customHeight="1" x14ac:dyDescent="0.25">
      <c r="A40" s="13" t="s">
        <v>84</v>
      </c>
      <c r="B40" s="23">
        <v>69779.28</v>
      </c>
      <c r="C40" s="23">
        <v>21533</v>
      </c>
      <c r="D40" s="23">
        <v>6100</v>
      </c>
      <c r="E40" s="24"/>
      <c r="F40" s="24">
        <f>65484.76+452228.57</f>
        <v>517713.33</v>
      </c>
      <c r="G40" s="24">
        <f>10590.01+46203.04</f>
        <v>56793.05</v>
      </c>
      <c r="H40" s="24">
        <f>3855.25+52745.04</f>
        <v>56600.29</v>
      </c>
      <c r="I40" s="24"/>
      <c r="J40" s="24">
        <f>248.25+13993.88+8.8</f>
        <v>14250.929999999998</v>
      </c>
      <c r="K40" s="24">
        <f>2485.95+48.25</f>
        <v>2534.1999999999998</v>
      </c>
      <c r="L40" s="24">
        <f>8.8+659.51+48.25</f>
        <v>716.56</v>
      </c>
      <c r="M40" s="24"/>
      <c r="N40" s="24">
        <f>8.8+48.05+574.51</f>
        <v>631.36</v>
      </c>
      <c r="O40" s="24">
        <f>48.25+462.51+8.8</f>
        <v>519.55999999999995</v>
      </c>
      <c r="P40" s="24">
        <f>48.25+8.8+170.97</f>
        <v>228.01999999999998</v>
      </c>
      <c r="Q40" s="24"/>
      <c r="R40" s="24">
        <f>48.25+8.8+170.97</f>
        <v>228.01999999999998</v>
      </c>
      <c r="S40" s="24">
        <f>48.25+8.8+170.97</f>
        <v>228.01999999999998</v>
      </c>
      <c r="T40" s="24">
        <f>48.25+8.8+170.97</f>
        <v>228.01999999999998</v>
      </c>
      <c r="V40" s="24">
        <v>1146630.3689999999</v>
      </c>
      <c r="W40" s="24">
        <f>V40+902000</f>
        <v>2048630.3689999999</v>
      </c>
      <c r="X40" s="24">
        <f>1127547.39+902831</f>
        <v>2030378.39</v>
      </c>
      <c r="Y40" s="24">
        <v>1856636.48</v>
      </c>
      <c r="Z40" s="24">
        <f>851711.06+902831</f>
        <v>1754542.06</v>
      </c>
      <c r="AA40" s="24">
        <v>757968.36</v>
      </c>
      <c r="AB40" s="24">
        <f>279161.95+902831</f>
        <v>1181992.95</v>
      </c>
      <c r="AC40" s="24">
        <v>914879.35</v>
      </c>
      <c r="AD40" s="24">
        <v>904190.21</v>
      </c>
      <c r="AE40" s="24">
        <v>787970.28</v>
      </c>
      <c r="AF40" s="24">
        <v>769842.81</v>
      </c>
      <c r="AG40" s="24">
        <v>684046.91</v>
      </c>
      <c r="AH40" s="24">
        <v>260005.9</v>
      </c>
      <c r="AI40" s="24">
        <v>186889.71</v>
      </c>
      <c r="AJ40" s="24">
        <v>1765815.66</v>
      </c>
      <c r="AK40" s="24">
        <v>1373176.07</v>
      </c>
      <c r="AL40" s="24">
        <v>1289793.3700000001</v>
      </c>
      <c r="AM40" s="24">
        <v>1268945.78</v>
      </c>
      <c r="AN40" s="24">
        <v>1143502.1000000001</v>
      </c>
      <c r="AO40" s="24">
        <v>1015330.7</v>
      </c>
      <c r="AP40" s="24">
        <v>952892.26</v>
      </c>
      <c r="AQ40" s="24">
        <v>651253.57999999996</v>
      </c>
      <c r="AR40" s="24">
        <v>178007.92</v>
      </c>
      <c r="AS40" s="24">
        <v>0</v>
      </c>
      <c r="AT40" s="24">
        <v>2195000</v>
      </c>
      <c r="AU40" s="24"/>
    </row>
    <row r="41" spans="1:47" ht="26.25" x14ac:dyDescent="0.25">
      <c r="A41" s="12" t="s">
        <v>70</v>
      </c>
      <c r="B41" s="28">
        <v>319</v>
      </c>
      <c r="C41" s="28">
        <v>398</v>
      </c>
      <c r="D41" s="28">
        <v>524</v>
      </c>
      <c r="E41" s="26"/>
      <c r="F41" s="26">
        <v>543</v>
      </c>
      <c r="G41" s="26">
        <v>800</v>
      </c>
      <c r="H41" s="26">
        <v>669</v>
      </c>
      <c r="I41" s="26"/>
      <c r="J41" s="26">
        <v>149</v>
      </c>
      <c r="K41" s="32">
        <v>449</v>
      </c>
      <c r="L41" s="32">
        <v>433</v>
      </c>
      <c r="M41" s="32"/>
      <c r="N41" s="32">
        <v>344</v>
      </c>
      <c r="O41" s="32">
        <v>392</v>
      </c>
      <c r="P41" s="32">
        <v>336</v>
      </c>
      <c r="Q41" s="32"/>
      <c r="R41" s="32">
        <v>463</v>
      </c>
      <c r="S41" s="32">
        <v>567</v>
      </c>
      <c r="T41" s="7">
        <v>807</v>
      </c>
      <c r="V41" s="26">
        <v>227</v>
      </c>
      <c r="W41" s="32">
        <v>510</v>
      </c>
      <c r="X41" s="32">
        <v>687</v>
      </c>
      <c r="Y41" s="32">
        <v>836</v>
      </c>
      <c r="Z41" s="32">
        <v>300</v>
      </c>
      <c r="AA41" s="32">
        <v>357</v>
      </c>
      <c r="AB41" s="32">
        <v>261</v>
      </c>
      <c r="AC41" s="32">
        <v>238</v>
      </c>
      <c r="AD41" s="32">
        <v>159</v>
      </c>
      <c r="AE41" s="32">
        <v>365</v>
      </c>
      <c r="AF41" s="32">
        <v>333</v>
      </c>
      <c r="AG41" s="32">
        <v>429</v>
      </c>
      <c r="AH41" s="32">
        <v>378</v>
      </c>
      <c r="AI41" s="32">
        <v>674</v>
      </c>
      <c r="AJ41" s="32">
        <v>458</v>
      </c>
      <c r="AK41" s="32">
        <v>490</v>
      </c>
      <c r="AL41" s="32">
        <v>334</v>
      </c>
      <c r="AM41" s="32">
        <v>334</v>
      </c>
      <c r="AN41" s="32">
        <v>209</v>
      </c>
      <c r="AO41" s="32">
        <v>209</v>
      </c>
      <c r="AP41" s="32">
        <f>+AP15</f>
        <v>182</v>
      </c>
      <c r="AQ41" s="32">
        <v>407</v>
      </c>
      <c r="AR41" s="32">
        <v>612</v>
      </c>
      <c r="AS41" s="32">
        <v>276</v>
      </c>
      <c r="AT41" s="32">
        <v>928</v>
      </c>
      <c r="AU41" s="32"/>
    </row>
    <row r="42" spans="1:47" ht="26.25" x14ac:dyDescent="0.25">
      <c r="A42" s="12" t="s">
        <v>71</v>
      </c>
      <c r="B42" s="28">
        <v>144</v>
      </c>
      <c r="C42" s="28">
        <v>60</v>
      </c>
      <c r="D42" s="28">
        <v>77</v>
      </c>
      <c r="E42" s="26"/>
      <c r="F42" s="26">
        <v>101</v>
      </c>
      <c r="G42" s="26">
        <v>149</v>
      </c>
      <c r="H42" s="26">
        <v>84</v>
      </c>
      <c r="I42" s="26"/>
      <c r="J42" s="26">
        <v>71</v>
      </c>
      <c r="K42" s="32">
        <v>52</v>
      </c>
      <c r="L42" s="32">
        <v>40</v>
      </c>
      <c r="M42" s="32"/>
      <c r="N42" s="32">
        <v>13</v>
      </c>
      <c r="O42" s="32">
        <v>38</v>
      </c>
      <c r="P42" s="32">
        <v>70</v>
      </c>
      <c r="Q42" s="32"/>
      <c r="R42" s="32">
        <v>62</v>
      </c>
      <c r="S42" s="32">
        <v>55</v>
      </c>
      <c r="T42" s="7">
        <v>71</v>
      </c>
      <c r="V42" s="26">
        <v>81</v>
      </c>
      <c r="W42" s="32">
        <v>76</v>
      </c>
      <c r="X42" s="32">
        <v>78</v>
      </c>
      <c r="Y42" s="32">
        <v>70</v>
      </c>
      <c r="Z42" s="32">
        <v>38</v>
      </c>
      <c r="AA42" s="32">
        <v>38</v>
      </c>
      <c r="AB42" s="32">
        <v>47</v>
      </c>
      <c r="AC42" s="32">
        <v>31</v>
      </c>
      <c r="AD42" s="32">
        <v>53</v>
      </c>
      <c r="AE42" s="32">
        <v>67</v>
      </c>
      <c r="AF42" s="32">
        <v>59</v>
      </c>
      <c r="AG42" s="32">
        <v>58</v>
      </c>
      <c r="AH42" s="32">
        <v>51</v>
      </c>
      <c r="AI42" s="32">
        <v>61</v>
      </c>
      <c r="AJ42" s="32">
        <v>80</v>
      </c>
      <c r="AK42" s="32">
        <v>71</v>
      </c>
      <c r="AL42" s="32">
        <v>82</v>
      </c>
      <c r="AM42" s="32">
        <v>67</v>
      </c>
      <c r="AN42" s="32">
        <v>106</v>
      </c>
      <c r="AO42" s="32">
        <v>88</v>
      </c>
      <c r="AP42" s="32">
        <v>73</v>
      </c>
      <c r="AQ42" s="32">
        <v>71</v>
      </c>
      <c r="AR42" s="32">
        <v>161</v>
      </c>
      <c r="AS42" s="32">
        <v>87</v>
      </c>
      <c r="AT42" s="32">
        <v>98</v>
      </c>
      <c r="AU42" s="32"/>
    </row>
    <row r="43" spans="1:47" ht="26.25" x14ac:dyDescent="0.25">
      <c r="A43" s="12" t="s">
        <v>72</v>
      </c>
      <c r="B43" s="28"/>
      <c r="C43" s="28"/>
      <c r="D43" s="28"/>
      <c r="E43" s="26"/>
      <c r="F43" s="26"/>
      <c r="G43" s="26"/>
      <c r="H43" s="26"/>
      <c r="I43" s="26"/>
      <c r="J43" s="26"/>
      <c r="K43" s="32"/>
      <c r="L43" s="32"/>
      <c r="M43" s="32"/>
      <c r="N43" s="32"/>
      <c r="O43" s="32"/>
      <c r="P43" s="32"/>
      <c r="Q43" s="32"/>
      <c r="R43" s="32"/>
      <c r="S43" s="32"/>
      <c r="T43" s="7"/>
      <c r="V43" s="26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ht="26.25" x14ac:dyDescent="0.25">
      <c r="A44" s="12" t="s">
        <v>73</v>
      </c>
      <c r="B44" s="28">
        <v>498</v>
      </c>
      <c r="C44" s="28">
        <v>765</v>
      </c>
      <c r="D44" s="28">
        <v>686</v>
      </c>
      <c r="E44" s="26"/>
      <c r="F44" s="26">
        <v>742</v>
      </c>
      <c r="G44" s="26">
        <v>724</v>
      </c>
      <c r="H44" s="26">
        <v>667</v>
      </c>
      <c r="I44" s="26"/>
      <c r="J44" s="26">
        <v>583</v>
      </c>
      <c r="K44" s="32">
        <v>435</v>
      </c>
      <c r="L44" s="32">
        <v>293</v>
      </c>
      <c r="M44" s="32"/>
      <c r="N44" s="32">
        <v>259</v>
      </c>
      <c r="O44" s="32">
        <v>621</v>
      </c>
      <c r="P44" s="32">
        <v>674</v>
      </c>
      <c r="Q44" s="32"/>
      <c r="R44" s="32">
        <v>684</v>
      </c>
      <c r="S44" s="32">
        <v>1023</v>
      </c>
      <c r="T44" s="7">
        <v>834</v>
      </c>
      <c r="V44" s="26">
        <v>892</v>
      </c>
      <c r="W44" s="32">
        <v>754</v>
      </c>
      <c r="X44" s="32">
        <v>661</v>
      </c>
      <c r="Y44" s="32">
        <v>688</v>
      </c>
      <c r="Z44" s="32">
        <v>363</v>
      </c>
      <c r="AA44" s="32">
        <v>243</v>
      </c>
      <c r="AB44" s="32">
        <v>452</v>
      </c>
      <c r="AC44" s="32">
        <v>380</v>
      </c>
      <c r="AD44" s="32">
        <v>629</v>
      </c>
      <c r="AE44" s="32">
        <v>1033</v>
      </c>
      <c r="AF44" s="32">
        <v>996</v>
      </c>
      <c r="AG44" s="32">
        <v>1629</v>
      </c>
      <c r="AH44" s="32">
        <v>908</v>
      </c>
      <c r="AI44" s="32">
        <v>712</v>
      </c>
      <c r="AJ44" s="32">
        <v>752</v>
      </c>
      <c r="AK44" s="32">
        <v>513</v>
      </c>
      <c r="AL44" s="32">
        <v>109</v>
      </c>
      <c r="AM44" s="32">
        <v>177</v>
      </c>
      <c r="AN44" s="32">
        <v>440</v>
      </c>
      <c r="AO44" s="32">
        <v>584</v>
      </c>
      <c r="AP44" s="32">
        <v>659</v>
      </c>
      <c r="AQ44" s="32">
        <v>732</v>
      </c>
      <c r="AR44" s="32">
        <v>903</v>
      </c>
      <c r="AS44" s="32">
        <v>755</v>
      </c>
      <c r="AT44" s="32">
        <v>810</v>
      </c>
      <c r="AU44" s="32"/>
    </row>
    <row r="45" spans="1:47" ht="26.25" x14ac:dyDescent="0.25">
      <c r="A45" s="12" t="s">
        <v>74</v>
      </c>
      <c r="B45" s="28">
        <v>558</v>
      </c>
      <c r="C45" s="28">
        <v>923</v>
      </c>
      <c r="D45" s="28">
        <v>847</v>
      </c>
      <c r="E45" s="26"/>
      <c r="F45" s="26">
        <v>784</v>
      </c>
      <c r="G45" s="26">
        <v>762</v>
      </c>
      <c r="H45" s="26">
        <v>722</v>
      </c>
      <c r="I45" s="26"/>
      <c r="J45" s="26">
        <v>642</v>
      </c>
      <c r="K45" s="32">
        <v>483</v>
      </c>
      <c r="L45" s="32">
        <v>320</v>
      </c>
      <c r="M45" s="32"/>
      <c r="N45" s="32">
        <v>266</v>
      </c>
      <c r="O45" s="32">
        <v>634</v>
      </c>
      <c r="P45" s="32">
        <v>750</v>
      </c>
      <c r="Q45" s="32"/>
      <c r="R45" s="32">
        <v>705</v>
      </c>
      <c r="S45" s="32">
        <v>1042</v>
      </c>
      <c r="T45" s="7">
        <v>902</v>
      </c>
      <c r="V45" s="26">
        <v>964</v>
      </c>
      <c r="W45" s="32">
        <v>772</v>
      </c>
      <c r="X45" s="32">
        <v>697</v>
      </c>
      <c r="Y45" s="32">
        <v>731</v>
      </c>
      <c r="Z45" s="32">
        <v>464</v>
      </c>
      <c r="AA45" s="32">
        <v>266</v>
      </c>
      <c r="AB45" s="32">
        <v>519</v>
      </c>
      <c r="AC45" s="32">
        <v>412</v>
      </c>
      <c r="AD45" s="32">
        <v>648</v>
      </c>
      <c r="AE45" s="32">
        <v>874</v>
      </c>
      <c r="AF45" s="32">
        <v>514</v>
      </c>
      <c r="AG45" s="32">
        <v>453</v>
      </c>
      <c r="AH45" s="32">
        <v>972</v>
      </c>
      <c r="AI45" s="32">
        <v>761</v>
      </c>
      <c r="AJ45" s="32">
        <v>848</v>
      </c>
      <c r="AK45" s="32">
        <v>543</v>
      </c>
      <c r="AL45" s="32">
        <v>614</v>
      </c>
      <c r="AM45" s="32">
        <v>401</v>
      </c>
      <c r="AN45" s="32">
        <v>463</v>
      </c>
      <c r="AO45" s="32">
        <v>622</v>
      </c>
      <c r="AP45" s="32">
        <v>826</v>
      </c>
      <c r="AQ45" s="32">
        <v>983</v>
      </c>
      <c r="AR45" s="32">
        <v>1253</v>
      </c>
      <c r="AS45" s="32">
        <v>1099</v>
      </c>
      <c r="AT45" s="32">
        <v>1020</v>
      </c>
      <c r="AU45" s="32"/>
    </row>
    <row r="46" spans="1:47" ht="26.25" x14ac:dyDescent="0.25">
      <c r="A46" s="12" t="s">
        <v>75</v>
      </c>
      <c r="B46" s="28"/>
      <c r="C46" s="28"/>
      <c r="D46" s="28"/>
      <c r="E46" s="26"/>
      <c r="F46" s="26">
        <v>1279</v>
      </c>
      <c r="G46" s="26">
        <v>2361</v>
      </c>
      <c r="H46" s="26">
        <v>2202</v>
      </c>
      <c r="I46" s="26"/>
      <c r="J46" s="26">
        <v>2000</v>
      </c>
      <c r="K46" s="32">
        <v>1702</v>
      </c>
      <c r="L46" s="32">
        <v>1338</v>
      </c>
      <c r="M46" s="32"/>
      <c r="N46" s="32">
        <v>1339</v>
      </c>
      <c r="O46" s="32">
        <v>1331</v>
      </c>
      <c r="P46" s="32">
        <v>1444</v>
      </c>
      <c r="Q46" s="32"/>
      <c r="R46" s="32">
        <v>1564</v>
      </c>
      <c r="S46" s="32">
        <v>1994</v>
      </c>
      <c r="T46" s="7">
        <v>2200</v>
      </c>
      <c r="V46" s="26">
        <v>1918</v>
      </c>
      <c r="W46" s="32">
        <v>1841</v>
      </c>
      <c r="X46" s="32">
        <v>1833</v>
      </c>
      <c r="Y46" s="32">
        <v>1627</v>
      </c>
      <c r="Z46" s="32">
        <v>809</v>
      </c>
      <c r="AA46" s="32">
        <v>735</v>
      </c>
      <c r="AB46" s="32">
        <v>694</v>
      </c>
      <c r="AC46" s="32">
        <v>624</v>
      </c>
      <c r="AD46" s="32">
        <v>956</v>
      </c>
      <c r="AE46" s="32">
        <v>1174</v>
      </c>
      <c r="AF46" s="32">
        <v>1298</v>
      </c>
      <c r="AG46" s="32">
        <v>1473</v>
      </c>
      <c r="AH46" s="32">
        <v>1341</v>
      </c>
      <c r="AI46" s="32">
        <v>1322</v>
      </c>
      <c r="AJ46" s="32">
        <v>1202</v>
      </c>
      <c r="AK46" s="32">
        <v>1129</v>
      </c>
      <c r="AL46" s="32">
        <v>1129</v>
      </c>
      <c r="AM46" s="32">
        <v>899</v>
      </c>
      <c r="AN46" s="32">
        <v>762</v>
      </c>
      <c r="AO46" s="32">
        <v>801</v>
      </c>
      <c r="AP46" s="32">
        <v>882</v>
      </c>
      <c r="AQ46" s="32">
        <v>433</v>
      </c>
      <c r="AR46" s="32">
        <v>1764</v>
      </c>
      <c r="AS46" s="32">
        <v>1764</v>
      </c>
      <c r="AT46" s="32">
        <v>2061</v>
      </c>
      <c r="AU46" s="32">
        <v>2061</v>
      </c>
    </row>
    <row r="47" spans="1:47" ht="26.25" x14ac:dyDescent="0.25">
      <c r="A47" s="12" t="s">
        <v>76</v>
      </c>
      <c r="B47" s="28"/>
      <c r="C47" s="28"/>
      <c r="D47" s="28"/>
      <c r="E47" s="26"/>
      <c r="F47" s="26">
        <v>989</v>
      </c>
      <c r="G47" s="26">
        <v>1000</v>
      </c>
      <c r="H47" s="26">
        <v>1001</v>
      </c>
      <c r="I47" s="26"/>
      <c r="J47" s="26">
        <v>974</v>
      </c>
      <c r="K47" s="32">
        <v>1055</v>
      </c>
      <c r="L47" s="32">
        <v>1215</v>
      </c>
      <c r="M47" s="32"/>
      <c r="N47" s="32">
        <v>1211</v>
      </c>
      <c r="O47" s="32">
        <v>1178</v>
      </c>
      <c r="P47" s="32">
        <v>1101</v>
      </c>
      <c r="Q47" s="32"/>
      <c r="R47" s="32">
        <v>1245</v>
      </c>
      <c r="S47" s="32">
        <v>1301</v>
      </c>
      <c r="T47" s="7">
        <v>1275</v>
      </c>
      <c r="V47" s="26">
        <v>1376</v>
      </c>
      <c r="W47" s="32">
        <v>1443</v>
      </c>
      <c r="X47" s="32">
        <v>1507</v>
      </c>
      <c r="Y47" s="32">
        <v>1616</v>
      </c>
      <c r="Z47" s="32">
        <v>1858</v>
      </c>
      <c r="AA47" s="32">
        <v>1796</v>
      </c>
      <c r="AB47" s="32">
        <v>1911</v>
      </c>
      <c r="AC47" s="32">
        <v>1906</v>
      </c>
      <c r="AD47" s="32">
        <v>2042</v>
      </c>
      <c r="AE47" s="32">
        <v>2101</v>
      </c>
      <c r="AF47" s="32">
        <v>916</v>
      </c>
      <c r="AG47" s="32">
        <v>1301</v>
      </c>
      <c r="AH47" s="32">
        <v>2555</v>
      </c>
      <c r="AI47" s="32">
        <v>2695</v>
      </c>
      <c r="AJ47" s="32">
        <v>2761</v>
      </c>
      <c r="AK47" s="32">
        <v>1391</v>
      </c>
      <c r="AL47" s="32">
        <v>1063</v>
      </c>
      <c r="AM47" s="32">
        <v>1339</v>
      </c>
      <c r="AN47" s="32">
        <v>2894</v>
      </c>
      <c r="AO47" s="47">
        <v>3009</v>
      </c>
      <c r="AP47" s="47">
        <v>3203</v>
      </c>
      <c r="AQ47" s="47">
        <v>3199</v>
      </c>
      <c r="AR47" s="47">
        <v>4873</v>
      </c>
      <c r="AS47" s="47">
        <v>3140</v>
      </c>
      <c r="AT47" s="47">
        <v>3149</v>
      </c>
      <c r="AU47" s="47">
        <v>3149</v>
      </c>
    </row>
    <row r="48" spans="1:47" x14ac:dyDescent="0.25">
      <c r="A48" s="21" t="s">
        <v>77</v>
      </c>
      <c r="B48" s="29"/>
      <c r="C48" s="29"/>
      <c r="D48" s="29"/>
      <c r="E48" s="29"/>
      <c r="F48" s="29">
        <v>152</v>
      </c>
      <c r="G48" s="29">
        <v>146</v>
      </c>
      <c r="H48" s="29">
        <v>172</v>
      </c>
      <c r="I48" s="29"/>
      <c r="J48" s="29">
        <v>187</v>
      </c>
      <c r="K48" s="33">
        <v>154</v>
      </c>
      <c r="L48" s="33">
        <v>118</v>
      </c>
      <c r="M48" s="33"/>
      <c r="N48" s="33">
        <v>314</v>
      </c>
      <c r="O48" s="33">
        <v>178</v>
      </c>
      <c r="P48" s="33">
        <v>193</v>
      </c>
      <c r="Q48" s="33"/>
      <c r="R48" s="33">
        <v>65</v>
      </c>
      <c r="S48" s="33">
        <v>74</v>
      </c>
      <c r="T48" s="35">
        <v>89</v>
      </c>
      <c r="V48" s="29">
        <v>117</v>
      </c>
      <c r="W48" s="33">
        <v>133</v>
      </c>
      <c r="X48" s="33">
        <v>154</v>
      </c>
      <c r="Y48" s="33">
        <v>166</v>
      </c>
      <c r="Z48" s="33">
        <v>164</v>
      </c>
      <c r="AA48" s="33">
        <v>149</v>
      </c>
      <c r="AB48" s="33">
        <v>11</v>
      </c>
      <c r="AC48" s="33">
        <v>87</v>
      </c>
      <c r="AD48" s="33">
        <v>28</v>
      </c>
      <c r="AE48" s="33">
        <v>40</v>
      </c>
      <c r="AF48" s="33">
        <v>106</v>
      </c>
      <c r="AG48" s="33">
        <v>12</v>
      </c>
      <c r="AH48" s="33">
        <v>96</v>
      </c>
      <c r="AI48" s="33">
        <v>87</v>
      </c>
      <c r="AJ48" s="33">
        <v>139</v>
      </c>
      <c r="AK48" s="33">
        <v>49</v>
      </c>
      <c r="AL48" s="33">
        <v>49</v>
      </c>
      <c r="AM48" s="33">
        <v>48</v>
      </c>
      <c r="AN48" s="33">
        <v>317</v>
      </c>
      <c r="AO48" s="33">
        <v>417</v>
      </c>
      <c r="AP48" s="33">
        <v>62</v>
      </c>
      <c r="AQ48" s="33">
        <v>298</v>
      </c>
      <c r="AR48" s="33">
        <v>457</v>
      </c>
      <c r="AS48" s="33">
        <v>36</v>
      </c>
      <c r="AT48" s="33">
        <v>81</v>
      </c>
      <c r="AU48" s="33">
        <v>81</v>
      </c>
    </row>
    <row r="49" spans="1:47" x14ac:dyDescent="0.25">
      <c r="A49" s="21" t="s">
        <v>78</v>
      </c>
      <c r="B49" s="29"/>
      <c r="C49" s="29"/>
      <c r="D49" s="29"/>
      <c r="E49" s="29"/>
      <c r="F49" s="29">
        <v>479</v>
      </c>
      <c r="G49" s="29">
        <v>936</v>
      </c>
      <c r="H49" s="29">
        <v>1147</v>
      </c>
      <c r="I49" s="29"/>
      <c r="J49" s="29">
        <v>1153</v>
      </c>
      <c r="K49" s="33">
        <v>1006</v>
      </c>
      <c r="L49" s="33">
        <v>751</v>
      </c>
      <c r="M49" s="33"/>
      <c r="N49" s="33">
        <v>724</v>
      </c>
      <c r="O49" s="33">
        <v>861</v>
      </c>
      <c r="P49" s="33">
        <v>427</v>
      </c>
      <c r="Q49" s="33"/>
      <c r="R49" s="33">
        <v>572</v>
      </c>
      <c r="S49" s="33">
        <v>445</v>
      </c>
      <c r="T49" s="35">
        <v>652</v>
      </c>
      <c r="V49" s="29">
        <v>925</v>
      </c>
      <c r="W49" s="33">
        <v>740</v>
      </c>
      <c r="X49" s="33">
        <v>666</v>
      </c>
      <c r="Y49" s="33">
        <v>631</v>
      </c>
      <c r="Z49" s="33">
        <v>969</v>
      </c>
      <c r="AA49" s="33">
        <v>799</v>
      </c>
      <c r="AB49" s="33">
        <v>222</v>
      </c>
      <c r="AC49" s="33">
        <v>201</v>
      </c>
      <c r="AD49" s="33">
        <v>437</v>
      </c>
      <c r="AE49" s="33">
        <v>506</v>
      </c>
      <c r="AF49" s="33">
        <v>816</v>
      </c>
      <c r="AG49" s="33">
        <v>816</v>
      </c>
      <c r="AH49" s="33">
        <v>912</v>
      </c>
      <c r="AI49" s="33">
        <v>390</v>
      </c>
      <c r="AJ49" s="33">
        <v>854</v>
      </c>
      <c r="AK49" s="33">
        <v>596</v>
      </c>
      <c r="AL49" s="33">
        <v>596</v>
      </c>
      <c r="AM49" s="33">
        <v>249</v>
      </c>
      <c r="AN49" s="33">
        <v>318</v>
      </c>
      <c r="AO49" s="33">
        <v>246</v>
      </c>
      <c r="AP49" s="33">
        <v>336</v>
      </c>
      <c r="AQ49" s="33">
        <v>253</v>
      </c>
      <c r="AR49" s="33">
        <v>280</v>
      </c>
      <c r="AS49" s="33">
        <v>122</v>
      </c>
      <c r="AT49" s="33">
        <v>533</v>
      </c>
      <c r="AU49" s="33">
        <v>533</v>
      </c>
    </row>
    <row r="50" spans="1:47" x14ac:dyDescent="0.25">
      <c r="A50" s="21" t="s">
        <v>79</v>
      </c>
      <c r="B50" s="29"/>
      <c r="C50" s="29"/>
      <c r="D50" s="29"/>
      <c r="E50" s="29"/>
      <c r="F50" s="29">
        <v>702</v>
      </c>
      <c r="G50" s="29">
        <v>853</v>
      </c>
      <c r="H50" s="29">
        <v>873</v>
      </c>
      <c r="I50" s="29"/>
      <c r="J50" s="29">
        <v>866</v>
      </c>
      <c r="K50" s="33">
        <v>771</v>
      </c>
      <c r="L50" s="33">
        <v>577</v>
      </c>
      <c r="M50" s="33"/>
      <c r="N50" s="33">
        <v>636</v>
      </c>
      <c r="O50" s="33">
        <v>855</v>
      </c>
      <c r="P50" s="33">
        <v>563</v>
      </c>
      <c r="Q50" s="33"/>
      <c r="R50" s="33">
        <v>586</v>
      </c>
      <c r="S50" s="33">
        <v>654</v>
      </c>
      <c r="T50" s="35">
        <v>717</v>
      </c>
      <c r="V50" s="29">
        <v>811</v>
      </c>
      <c r="W50" s="33">
        <v>732</v>
      </c>
      <c r="X50" s="33">
        <v>630</v>
      </c>
      <c r="Y50" s="33">
        <v>618</v>
      </c>
      <c r="Z50" s="33">
        <v>512</v>
      </c>
      <c r="AA50" s="33">
        <v>392</v>
      </c>
      <c r="AB50" s="33">
        <v>170</v>
      </c>
      <c r="AC50" s="33">
        <v>229</v>
      </c>
      <c r="AD50" s="33">
        <v>413</v>
      </c>
      <c r="AE50" s="33">
        <v>961</v>
      </c>
      <c r="AF50" s="33">
        <v>683</v>
      </c>
      <c r="AG50" s="33">
        <v>820</v>
      </c>
      <c r="AH50" s="33">
        <v>754</v>
      </c>
      <c r="AI50" s="33">
        <v>418</v>
      </c>
      <c r="AJ50" s="33">
        <v>617</v>
      </c>
      <c r="AK50" s="33">
        <v>319</v>
      </c>
      <c r="AL50" s="33">
        <v>319</v>
      </c>
      <c r="AM50" s="33">
        <v>267</v>
      </c>
      <c r="AN50" s="33">
        <v>194</v>
      </c>
      <c r="AO50" s="33">
        <v>145</v>
      </c>
      <c r="AP50" s="33">
        <v>95</v>
      </c>
      <c r="AQ50" s="33">
        <v>200</v>
      </c>
      <c r="AR50" s="33">
        <v>327</v>
      </c>
      <c r="AS50" s="33">
        <v>387</v>
      </c>
      <c r="AT50" s="33">
        <v>994</v>
      </c>
      <c r="AU50" s="33">
        <v>994</v>
      </c>
    </row>
    <row r="51" spans="1:47" ht="26.25" x14ac:dyDescent="0.25">
      <c r="A51" s="18" t="s">
        <v>80</v>
      </c>
      <c r="B51" s="26">
        <v>1039</v>
      </c>
      <c r="C51" s="26">
        <v>1445</v>
      </c>
      <c r="D51" s="26">
        <v>2075</v>
      </c>
      <c r="E51" s="26"/>
      <c r="F51" s="26">
        <v>2053</v>
      </c>
      <c r="G51" s="26">
        <v>2089</v>
      </c>
      <c r="H51" s="26">
        <v>1922</v>
      </c>
      <c r="I51" s="26"/>
      <c r="J51" s="26">
        <v>1812</v>
      </c>
      <c r="K51" s="32">
        <v>1436</v>
      </c>
      <c r="L51" s="32">
        <v>1303</v>
      </c>
      <c r="M51" s="32"/>
      <c r="N51" s="32">
        <v>1255</v>
      </c>
      <c r="O51" s="32">
        <v>1163</v>
      </c>
      <c r="P51" s="32">
        <v>1252</v>
      </c>
      <c r="Q51" s="32"/>
      <c r="R51" s="32">
        <v>1235</v>
      </c>
      <c r="S51" s="32">
        <v>1390</v>
      </c>
      <c r="T51" s="7">
        <v>1928</v>
      </c>
      <c r="V51" s="26">
        <v>1235</v>
      </c>
      <c r="W51" s="32">
        <v>1761</v>
      </c>
      <c r="X51" s="32">
        <v>1592</v>
      </c>
      <c r="Y51" s="32">
        <v>1778</v>
      </c>
      <c r="Z51" s="32">
        <v>1102</v>
      </c>
      <c r="AA51" s="32">
        <v>1281</v>
      </c>
      <c r="AB51" s="32">
        <v>883</v>
      </c>
      <c r="AC51" s="32">
        <v>701</v>
      </c>
      <c r="AD51" s="32">
        <v>779</v>
      </c>
      <c r="AE51" s="32">
        <v>1107</v>
      </c>
      <c r="AF51" s="32">
        <v>1174</v>
      </c>
      <c r="AG51" s="32">
        <v>1414</v>
      </c>
      <c r="AH51" s="32">
        <v>1370</v>
      </c>
      <c r="AI51" s="32">
        <v>1624</v>
      </c>
      <c r="AJ51" s="32">
        <v>1500</v>
      </c>
      <c r="AK51" s="32">
        <v>1481</v>
      </c>
      <c r="AL51" s="32">
        <v>1184</v>
      </c>
      <c r="AM51" s="32">
        <v>1559</v>
      </c>
      <c r="AN51" s="32">
        <v>1016</v>
      </c>
      <c r="AO51" s="32">
        <v>1212</v>
      </c>
      <c r="AP51" s="32">
        <v>1224</v>
      </c>
      <c r="AQ51" s="32">
        <v>1173</v>
      </c>
      <c r="AR51" s="32">
        <v>1702</v>
      </c>
      <c r="AS51" s="32">
        <v>1963</v>
      </c>
      <c r="AT51" s="32">
        <v>2042</v>
      </c>
      <c r="AU51" s="32">
        <v>2042</v>
      </c>
    </row>
    <row r="52" spans="1:47" ht="26.25" x14ac:dyDescent="0.25">
      <c r="A52" s="18" t="s">
        <v>81</v>
      </c>
      <c r="B52" s="28">
        <v>145</v>
      </c>
      <c r="C52" s="28">
        <v>60</v>
      </c>
      <c r="D52" s="28">
        <v>77</v>
      </c>
      <c r="E52" s="26"/>
      <c r="F52" s="26">
        <v>101</v>
      </c>
      <c r="G52" s="26">
        <v>152</v>
      </c>
      <c r="H52" s="26">
        <v>86</v>
      </c>
      <c r="I52" s="26"/>
      <c r="J52" s="26">
        <v>74</v>
      </c>
      <c r="K52" s="32">
        <v>52</v>
      </c>
      <c r="L52" s="32">
        <v>42</v>
      </c>
      <c r="M52" s="32"/>
      <c r="N52" s="32">
        <v>14</v>
      </c>
      <c r="O52" s="32">
        <v>39</v>
      </c>
      <c r="P52" s="32">
        <v>72</v>
      </c>
      <c r="Q52" s="32"/>
      <c r="R52" s="32">
        <v>64</v>
      </c>
      <c r="S52" s="32">
        <v>59</v>
      </c>
      <c r="T52" s="7">
        <v>73</v>
      </c>
      <c r="V52" s="26">
        <v>82</v>
      </c>
      <c r="W52" s="32">
        <v>79</v>
      </c>
      <c r="X52" s="32">
        <v>83</v>
      </c>
      <c r="Y52" s="32">
        <v>71</v>
      </c>
      <c r="Z52" s="32">
        <v>40</v>
      </c>
      <c r="AA52" s="32">
        <v>38</v>
      </c>
      <c r="AB52" s="32">
        <v>51</v>
      </c>
      <c r="AC52" s="32">
        <v>31</v>
      </c>
      <c r="AD52" s="32">
        <v>53</v>
      </c>
      <c r="AE52" s="32">
        <v>67</v>
      </c>
      <c r="AF52" s="32">
        <v>63</v>
      </c>
      <c r="AG52" s="32">
        <v>58</v>
      </c>
      <c r="AH52" s="32">
        <v>51</v>
      </c>
      <c r="AI52" s="32">
        <v>72</v>
      </c>
      <c r="AJ52" s="32">
        <v>80</v>
      </c>
      <c r="AK52" s="32">
        <v>71</v>
      </c>
      <c r="AL52" s="32">
        <v>39</v>
      </c>
      <c r="AM52" s="32">
        <v>23</v>
      </c>
      <c r="AN52" s="32">
        <v>63</v>
      </c>
      <c r="AO52" s="32">
        <v>121</v>
      </c>
      <c r="AP52" s="32">
        <v>88</v>
      </c>
      <c r="AQ52" s="32">
        <v>108</v>
      </c>
      <c r="AR52" s="32">
        <v>76</v>
      </c>
      <c r="AS52" s="32">
        <v>202</v>
      </c>
      <c r="AT52" s="32">
        <v>98</v>
      </c>
      <c r="AU52" s="32">
        <v>98</v>
      </c>
    </row>
    <row r="53" spans="1:47" ht="26.25" x14ac:dyDescent="0.25">
      <c r="A53" s="39" t="s">
        <v>82</v>
      </c>
      <c r="B53" s="40"/>
      <c r="C53" s="40"/>
      <c r="D53" s="40"/>
      <c r="E53" s="40"/>
      <c r="F53" s="40">
        <v>1178</v>
      </c>
      <c r="G53" s="40">
        <v>1204</v>
      </c>
      <c r="H53" s="40">
        <v>1221</v>
      </c>
      <c r="I53" s="40"/>
      <c r="J53" s="40">
        <v>1082</v>
      </c>
      <c r="K53" s="41">
        <v>959</v>
      </c>
      <c r="L53" s="41">
        <v>914</v>
      </c>
      <c r="M53" s="41"/>
      <c r="N53" s="41">
        <v>958</v>
      </c>
      <c r="O53" s="41">
        <v>840</v>
      </c>
      <c r="P53" s="41">
        <v>954</v>
      </c>
      <c r="Q53" s="41"/>
      <c r="R53" s="41">
        <v>833</v>
      </c>
      <c r="S53" s="41">
        <v>845</v>
      </c>
      <c r="T53" s="41">
        <v>983</v>
      </c>
      <c r="U53" s="42"/>
      <c r="V53" s="40">
        <v>977</v>
      </c>
      <c r="W53" s="41">
        <v>1240</v>
      </c>
      <c r="X53" s="41">
        <v>969</v>
      </c>
      <c r="Y53" s="44">
        <v>1204</v>
      </c>
      <c r="Z53" s="41">
        <v>921</v>
      </c>
      <c r="AA53" s="32">
        <v>1132</v>
      </c>
      <c r="AB53" s="32">
        <v>787</v>
      </c>
      <c r="AC53" s="32">
        <v>619</v>
      </c>
      <c r="AD53" s="32">
        <v>726</v>
      </c>
      <c r="AE53" s="32">
        <v>819</v>
      </c>
      <c r="AF53" s="32">
        <v>842</v>
      </c>
      <c r="AG53" s="32">
        <v>1051</v>
      </c>
      <c r="AH53" s="32">
        <v>1138</v>
      </c>
      <c r="AI53" s="32">
        <v>1194</v>
      </c>
      <c r="AJ53" s="32">
        <v>1258</v>
      </c>
      <c r="AK53" s="32">
        <v>1060</v>
      </c>
      <c r="AL53" s="32">
        <v>1115</v>
      </c>
      <c r="AM53" s="32">
        <v>960</v>
      </c>
      <c r="AN53" s="32">
        <v>1716</v>
      </c>
      <c r="AO53" s="32">
        <v>983</v>
      </c>
      <c r="AP53" s="32">
        <v>1024</v>
      </c>
      <c r="AQ53" s="32">
        <v>1171</v>
      </c>
      <c r="AR53" s="32">
        <v>1698</v>
      </c>
      <c r="AS53" s="32">
        <v>1944</v>
      </c>
      <c r="AT53" s="32">
        <v>1069</v>
      </c>
      <c r="AU53" s="32">
        <v>1069</v>
      </c>
    </row>
    <row r="54" spans="1:47" x14ac:dyDescent="0.25">
      <c r="A54" s="22"/>
      <c r="B54" s="30"/>
      <c r="C54" s="30"/>
      <c r="D54" s="30"/>
      <c r="E54" s="30"/>
      <c r="F54" s="30"/>
      <c r="G54" s="30"/>
      <c r="H54" s="30"/>
      <c r="I54" s="30"/>
      <c r="J54" s="30"/>
      <c r="K54" s="34"/>
      <c r="L54" s="34"/>
      <c r="M54" s="34"/>
      <c r="N54" s="34"/>
      <c r="O54" s="34"/>
      <c r="P54" s="34"/>
      <c r="Q54" s="34"/>
      <c r="R54" s="34"/>
      <c r="S54" s="34"/>
      <c r="V54" s="30"/>
      <c r="W54" s="34"/>
      <c r="X54" s="34"/>
      <c r="Y54" s="45"/>
      <c r="Z54" s="34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45" x14ac:dyDescent="0.25">
      <c r="A55" s="43" t="s">
        <v>83</v>
      </c>
      <c r="B55" s="40"/>
      <c r="C55" s="40"/>
      <c r="D55" s="40"/>
      <c r="E55" s="40"/>
      <c r="F55" s="40">
        <v>1452</v>
      </c>
      <c r="G55" s="40">
        <v>2096</v>
      </c>
      <c r="H55" s="40">
        <v>2347</v>
      </c>
      <c r="I55" s="40"/>
      <c r="J55" s="40">
        <v>2415</v>
      </c>
      <c r="K55" s="41">
        <v>2125</v>
      </c>
      <c r="L55" s="41">
        <v>1602</v>
      </c>
      <c r="M55" s="41"/>
      <c r="N55" s="41">
        <v>2413</v>
      </c>
      <c r="O55" s="41">
        <v>2072</v>
      </c>
      <c r="P55" s="41">
        <v>1346</v>
      </c>
      <c r="Q55" s="41"/>
      <c r="R55" s="41">
        <v>1350</v>
      </c>
      <c r="S55" s="41">
        <v>1328</v>
      </c>
      <c r="T55" s="41">
        <v>1630</v>
      </c>
      <c r="U55" s="42"/>
      <c r="V55" s="40">
        <v>2148</v>
      </c>
      <c r="W55" s="41">
        <v>1898</v>
      </c>
      <c r="X55" s="41">
        <v>1704</v>
      </c>
      <c r="Y55" s="46">
        <v>1653</v>
      </c>
      <c r="Z55" s="41">
        <v>1853</v>
      </c>
      <c r="AA55" s="38">
        <v>1495</v>
      </c>
      <c r="AB55" s="38">
        <v>424</v>
      </c>
      <c r="AC55" s="38">
        <v>650</v>
      </c>
      <c r="AD55" s="38">
        <v>953</v>
      </c>
      <c r="AE55" s="38">
        <v>1089</v>
      </c>
      <c r="AF55" s="38">
        <v>1045</v>
      </c>
      <c r="AG55" s="38">
        <v>1719</v>
      </c>
      <c r="AH55" s="38">
        <v>1866</v>
      </c>
      <c r="AI55" s="38">
        <v>995</v>
      </c>
      <c r="AJ55" s="38">
        <v>1781</v>
      </c>
      <c r="AK55" s="38">
        <v>1041</v>
      </c>
      <c r="AL55" s="38">
        <v>1464</v>
      </c>
      <c r="AM55" s="38">
        <v>1889</v>
      </c>
      <c r="AN55" s="38">
        <v>848</v>
      </c>
      <c r="AO55" s="38">
        <v>758</v>
      </c>
      <c r="AP55" s="38">
        <v>1096</v>
      </c>
      <c r="AQ55" s="38">
        <v>1772</v>
      </c>
      <c r="AR55" s="38">
        <v>1684</v>
      </c>
      <c r="AS55" s="38">
        <v>1803</v>
      </c>
      <c r="AT55" s="38">
        <v>1826</v>
      </c>
      <c r="AU55" s="38">
        <v>1826</v>
      </c>
    </row>
    <row r="56" spans="1:47" x14ac:dyDescent="0.25">
      <c r="A56" s="27" t="s">
        <v>63</v>
      </c>
    </row>
  </sheetData>
  <pageMargins left="0.7" right="0.7" top="0.75" bottom="0.75" header="0.3" footer="0.3"/>
  <pageSetup scale="4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H25" sqref="H25"/>
    </sheetView>
  </sheetViews>
  <sheetFormatPr defaultRowHeight="15" x14ac:dyDescent="0.25"/>
  <cols>
    <col min="1" max="1" width="16" hidden="1" customWidth="1"/>
    <col min="2" max="2" width="39" customWidth="1"/>
    <col min="3" max="7" width="12.7109375" customWidth="1"/>
    <col min="8" max="9" width="18.5703125" bestFit="1" customWidth="1"/>
    <col min="10" max="10" width="19.140625" bestFit="1" customWidth="1"/>
  </cols>
  <sheetData>
    <row r="1" spans="1:10" x14ac:dyDescent="0.25">
      <c r="A1" s="1" t="s">
        <v>17</v>
      </c>
      <c r="B1" s="2" t="s">
        <v>18</v>
      </c>
      <c r="C1" s="3" t="s">
        <v>19</v>
      </c>
      <c r="D1" s="3" t="s">
        <v>20</v>
      </c>
      <c r="E1" s="3" t="s">
        <v>21</v>
      </c>
      <c r="F1" s="4" t="s">
        <v>22</v>
      </c>
      <c r="G1" s="5" t="s">
        <v>23</v>
      </c>
      <c r="H1" s="3" t="s">
        <v>41</v>
      </c>
      <c r="I1" s="3" t="s">
        <v>44</v>
      </c>
      <c r="J1" s="3" t="s">
        <v>47</v>
      </c>
    </row>
    <row r="2" spans="1:10" ht="26.25" x14ac:dyDescent="0.25">
      <c r="A2" s="6" t="s">
        <v>0</v>
      </c>
      <c r="B2" s="8" t="s">
        <v>24</v>
      </c>
      <c r="C2" s="7"/>
      <c r="D2" s="7"/>
      <c r="E2" s="7"/>
      <c r="F2" s="7"/>
      <c r="G2" s="7"/>
      <c r="H2" s="7"/>
      <c r="I2" s="7"/>
      <c r="J2" s="7"/>
    </row>
    <row r="3" spans="1:10" ht="26.25" x14ac:dyDescent="0.25">
      <c r="A3" s="6" t="s">
        <v>1</v>
      </c>
      <c r="B3" s="8" t="s">
        <v>25</v>
      </c>
      <c r="C3" s="7"/>
      <c r="D3" s="7"/>
      <c r="E3" s="7"/>
      <c r="F3" s="7"/>
      <c r="G3" s="7"/>
      <c r="H3" s="7"/>
      <c r="I3" s="7"/>
      <c r="J3" s="7"/>
    </row>
    <row r="4" spans="1:10" ht="26.25" x14ac:dyDescent="0.25">
      <c r="A4" s="6" t="s">
        <v>2</v>
      </c>
      <c r="B4" s="8" t="s">
        <v>26</v>
      </c>
      <c r="C4" s="7"/>
      <c r="D4" s="7"/>
      <c r="E4" s="7"/>
      <c r="F4" s="7"/>
      <c r="G4" s="7"/>
      <c r="H4" s="7"/>
      <c r="I4" s="7"/>
      <c r="J4" s="7"/>
    </row>
    <row r="5" spans="1:10" ht="26.25" x14ac:dyDescent="0.25">
      <c r="A5" s="6" t="s">
        <v>3</v>
      </c>
      <c r="B5" s="8" t="s">
        <v>27</v>
      </c>
      <c r="C5" s="7"/>
      <c r="D5" s="7"/>
      <c r="E5" s="7"/>
      <c r="F5" s="7"/>
      <c r="G5" s="7"/>
      <c r="H5" s="7"/>
      <c r="I5" s="7"/>
      <c r="J5" s="7"/>
    </row>
    <row r="6" spans="1:10" x14ac:dyDescent="0.25">
      <c r="A6" s="6" t="s">
        <v>4</v>
      </c>
      <c r="B6" s="8" t="s">
        <v>28</v>
      </c>
      <c r="C6" s="10">
        <f>H6*100/$H$25</f>
        <v>5.0048123195380176</v>
      </c>
      <c r="D6" s="10">
        <f t="shared" ref="D6:D10" si="0">I6*100/$I$25</f>
        <v>3.9446366782006921</v>
      </c>
      <c r="E6" s="10">
        <f>J6*100/$J$25</f>
        <v>2.7951807228915664</v>
      </c>
      <c r="F6" s="7"/>
      <c r="G6" s="7"/>
      <c r="H6" s="9">
        <v>52</v>
      </c>
      <c r="I6" s="9">
        <v>57</v>
      </c>
      <c r="J6" s="9">
        <v>58</v>
      </c>
    </row>
    <row r="7" spans="1:10" x14ac:dyDescent="0.25">
      <c r="A7" s="6" t="s">
        <v>5</v>
      </c>
      <c r="B7" s="8" t="s">
        <v>29</v>
      </c>
      <c r="C7" s="10">
        <f>H7*100/$H$25</f>
        <v>15.495668912415784</v>
      </c>
      <c r="D7" s="10">
        <f t="shared" si="0"/>
        <v>16.055363321799309</v>
      </c>
      <c r="E7" s="10">
        <f t="shared" ref="E7:E10" si="1">J7*100/$J$25</f>
        <v>13.493975903614459</v>
      </c>
      <c r="F7" s="7"/>
      <c r="G7" s="7"/>
      <c r="H7" s="9">
        <v>161</v>
      </c>
      <c r="I7" s="9">
        <v>232</v>
      </c>
      <c r="J7" s="9">
        <v>280</v>
      </c>
    </row>
    <row r="8" spans="1:10" x14ac:dyDescent="0.25">
      <c r="A8" s="6" t="s">
        <v>6</v>
      </c>
      <c r="B8" s="8" t="s">
        <v>30</v>
      </c>
      <c r="C8" s="10">
        <f>H8*100/$H$25</f>
        <v>0.9624639076034649</v>
      </c>
      <c r="D8" s="10">
        <f>I8*100/$I$25</f>
        <v>0.13840830449826991</v>
      </c>
      <c r="E8" s="10">
        <f t="shared" si="1"/>
        <v>0.48192771084337349</v>
      </c>
      <c r="F8" s="7"/>
      <c r="G8" s="7"/>
      <c r="H8" s="9">
        <v>10</v>
      </c>
      <c r="I8" s="9">
        <v>2</v>
      </c>
      <c r="J8" s="9">
        <v>10</v>
      </c>
    </row>
    <row r="9" spans="1:10" x14ac:dyDescent="0.25">
      <c r="A9" s="6" t="s">
        <v>7</v>
      </c>
      <c r="B9" s="8" t="s">
        <v>31</v>
      </c>
      <c r="C9" s="10">
        <f>H9*100/$H$25</f>
        <v>0.19249278152069296</v>
      </c>
      <c r="D9" s="10">
        <f t="shared" si="0"/>
        <v>6.9204152249134954E-2</v>
      </c>
      <c r="E9" s="10">
        <f t="shared" si="1"/>
        <v>9.6385542168674704E-2</v>
      </c>
      <c r="F9" s="7"/>
      <c r="G9" s="7"/>
      <c r="H9" s="9">
        <v>2</v>
      </c>
      <c r="I9" s="9">
        <v>1</v>
      </c>
      <c r="J9" s="9">
        <v>2</v>
      </c>
    </row>
    <row r="10" spans="1:10" x14ac:dyDescent="0.25">
      <c r="A10" s="6" t="s">
        <v>8</v>
      </c>
      <c r="B10" s="8" t="s">
        <v>32</v>
      </c>
      <c r="C10" s="10">
        <f>H10*100/$H$25</f>
        <v>0</v>
      </c>
      <c r="D10" s="10">
        <f t="shared" si="0"/>
        <v>0</v>
      </c>
      <c r="E10" s="10">
        <f t="shared" si="1"/>
        <v>0</v>
      </c>
      <c r="F10" s="7"/>
      <c r="G10" s="7"/>
      <c r="H10" s="9">
        <v>0</v>
      </c>
      <c r="I10" s="9">
        <v>0</v>
      </c>
      <c r="J10" s="9">
        <v>0</v>
      </c>
    </row>
    <row r="11" spans="1:10" x14ac:dyDescent="0.25">
      <c r="A11" s="6" t="s">
        <v>9</v>
      </c>
      <c r="B11" s="8" t="s">
        <v>33</v>
      </c>
      <c r="C11" s="9" t="s">
        <v>40</v>
      </c>
      <c r="D11" s="9" t="s">
        <v>40</v>
      </c>
      <c r="E11" s="9" t="s">
        <v>40</v>
      </c>
      <c r="F11" s="7"/>
      <c r="G11" s="7"/>
      <c r="H11" s="9"/>
      <c r="I11" s="9"/>
      <c r="J11" s="9"/>
    </row>
    <row r="12" spans="1:10" x14ac:dyDescent="0.25">
      <c r="A12" s="6" t="s">
        <v>10</v>
      </c>
      <c r="B12" s="8" t="s">
        <v>34</v>
      </c>
      <c r="C12" s="9" t="s">
        <v>40</v>
      </c>
      <c r="D12" s="9" t="s">
        <v>40</v>
      </c>
      <c r="E12" s="9" t="s">
        <v>40</v>
      </c>
      <c r="F12" s="7"/>
      <c r="G12" s="7"/>
      <c r="H12" s="9"/>
      <c r="I12" s="9"/>
      <c r="J12" s="9"/>
    </row>
    <row r="13" spans="1:10" ht="26.25" x14ac:dyDescent="0.25">
      <c r="A13" s="6" t="s">
        <v>11</v>
      </c>
      <c r="B13" s="8" t="s">
        <v>35</v>
      </c>
      <c r="C13" s="14">
        <f>H16*100</f>
        <v>14400</v>
      </c>
      <c r="D13" s="14">
        <f>I16*100</f>
        <v>6000</v>
      </c>
      <c r="E13" s="14">
        <f>J16*100</f>
        <v>7700</v>
      </c>
      <c r="F13" s="15"/>
      <c r="G13" s="15"/>
      <c r="H13" s="9"/>
      <c r="I13" s="9"/>
      <c r="J13" s="9"/>
    </row>
    <row r="14" spans="1:10" ht="27.75" x14ac:dyDescent="0.25">
      <c r="A14" s="6" t="s">
        <v>12</v>
      </c>
      <c r="B14" s="12" t="s">
        <v>42</v>
      </c>
      <c r="C14" s="14">
        <v>69779.28</v>
      </c>
      <c r="D14" s="14">
        <v>21533</v>
      </c>
      <c r="E14" s="14">
        <v>6100</v>
      </c>
      <c r="F14" s="15"/>
      <c r="G14" s="15"/>
      <c r="H14" s="9"/>
      <c r="I14" s="9"/>
      <c r="J14" s="9"/>
    </row>
    <row r="15" spans="1:10" x14ac:dyDescent="0.25">
      <c r="A15" s="6" t="s">
        <v>13</v>
      </c>
      <c r="B15" s="8" t="s">
        <v>36</v>
      </c>
      <c r="C15" s="9">
        <f t="shared" ref="C15:E16" si="2">H15</f>
        <v>319</v>
      </c>
      <c r="D15" s="9">
        <f t="shared" si="2"/>
        <v>398</v>
      </c>
      <c r="E15" s="9">
        <f t="shared" si="2"/>
        <v>524</v>
      </c>
      <c r="F15" s="7"/>
      <c r="G15" s="7"/>
      <c r="H15" s="9">
        <v>319</v>
      </c>
      <c r="I15" s="9">
        <v>398</v>
      </c>
      <c r="J15" s="9">
        <v>524</v>
      </c>
    </row>
    <row r="16" spans="1:10" x14ac:dyDescent="0.25">
      <c r="A16" s="6" t="s">
        <v>14</v>
      </c>
      <c r="B16" s="8" t="s">
        <v>37</v>
      </c>
      <c r="C16" s="9">
        <f t="shared" si="2"/>
        <v>144</v>
      </c>
      <c r="D16" s="9">
        <f t="shared" si="2"/>
        <v>60</v>
      </c>
      <c r="E16" s="9">
        <f t="shared" si="2"/>
        <v>77</v>
      </c>
      <c r="F16" s="7"/>
      <c r="G16" s="7"/>
      <c r="H16" s="9">
        <v>144</v>
      </c>
      <c r="I16" s="9">
        <v>60</v>
      </c>
      <c r="J16" s="9">
        <v>77</v>
      </c>
    </row>
    <row r="17" spans="1:10" ht="26.25" x14ac:dyDescent="0.25">
      <c r="A17" s="6" t="s">
        <v>15</v>
      </c>
      <c r="B17" s="8" t="s">
        <v>38</v>
      </c>
      <c r="C17" s="9" t="s">
        <v>40</v>
      </c>
      <c r="D17" s="9" t="s">
        <v>40</v>
      </c>
      <c r="E17" s="9" t="s">
        <v>40</v>
      </c>
      <c r="F17" s="7"/>
      <c r="G17" s="7"/>
      <c r="H17" s="9"/>
      <c r="I17" s="9"/>
      <c r="J17" s="9"/>
    </row>
    <row r="18" spans="1:10" x14ac:dyDescent="0.25">
      <c r="A18" s="6" t="s">
        <v>16</v>
      </c>
      <c r="B18" s="8" t="s">
        <v>39</v>
      </c>
      <c r="C18" s="9">
        <f>H18</f>
        <v>849</v>
      </c>
      <c r="D18" s="9">
        <f>I18</f>
        <v>1207</v>
      </c>
      <c r="E18" s="9">
        <f>J18</f>
        <v>1715</v>
      </c>
      <c r="F18" s="7"/>
      <c r="G18" s="7"/>
      <c r="H18" s="9">
        <v>849</v>
      </c>
      <c r="I18" s="9">
        <v>1207</v>
      </c>
      <c r="J18" s="9">
        <v>1715</v>
      </c>
    </row>
    <row r="19" spans="1:10" x14ac:dyDescent="0.25">
      <c r="A19" s="16"/>
      <c r="B19" s="17" t="s">
        <v>48</v>
      </c>
      <c r="C19" s="9"/>
      <c r="D19" s="9"/>
      <c r="E19" s="9"/>
      <c r="F19" s="7"/>
      <c r="G19" s="7"/>
      <c r="H19" s="9"/>
      <c r="I19" s="9"/>
      <c r="J19" s="9"/>
    </row>
    <row r="20" spans="1:10" x14ac:dyDescent="0.25">
      <c r="A20" s="16"/>
      <c r="B20" s="17" t="s">
        <v>49</v>
      </c>
      <c r="C20" s="9"/>
      <c r="D20" s="9"/>
      <c r="E20" s="9"/>
      <c r="F20" s="7"/>
      <c r="G20" s="7"/>
      <c r="H20" s="9"/>
      <c r="I20" s="9"/>
      <c r="J20" s="9"/>
    </row>
    <row r="21" spans="1:10" x14ac:dyDescent="0.25">
      <c r="A21" s="16"/>
      <c r="B21" s="17" t="s">
        <v>50</v>
      </c>
      <c r="C21" s="9"/>
      <c r="D21" s="9"/>
      <c r="E21" s="9"/>
      <c r="F21" s="7"/>
      <c r="G21" s="7"/>
      <c r="H21" s="9"/>
      <c r="I21" s="9"/>
      <c r="J21" s="9"/>
    </row>
    <row r="22" spans="1:10" x14ac:dyDescent="0.25">
      <c r="A22" s="16"/>
      <c r="B22" s="17" t="s">
        <v>51</v>
      </c>
      <c r="C22" s="9"/>
      <c r="D22" s="9"/>
      <c r="E22" s="9"/>
      <c r="F22" s="7"/>
      <c r="G22" s="7"/>
      <c r="H22" s="9"/>
      <c r="I22" s="9"/>
      <c r="J22" s="9"/>
    </row>
    <row r="23" spans="1:10" x14ac:dyDescent="0.25">
      <c r="A23" s="16"/>
      <c r="B23" s="17" t="s">
        <v>52</v>
      </c>
      <c r="C23" s="9"/>
      <c r="D23" s="9"/>
      <c r="E23" s="9"/>
      <c r="F23" s="7"/>
      <c r="G23" s="7"/>
      <c r="H23" s="9"/>
      <c r="I23" s="9"/>
      <c r="J23" s="9"/>
    </row>
    <row r="24" spans="1:10" x14ac:dyDescent="0.25">
      <c r="B24" s="13" t="s">
        <v>43</v>
      </c>
    </row>
    <row r="25" spans="1:10" x14ac:dyDescent="0.25">
      <c r="D25" s="49" t="s">
        <v>45</v>
      </c>
      <c r="E25" s="49"/>
      <c r="F25" s="49"/>
      <c r="G25" s="49"/>
      <c r="H25">
        <v>1039</v>
      </c>
      <c r="I25">
        <v>1445</v>
      </c>
      <c r="J25">
        <v>2075</v>
      </c>
    </row>
    <row r="26" spans="1:10" x14ac:dyDescent="0.25">
      <c r="D26" s="49" t="s">
        <v>46</v>
      </c>
      <c r="E26" s="49"/>
      <c r="F26" s="49"/>
      <c r="G26" s="49"/>
      <c r="H26" s="11">
        <v>145</v>
      </c>
      <c r="I26" s="11">
        <v>60</v>
      </c>
      <c r="J26" s="11">
        <v>60</v>
      </c>
    </row>
  </sheetData>
  <mergeCells count="2">
    <mergeCell ref="D25:G25"/>
    <mergeCell ref="D26:G26"/>
  </mergeCells>
  <pageMargins left="0.7" right="0.7" top="0.75" bottom="0.75" header="0.3" footer="0.3"/>
  <pageSetup scale="87" fitToHeight="0" orientation="landscape" r:id="rId1"/>
  <headerFooter>
    <oddHeader>&amp;CFOR Atlanta  Code Enforcement Metrics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workbookViewId="0"/>
  </sheetViews>
  <sheetFormatPr defaultRowHeight="15" x14ac:dyDescent="0.25"/>
  <cols>
    <col min="1" max="1" width="39.5703125" customWidth="1"/>
    <col min="2" max="21" width="12.7109375" hidden="1" customWidth="1"/>
    <col min="22" max="23" width="18.5703125" hidden="1" customWidth="1"/>
    <col min="24" max="45" width="19.140625" hidden="1" customWidth="1"/>
    <col min="46" max="46" width="19.140625" customWidth="1"/>
    <col min="47" max="47" width="19.140625" bestFit="1" customWidth="1"/>
  </cols>
  <sheetData>
    <row r="1" spans="1:47" x14ac:dyDescent="0.25">
      <c r="A1" s="2" t="s">
        <v>18</v>
      </c>
      <c r="B1" s="3" t="s">
        <v>19</v>
      </c>
      <c r="C1" s="3" t="s">
        <v>20</v>
      </c>
      <c r="D1" s="3" t="s">
        <v>21</v>
      </c>
      <c r="E1" s="4" t="s">
        <v>54</v>
      </c>
      <c r="F1" s="3" t="s">
        <v>55</v>
      </c>
      <c r="G1" s="3" t="s">
        <v>56</v>
      </c>
      <c r="H1" s="3" t="s">
        <v>57</v>
      </c>
      <c r="I1" s="4" t="s">
        <v>22</v>
      </c>
      <c r="J1" s="3" t="s">
        <v>53</v>
      </c>
      <c r="K1" s="3" t="s">
        <v>60</v>
      </c>
      <c r="L1" s="3" t="s">
        <v>58</v>
      </c>
      <c r="M1" s="4" t="s">
        <v>22</v>
      </c>
      <c r="N1" s="3" t="s">
        <v>64</v>
      </c>
      <c r="O1" s="3" t="s">
        <v>65</v>
      </c>
      <c r="P1" s="3" t="s">
        <v>66</v>
      </c>
      <c r="Q1" s="4" t="s">
        <v>22</v>
      </c>
      <c r="R1" s="4">
        <v>41743</v>
      </c>
      <c r="S1" s="4">
        <v>41773</v>
      </c>
      <c r="T1" s="4">
        <v>41804</v>
      </c>
      <c r="U1" s="5" t="s">
        <v>23</v>
      </c>
      <c r="V1" s="4">
        <v>41834</v>
      </c>
      <c r="W1" s="4">
        <v>41865</v>
      </c>
      <c r="X1" s="4">
        <v>41896</v>
      </c>
      <c r="Y1" s="4">
        <v>41926</v>
      </c>
      <c r="Z1" s="4">
        <v>41957</v>
      </c>
      <c r="AA1" s="4">
        <v>41987</v>
      </c>
      <c r="AB1" s="4">
        <v>42005</v>
      </c>
      <c r="AC1" s="4">
        <v>42036</v>
      </c>
      <c r="AD1" s="4">
        <v>42064</v>
      </c>
      <c r="AE1" s="4">
        <v>42095</v>
      </c>
      <c r="AF1" s="4">
        <v>42125</v>
      </c>
      <c r="AG1" s="4">
        <v>42156</v>
      </c>
      <c r="AH1" s="4">
        <v>42186</v>
      </c>
      <c r="AI1" s="4">
        <v>42217</v>
      </c>
      <c r="AJ1" s="4">
        <v>42248</v>
      </c>
      <c r="AK1" s="4">
        <v>42292</v>
      </c>
      <c r="AL1" s="4">
        <v>42323</v>
      </c>
      <c r="AM1" s="4">
        <v>42339</v>
      </c>
      <c r="AN1" s="4">
        <v>42385</v>
      </c>
      <c r="AO1" s="4">
        <v>42401</v>
      </c>
      <c r="AP1" s="4">
        <v>42445</v>
      </c>
      <c r="AQ1" s="4">
        <v>42461</v>
      </c>
      <c r="AR1" s="4">
        <v>42506</v>
      </c>
      <c r="AS1" s="4">
        <v>42537</v>
      </c>
      <c r="AT1" s="4">
        <v>42568</v>
      </c>
      <c r="AU1" s="4">
        <v>42583</v>
      </c>
    </row>
    <row r="2" spans="1:47" ht="26.25" hidden="1" x14ac:dyDescent="0.25">
      <c r="A2" s="8" t="s">
        <v>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ht="26.25" hidden="1" x14ac:dyDescent="0.25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ht="26.25" hidden="1" x14ac:dyDescent="0.25">
      <c r="A4" s="8" t="s">
        <v>26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26.25" hidden="1" x14ac:dyDescent="0.25">
      <c r="A5" s="8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5">
      <c r="A6" s="8" t="s">
        <v>28</v>
      </c>
      <c r="B6" s="10">
        <f>B32*100/$B$51</f>
        <v>5.0048123195380176</v>
      </c>
      <c r="C6" s="10">
        <f>C32*100/$C$51</f>
        <v>3.9446366782006921</v>
      </c>
      <c r="D6" s="10">
        <f>D32*100/$D$51</f>
        <v>2.7951807228915664</v>
      </c>
      <c r="E6" s="7"/>
      <c r="F6" s="10">
        <f>F32*100/$F$51</f>
        <v>5.0170482221139796</v>
      </c>
      <c r="G6" s="10">
        <f>G32*100/$G$51</f>
        <v>3.5902345619913834</v>
      </c>
      <c r="H6" s="10">
        <f>H32*100/$H$51</f>
        <v>1.9250780437044746</v>
      </c>
      <c r="I6" s="7"/>
      <c r="J6" s="10">
        <f>J32*100/$J$51</f>
        <v>1.9315673289183224</v>
      </c>
      <c r="K6" s="10">
        <f>K32*100/$K$51</f>
        <v>2.2284122562674096</v>
      </c>
      <c r="L6" s="10">
        <f>L32*100/$L$51</f>
        <v>2.4558710667689945</v>
      </c>
      <c r="M6" s="7"/>
      <c r="N6" s="10">
        <f>N32*100/$N$51</f>
        <v>3.1075697211155378</v>
      </c>
      <c r="O6" s="10">
        <f>O32*100/$O$51</f>
        <v>4.6431642304385212</v>
      </c>
      <c r="P6" s="10">
        <f>P32*100/$P$51</f>
        <v>6.3099041533546325</v>
      </c>
      <c r="Q6" s="7"/>
      <c r="R6" s="10">
        <f>R32*100/$R$51</f>
        <v>4.1295546558704457</v>
      </c>
      <c r="S6" s="10">
        <f>S32*100/$S$51</f>
        <v>3.9568345323741005</v>
      </c>
      <c r="T6" s="10">
        <f>T32*100/$T$51</f>
        <v>3.0601659751037342</v>
      </c>
      <c r="U6" s="7"/>
      <c r="V6" s="10">
        <f>V32*100/$V$51</f>
        <v>3.4008097165991904</v>
      </c>
      <c r="W6" s="10">
        <f>W32*100/$W$51</f>
        <v>2.8960817717206133</v>
      </c>
      <c r="X6" s="10">
        <f>X32*100/$X$51</f>
        <v>3.7688442211055277</v>
      </c>
      <c r="Y6" s="10">
        <f>Y32*100/$Y$51</f>
        <v>1.0123734533183353</v>
      </c>
      <c r="Z6" s="10">
        <f>Z32*100/$Z$51</f>
        <v>5.2631578947368425</v>
      </c>
      <c r="AA6" s="10">
        <f>AA32*100/$AA$51</f>
        <v>5.3083528493364556</v>
      </c>
      <c r="AB6" s="10">
        <f>AB32*100/$AB$51</f>
        <v>7.814269535673839</v>
      </c>
      <c r="AC6" s="10">
        <f>AC32*100/$AC$51</f>
        <v>3.4236804564907275</v>
      </c>
      <c r="AD6" s="10">
        <f t="shared" ref="AD6:AD10" si="0">AD32*100/$AD$51</f>
        <v>5.5198973042362001</v>
      </c>
      <c r="AE6" s="10">
        <f>AE32*100/$AE$51</f>
        <v>5.7813911472448059</v>
      </c>
      <c r="AF6" s="10">
        <f>AF32*100/$AF$51</f>
        <v>2.0442930153321974</v>
      </c>
      <c r="AG6" s="10">
        <f>AG32*100/$AG$51</f>
        <v>2.5459688826025459</v>
      </c>
      <c r="AH6" s="10">
        <f>AH32*100/$AH$51</f>
        <v>0.65693430656934304</v>
      </c>
      <c r="AI6" s="10">
        <f t="shared" ref="AI6:AN6" si="1">AI32*100/AI$51</f>
        <v>2.2167487684729066</v>
      </c>
      <c r="AJ6" s="10">
        <f t="shared" si="1"/>
        <v>5.7333333333333334</v>
      </c>
      <c r="AK6" s="10">
        <f t="shared" si="1"/>
        <v>3.6461850101282915</v>
      </c>
      <c r="AL6" s="10">
        <f t="shared" si="1"/>
        <v>7.5168918918918921</v>
      </c>
      <c r="AM6" s="10">
        <f t="shared" si="1"/>
        <v>5.2597819114817188</v>
      </c>
      <c r="AN6" s="10">
        <f t="shared" si="1"/>
        <v>3.2480314960629921</v>
      </c>
      <c r="AO6" s="10">
        <v>3.71</v>
      </c>
      <c r="AP6" s="10">
        <f t="shared" ref="AP6:AU6" si="2">AP32*100/AP$51</f>
        <v>2.7777777777777777</v>
      </c>
      <c r="AQ6" s="10">
        <f t="shared" si="2"/>
        <v>3.836317135549872</v>
      </c>
      <c r="AR6" s="10">
        <f t="shared" si="2"/>
        <v>7.579318448883666</v>
      </c>
      <c r="AS6" s="10">
        <f t="shared" si="2"/>
        <v>5.6036678553234847</v>
      </c>
      <c r="AT6" s="10">
        <f t="shared" si="2"/>
        <v>4.8971596474045054</v>
      </c>
      <c r="AU6" s="10">
        <f t="shared" si="2"/>
        <v>3.2112393376818864</v>
      </c>
    </row>
    <row r="7" spans="1:47" x14ac:dyDescent="0.25">
      <c r="A7" s="8" t="s">
        <v>29</v>
      </c>
      <c r="B7" s="10">
        <f>B33*100/$B$51</f>
        <v>15.495668912415784</v>
      </c>
      <c r="C7" s="10">
        <f>C33*100/$C$51</f>
        <v>16.055363321799309</v>
      </c>
      <c r="D7" s="10">
        <f>D33*100/$D$51</f>
        <v>13.493975903614459</v>
      </c>
      <c r="E7" s="7"/>
      <c r="F7" s="10">
        <f>F33*100/$F$51</f>
        <v>21.724305893813931</v>
      </c>
      <c r="G7" s="10">
        <f>G33*100/$G$51</f>
        <v>17.568214456677836</v>
      </c>
      <c r="H7" s="10">
        <f>H33*100/$H$51</f>
        <v>17.065556711758585</v>
      </c>
      <c r="I7" s="7"/>
      <c r="J7" s="10">
        <f>J33*100/$J$51</f>
        <v>18.101545253863133</v>
      </c>
      <c r="K7" s="10">
        <f>K33*100/$K$51</f>
        <v>12.952646239554317</v>
      </c>
      <c r="L7" s="10">
        <f>L33*100/$L$51</f>
        <v>9.4397544128933237</v>
      </c>
      <c r="M7" s="7"/>
      <c r="N7" s="10">
        <f>N33*100/$N$51</f>
        <v>12.669322709163346</v>
      </c>
      <c r="O7" s="10">
        <f>O33*100/$O$51</f>
        <v>11.435941530524506</v>
      </c>
      <c r="P7" s="10">
        <f>P33*100/$P$51</f>
        <v>19.728434504792332</v>
      </c>
      <c r="Q7" s="7"/>
      <c r="R7" s="10">
        <f>R33*100/$R$51</f>
        <v>16.113360323886639</v>
      </c>
      <c r="S7" s="10">
        <f>S33*100/$S$51</f>
        <v>15.53956834532374</v>
      </c>
      <c r="T7" s="10">
        <f>T33*100/$T$51</f>
        <v>14.159751037344398</v>
      </c>
      <c r="U7" s="7"/>
      <c r="V7" s="10">
        <f>V33*100/$V$51</f>
        <v>21.781376518218625</v>
      </c>
      <c r="W7" s="10">
        <f>W33*100/$W$51</f>
        <v>17.603634298693922</v>
      </c>
      <c r="X7" s="10">
        <f>X33*100/$X$51</f>
        <v>11.494974874371859</v>
      </c>
      <c r="Y7" s="10">
        <f>Y33*100/$Y$51</f>
        <v>5.1181102362204722</v>
      </c>
      <c r="Z7" s="10">
        <f>Z33*100/$Z$51</f>
        <v>12.431941923774955</v>
      </c>
      <c r="AA7" s="10">
        <f>AA33*100/$AA$51</f>
        <v>8.4309133489461363</v>
      </c>
      <c r="AB7" s="10">
        <f>AB33*100/$AB$51</f>
        <v>14.269535673839185</v>
      </c>
      <c r="AC7" s="10">
        <f>AC33*100/$AC$51</f>
        <v>18.54493580599144</v>
      </c>
      <c r="AD7" s="10">
        <f t="shared" si="0"/>
        <v>20.66752246469833</v>
      </c>
      <c r="AE7" s="10">
        <f>AE33*100/$AE$51</f>
        <v>16.982836495031616</v>
      </c>
      <c r="AF7" s="10">
        <f>AF33*100/$AF$51</f>
        <v>18.313458262350938</v>
      </c>
      <c r="AG7" s="10">
        <f>AG33*100/$AG$51</f>
        <v>22.560113154172559</v>
      </c>
      <c r="AH7" s="10">
        <f>AH33*100/$AH$51</f>
        <v>23.138686131386862</v>
      </c>
      <c r="AI7" s="10">
        <f t="shared" ref="AI7:AI10" si="3">AI33*100/$AI$51</f>
        <v>13.177339901477833</v>
      </c>
      <c r="AJ7" s="10">
        <f>AJ33*100/$AJ$51</f>
        <v>11.8</v>
      </c>
      <c r="AK7" s="10">
        <f>AK33*100/$AK$51</f>
        <v>11.951384199864956</v>
      </c>
      <c r="AL7" s="10">
        <f>AL33*100/$AL$51</f>
        <v>11.739864864864865</v>
      </c>
      <c r="AM7" s="10">
        <f>AM33*100/$AM$51</f>
        <v>11.866581141757537</v>
      </c>
      <c r="AN7" s="10">
        <f t="shared" ref="AN7:AU10" si="4">AN33*100/$AN$51</f>
        <v>19.094488188976378</v>
      </c>
      <c r="AO7" s="10">
        <f t="shared" si="4"/>
        <v>14.271653543307087</v>
      </c>
      <c r="AP7" s="10">
        <f t="shared" si="4"/>
        <v>18.208661417322833</v>
      </c>
      <c r="AQ7" s="10">
        <f t="shared" si="4"/>
        <v>19.685039370078741</v>
      </c>
      <c r="AR7" s="10">
        <f t="shared" si="4"/>
        <v>32.185039370078741</v>
      </c>
      <c r="AS7" s="10">
        <f t="shared" si="4"/>
        <v>38.090551181102363</v>
      </c>
      <c r="AT7" s="10">
        <f t="shared" si="4"/>
        <v>25.098425196850393</v>
      </c>
      <c r="AU7" s="10">
        <f t="shared" si="4"/>
        <v>46.062992125984252</v>
      </c>
    </row>
    <row r="8" spans="1:47" x14ac:dyDescent="0.25">
      <c r="A8" s="8" t="s">
        <v>30</v>
      </c>
      <c r="B8" s="10">
        <f>B34*100/$B$51</f>
        <v>0.9624639076034649</v>
      </c>
      <c r="C8" s="10">
        <f>C34*100/$C$51</f>
        <v>0.13840830449826991</v>
      </c>
      <c r="D8" s="10">
        <f>D34*100/$D$51</f>
        <v>0.48192771084337349</v>
      </c>
      <c r="E8" s="7"/>
      <c r="F8" s="10">
        <f>F34*100/$F$51</f>
        <v>0.97418412079883099</v>
      </c>
      <c r="G8" s="10">
        <f>G34*100/$G$51</f>
        <v>1.7711823839157492</v>
      </c>
      <c r="H8" s="10">
        <f>H34*100/$H$51</f>
        <v>0.57232049947970864</v>
      </c>
      <c r="I8" s="7"/>
      <c r="J8" s="10">
        <f>J34*100/$J$51</f>
        <v>0.55187637969094927</v>
      </c>
      <c r="K8" s="10">
        <f>K34*100/$K$51</f>
        <v>3.8997214484679668</v>
      </c>
      <c r="L8" s="10">
        <f>L34*100/$L$51</f>
        <v>3.6838066001534919</v>
      </c>
      <c r="M8" s="7"/>
      <c r="N8" s="10">
        <f>N34*100/$N$51</f>
        <v>3.1872509960159361</v>
      </c>
      <c r="O8" s="10">
        <f>O34*100/$O$51</f>
        <v>2.3215821152192606</v>
      </c>
      <c r="P8" s="10">
        <f>P34*100/$P$51</f>
        <v>3.7539936102236422</v>
      </c>
      <c r="Q8" s="7"/>
      <c r="R8" s="10">
        <f>R34*100/$R$51</f>
        <v>5.0202429149797574</v>
      </c>
      <c r="S8" s="10">
        <f>S34*100/$S$51</f>
        <v>3.8848920863309351</v>
      </c>
      <c r="T8" s="10">
        <f>T34*100/$T$51</f>
        <v>3.2676348547717842</v>
      </c>
      <c r="U8" s="7"/>
      <c r="V8" s="10">
        <f>V34*100/$V$51</f>
        <v>1.2955465587044535</v>
      </c>
      <c r="W8" s="10">
        <f>W34*100/$W$51</f>
        <v>2.3282226007950029</v>
      </c>
      <c r="X8" s="10">
        <f>X34*100/$X$51</f>
        <v>1.3819095477386936</v>
      </c>
      <c r="Y8" s="10">
        <f>Y34*100/$Y$51</f>
        <v>0.73115860517435316</v>
      </c>
      <c r="Z8" s="10">
        <f>Z34*100/$Z$51</f>
        <v>5.7168784029038111</v>
      </c>
      <c r="AA8" s="10">
        <f>AA34*100/$AA$51</f>
        <v>2.1857923497267762</v>
      </c>
      <c r="AB8" s="10">
        <f>AB34*100/$AB$51</f>
        <v>2.2650056625141564</v>
      </c>
      <c r="AC8" s="10">
        <f>AC34*100/$AC$51</f>
        <v>3.1383737517831669</v>
      </c>
      <c r="AD8" s="10">
        <f t="shared" si="0"/>
        <v>1.5404364569961488</v>
      </c>
      <c r="AE8" s="10">
        <f>AE34*100/$AE$51</f>
        <v>1.3550135501355014</v>
      </c>
      <c r="AF8" s="10">
        <f>AF34*100/$AF$51</f>
        <v>0.68143100511073251</v>
      </c>
      <c r="AG8" s="10">
        <f>AG34*100/$AG$51</f>
        <v>1.1315417256011315</v>
      </c>
      <c r="AH8" s="10">
        <f>AH34*100/$AH$51</f>
        <v>0</v>
      </c>
      <c r="AI8" s="10">
        <f t="shared" si="3"/>
        <v>2.5246305418719213</v>
      </c>
      <c r="AJ8" s="10">
        <f>AJ34*100/$AJ$51</f>
        <v>2.4</v>
      </c>
      <c r="AK8" s="10">
        <f>AK34*100/$AK$51</f>
        <v>1.8906144496961512</v>
      </c>
      <c r="AL8" s="10">
        <f>AL34*100/$AL$51</f>
        <v>3.8006756756756759</v>
      </c>
      <c r="AM8" s="10">
        <f>AM34*100/$AM$51</f>
        <v>2.2450288646568315</v>
      </c>
      <c r="AN8" s="10">
        <f t="shared" si="4"/>
        <v>3.9370078740157481</v>
      </c>
      <c r="AO8" s="10">
        <f t="shared" si="4"/>
        <v>2.8543307086614171</v>
      </c>
      <c r="AP8" s="10">
        <f t="shared" si="4"/>
        <v>3.7401574803149606</v>
      </c>
      <c r="AQ8" s="10">
        <f t="shared" si="4"/>
        <v>2.6574803149606301</v>
      </c>
      <c r="AR8" s="10">
        <f>AR34*100/$AR$51</f>
        <v>1.1163337250293772</v>
      </c>
      <c r="AS8" s="10">
        <f t="shared" si="4"/>
        <v>6.2992125984251972</v>
      </c>
      <c r="AT8" s="10">
        <f t="shared" si="4"/>
        <v>2.6574803149606301</v>
      </c>
      <c r="AU8" s="10">
        <f t="shared" si="4"/>
        <v>2.4606299212598426</v>
      </c>
    </row>
    <row r="9" spans="1:47" x14ac:dyDescent="0.25">
      <c r="A9" s="8" t="s">
        <v>31</v>
      </c>
      <c r="B9" s="10">
        <f>B35*100/$B$51</f>
        <v>0.19249278152069296</v>
      </c>
      <c r="C9" s="10">
        <f>C35*100/$C$51</f>
        <v>6.9204152249134954E-2</v>
      </c>
      <c r="D9" s="10">
        <f>D35*100/$D$51</f>
        <v>9.6385542168674704E-2</v>
      </c>
      <c r="E9" s="7"/>
      <c r="F9" s="10">
        <f>F35*100/$F$51</f>
        <v>0.38967364831953238</v>
      </c>
      <c r="G9" s="10">
        <f>G35*100/$G$51</f>
        <v>4.7869794159885112E-2</v>
      </c>
      <c r="H9" s="10">
        <f>H35*100/$H$51</f>
        <v>0.36420395421436003</v>
      </c>
      <c r="I9" s="7"/>
      <c r="J9" s="10">
        <f>J35*100/$J$51</f>
        <v>0.77262693156732887</v>
      </c>
      <c r="K9" s="10">
        <f>K35*100/$K$51</f>
        <v>0.4178272980501393</v>
      </c>
      <c r="L9" s="10">
        <f>L35*100/$L$51</f>
        <v>0.15349194167306215</v>
      </c>
      <c r="M9" s="7"/>
      <c r="N9" s="10">
        <f>N35*100/$N$51</f>
        <v>0</v>
      </c>
      <c r="O9" s="10">
        <f>O35*100/$O$51</f>
        <v>0</v>
      </c>
      <c r="P9" s="10">
        <f>P35*100/$P$51</f>
        <v>0</v>
      </c>
      <c r="Q9" s="7"/>
      <c r="R9" s="10">
        <f>R35*100/$R$51</f>
        <v>0</v>
      </c>
      <c r="S9" s="10">
        <f>S35*100/$S$51</f>
        <v>0.14388489208633093</v>
      </c>
      <c r="T9" s="10">
        <f>T35*100/$T$51</f>
        <v>0.25933609958506226</v>
      </c>
      <c r="U9" s="7"/>
      <c r="V9" s="10">
        <f>V35*100/$V$51</f>
        <v>0</v>
      </c>
      <c r="W9" s="10">
        <f>W35*100/$W$51</f>
        <v>0</v>
      </c>
      <c r="X9" s="10">
        <f>X35*100/$X$51</f>
        <v>0</v>
      </c>
      <c r="Y9" s="10">
        <f>Y35*100/$Y$51</f>
        <v>0.56242969628796402</v>
      </c>
      <c r="Z9" s="10">
        <f>Z35*100/$Z$51</f>
        <v>0.63520871143375679</v>
      </c>
      <c r="AA9" s="10">
        <f>AA35*100/$AA$51</f>
        <v>1.0928961748633881</v>
      </c>
      <c r="AB9" s="10">
        <f>AB35*100/$AB$51</f>
        <v>1.5855039637599093</v>
      </c>
      <c r="AC9" s="10">
        <f>AC35*100/$AC$51</f>
        <v>2.4251069900142652</v>
      </c>
      <c r="AD9" s="10">
        <f t="shared" si="0"/>
        <v>0.64184852374839541</v>
      </c>
      <c r="AE9" s="10">
        <f>AE35*100/$AE$51</f>
        <v>0.36133694670280037</v>
      </c>
      <c r="AF9" s="10">
        <f>AF35*100/$AF$51</f>
        <v>0</v>
      </c>
      <c r="AG9" s="10">
        <f>AG35*100/$AG$51</f>
        <v>1.2022630834512023</v>
      </c>
      <c r="AH9" s="10">
        <f>AH35*100/$AH$51</f>
        <v>0.43795620437956206</v>
      </c>
      <c r="AI9" s="10">
        <f t="shared" si="3"/>
        <v>5.8497536945812811</v>
      </c>
      <c r="AJ9" s="10">
        <f>AJ35*100/$AJ$51</f>
        <v>1.8666666666666667</v>
      </c>
      <c r="AK9" s="10">
        <f>AK35*100/$AK$51</f>
        <v>1.8230925050641458</v>
      </c>
      <c r="AL9" s="10">
        <f>AL35*100/$AL$51</f>
        <v>0.92905405405405406</v>
      </c>
      <c r="AM9" s="10">
        <f>AM35*100/$AM$51</f>
        <v>0.12828736369467608</v>
      </c>
      <c r="AN9" s="10">
        <f t="shared" si="4"/>
        <v>0.78740157480314965</v>
      </c>
      <c r="AO9" s="10">
        <f t="shared" si="4"/>
        <v>0.6889763779527559</v>
      </c>
      <c r="AP9" s="10">
        <f t="shared" si="4"/>
        <v>0.59055118110236215</v>
      </c>
      <c r="AQ9" s="10">
        <f t="shared" si="4"/>
        <v>1.3779527559055118</v>
      </c>
      <c r="AR9" s="10">
        <f t="shared" si="4"/>
        <v>2.0669291338582676</v>
      </c>
      <c r="AS9" s="10">
        <f t="shared" si="4"/>
        <v>2.3622047244094486</v>
      </c>
      <c r="AT9" s="10">
        <f t="shared" si="4"/>
        <v>0</v>
      </c>
      <c r="AU9" s="10">
        <f t="shared" si="4"/>
        <v>0</v>
      </c>
    </row>
    <row r="10" spans="1:47" x14ac:dyDescent="0.25">
      <c r="A10" s="8" t="s">
        <v>32</v>
      </c>
      <c r="B10" s="10">
        <f>B36*100/$B$51</f>
        <v>0</v>
      </c>
      <c r="C10" s="10">
        <f>C36*100/$C$51</f>
        <v>0</v>
      </c>
      <c r="D10" s="10">
        <f>D36*100/$D$51</f>
        <v>0</v>
      </c>
      <c r="E10" s="7"/>
      <c r="F10" s="10">
        <f>F36*100/$F$51</f>
        <v>4.8709206039941548E-2</v>
      </c>
      <c r="G10" s="10">
        <f>G36*100/$G$51</f>
        <v>0</v>
      </c>
      <c r="H10" s="10">
        <f>H36*100/$H$51</f>
        <v>0.52029136316337143</v>
      </c>
      <c r="I10" s="7"/>
      <c r="J10" s="10">
        <f>J36*100/$J$51</f>
        <v>0.16556291390728478</v>
      </c>
      <c r="K10" s="10">
        <f>K36*100/$K$51</f>
        <v>0.55710306406685239</v>
      </c>
      <c r="L10" s="10">
        <f>L36*100/$L$51</f>
        <v>0.15349194167306215</v>
      </c>
      <c r="M10" s="7"/>
      <c r="N10" s="10">
        <f>N36*100/$N$51</f>
        <v>0</v>
      </c>
      <c r="O10" s="10">
        <f>O36*100/$O$51</f>
        <v>8.5984522785898534E-2</v>
      </c>
      <c r="P10" s="10">
        <f>P36*100/$P$51</f>
        <v>7.9872204472843447E-2</v>
      </c>
      <c r="Q10" s="7"/>
      <c r="R10" s="10">
        <f>R36*100/$R$51</f>
        <v>0</v>
      </c>
      <c r="S10" s="10">
        <f>S36*100/$S$51</f>
        <v>0.14388489208633093</v>
      </c>
      <c r="T10" s="10">
        <f>T36*100/$T$51</f>
        <v>0.25933609958506226</v>
      </c>
      <c r="U10" s="7"/>
      <c r="V10" s="10">
        <f>V36*100/$V$51</f>
        <v>0</v>
      </c>
      <c r="W10" s="10">
        <f>W36*100/$W$51</f>
        <v>0.85178875638841567</v>
      </c>
      <c r="X10" s="10">
        <f>X36*100/$X$51</f>
        <v>0</v>
      </c>
      <c r="Y10" s="10">
        <f>Y36*100/$Y$51</f>
        <v>0.44994375703037121</v>
      </c>
      <c r="Z10" s="10">
        <f>Z36*100/$Z$51</f>
        <v>0.45372050816696913</v>
      </c>
      <c r="AA10" s="10">
        <f>AA36*100/$AA$51</f>
        <v>0.31225604996096801</v>
      </c>
      <c r="AB10" s="10">
        <f>AB36*100/$AB$51</f>
        <v>0.67950169875424693</v>
      </c>
      <c r="AC10" s="10">
        <f>AC36*100/$AC$51</f>
        <v>0.28530670470756064</v>
      </c>
      <c r="AD10" s="10">
        <f t="shared" si="0"/>
        <v>0.51347881899871628</v>
      </c>
      <c r="AE10" s="10">
        <f>AE36*100/$AE$51</f>
        <v>0.45167118337850043</v>
      </c>
      <c r="AF10" s="10">
        <f>AF36*100/$AF$51</f>
        <v>0.42589437819420783</v>
      </c>
      <c r="AG10" s="10">
        <f>AG36*100/$AG$51</f>
        <v>1.3437057991513437</v>
      </c>
      <c r="AH10" s="10">
        <f>AH36*100/$AH$51</f>
        <v>0.58394160583941601</v>
      </c>
      <c r="AI10" s="10">
        <f t="shared" si="3"/>
        <v>1.4778325123152709</v>
      </c>
      <c r="AJ10" s="10">
        <f>AJ36*100/$AJ$51</f>
        <v>0.13333333333333333</v>
      </c>
      <c r="AK10" s="10">
        <f>AK36*100/$AK$51</f>
        <v>1.0128291694800811</v>
      </c>
      <c r="AL10" s="10">
        <f>AL36*100/$AL$51</f>
        <v>0.67567567567567566</v>
      </c>
      <c r="AM10" s="10">
        <f>AM36*100/$AM$51</f>
        <v>0.19243104554201412</v>
      </c>
      <c r="AN10" s="10">
        <f t="shared" si="4"/>
        <v>0.59055118110236215</v>
      </c>
      <c r="AO10" s="10">
        <f t="shared" si="4"/>
        <v>0.49212598425196852</v>
      </c>
      <c r="AP10" s="10">
        <f t="shared" si="4"/>
        <v>0.59055118110236215</v>
      </c>
      <c r="AQ10" s="10">
        <f t="shared" si="4"/>
        <v>0.19685039370078741</v>
      </c>
      <c r="AR10" s="10">
        <f t="shared" si="4"/>
        <v>0</v>
      </c>
      <c r="AS10" s="10">
        <f t="shared" si="4"/>
        <v>1.1811023622047243</v>
      </c>
      <c r="AT10" s="10">
        <f t="shared" si="4"/>
        <v>0.49212598425196852</v>
      </c>
      <c r="AU10" s="10">
        <f t="shared" si="4"/>
        <v>0.29527559055118108</v>
      </c>
    </row>
    <row r="11" spans="1:47" x14ac:dyDescent="0.25">
      <c r="A11" s="8" t="s">
        <v>33</v>
      </c>
      <c r="B11" s="9" t="s">
        <v>40</v>
      </c>
      <c r="C11" s="9" t="s">
        <v>40</v>
      </c>
      <c r="D11" s="9" t="s">
        <v>40</v>
      </c>
      <c r="E11" s="7"/>
      <c r="F11" s="9" t="s">
        <v>40</v>
      </c>
      <c r="G11" s="9" t="s">
        <v>40</v>
      </c>
      <c r="H11" s="9" t="s">
        <v>40</v>
      </c>
      <c r="I11" s="7"/>
      <c r="J11" s="9" t="s">
        <v>40</v>
      </c>
      <c r="K11" s="9" t="s">
        <v>40</v>
      </c>
      <c r="L11" s="9" t="s">
        <v>40</v>
      </c>
      <c r="M11" s="7"/>
      <c r="N11" s="9" t="s">
        <v>40</v>
      </c>
      <c r="O11" s="9" t="s">
        <v>40</v>
      </c>
      <c r="P11" s="9" t="s">
        <v>40</v>
      </c>
      <c r="Q11" s="7"/>
      <c r="R11" s="9" t="s">
        <v>40</v>
      </c>
      <c r="S11" s="9" t="s">
        <v>40</v>
      </c>
      <c r="T11" s="9" t="s">
        <v>40</v>
      </c>
      <c r="U11" s="7"/>
      <c r="V11" s="9" t="s">
        <v>40</v>
      </c>
      <c r="W11" s="9" t="s">
        <v>40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">
        <v>40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">
        <v>40</v>
      </c>
      <c r="AL11" s="9" t="s">
        <v>40</v>
      </c>
      <c r="AM11" s="9" t="s">
        <v>40</v>
      </c>
      <c r="AN11" s="9" t="s">
        <v>40</v>
      </c>
      <c r="AO11" s="9" t="s">
        <v>40</v>
      </c>
      <c r="AP11" s="9" t="s">
        <v>40</v>
      </c>
      <c r="AQ11" s="9" t="s">
        <v>40</v>
      </c>
      <c r="AR11" s="9" t="s">
        <v>40</v>
      </c>
      <c r="AS11" s="9" t="s">
        <v>40</v>
      </c>
      <c r="AT11" s="9" t="s">
        <v>40</v>
      </c>
      <c r="AU11" s="9" t="s">
        <v>40</v>
      </c>
    </row>
    <row r="12" spans="1:47" x14ac:dyDescent="0.25">
      <c r="A12" s="8" t="s">
        <v>34</v>
      </c>
      <c r="B12" s="9" t="s">
        <v>40</v>
      </c>
      <c r="C12" s="9" t="s">
        <v>40</v>
      </c>
      <c r="D12" s="9" t="s">
        <v>40</v>
      </c>
      <c r="E12" s="7"/>
      <c r="F12" s="9" t="s">
        <v>40</v>
      </c>
      <c r="G12" s="9" t="s">
        <v>40</v>
      </c>
      <c r="H12" s="9" t="s">
        <v>40</v>
      </c>
      <c r="I12" s="7"/>
      <c r="J12" s="9" t="s">
        <v>40</v>
      </c>
      <c r="K12" s="9" t="s">
        <v>40</v>
      </c>
      <c r="L12" s="9" t="s">
        <v>40</v>
      </c>
      <c r="M12" s="7"/>
      <c r="N12" s="9" t="s">
        <v>40</v>
      </c>
      <c r="O12" s="9" t="s">
        <v>40</v>
      </c>
      <c r="P12" s="9" t="s">
        <v>40</v>
      </c>
      <c r="Q12" s="7"/>
      <c r="R12" s="9" t="s">
        <v>40</v>
      </c>
      <c r="S12" s="9" t="s">
        <v>40</v>
      </c>
      <c r="T12" s="9" t="s">
        <v>40</v>
      </c>
      <c r="U12" s="7"/>
      <c r="V12" s="9" t="s">
        <v>40</v>
      </c>
      <c r="W12" s="9" t="s">
        <v>40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">
        <v>40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">
        <v>40</v>
      </c>
      <c r="AL12" s="9" t="s">
        <v>40</v>
      </c>
      <c r="AM12" s="9" t="s">
        <v>40</v>
      </c>
      <c r="AN12" s="9" t="s">
        <v>40</v>
      </c>
      <c r="AO12" s="9" t="s">
        <v>40</v>
      </c>
      <c r="AP12" s="9" t="s">
        <v>40</v>
      </c>
      <c r="AQ12" s="9" t="s">
        <v>40</v>
      </c>
      <c r="AR12" s="9" t="s">
        <v>40</v>
      </c>
      <c r="AS12" s="9" t="s">
        <v>40</v>
      </c>
      <c r="AT12" s="9" t="s">
        <v>40</v>
      </c>
      <c r="AU12" s="9" t="s">
        <v>40</v>
      </c>
    </row>
    <row r="13" spans="1:47" ht="26.25" x14ac:dyDescent="0.25">
      <c r="A13" s="8" t="s">
        <v>35</v>
      </c>
      <c r="B13" s="14">
        <f>B42*100</f>
        <v>14400</v>
      </c>
      <c r="C13" s="14">
        <f>C42*100</f>
        <v>6000</v>
      </c>
      <c r="D13" s="14">
        <f>D42*100</f>
        <v>7700</v>
      </c>
      <c r="E13" s="15"/>
      <c r="F13" s="14">
        <f>F42*100</f>
        <v>10100</v>
      </c>
      <c r="G13" s="14">
        <f>G42*100</f>
        <v>14900</v>
      </c>
      <c r="H13" s="14">
        <f>H42*100</f>
        <v>8400</v>
      </c>
      <c r="I13" s="15"/>
      <c r="J13" s="14">
        <f>J42*100</f>
        <v>7100</v>
      </c>
      <c r="K13" s="14">
        <f>K42*100</f>
        <v>5200</v>
      </c>
      <c r="L13" s="14">
        <f>L42*100</f>
        <v>4000</v>
      </c>
      <c r="M13" s="15"/>
      <c r="N13" s="14">
        <f>N42*100</f>
        <v>1300</v>
      </c>
      <c r="O13" s="14">
        <f>O42*100</f>
        <v>3800</v>
      </c>
      <c r="P13" s="14">
        <f>P42*100</f>
        <v>7000</v>
      </c>
      <c r="Q13" s="15"/>
      <c r="R13" s="14">
        <f>R42*100</f>
        <v>6200</v>
      </c>
      <c r="S13" s="14">
        <f>S42*100</f>
        <v>5500</v>
      </c>
      <c r="T13" s="14">
        <f>T42*100</f>
        <v>7100</v>
      </c>
      <c r="U13" s="15"/>
      <c r="V13" s="14">
        <f t="shared" ref="V13:AU13" si="5">V42*100</f>
        <v>8100</v>
      </c>
      <c r="W13" s="14">
        <f t="shared" si="5"/>
        <v>7600</v>
      </c>
      <c r="X13" s="14">
        <f t="shared" si="5"/>
        <v>7800</v>
      </c>
      <c r="Y13" s="14">
        <f t="shared" si="5"/>
        <v>7000</v>
      </c>
      <c r="Z13" s="14">
        <f t="shared" si="5"/>
        <v>3800</v>
      </c>
      <c r="AA13" s="14">
        <f t="shared" si="5"/>
        <v>3800</v>
      </c>
      <c r="AB13" s="14">
        <f t="shared" si="5"/>
        <v>4700</v>
      </c>
      <c r="AC13" s="14">
        <f t="shared" si="5"/>
        <v>3100</v>
      </c>
      <c r="AD13" s="14">
        <f t="shared" si="5"/>
        <v>5300</v>
      </c>
      <c r="AE13" s="14">
        <f t="shared" si="5"/>
        <v>6700</v>
      </c>
      <c r="AF13" s="14">
        <f t="shared" si="5"/>
        <v>5900</v>
      </c>
      <c r="AG13" s="14">
        <f t="shared" si="5"/>
        <v>5800</v>
      </c>
      <c r="AH13" s="14">
        <f t="shared" si="5"/>
        <v>5100</v>
      </c>
      <c r="AI13" s="14">
        <f t="shared" si="5"/>
        <v>6100</v>
      </c>
      <c r="AJ13" s="14">
        <f t="shared" si="5"/>
        <v>8000</v>
      </c>
      <c r="AK13" s="14">
        <f t="shared" si="5"/>
        <v>7100</v>
      </c>
      <c r="AL13" s="14">
        <f t="shared" si="5"/>
        <v>8200</v>
      </c>
      <c r="AM13" s="14">
        <f t="shared" si="5"/>
        <v>6700</v>
      </c>
      <c r="AN13" s="14">
        <f t="shared" si="5"/>
        <v>10600</v>
      </c>
      <c r="AO13" s="14">
        <f t="shared" si="5"/>
        <v>8800</v>
      </c>
      <c r="AP13" s="14">
        <f t="shared" si="5"/>
        <v>7300</v>
      </c>
      <c r="AQ13" s="14">
        <f t="shared" si="5"/>
        <v>7100</v>
      </c>
      <c r="AR13" s="14">
        <f t="shared" si="5"/>
        <v>16100</v>
      </c>
      <c r="AS13" s="14">
        <f t="shared" si="5"/>
        <v>8700</v>
      </c>
      <c r="AT13" s="14">
        <f t="shared" si="5"/>
        <v>9800</v>
      </c>
      <c r="AU13" s="14">
        <f t="shared" si="5"/>
        <v>10000</v>
      </c>
    </row>
    <row r="14" spans="1:47" x14ac:dyDescent="0.25">
      <c r="A14" s="12" t="s">
        <v>42</v>
      </c>
      <c r="B14" s="14">
        <f t="shared" ref="B14:D16" si="6">B40</f>
        <v>69779.28</v>
      </c>
      <c r="C14" s="14">
        <f t="shared" si="6"/>
        <v>21533</v>
      </c>
      <c r="D14" s="14">
        <f t="shared" si="6"/>
        <v>6100</v>
      </c>
      <c r="E14" s="15"/>
      <c r="F14" s="14">
        <f t="shared" ref="F14:H16" si="7">F40</f>
        <v>517713.33</v>
      </c>
      <c r="G14" s="14">
        <f t="shared" si="7"/>
        <v>56793.05</v>
      </c>
      <c r="H14" s="14">
        <f t="shared" si="7"/>
        <v>56600.29</v>
      </c>
      <c r="I14" s="15"/>
      <c r="J14" s="14">
        <f t="shared" ref="J14:L16" si="8">J40</f>
        <v>14250.929999999998</v>
      </c>
      <c r="K14" s="14">
        <f t="shared" si="8"/>
        <v>2534.1999999999998</v>
      </c>
      <c r="L14" s="14">
        <f t="shared" si="8"/>
        <v>716.56</v>
      </c>
      <c r="M14" s="15"/>
      <c r="N14" s="14">
        <f t="shared" ref="N14:P16" si="9">N40</f>
        <v>631.36</v>
      </c>
      <c r="O14" s="14">
        <f t="shared" si="9"/>
        <v>519.55999999999995</v>
      </c>
      <c r="P14" s="14">
        <f t="shared" si="9"/>
        <v>228.01999999999998</v>
      </c>
      <c r="Q14" s="15"/>
      <c r="R14" s="14">
        <f t="shared" ref="R14:AU16" si="10">R40</f>
        <v>228.01999999999998</v>
      </c>
      <c r="S14" s="14">
        <f t="shared" si="10"/>
        <v>228.01999999999998</v>
      </c>
      <c r="T14" s="14">
        <f t="shared" si="10"/>
        <v>228.01999999999998</v>
      </c>
      <c r="U14" s="15"/>
      <c r="V14" s="14">
        <f t="shared" si="10"/>
        <v>1146630.3689999999</v>
      </c>
      <c r="W14" s="14">
        <f t="shared" si="10"/>
        <v>2048630.3689999999</v>
      </c>
      <c r="X14" s="14">
        <f t="shared" si="10"/>
        <v>2030378.39</v>
      </c>
      <c r="Y14" s="14">
        <f t="shared" si="10"/>
        <v>1856636.48</v>
      </c>
      <c r="Z14" s="14">
        <f t="shared" si="10"/>
        <v>1754542.06</v>
      </c>
      <c r="AA14" s="14">
        <f t="shared" si="10"/>
        <v>757968.36</v>
      </c>
      <c r="AB14" s="14">
        <f t="shared" si="10"/>
        <v>1181992.95</v>
      </c>
      <c r="AC14" s="14">
        <f t="shared" si="10"/>
        <v>914879.35</v>
      </c>
      <c r="AD14" s="14">
        <f t="shared" si="10"/>
        <v>904190.21</v>
      </c>
      <c r="AE14" s="14">
        <f t="shared" si="10"/>
        <v>787970.28</v>
      </c>
      <c r="AF14" s="14">
        <f t="shared" si="10"/>
        <v>769842.81</v>
      </c>
      <c r="AG14" s="14">
        <f t="shared" si="10"/>
        <v>684046.91</v>
      </c>
      <c r="AH14" s="14">
        <f t="shared" si="10"/>
        <v>260005.9</v>
      </c>
      <c r="AI14" s="14">
        <f t="shared" si="10"/>
        <v>186889.71</v>
      </c>
      <c r="AJ14" s="14">
        <f t="shared" si="10"/>
        <v>1765815.66</v>
      </c>
      <c r="AK14" s="14">
        <f t="shared" si="10"/>
        <v>1373176.07</v>
      </c>
      <c r="AL14" s="14">
        <f t="shared" si="10"/>
        <v>1289793.3700000001</v>
      </c>
      <c r="AM14" s="14">
        <f t="shared" si="10"/>
        <v>1268945.78</v>
      </c>
      <c r="AN14" s="14">
        <f t="shared" si="10"/>
        <v>1143502.1000000001</v>
      </c>
      <c r="AO14" s="14">
        <f t="shared" si="10"/>
        <v>1015330.7</v>
      </c>
      <c r="AP14" s="14">
        <f t="shared" si="10"/>
        <v>952892.26</v>
      </c>
      <c r="AQ14" s="14">
        <f t="shared" si="10"/>
        <v>651253.57999999996</v>
      </c>
      <c r="AR14" s="14">
        <f t="shared" si="10"/>
        <v>178007.92</v>
      </c>
      <c r="AS14" s="14">
        <f t="shared" si="10"/>
        <v>0</v>
      </c>
      <c r="AT14" s="14">
        <f t="shared" si="10"/>
        <v>2000000</v>
      </c>
      <c r="AU14" s="14">
        <f t="shared" si="10"/>
        <v>1974.223</v>
      </c>
    </row>
    <row r="15" spans="1:47" x14ac:dyDescent="0.25">
      <c r="A15" s="8" t="s">
        <v>36</v>
      </c>
      <c r="B15" s="9">
        <f t="shared" si="6"/>
        <v>319</v>
      </c>
      <c r="C15" s="9">
        <f t="shared" si="6"/>
        <v>398</v>
      </c>
      <c r="D15" s="9">
        <f t="shared" si="6"/>
        <v>524</v>
      </c>
      <c r="E15" s="7"/>
      <c r="F15" s="9">
        <f t="shared" si="7"/>
        <v>543</v>
      </c>
      <c r="G15" s="9">
        <f t="shared" si="7"/>
        <v>800</v>
      </c>
      <c r="H15" s="9">
        <f t="shared" si="7"/>
        <v>669</v>
      </c>
      <c r="I15" s="7"/>
      <c r="J15" s="9">
        <f t="shared" si="8"/>
        <v>149</v>
      </c>
      <c r="K15" s="9">
        <f t="shared" si="8"/>
        <v>449</v>
      </c>
      <c r="L15" s="9">
        <f t="shared" si="8"/>
        <v>433</v>
      </c>
      <c r="M15" s="7"/>
      <c r="N15" s="9">
        <f t="shared" si="9"/>
        <v>344</v>
      </c>
      <c r="O15" s="9">
        <f t="shared" si="9"/>
        <v>392</v>
      </c>
      <c r="P15" s="9">
        <f t="shared" si="9"/>
        <v>336</v>
      </c>
      <c r="Q15" s="7"/>
      <c r="R15" s="9">
        <f t="shared" si="10"/>
        <v>463</v>
      </c>
      <c r="S15" s="9">
        <f t="shared" si="10"/>
        <v>567</v>
      </c>
      <c r="T15" s="9">
        <f t="shared" si="10"/>
        <v>807</v>
      </c>
      <c r="U15" s="7"/>
      <c r="V15" s="9">
        <f t="shared" si="10"/>
        <v>227</v>
      </c>
      <c r="W15" s="9">
        <f t="shared" si="10"/>
        <v>510</v>
      </c>
      <c r="X15" s="9">
        <f t="shared" si="10"/>
        <v>687</v>
      </c>
      <c r="Y15" s="9">
        <f t="shared" si="10"/>
        <v>836</v>
      </c>
      <c r="Z15" s="9">
        <f t="shared" si="10"/>
        <v>300</v>
      </c>
      <c r="AA15" s="9">
        <f t="shared" si="10"/>
        <v>357</v>
      </c>
      <c r="AB15" s="9">
        <f t="shared" si="10"/>
        <v>261</v>
      </c>
      <c r="AC15" s="9">
        <f t="shared" si="10"/>
        <v>238</v>
      </c>
      <c r="AD15" s="9">
        <f t="shared" si="10"/>
        <v>159</v>
      </c>
      <c r="AE15" s="9">
        <f t="shared" si="10"/>
        <v>365</v>
      </c>
      <c r="AF15" s="9">
        <f t="shared" si="10"/>
        <v>333</v>
      </c>
      <c r="AG15" s="9">
        <f t="shared" si="10"/>
        <v>429</v>
      </c>
      <c r="AH15" s="9">
        <f t="shared" si="10"/>
        <v>378</v>
      </c>
      <c r="AI15" s="9">
        <f t="shared" si="10"/>
        <v>674</v>
      </c>
      <c r="AJ15" s="9">
        <f t="shared" si="10"/>
        <v>458</v>
      </c>
      <c r="AK15" s="9">
        <f t="shared" si="10"/>
        <v>490</v>
      </c>
      <c r="AL15" s="9">
        <f t="shared" si="10"/>
        <v>334</v>
      </c>
      <c r="AM15" s="9">
        <f t="shared" si="10"/>
        <v>334</v>
      </c>
      <c r="AN15" s="9">
        <f t="shared" si="10"/>
        <v>209</v>
      </c>
      <c r="AO15" s="9">
        <f t="shared" si="10"/>
        <v>209</v>
      </c>
      <c r="AP15" s="9">
        <v>182</v>
      </c>
      <c r="AQ15" s="9">
        <v>223</v>
      </c>
      <c r="AR15" s="48">
        <v>174</v>
      </c>
      <c r="AS15" s="48">
        <v>216</v>
      </c>
      <c r="AT15" s="48">
        <v>216</v>
      </c>
      <c r="AU15" s="48">
        <v>216</v>
      </c>
    </row>
    <row r="16" spans="1:47" x14ac:dyDescent="0.25">
      <c r="A16" s="8" t="s">
        <v>37</v>
      </c>
      <c r="B16" s="9">
        <f t="shared" si="6"/>
        <v>144</v>
      </c>
      <c r="C16" s="9">
        <f t="shared" si="6"/>
        <v>60</v>
      </c>
      <c r="D16" s="9">
        <f t="shared" si="6"/>
        <v>77</v>
      </c>
      <c r="E16" s="7"/>
      <c r="F16" s="9">
        <f t="shared" si="7"/>
        <v>101</v>
      </c>
      <c r="G16" s="9">
        <f t="shared" si="7"/>
        <v>149</v>
      </c>
      <c r="H16" s="9">
        <f t="shared" si="7"/>
        <v>84</v>
      </c>
      <c r="I16" s="7"/>
      <c r="J16" s="9">
        <f t="shared" si="8"/>
        <v>71</v>
      </c>
      <c r="K16" s="9">
        <f t="shared" si="8"/>
        <v>52</v>
      </c>
      <c r="L16" s="9">
        <f t="shared" si="8"/>
        <v>40</v>
      </c>
      <c r="M16" s="7"/>
      <c r="N16" s="9">
        <f t="shared" si="9"/>
        <v>13</v>
      </c>
      <c r="O16" s="9">
        <f t="shared" si="9"/>
        <v>38</v>
      </c>
      <c r="P16" s="9">
        <f t="shared" si="9"/>
        <v>70</v>
      </c>
      <c r="Q16" s="7"/>
      <c r="R16" s="9">
        <f t="shared" si="10"/>
        <v>62</v>
      </c>
      <c r="S16" s="9">
        <f t="shared" si="10"/>
        <v>55</v>
      </c>
      <c r="T16" s="9">
        <f t="shared" si="10"/>
        <v>71</v>
      </c>
      <c r="U16" s="7"/>
      <c r="V16" s="9">
        <f t="shared" si="10"/>
        <v>81</v>
      </c>
      <c r="W16" s="9">
        <f t="shared" si="10"/>
        <v>76</v>
      </c>
      <c r="X16" s="9">
        <f t="shared" si="10"/>
        <v>78</v>
      </c>
      <c r="Y16" s="9">
        <f t="shared" si="10"/>
        <v>70</v>
      </c>
      <c r="Z16" s="9">
        <f t="shared" si="10"/>
        <v>38</v>
      </c>
      <c r="AA16" s="9">
        <f t="shared" si="10"/>
        <v>38</v>
      </c>
      <c r="AB16" s="9">
        <f t="shared" si="10"/>
        <v>47</v>
      </c>
      <c r="AC16" s="9">
        <f t="shared" si="10"/>
        <v>31</v>
      </c>
      <c r="AD16" s="9">
        <f t="shared" si="10"/>
        <v>53</v>
      </c>
      <c r="AE16" s="9">
        <f t="shared" si="10"/>
        <v>67</v>
      </c>
      <c r="AF16" s="9">
        <f t="shared" si="10"/>
        <v>59</v>
      </c>
      <c r="AG16" s="9">
        <f t="shared" si="10"/>
        <v>58</v>
      </c>
      <c r="AH16" s="9">
        <f t="shared" si="10"/>
        <v>51</v>
      </c>
      <c r="AI16" s="9">
        <f t="shared" si="10"/>
        <v>61</v>
      </c>
      <c r="AJ16" s="9">
        <f t="shared" si="10"/>
        <v>80</v>
      </c>
      <c r="AK16" s="9">
        <f t="shared" si="10"/>
        <v>71</v>
      </c>
      <c r="AL16" s="9">
        <f t="shared" si="10"/>
        <v>82</v>
      </c>
      <c r="AM16" s="9">
        <f t="shared" si="10"/>
        <v>67</v>
      </c>
      <c r="AN16" s="9">
        <f t="shared" si="10"/>
        <v>106</v>
      </c>
      <c r="AO16" s="9">
        <f t="shared" si="10"/>
        <v>88</v>
      </c>
      <c r="AP16" s="9">
        <f t="shared" si="10"/>
        <v>73</v>
      </c>
      <c r="AQ16" s="9">
        <f t="shared" si="10"/>
        <v>71</v>
      </c>
      <c r="AR16" s="9">
        <f t="shared" si="10"/>
        <v>161</v>
      </c>
      <c r="AS16" s="9">
        <f t="shared" si="10"/>
        <v>87</v>
      </c>
      <c r="AT16" s="9">
        <f t="shared" si="10"/>
        <v>98</v>
      </c>
      <c r="AU16" s="9">
        <f t="shared" si="10"/>
        <v>100</v>
      </c>
    </row>
    <row r="17" spans="1:47" ht="26.25" x14ac:dyDescent="0.25">
      <c r="A17" s="8" t="s">
        <v>38</v>
      </c>
      <c r="B17" s="9" t="s">
        <v>40</v>
      </c>
      <c r="C17" s="9" t="s">
        <v>40</v>
      </c>
      <c r="D17" s="9" t="s">
        <v>40</v>
      </c>
      <c r="E17" s="7"/>
      <c r="F17" s="9" t="s">
        <v>40</v>
      </c>
      <c r="G17" s="9" t="s">
        <v>40</v>
      </c>
      <c r="H17" s="9" t="s">
        <v>40</v>
      </c>
      <c r="I17" s="7"/>
      <c r="J17" s="9" t="s">
        <v>40</v>
      </c>
      <c r="K17" s="9" t="s">
        <v>40</v>
      </c>
      <c r="L17" s="9" t="s">
        <v>40</v>
      </c>
      <c r="M17" s="7"/>
      <c r="N17" s="9" t="s">
        <v>40</v>
      </c>
      <c r="O17" s="9" t="s">
        <v>40</v>
      </c>
      <c r="P17" s="9" t="s">
        <v>40</v>
      </c>
      <c r="Q17" s="7"/>
      <c r="R17" s="9" t="s">
        <v>40</v>
      </c>
      <c r="S17" s="9" t="s">
        <v>40</v>
      </c>
      <c r="T17" s="9" t="s">
        <v>40</v>
      </c>
      <c r="U17" s="7"/>
      <c r="V17" s="9" t="s">
        <v>40</v>
      </c>
      <c r="W17" s="9" t="s">
        <v>40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">
        <v>40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">
        <v>40</v>
      </c>
      <c r="AL17" s="9" t="s">
        <v>40</v>
      </c>
      <c r="AM17" s="9" t="s">
        <v>40</v>
      </c>
      <c r="AN17" s="9" t="s">
        <v>40</v>
      </c>
      <c r="AO17" s="9" t="s">
        <v>40</v>
      </c>
      <c r="AP17" s="9" t="s">
        <v>40</v>
      </c>
      <c r="AQ17" s="9" t="s">
        <v>40</v>
      </c>
      <c r="AR17" s="9" t="s">
        <v>40</v>
      </c>
      <c r="AS17" s="9" t="s">
        <v>40</v>
      </c>
      <c r="AT17" s="9" t="s">
        <v>40</v>
      </c>
      <c r="AU17" s="9" t="s">
        <v>40</v>
      </c>
    </row>
    <row r="18" spans="1:47" x14ac:dyDescent="0.25">
      <c r="A18" s="8" t="s">
        <v>39</v>
      </c>
      <c r="B18" s="9">
        <f>B44</f>
        <v>498</v>
      </c>
      <c r="C18" s="9">
        <f>C44</f>
        <v>765</v>
      </c>
      <c r="D18" s="9">
        <f>D44</f>
        <v>686</v>
      </c>
      <c r="E18" s="7"/>
      <c r="F18" s="20">
        <f t="shared" ref="F18:H18" si="11">F44</f>
        <v>742</v>
      </c>
      <c r="G18" s="9">
        <f t="shared" si="11"/>
        <v>724</v>
      </c>
      <c r="H18" s="9">
        <f t="shared" si="11"/>
        <v>667</v>
      </c>
      <c r="I18" s="7"/>
      <c r="J18" s="9">
        <f t="shared" ref="J18:L18" si="12">J44</f>
        <v>583</v>
      </c>
      <c r="K18" s="9">
        <f t="shared" si="12"/>
        <v>435</v>
      </c>
      <c r="L18" s="9">
        <f t="shared" si="12"/>
        <v>293</v>
      </c>
      <c r="M18" s="7"/>
      <c r="N18" s="9">
        <f t="shared" ref="N18:P18" si="13">N44</f>
        <v>259</v>
      </c>
      <c r="O18" s="9">
        <f t="shared" si="13"/>
        <v>621</v>
      </c>
      <c r="P18" s="9">
        <f t="shared" si="13"/>
        <v>674</v>
      </c>
      <c r="Q18" s="7"/>
      <c r="R18" s="9">
        <f t="shared" ref="R18:AU18" si="14">R44</f>
        <v>684</v>
      </c>
      <c r="S18" s="9">
        <f t="shared" si="14"/>
        <v>1023</v>
      </c>
      <c r="T18" s="9">
        <f t="shared" si="14"/>
        <v>834</v>
      </c>
      <c r="U18" s="7"/>
      <c r="V18" s="9">
        <f t="shared" si="14"/>
        <v>892</v>
      </c>
      <c r="W18" s="9">
        <f t="shared" si="14"/>
        <v>754</v>
      </c>
      <c r="X18" s="9">
        <f t="shared" si="14"/>
        <v>661</v>
      </c>
      <c r="Y18" s="9">
        <f t="shared" si="14"/>
        <v>688</v>
      </c>
      <c r="Z18" s="9">
        <f t="shared" si="14"/>
        <v>363</v>
      </c>
      <c r="AA18" s="9">
        <f t="shared" si="14"/>
        <v>243</v>
      </c>
      <c r="AB18" s="9">
        <f t="shared" si="14"/>
        <v>452</v>
      </c>
      <c r="AC18" s="9">
        <f t="shared" si="14"/>
        <v>380</v>
      </c>
      <c r="AD18" s="9">
        <f t="shared" si="14"/>
        <v>629</v>
      </c>
      <c r="AE18" s="9">
        <f t="shared" si="14"/>
        <v>1033</v>
      </c>
      <c r="AF18" s="9">
        <f t="shared" si="14"/>
        <v>996</v>
      </c>
      <c r="AG18" s="9">
        <f t="shared" si="14"/>
        <v>1629</v>
      </c>
      <c r="AH18" s="9">
        <f t="shared" si="14"/>
        <v>908</v>
      </c>
      <c r="AI18" s="9">
        <f t="shared" si="14"/>
        <v>712</v>
      </c>
      <c r="AJ18" s="9">
        <f t="shared" si="14"/>
        <v>752</v>
      </c>
      <c r="AK18" s="9">
        <f t="shared" si="14"/>
        <v>513</v>
      </c>
      <c r="AL18" s="9">
        <f t="shared" si="14"/>
        <v>109</v>
      </c>
      <c r="AM18" s="9">
        <f t="shared" si="14"/>
        <v>177</v>
      </c>
      <c r="AN18" s="9">
        <f t="shared" si="14"/>
        <v>440</v>
      </c>
      <c r="AO18" s="9">
        <f t="shared" si="14"/>
        <v>584</v>
      </c>
      <c r="AP18" s="9">
        <f t="shared" si="14"/>
        <v>659</v>
      </c>
      <c r="AQ18" s="9">
        <f t="shared" si="14"/>
        <v>732</v>
      </c>
      <c r="AR18" s="9">
        <f t="shared" si="14"/>
        <v>903</v>
      </c>
      <c r="AS18" s="9">
        <f t="shared" si="14"/>
        <v>755</v>
      </c>
      <c r="AT18" s="9">
        <f t="shared" si="14"/>
        <v>810</v>
      </c>
      <c r="AU18" s="9">
        <f t="shared" si="14"/>
        <v>1101</v>
      </c>
    </row>
    <row r="19" spans="1:47" x14ac:dyDescent="0.25">
      <c r="A19" s="12" t="s">
        <v>62</v>
      </c>
      <c r="B19" s="9"/>
      <c r="C19" s="9"/>
      <c r="D19" s="9"/>
      <c r="E19" s="7"/>
      <c r="F19" s="20">
        <f t="shared" ref="F19:H20" si="15">F46</f>
        <v>1279</v>
      </c>
      <c r="G19" s="20">
        <f t="shared" si="15"/>
        <v>2361</v>
      </c>
      <c r="H19" s="20">
        <f t="shared" si="15"/>
        <v>2202</v>
      </c>
      <c r="I19" s="7"/>
      <c r="J19" s="20">
        <f t="shared" ref="J19:L20" si="16">J46</f>
        <v>2000</v>
      </c>
      <c r="K19" s="20">
        <f t="shared" si="16"/>
        <v>1702</v>
      </c>
      <c r="L19" s="20">
        <f t="shared" si="16"/>
        <v>1338</v>
      </c>
      <c r="M19" s="7"/>
      <c r="N19" s="20">
        <f t="shared" ref="N19:P20" si="17">N46</f>
        <v>1339</v>
      </c>
      <c r="O19" s="20">
        <f t="shared" si="17"/>
        <v>1331</v>
      </c>
      <c r="P19" s="20">
        <f t="shared" si="17"/>
        <v>1444</v>
      </c>
      <c r="Q19" s="7"/>
      <c r="R19" s="20">
        <f t="shared" ref="R19:AU20" si="18">R46</f>
        <v>1564</v>
      </c>
      <c r="S19" s="20">
        <f t="shared" si="18"/>
        <v>1994</v>
      </c>
      <c r="T19" s="20">
        <f t="shared" si="18"/>
        <v>2200</v>
      </c>
      <c r="U19" s="7"/>
      <c r="V19" s="20">
        <f t="shared" si="18"/>
        <v>1918</v>
      </c>
      <c r="W19" s="20">
        <f t="shared" si="18"/>
        <v>1841</v>
      </c>
      <c r="X19" s="20">
        <f t="shared" si="18"/>
        <v>1833</v>
      </c>
      <c r="Y19" s="20">
        <f t="shared" si="18"/>
        <v>1627</v>
      </c>
      <c r="Z19" s="20">
        <f t="shared" si="18"/>
        <v>809</v>
      </c>
      <c r="AA19" s="20">
        <f t="shared" si="18"/>
        <v>735</v>
      </c>
      <c r="AB19" s="20">
        <f t="shared" si="18"/>
        <v>694</v>
      </c>
      <c r="AC19" s="20">
        <f t="shared" si="18"/>
        <v>624</v>
      </c>
      <c r="AD19" s="20">
        <f t="shared" si="18"/>
        <v>956</v>
      </c>
      <c r="AE19" s="20">
        <f t="shared" si="18"/>
        <v>1174</v>
      </c>
      <c r="AF19" s="20">
        <f t="shared" si="18"/>
        <v>1298</v>
      </c>
      <c r="AG19" s="20">
        <f t="shared" si="18"/>
        <v>1473</v>
      </c>
      <c r="AH19" s="20">
        <f t="shared" si="18"/>
        <v>1341</v>
      </c>
      <c r="AI19" s="20">
        <f t="shared" si="18"/>
        <v>1322</v>
      </c>
      <c r="AJ19" s="20">
        <f t="shared" si="18"/>
        <v>1202</v>
      </c>
      <c r="AK19" s="20">
        <f t="shared" si="18"/>
        <v>1129</v>
      </c>
      <c r="AL19" s="20">
        <f t="shared" si="18"/>
        <v>1129</v>
      </c>
      <c r="AM19" s="20">
        <f t="shared" si="18"/>
        <v>899</v>
      </c>
      <c r="AN19" s="20">
        <f t="shared" si="18"/>
        <v>762</v>
      </c>
      <c r="AO19" s="20">
        <f t="shared" si="18"/>
        <v>801</v>
      </c>
      <c r="AP19" s="20">
        <f t="shared" si="18"/>
        <v>882</v>
      </c>
      <c r="AQ19" s="20">
        <f t="shared" si="18"/>
        <v>433</v>
      </c>
      <c r="AR19" s="20">
        <f t="shared" si="18"/>
        <v>1764</v>
      </c>
      <c r="AS19" s="20">
        <f t="shared" si="18"/>
        <v>1764</v>
      </c>
      <c r="AT19" s="20">
        <f t="shared" si="18"/>
        <v>2061</v>
      </c>
      <c r="AU19" s="20">
        <f t="shared" si="18"/>
        <v>2100</v>
      </c>
    </row>
    <row r="20" spans="1:47" x14ac:dyDescent="0.25">
      <c r="A20" s="12" t="s">
        <v>61</v>
      </c>
      <c r="B20" s="9"/>
      <c r="C20" s="9"/>
      <c r="D20" s="9"/>
      <c r="E20" s="7"/>
      <c r="F20" s="20">
        <f t="shared" si="15"/>
        <v>989</v>
      </c>
      <c r="G20" s="20">
        <f t="shared" si="15"/>
        <v>1000</v>
      </c>
      <c r="H20" s="20">
        <f t="shared" si="15"/>
        <v>1001</v>
      </c>
      <c r="I20" s="7"/>
      <c r="J20" s="20">
        <f t="shared" si="16"/>
        <v>974</v>
      </c>
      <c r="K20" s="20">
        <f t="shared" si="16"/>
        <v>1055</v>
      </c>
      <c r="L20" s="20">
        <f t="shared" si="16"/>
        <v>1215</v>
      </c>
      <c r="M20" s="7"/>
      <c r="N20" s="20">
        <f t="shared" si="17"/>
        <v>1211</v>
      </c>
      <c r="O20" s="20">
        <f t="shared" si="17"/>
        <v>1178</v>
      </c>
      <c r="P20" s="20">
        <f t="shared" si="17"/>
        <v>1101</v>
      </c>
      <c r="Q20" s="7"/>
      <c r="R20" s="20">
        <f t="shared" si="18"/>
        <v>1245</v>
      </c>
      <c r="S20" s="20">
        <f t="shared" si="18"/>
        <v>1301</v>
      </c>
      <c r="T20" s="20">
        <f t="shared" si="18"/>
        <v>1275</v>
      </c>
      <c r="U20" s="7"/>
      <c r="V20" s="20">
        <f t="shared" si="18"/>
        <v>1376</v>
      </c>
      <c r="W20" s="20">
        <f t="shared" si="18"/>
        <v>1443</v>
      </c>
      <c r="X20" s="20">
        <f t="shared" si="18"/>
        <v>1507</v>
      </c>
      <c r="Y20" s="20">
        <f t="shared" si="18"/>
        <v>1616</v>
      </c>
      <c r="Z20" s="20">
        <f t="shared" si="18"/>
        <v>1858</v>
      </c>
      <c r="AA20" s="20">
        <f t="shared" si="18"/>
        <v>1796</v>
      </c>
      <c r="AB20" s="20">
        <f t="shared" si="18"/>
        <v>1911</v>
      </c>
      <c r="AC20" s="20">
        <f t="shared" si="18"/>
        <v>1906</v>
      </c>
      <c r="AD20" s="20">
        <f t="shared" si="18"/>
        <v>2042</v>
      </c>
      <c r="AE20" s="20">
        <f t="shared" si="18"/>
        <v>2101</v>
      </c>
      <c r="AF20" s="20">
        <f t="shared" si="18"/>
        <v>916</v>
      </c>
      <c r="AG20" s="20">
        <f t="shared" si="18"/>
        <v>1301</v>
      </c>
      <c r="AH20" s="20">
        <f t="shared" si="18"/>
        <v>2555</v>
      </c>
      <c r="AI20" s="20">
        <f t="shared" si="18"/>
        <v>2695</v>
      </c>
      <c r="AJ20" s="20">
        <f t="shared" si="18"/>
        <v>2761</v>
      </c>
      <c r="AK20" s="20">
        <f t="shared" si="18"/>
        <v>1391</v>
      </c>
      <c r="AL20" s="20">
        <f t="shared" si="18"/>
        <v>1063</v>
      </c>
      <c r="AM20" s="20">
        <f t="shared" si="18"/>
        <v>1339</v>
      </c>
      <c r="AN20" s="20">
        <f t="shared" si="18"/>
        <v>2894</v>
      </c>
      <c r="AO20" s="20">
        <f t="shared" si="18"/>
        <v>3009</v>
      </c>
      <c r="AP20" s="20">
        <f t="shared" si="18"/>
        <v>3203</v>
      </c>
      <c r="AQ20" s="20">
        <f t="shared" si="18"/>
        <v>3199</v>
      </c>
      <c r="AR20" s="20">
        <f t="shared" si="18"/>
        <v>4873</v>
      </c>
      <c r="AS20" s="20">
        <f t="shared" si="18"/>
        <v>3140</v>
      </c>
      <c r="AT20" s="20">
        <f t="shared" si="18"/>
        <v>3149</v>
      </c>
      <c r="AU20" s="20">
        <f t="shared" si="18"/>
        <v>3299</v>
      </c>
    </row>
    <row r="21" spans="1:47" x14ac:dyDescent="0.25">
      <c r="A21" s="12" t="s">
        <v>49</v>
      </c>
      <c r="B21" s="9">
        <f>B45</f>
        <v>558</v>
      </c>
      <c r="C21" s="9">
        <f>B21+C45</f>
        <v>1481</v>
      </c>
      <c r="D21" s="9">
        <f>C21+D45</f>
        <v>2328</v>
      </c>
      <c r="E21" s="7"/>
      <c r="F21" s="20">
        <f>F45+D21</f>
        <v>3112</v>
      </c>
      <c r="G21" s="20">
        <f>F21+G45</f>
        <v>3874</v>
      </c>
      <c r="H21" s="20">
        <f>G21+H45</f>
        <v>4596</v>
      </c>
      <c r="I21" s="26"/>
      <c r="J21" s="20">
        <f>H21+J45</f>
        <v>5238</v>
      </c>
      <c r="K21" s="20">
        <f>J21+K45</f>
        <v>5721</v>
      </c>
      <c r="L21" s="20">
        <f>K21+L45</f>
        <v>6041</v>
      </c>
      <c r="M21" s="26"/>
      <c r="N21" s="20">
        <f>M21+N45</f>
        <v>266</v>
      </c>
      <c r="O21" s="20">
        <f>N21+O45</f>
        <v>900</v>
      </c>
      <c r="P21" s="20">
        <f>O21+P45</f>
        <v>1650</v>
      </c>
      <c r="Q21" s="26"/>
      <c r="R21" s="20">
        <f>P21+R45</f>
        <v>2355</v>
      </c>
      <c r="S21" s="20">
        <f>R21+S45</f>
        <v>3397</v>
      </c>
      <c r="T21" s="20">
        <f>S21+T45</f>
        <v>4299</v>
      </c>
      <c r="U21" s="26"/>
      <c r="V21" s="20">
        <f>T21+V45</f>
        <v>5263</v>
      </c>
      <c r="W21" s="20">
        <f t="shared" ref="W21:AU21" si="19">V21+W45</f>
        <v>6035</v>
      </c>
      <c r="X21" s="20">
        <f t="shared" si="19"/>
        <v>6732</v>
      </c>
      <c r="Y21" s="20">
        <f t="shared" si="19"/>
        <v>7463</v>
      </c>
      <c r="Z21" s="20">
        <f t="shared" si="19"/>
        <v>7927</v>
      </c>
      <c r="AA21" s="20">
        <f t="shared" si="19"/>
        <v>8193</v>
      </c>
      <c r="AB21" s="20">
        <f t="shared" si="19"/>
        <v>8712</v>
      </c>
      <c r="AC21" s="20">
        <f t="shared" si="19"/>
        <v>9124</v>
      </c>
      <c r="AD21" s="20">
        <f t="shared" si="19"/>
        <v>9772</v>
      </c>
      <c r="AE21" s="20">
        <f t="shared" si="19"/>
        <v>10646</v>
      </c>
      <c r="AF21" s="20">
        <f t="shared" si="19"/>
        <v>11160</v>
      </c>
      <c r="AG21" s="20">
        <f t="shared" si="19"/>
        <v>11613</v>
      </c>
      <c r="AH21" s="20">
        <f t="shared" si="19"/>
        <v>12585</v>
      </c>
      <c r="AI21" s="20">
        <f t="shared" si="19"/>
        <v>13346</v>
      </c>
      <c r="AJ21" s="20">
        <f t="shared" si="19"/>
        <v>14194</v>
      </c>
      <c r="AK21" s="20">
        <f t="shared" si="19"/>
        <v>14737</v>
      </c>
      <c r="AL21" s="20">
        <f t="shared" si="19"/>
        <v>15351</v>
      </c>
      <c r="AM21" s="20">
        <f t="shared" si="19"/>
        <v>15752</v>
      </c>
      <c r="AN21" s="20">
        <v>643</v>
      </c>
      <c r="AO21" s="20">
        <f t="shared" si="19"/>
        <v>1265</v>
      </c>
      <c r="AP21" s="20">
        <f t="shared" si="19"/>
        <v>2091</v>
      </c>
      <c r="AQ21" s="20">
        <f t="shared" si="19"/>
        <v>3074</v>
      </c>
      <c r="AR21" s="20">
        <f t="shared" si="19"/>
        <v>4327</v>
      </c>
      <c r="AS21" s="20">
        <f t="shared" si="19"/>
        <v>5426</v>
      </c>
      <c r="AT21" s="20">
        <f t="shared" si="19"/>
        <v>6446</v>
      </c>
      <c r="AU21" s="20">
        <f t="shared" si="19"/>
        <v>7659</v>
      </c>
    </row>
    <row r="22" spans="1:47" x14ac:dyDescent="0.25">
      <c r="A22" s="12" t="s">
        <v>50</v>
      </c>
      <c r="B22" s="9"/>
      <c r="C22" s="9"/>
      <c r="D22" s="9"/>
      <c r="E22" s="7"/>
      <c r="F22" s="10">
        <f>F48*100/$F$55</f>
        <v>10.46831955922865</v>
      </c>
      <c r="G22" s="10">
        <f>G48*100/$G$55</f>
        <v>6.9656488549618318</v>
      </c>
      <c r="H22" s="10">
        <f>H48*100/$H$55</f>
        <v>7.3285044737963361</v>
      </c>
      <c r="I22" s="7"/>
      <c r="J22" s="10">
        <f>J48*100/$J$55</f>
        <v>7.7432712215320914</v>
      </c>
      <c r="K22" s="10">
        <f>K48*100/$K$55</f>
        <v>7.2470588235294118</v>
      </c>
      <c r="L22" s="10">
        <f>L48*100/$L$55</f>
        <v>7.3657927590511862</v>
      </c>
      <c r="M22" s="7"/>
      <c r="N22" s="10">
        <f>N48*100/$N$55</f>
        <v>13.012847078325736</v>
      </c>
      <c r="O22" s="10">
        <f>O48*100/$O$55</f>
        <v>8.5907335907335902</v>
      </c>
      <c r="P22" s="10">
        <f>P48*100/$P$55</f>
        <v>14.338781575037148</v>
      </c>
      <c r="Q22" s="7"/>
      <c r="R22" s="10">
        <f>R48*100/$R$55</f>
        <v>4.8148148148148149</v>
      </c>
      <c r="S22" s="10">
        <f>S48*100/$S$55</f>
        <v>5.572289156626506</v>
      </c>
      <c r="T22" s="10">
        <f>T48*100/$T$55</f>
        <v>5.4601226993865026</v>
      </c>
      <c r="U22" s="7"/>
      <c r="V22" s="10">
        <f>V48*100/$V$55</f>
        <v>5.4469273743016764</v>
      </c>
      <c r="W22" s="10">
        <f>W48*100/$W$55</f>
        <v>7.0073761854583774</v>
      </c>
      <c r="X22" s="10">
        <f>X48*100/$X$55</f>
        <v>9.0375586854460099</v>
      </c>
      <c r="Y22" s="10">
        <f>Y48*100/$Y$55</f>
        <v>10.042347247428918</v>
      </c>
      <c r="Z22" s="10">
        <f>Z48*100/$Z$55</f>
        <v>8.8505126821370759</v>
      </c>
      <c r="AA22" s="10">
        <f>AA48*100/$AA$55</f>
        <v>9.9665551839464879</v>
      </c>
      <c r="AB22" s="10">
        <f>AB48*100/$AB$55</f>
        <v>2.5943396226415096</v>
      </c>
      <c r="AC22" s="10">
        <f>AC48*100/$AC$55</f>
        <v>13.384615384615385</v>
      </c>
      <c r="AD22" s="10">
        <f t="shared" ref="AD22:AD24" si="20">AD48*100/$AD$55</f>
        <v>2.9380902413431271</v>
      </c>
      <c r="AE22" s="10">
        <f>AE48*100/$AE$55</f>
        <v>3.6730945821854912</v>
      </c>
      <c r="AF22" s="10">
        <f>AF48*100/$AF$55</f>
        <v>10.14354066985646</v>
      </c>
      <c r="AG22" s="10">
        <f>AG48*100/$AG$55</f>
        <v>0.69808027923211169</v>
      </c>
      <c r="AH22" s="10">
        <f>AH48*100/$AH$55</f>
        <v>5.144694533762058</v>
      </c>
      <c r="AI22" s="10">
        <f>AI48*100/$AI$55</f>
        <v>8.7437185929648233</v>
      </c>
      <c r="AJ22" s="10">
        <f>AJ48*100/$AJ$55</f>
        <v>7.8046041549691187</v>
      </c>
      <c r="AK22" s="10">
        <f t="shared" ref="AK22:AK24" si="21">AK48*100/$AK$55</f>
        <v>4.7070124879923148</v>
      </c>
      <c r="AL22" s="10">
        <f>AL48*100/$AL$55</f>
        <v>3.3469945355191255</v>
      </c>
      <c r="AM22" s="10">
        <f>AM48*100/$AM$55</f>
        <v>2.5410269984118581</v>
      </c>
      <c r="AN22" s="10">
        <f t="shared" ref="AN22:AN24" si="22">AN48*100/$AN$55</f>
        <v>37.382075471698116</v>
      </c>
      <c r="AO22" s="10">
        <f>AO48*100/$AO$55</f>
        <v>55.013192612137203</v>
      </c>
      <c r="AP22" s="10">
        <f>AN48*100/$AN$55</f>
        <v>37.382075471698116</v>
      </c>
      <c r="AQ22" s="10">
        <f t="shared" ref="AQ22:AQ24" si="23">AQ48*100/$AQ$55</f>
        <v>16.817155756207676</v>
      </c>
      <c r="AR22" s="10">
        <f>AR48*100/$AR$55</f>
        <v>27.137767220902614</v>
      </c>
      <c r="AS22" s="10">
        <f>AS48*100/$AS$55</f>
        <v>1.9966722129783694</v>
      </c>
      <c r="AT22" s="10">
        <f>AT48*100/$AT$55</f>
        <v>4.4359255202628693</v>
      </c>
      <c r="AU22" s="10">
        <f>AU48*100/$AU$55</f>
        <v>4.9320583794665325</v>
      </c>
    </row>
    <row r="23" spans="1:47" x14ac:dyDescent="0.25">
      <c r="A23" s="12" t="s">
        <v>51</v>
      </c>
      <c r="B23" s="9"/>
      <c r="C23" s="9"/>
      <c r="D23" s="9"/>
      <c r="E23" s="7"/>
      <c r="F23" s="10">
        <f t="shared" ref="F23:F24" si="24">F49*100/$F$55</f>
        <v>32.988980716253444</v>
      </c>
      <c r="G23" s="10">
        <f>G49*100/$G$55</f>
        <v>44.656488549618324</v>
      </c>
      <c r="H23" s="10">
        <f t="shared" ref="H23:H24" si="25">H49*100/$H$55</f>
        <v>48.870899020025561</v>
      </c>
      <c r="I23" s="7"/>
      <c r="J23" s="10">
        <f t="shared" ref="J23:J24" si="26">J49*100/$J$55</f>
        <v>47.74327122153209</v>
      </c>
      <c r="K23" s="10">
        <f t="shared" ref="K23:K24" si="27">K49*100/$K$55</f>
        <v>47.341176470588238</v>
      </c>
      <c r="L23" s="10">
        <f t="shared" ref="L23:L24" si="28">L49*100/$L$55</f>
        <v>46.878901373283398</v>
      </c>
      <c r="M23" s="7"/>
      <c r="N23" s="10">
        <f>N49*100/$N$55</f>
        <v>30.004144218814755</v>
      </c>
      <c r="O23" s="10">
        <f>O49*100/$O$55</f>
        <v>41.554054054054056</v>
      </c>
      <c r="P23" s="10">
        <f>P49*100/$P$55</f>
        <v>31.723625557206539</v>
      </c>
      <c r="Q23" s="7"/>
      <c r="R23" s="10">
        <f>R49*100/$R$55</f>
        <v>42.370370370370374</v>
      </c>
      <c r="S23" s="10">
        <f>S49*100/$S$55</f>
        <v>33.50903614457831</v>
      </c>
      <c r="T23" s="10">
        <f>T49*100/$T$55</f>
        <v>40</v>
      </c>
      <c r="U23" s="7"/>
      <c r="V23" s="10">
        <f>V49*100/$V$55</f>
        <v>43.063314711359403</v>
      </c>
      <c r="W23" s="10">
        <f>W49*100/$W$55</f>
        <v>38.988408851422548</v>
      </c>
      <c r="X23" s="10">
        <f>X49*100/$X$55</f>
        <v>39.08450704225352</v>
      </c>
      <c r="Y23" s="10">
        <f>Y49*100/$Y$55</f>
        <v>38.173018753781001</v>
      </c>
      <c r="Z23" s="10">
        <f>Z49*100/$Z$55</f>
        <v>52.293577981651374</v>
      </c>
      <c r="AA23" s="10">
        <f>AA49*100/$AA$55</f>
        <v>53.444816053511708</v>
      </c>
      <c r="AB23" s="10">
        <f>AB49*100/$AB$55</f>
        <v>52.358490566037737</v>
      </c>
      <c r="AC23" s="10">
        <f>AC49*100/$AC$55</f>
        <v>30.923076923076923</v>
      </c>
      <c r="AD23" s="10">
        <f t="shared" si="20"/>
        <v>45.855194123819516</v>
      </c>
      <c r="AE23" s="10">
        <f>AE49*100/$AE$55</f>
        <v>46.464646464646464</v>
      </c>
      <c r="AF23" s="10">
        <f>AF49*100/$AF$55</f>
        <v>78.086124401913878</v>
      </c>
      <c r="AG23" s="10">
        <f>AG49*100/$AG$55</f>
        <v>47.469458987783597</v>
      </c>
      <c r="AH23" s="10">
        <f>AH49*100/$AH$55</f>
        <v>48.874598070739552</v>
      </c>
      <c r="AI23" s="10">
        <f>AI49*100/$AI$55</f>
        <v>39.195979899497488</v>
      </c>
      <c r="AJ23" s="10">
        <f>AJ49*100/$AJ$55</f>
        <v>47.950589556428973</v>
      </c>
      <c r="AK23" s="10">
        <f t="shared" si="21"/>
        <v>57.252641690682033</v>
      </c>
      <c r="AL23" s="10">
        <f>AL49*100/$AL$55</f>
        <v>40.710382513661202</v>
      </c>
      <c r="AM23" s="10">
        <f>AM49*100/$AM$55</f>
        <v>13.181577554261514</v>
      </c>
      <c r="AN23" s="10">
        <f t="shared" si="22"/>
        <v>37.5</v>
      </c>
      <c r="AO23" s="10">
        <f>AO49*100/$AO$55</f>
        <v>32.453825857519789</v>
      </c>
      <c r="AP23" s="10">
        <f t="shared" ref="AP23:AP24" si="29">AP49*100/$AN$55</f>
        <v>39.622641509433961</v>
      </c>
      <c r="AQ23" s="10">
        <f t="shared" si="23"/>
        <v>14.27765237020316</v>
      </c>
      <c r="AR23" s="10">
        <f>AR49*100/$AR$55</f>
        <v>16.6270783847981</v>
      </c>
      <c r="AS23" s="10">
        <f>AS49*100/$AS$55</f>
        <v>6.7665002773155853</v>
      </c>
      <c r="AT23" s="10">
        <f>AT49*100/$AT$55</f>
        <v>29.189485213581598</v>
      </c>
      <c r="AU23" s="10">
        <f>AU49*100/$AU$55</f>
        <v>30.598892803220934</v>
      </c>
    </row>
    <row r="24" spans="1:47" x14ac:dyDescent="0.25">
      <c r="A24" s="12" t="s">
        <v>52</v>
      </c>
      <c r="B24" s="9"/>
      <c r="C24" s="9"/>
      <c r="D24" s="9"/>
      <c r="E24" s="7"/>
      <c r="F24" s="10">
        <f t="shared" si="24"/>
        <v>48.347107438016529</v>
      </c>
      <c r="G24" s="10">
        <f>G50*100/$G$55</f>
        <v>40.69656488549618</v>
      </c>
      <c r="H24" s="10">
        <f t="shared" si="25"/>
        <v>37.196420962931398</v>
      </c>
      <c r="I24" s="7"/>
      <c r="J24" s="10">
        <f t="shared" si="26"/>
        <v>35.859213250517598</v>
      </c>
      <c r="K24" s="10">
        <f t="shared" si="27"/>
        <v>36.28235294117647</v>
      </c>
      <c r="L24" s="10">
        <f t="shared" si="28"/>
        <v>36.017478152309614</v>
      </c>
      <c r="M24" s="7"/>
      <c r="N24" s="10">
        <f>N50*100/$N$55</f>
        <v>26.357231661831744</v>
      </c>
      <c r="O24" s="10">
        <f>O50*100/$O$55</f>
        <v>41.264478764478767</v>
      </c>
      <c r="P24" s="10">
        <f>P50*100/$P$55</f>
        <v>41.827637444279347</v>
      </c>
      <c r="Q24" s="7"/>
      <c r="R24" s="10">
        <f>R50*100/$R$55</f>
        <v>43.407407407407405</v>
      </c>
      <c r="S24" s="10">
        <f>S50*100/$S$55</f>
        <v>49.246987951807228</v>
      </c>
      <c r="T24" s="10">
        <f>T50*100/$T$55</f>
        <v>43.987730061349694</v>
      </c>
      <c r="U24" s="7"/>
      <c r="V24" s="10">
        <f>V50*100/$V$55</f>
        <v>37.756052141527</v>
      </c>
      <c r="W24" s="10">
        <f>W50*100/$W$55</f>
        <v>38.566912539515279</v>
      </c>
      <c r="X24" s="10">
        <f>X50*100/$X$55</f>
        <v>36.971830985915496</v>
      </c>
      <c r="Y24" s="10">
        <f>Y50*100/$Y$55</f>
        <v>37.386569872958255</v>
      </c>
      <c r="Z24" s="10">
        <f>Z50*100/$Z$55</f>
        <v>27.630868861305991</v>
      </c>
      <c r="AA24" s="10">
        <f>AA50*100/$AA$55</f>
        <v>26.220735785953178</v>
      </c>
      <c r="AB24" s="10">
        <f>AB50*100/$AB$55</f>
        <v>40.094339622641506</v>
      </c>
      <c r="AC24" s="10">
        <f>AC50*100/$AC$55</f>
        <v>35.230769230769234</v>
      </c>
      <c r="AD24" s="10">
        <f t="shared" si="20"/>
        <v>43.336831059811125</v>
      </c>
      <c r="AE24" s="10">
        <f>AE50*100/$AE$55</f>
        <v>88.246097337006432</v>
      </c>
      <c r="AF24" s="10">
        <f>AF50*100/$AF$55</f>
        <v>65.358851674641144</v>
      </c>
      <c r="AG24" s="10">
        <f>AG50*100/$AG$55</f>
        <v>47.702152414194302</v>
      </c>
      <c r="AH24" s="10">
        <f>AH50*100/$AH$55</f>
        <v>40.40728831725616</v>
      </c>
      <c r="AI24" s="10">
        <f>AI50*100/$AI$55</f>
        <v>42.010050251256281</v>
      </c>
      <c r="AJ24" s="10">
        <f>AJ50*100/$AJ$55</f>
        <v>34.643458731049975</v>
      </c>
      <c r="AK24" s="10">
        <f t="shared" si="21"/>
        <v>30.643611911623438</v>
      </c>
      <c r="AL24" s="10">
        <f>AL50*100/$AL$55</f>
        <v>21.789617486338798</v>
      </c>
      <c r="AM24" s="10">
        <f>AM50*100/$AM$55</f>
        <v>14.13446267866596</v>
      </c>
      <c r="AN24" s="10">
        <f t="shared" si="22"/>
        <v>22.877358490566039</v>
      </c>
      <c r="AO24" s="10">
        <f>AO50*100/$AO$55</f>
        <v>19.12928759894459</v>
      </c>
      <c r="AP24" s="10">
        <f t="shared" si="29"/>
        <v>11.202830188679245</v>
      </c>
      <c r="AQ24" s="10">
        <f t="shared" si="23"/>
        <v>11.286681715575622</v>
      </c>
      <c r="AR24" s="10">
        <f>AR50*100/$AR$55</f>
        <v>19.418052256532068</v>
      </c>
      <c r="AS24" s="10">
        <f>AS50*100/$AS$55</f>
        <v>21.46422628951747</v>
      </c>
      <c r="AT24" s="10">
        <f>AT50*100/$AT$55</f>
        <v>54.43592552026287</v>
      </c>
      <c r="AU24" s="10">
        <f>AU50*100/$AU$55</f>
        <v>51.836940110719681</v>
      </c>
    </row>
    <row r="25" spans="1:47" x14ac:dyDescent="0.25">
      <c r="A25" s="13" t="s">
        <v>43</v>
      </c>
    </row>
    <row r="26" spans="1:47" x14ac:dyDescent="0.2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>
        <v>1039</v>
      </c>
      <c r="W26">
        <v>1445</v>
      </c>
      <c r="X26">
        <v>2075</v>
      </c>
    </row>
    <row r="27" spans="1:47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1">
        <v>145</v>
      </c>
      <c r="W27" s="11">
        <v>60</v>
      </c>
      <c r="X27" s="11">
        <v>60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31" spans="1:47" x14ac:dyDescent="0.25">
      <c r="A31" t="s">
        <v>59</v>
      </c>
      <c r="B31" s="3" t="s">
        <v>19</v>
      </c>
      <c r="C31" s="3" t="s">
        <v>20</v>
      </c>
      <c r="D31" s="3" t="s">
        <v>21</v>
      </c>
      <c r="E31" s="4" t="s">
        <v>54</v>
      </c>
      <c r="F31" s="3" t="s">
        <v>55</v>
      </c>
      <c r="G31" s="3" t="s">
        <v>56</v>
      </c>
      <c r="H31" s="3" t="s">
        <v>57</v>
      </c>
      <c r="I31" s="4" t="s">
        <v>22</v>
      </c>
      <c r="J31" s="3" t="s">
        <v>53</v>
      </c>
      <c r="K31" s="3" t="s">
        <v>60</v>
      </c>
      <c r="L31" s="3" t="s">
        <v>58</v>
      </c>
      <c r="M31" s="4" t="s">
        <v>22</v>
      </c>
      <c r="N31" s="3" t="s">
        <v>64</v>
      </c>
      <c r="O31" s="3" t="s">
        <v>65</v>
      </c>
      <c r="P31" s="3" t="s">
        <v>66</v>
      </c>
      <c r="Q31" s="4" t="s">
        <v>22</v>
      </c>
      <c r="R31" s="4">
        <v>41743</v>
      </c>
      <c r="S31" s="4">
        <v>41773</v>
      </c>
      <c r="T31" s="4">
        <v>41791</v>
      </c>
      <c r="V31" s="4">
        <v>41821</v>
      </c>
      <c r="W31" s="4">
        <v>41852</v>
      </c>
      <c r="X31" s="4">
        <v>41883</v>
      </c>
      <c r="Y31" s="4">
        <v>41913</v>
      </c>
      <c r="Z31" s="4">
        <v>41944</v>
      </c>
      <c r="AA31" s="4">
        <v>41974</v>
      </c>
      <c r="AB31" s="4">
        <v>42005</v>
      </c>
      <c r="AC31" s="4">
        <v>42036</v>
      </c>
      <c r="AD31" s="4">
        <v>42064</v>
      </c>
      <c r="AE31" s="4">
        <v>42095</v>
      </c>
      <c r="AF31" s="4">
        <v>42125</v>
      </c>
      <c r="AG31" s="4">
        <v>42156</v>
      </c>
      <c r="AH31" s="4">
        <v>42186</v>
      </c>
      <c r="AI31" s="4">
        <v>42217</v>
      </c>
      <c r="AJ31" s="4">
        <v>42248</v>
      </c>
      <c r="AK31" s="4">
        <v>42278</v>
      </c>
      <c r="AL31" s="4">
        <v>42323</v>
      </c>
      <c r="AM31" s="4">
        <v>42339</v>
      </c>
      <c r="AN31" s="4">
        <v>42370</v>
      </c>
      <c r="AO31" s="4">
        <v>42416</v>
      </c>
      <c r="AP31" s="4">
        <v>42445</v>
      </c>
      <c r="AQ31" s="4">
        <v>42476</v>
      </c>
      <c r="AR31" s="4">
        <v>42506</v>
      </c>
      <c r="AS31" s="4">
        <v>42537</v>
      </c>
      <c r="AT31" s="4">
        <v>42568</v>
      </c>
      <c r="AU31" s="4">
        <v>42583</v>
      </c>
    </row>
    <row r="32" spans="1:47" ht="26.25" x14ac:dyDescent="0.25">
      <c r="A32" s="12" t="s">
        <v>67</v>
      </c>
      <c r="B32" s="31">
        <v>52</v>
      </c>
      <c r="C32" s="31">
        <v>57</v>
      </c>
      <c r="D32" s="31">
        <v>58</v>
      </c>
      <c r="E32" s="32"/>
      <c r="F32" s="32">
        <v>103</v>
      </c>
      <c r="G32" s="32">
        <v>75</v>
      </c>
      <c r="H32" s="32">
        <v>37</v>
      </c>
      <c r="I32" s="32"/>
      <c r="J32" s="32">
        <v>35</v>
      </c>
      <c r="K32" s="32">
        <v>32</v>
      </c>
      <c r="L32" s="32">
        <v>32</v>
      </c>
      <c r="M32" s="32"/>
      <c r="N32" s="32">
        <v>39</v>
      </c>
      <c r="O32" s="32">
        <v>54</v>
      </c>
      <c r="P32" s="32">
        <v>79</v>
      </c>
      <c r="Q32" s="32"/>
      <c r="R32" s="32">
        <v>51</v>
      </c>
      <c r="S32" s="32">
        <v>55</v>
      </c>
      <c r="T32" s="7">
        <v>59</v>
      </c>
      <c r="V32" s="7">
        <v>42</v>
      </c>
      <c r="W32" s="7">
        <v>51</v>
      </c>
      <c r="X32" s="7">
        <v>60</v>
      </c>
      <c r="Y32" s="7">
        <v>18</v>
      </c>
      <c r="Z32" s="7">
        <v>58</v>
      </c>
      <c r="AA32" s="7">
        <v>68</v>
      </c>
      <c r="AB32" s="7">
        <v>69</v>
      </c>
      <c r="AC32" s="7">
        <v>24</v>
      </c>
      <c r="AD32" s="7">
        <v>43</v>
      </c>
      <c r="AE32" s="7">
        <v>64</v>
      </c>
      <c r="AF32" s="7">
        <v>24</v>
      </c>
      <c r="AG32" s="7">
        <v>36</v>
      </c>
      <c r="AH32" s="7">
        <v>9</v>
      </c>
      <c r="AI32" s="7">
        <v>36</v>
      </c>
      <c r="AJ32" s="7">
        <v>86</v>
      </c>
      <c r="AK32" s="7">
        <v>54</v>
      </c>
      <c r="AL32" s="7">
        <v>89</v>
      </c>
      <c r="AM32" s="7">
        <v>82</v>
      </c>
      <c r="AN32" s="7">
        <v>33</v>
      </c>
      <c r="AO32" s="7">
        <v>45</v>
      </c>
      <c r="AP32" s="7">
        <v>34</v>
      </c>
      <c r="AQ32" s="7">
        <v>45</v>
      </c>
      <c r="AR32" s="7">
        <v>129</v>
      </c>
      <c r="AS32" s="7">
        <v>110</v>
      </c>
      <c r="AT32" s="7">
        <v>100</v>
      </c>
      <c r="AU32" s="7">
        <v>64</v>
      </c>
    </row>
    <row r="33" spans="1:47" ht="26.25" x14ac:dyDescent="0.25">
      <c r="A33" s="12" t="s">
        <v>68</v>
      </c>
      <c r="B33" s="31">
        <v>161</v>
      </c>
      <c r="C33" s="31">
        <v>232</v>
      </c>
      <c r="D33" s="31">
        <v>280</v>
      </c>
      <c r="E33" s="32"/>
      <c r="F33" s="32">
        <v>446</v>
      </c>
      <c r="G33" s="32">
        <v>367</v>
      </c>
      <c r="H33" s="32">
        <v>328</v>
      </c>
      <c r="I33" s="32"/>
      <c r="J33" s="32">
        <v>328</v>
      </c>
      <c r="K33" s="32">
        <v>186</v>
      </c>
      <c r="L33" s="32">
        <v>123</v>
      </c>
      <c r="M33" s="32"/>
      <c r="N33" s="32">
        <v>159</v>
      </c>
      <c r="O33" s="32">
        <v>133</v>
      </c>
      <c r="P33" s="32">
        <v>247</v>
      </c>
      <c r="Q33" s="32"/>
      <c r="R33" s="32">
        <v>199</v>
      </c>
      <c r="S33" s="32">
        <v>216</v>
      </c>
      <c r="T33" s="7">
        <v>273</v>
      </c>
      <c r="V33" s="7">
        <v>269</v>
      </c>
      <c r="W33" s="7">
        <v>310</v>
      </c>
      <c r="X33" s="7">
        <v>183</v>
      </c>
      <c r="Y33" s="7">
        <v>91</v>
      </c>
      <c r="Z33" s="7">
        <v>137</v>
      </c>
      <c r="AA33" s="7">
        <v>108</v>
      </c>
      <c r="AB33" s="7">
        <v>126</v>
      </c>
      <c r="AC33" s="7">
        <v>130</v>
      </c>
      <c r="AD33" s="7">
        <v>161</v>
      </c>
      <c r="AE33" s="7">
        <v>188</v>
      </c>
      <c r="AF33" s="7">
        <v>215</v>
      </c>
      <c r="AG33" s="7">
        <v>319</v>
      </c>
      <c r="AH33" s="7">
        <v>317</v>
      </c>
      <c r="AI33" s="7">
        <v>214</v>
      </c>
      <c r="AJ33" s="7">
        <v>177</v>
      </c>
      <c r="AK33" s="7">
        <v>177</v>
      </c>
      <c r="AL33" s="7">
        <v>139</v>
      </c>
      <c r="AM33" s="7">
        <v>185</v>
      </c>
      <c r="AN33" s="7">
        <v>194</v>
      </c>
      <c r="AO33" s="7">
        <v>145</v>
      </c>
      <c r="AP33" s="7">
        <v>185</v>
      </c>
      <c r="AQ33" s="7">
        <v>200</v>
      </c>
      <c r="AR33" s="7">
        <v>327</v>
      </c>
      <c r="AS33" s="7">
        <v>387</v>
      </c>
      <c r="AT33" s="7">
        <v>255</v>
      </c>
      <c r="AU33" s="7">
        <v>468</v>
      </c>
    </row>
    <row r="34" spans="1:47" ht="26.25" x14ac:dyDescent="0.25">
      <c r="A34" s="12" t="s">
        <v>69</v>
      </c>
      <c r="B34" s="31">
        <v>10</v>
      </c>
      <c r="C34" s="31">
        <v>2</v>
      </c>
      <c r="D34" s="31">
        <v>10</v>
      </c>
      <c r="E34" s="32"/>
      <c r="F34" s="32">
        <v>20</v>
      </c>
      <c r="G34" s="32">
        <v>37</v>
      </c>
      <c r="H34" s="32">
        <v>11</v>
      </c>
      <c r="I34" s="32"/>
      <c r="J34" s="32">
        <v>10</v>
      </c>
      <c r="K34" s="32">
        <v>56</v>
      </c>
      <c r="L34" s="32">
        <v>48</v>
      </c>
      <c r="M34" s="32"/>
      <c r="N34" s="32">
        <v>40</v>
      </c>
      <c r="O34" s="32">
        <v>27</v>
      </c>
      <c r="P34" s="32">
        <v>47</v>
      </c>
      <c r="Q34" s="32"/>
      <c r="R34" s="32">
        <v>62</v>
      </c>
      <c r="S34" s="32">
        <v>54</v>
      </c>
      <c r="T34" s="7">
        <v>63</v>
      </c>
      <c r="V34" s="7">
        <v>16</v>
      </c>
      <c r="W34" s="7">
        <v>41</v>
      </c>
      <c r="X34" s="7">
        <v>22</v>
      </c>
      <c r="Y34" s="7">
        <v>13</v>
      </c>
      <c r="Z34" s="7">
        <v>63</v>
      </c>
      <c r="AA34" s="7">
        <v>28</v>
      </c>
      <c r="AB34" s="7">
        <v>20</v>
      </c>
      <c r="AC34" s="7">
        <v>22</v>
      </c>
      <c r="AD34" s="7">
        <v>12</v>
      </c>
      <c r="AE34" s="7">
        <v>15</v>
      </c>
      <c r="AF34" s="7">
        <v>8</v>
      </c>
      <c r="AG34" s="7">
        <v>16</v>
      </c>
      <c r="AH34" s="7">
        <v>0</v>
      </c>
      <c r="AI34" s="7">
        <v>41</v>
      </c>
      <c r="AJ34" s="7">
        <v>36</v>
      </c>
      <c r="AK34" s="7">
        <v>28</v>
      </c>
      <c r="AL34" s="7">
        <v>45</v>
      </c>
      <c r="AM34" s="7">
        <v>35</v>
      </c>
      <c r="AN34" s="7">
        <v>40</v>
      </c>
      <c r="AO34" s="7">
        <v>29</v>
      </c>
      <c r="AP34" s="7">
        <v>38</v>
      </c>
      <c r="AQ34" s="7">
        <v>27</v>
      </c>
      <c r="AR34" s="7">
        <v>19</v>
      </c>
      <c r="AS34" s="7">
        <v>64</v>
      </c>
      <c r="AT34" s="7">
        <v>27</v>
      </c>
      <c r="AU34" s="7">
        <v>25</v>
      </c>
    </row>
    <row r="35" spans="1:47" ht="26.25" x14ac:dyDescent="0.25">
      <c r="A35" s="12" t="s">
        <v>86</v>
      </c>
      <c r="B35" s="31">
        <v>2</v>
      </c>
      <c r="C35" s="31">
        <v>1</v>
      </c>
      <c r="D35" s="31">
        <v>2</v>
      </c>
      <c r="E35" s="32"/>
      <c r="F35" s="32">
        <v>8</v>
      </c>
      <c r="G35" s="32">
        <v>1</v>
      </c>
      <c r="H35" s="32">
        <v>7</v>
      </c>
      <c r="I35" s="32"/>
      <c r="J35" s="32">
        <v>14</v>
      </c>
      <c r="K35" s="32">
        <v>6</v>
      </c>
      <c r="L35" s="32">
        <v>2</v>
      </c>
      <c r="M35" s="32"/>
      <c r="N35" s="32">
        <v>0</v>
      </c>
      <c r="O35" s="32">
        <v>0</v>
      </c>
      <c r="P35" s="32">
        <v>0</v>
      </c>
      <c r="Q35" s="32"/>
      <c r="R35" s="32">
        <v>0</v>
      </c>
      <c r="S35" s="32">
        <v>2</v>
      </c>
      <c r="T35" s="7">
        <v>5</v>
      </c>
      <c r="V35" s="7">
        <v>0</v>
      </c>
      <c r="W35" s="7">
        <v>0</v>
      </c>
      <c r="X35" s="7">
        <v>0</v>
      </c>
      <c r="Y35" s="7">
        <v>10</v>
      </c>
      <c r="Z35" s="7">
        <v>7</v>
      </c>
      <c r="AA35" s="7">
        <v>14</v>
      </c>
      <c r="AB35" s="7">
        <v>14</v>
      </c>
      <c r="AC35" s="7">
        <v>17</v>
      </c>
      <c r="AD35" s="7">
        <v>5</v>
      </c>
      <c r="AE35" s="7">
        <v>4</v>
      </c>
      <c r="AF35" s="7">
        <v>0</v>
      </c>
      <c r="AG35" s="7">
        <v>17</v>
      </c>
      <c r="AH35" s="7">
        <v>6</v>
      </c>
      <c r="AI35" s="7">
        <v>95</v>
      </c>
      <c r="AJ35" s="7">
        <v>28</v>
      </c>
      <c r="AK35" s="7">
        <v>27</v>
      </c>
      <c r="AL35" s="7">
        <v>11</v>
      </c>
      <c r="AM35" s="7">
        <v>2</v>
      </c>
      <c r="AN35" s="7">
        <v>8</v>
      </c>
      <c r="AO35" s="7">
        <v>7</v>
      </c>
      <c r="AP35" s="7">
        <v>6</v>
      </c>
      <c r="AQ35" s="7">
        <v>14</v>
      </c>
      <c r="AR35" s="7">
        <v>21</v>
      </c>
      <c r="AS35" s="7">
        <v>24</v>
      </c>
      <c r="AT35" s="7">
        <v>0</v>
      </c>
      <c r="AU35" s="7">
        <v>0</v>
      </c>
    </row>
    <row r="36" spans="1:47" ht="26.25" x14ac:dyDescent="0.25">
      <c r="A36" s="12" t="s">
        <v>85</v>
      </c>
      <c r="B36" s="31">
        <v>0</v>
      </c>
      <c r="C36" s="31">
        <v>0</v>
      </c>
      <c r="D36" s="31">
        <v>0</v>
      </c>
      <c r="E36" s="32"/>
      <c r="F36" s="32">
        <v>1</v>
      </c>
      <c r="G36" s="32">
        <v>0</v>
      </c>
      <c r="H36" s="32">
        <v>10</v>
      </c>
      <c r="I36" s="32"/>
      <c r="J36" s="32">
        <v>3</v>
      </c>
      <c r="K36" s="32">
        <v>8</v>
      </c>
      <c r="L36" s="32">
        <v>2</v>
      </c>
      <c r="M36" s="32"/>
      <c r="N36" s="32">
        <v>0</v>
      </c>
      <c r="O36" s="32">
        <v>1</v>
      </c>
      <c r="P36" s="32">
        <v>1</v>
      </c>
      <c r="Q36" s="32"/>
      <c r="R36" s="32">
        <v>0</v>
      </c>
      <c r="S36" s="32">
        <v>2</v>
      </c>
      <c r="T36" s="7">
        <v>5</v>
      </c>
      <c r="V36" s="7">
        <v>0</v>
      </c>
      <c r="W36" s="7">
        <v>15</v>
      </c>
      <c r="X36" s="7">
        <v>0</v>
      </c>
      <c r="Y36" s="7">
        <v>8</v>
      </c>
      <c r="Z36" s="7">
        <v>5</v>
      </c>
      <c r="AA36" s="7">
        <v>4</v>
      </c>
      <c r="AB36" s="7">
        <v>6</v>
      </c>
      <c r="AC36" s="7">
        <v>2</v>
      </c>
      <c r="AD36" s="7">
        <v>4</v>
      </c>
      <c r="AE36" s="7">
        <v>5</v>
      </c>
      <c r="AF36" s="7">
        <v>5</v>
      </c>
      <c r="AG36" s="7">
        <v>19</v>
      </c>
      <c r="AH36" s="7">
        <v>8</v>
      </c>
      <c r="AI36" s="7">
        <v>24</v>
      </c>
      <c r="AJ36" s="7">
        <v>2</v>
      </c>
      <c r="AK36" s="7">
        <v>15</v>
      </c>
      <c r="AL36" s="7">
        <v>8</v>
      </c>
      <c r="AM36" s="7">
        <v>3</v>
      </c>
      <c r="AN36" s="7">
        <v>6</v>
      </c>
      <c r="AO36" s="7">
        <v>5</v>
      </c>
      <c r="AP36" s="7">
        <v>6</v>
      </c>
      <c r="AQ36" s="7">
        <v>2</v>
      </c>
      <c r="AR36" s="7">
        <v>0</v>
      </c>
      <c r="AS36" s="7">
        <v>12</v>
      </c>
      <c r="AT36" s="7">
        <v>5</v>
      </c>
      <c r="AU36" s="7">
        <v>3</v>
      </c>
    </row>
    <row r="37" spans="1:47" x14ac:dyDescent="0.25">
      <c r="A37" s="8" t="s">
        <v>33</v>
      </c>
      <c r="B37" s="1"/>
      <c r="C37" s="1"/>
      <c r="D37" s="1"/>
      <c r="E37" s="7"/>
      <c r="F37" s="7"/>
      <c r="G37" s="7"/>
      <c r="H37" s="7"/>
      <c r="I37" s="7"/>
      <c r="J37" s="7"/>
      <c r="K37" s="32"/>
      <c r="L37" s="32"/>
      <c r="M37" s="32"/>
      <c r="N37" s="32"/>
      <c r="O37" s="32"/>
      <c r="P37" s="32"/>
      <c r="Q37" s="32"/>
      <c r="R37" s="32"/>
      <c r="S37" s="32"/>
      <c r="T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8" t="s">
        <v>34</v>
      </c>
      <c r="B38" s="1"/>
      <c r="C38" s="1"/>
      <c r="D38" s="1"/>
      <c r="E38" s="7"/>
      <c r="F38" s="7"/>
      <c r="G38" s="7"/>
      <c r="H38" s="7"/>
      <c r="I38" s="7"/>
      <c r="J38" s="7"/>
      <c r="K38" s="32"/>
      <c r="L38" s="32"/>
      <c r="M38" s="32"/>
      <c r="N38" s="32"/>
      <c r="O38" s="32"/>
      <c r="P38" s="32"/>
      <c r="Q38" s="32"/>
      <c r="R38" s="32"/>
      <c r="S38" s="32"/>
      <c r="T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ht="26.25" x14ac:dyDescent="0.25">
      <c r="A39" s="8" t="s">
        <v>35</v>
      </c>
      <c r="B39" s="1"/>
      <c r="C39" s="1"/>
      <c r="D39" s="1"/>
      <c r="E39" s="7"/>
      <c r="F39" s="7"/>
      <c r="G39" s="7"/>
      <c r="H39" s="7"/>
      <c r="I39" s="7"/>
      <c r="J39" s="7"/>
      <c r="K39" s="32"/>
      <c r="L39" s="32"/>
      <c r="M39" s="32"/>
      <c r="N39" s="32"/>
      <c r="O39" s="32"/>
      <c r="P39" s="32"/>
      <c r="Q39" s="32"/>
      <c r="R39" s="32"/>
      <c r="S39" s="32"/>
      <c r="T39" s="7"/>
      <c r="V39" s="7"/>
      <c r="W39" s="7"/>
      <c r="X39" s="7"/>
      <c r="Y39" s="7"/>
      <c r="Z39" s="7"/>
      <c r="AA39" s="36">
        <v>3800</v>
      </c>
      <c r="AB39" s="36">
        <f t="shared" ref="AB39:AU39" si="30">AB42*100</f>
        <v>4700</v>
      </c>
      <c r="AC39" s="36">
        <f t="shared" si="30"/>
        <v>3100</v>
      </c>
      <c r="AD39" s="36">
        <f t="shared" si="30"/>
        <v>5300</v>
      </c>
      <c r="AE39" s="36">
        <f t="shared" si="30"/>
        <v>6700</v>
      </c>
      <c r="AF39" s="36">
        <f t="shared" si="30"/>
        <v>5900</v>
      </c>
      <c r="AG39" s="36">
        <f t="shared" si="30"/>
        <v>5800</v>
      </c>
      <c r="AH39" s="36">
        <f t="shared" si="30"/>
        <v>5100</v>
      </c>
      <c r="AI39" s="36">
        <f t="shared" si="30"/>
        <v>6100</v>
      </c>
      <c r="AJ39" s="36">
        <f t="shared" si="30"/>
        <v>8000</v>
      </c>
      <c r="AK39" s="36">
        <f t="shared" si="30"/>
        <v>7100</v>
      </c>
      <c r="AL39" s="36">
        <f t="shared" si="30"/>
        <v>8200</v>
      </c>
      <c r="AM39" s="36">
        <f t="shared" si="30"/>
        <v>6700</v>
      </c>
      <c r="AN39" s="36">
        <f t="shared" si="30"/>
        <v>10600</v>
      </c>
      <c r="AO39" s="36">
        <f t="shared" si="30"/>
        <v>8800</v>
      </c>
      <c r="AP39" s="36">
        <f t="shared" si="30"/>
        <v>7300</v>
      </c>
      <c r="AQ39" s="36">
        <f t="shared" si="30"/>
        <v>7100</v>
      </c>
      <c r="AR39" s="36">
        <f t="shared" si="30"/>
        <v>16100</v>
      </c>
      <c r="AS39" s="36">
        <f t="shared" si="30"/>
        <v>8700</v>
      </c>
      <c r="AT39" s="36">
        <f t="shared" si="30"/>
        <v>9800</v>
      </c>
      <c r="AU39" s="36">
        <f t="shared" si="30"/>
        <v>10000</v>
      </c>
    </row>
    <row r="40" spans="1:47" ht="26.25" x14ac:dyDescent="0.25">
      <c r="A40" s="13" t="s">
        <v>84</v>
      </c>
      <c r="B40" s="23">
        <v>69779.28</v>
      </c>
      <c r="C40" s="23">
        <v>21533</v>
      </c>
      <c r="D40" s="23">
        <v>6100</v>
      </c>
      <c r="E40" s="24"/>
      <c r="F40" s="24">
        <f>65484.76+452228.57</f>
        <v>517713.33</v>
      </c>
      <c r="G40" s="24">
        <f>10590.01+46203.04</f>
        <v>56793.05</v>
      </c>
      <c r="H40" s="24">
        <f>3855.25+52745.04</f>
        <v>56600.29</v>
      </c>
      <c r="I40" s="24"/>
      <c r="J40" s="24">
        <f>248.25+13993.88+8.8</f>
        <v>14250.929999999998</v>
      </c>
      <c r="K40" s="24">
        <f>2485.95+48.25</f>
        <v>2534.1999999999998</v>
      </c>
      <c r="L40" s="24">
        <f>8.8+659.51+48.25</f>
        <v>716.56</v>
      </c>
      <c r="M40" s="24"/>
      <c r="N40" s="24">
        <f>8.8+48.05+574.51</f>
        <v>631.36</v>
      </c>
      <c r="O40" s="24">
        <f>48.25+462.51+8.8</f>
        <v>519.55999999999995</v>
      </c>
      <c r="P40" s="24">
        <f>48.25+8.8+170.97</f>
        <v>228.01999999999998</v>
      </c>
      <c r="Q40" s="24"/>
      <c r="R40" s="24">
        <f>48.25+8.8+170.97</f>
        <v>228.01999999999998</v>
      </c>
      <c r="S40" s="24">
        <f>48.25+8.8+170.97</f>
        <v>228.01999999999998</v>
      </c>
      <c r="T40" s="24">
        <f>48.25+8.8+170.97</f>
        <v>228.01999999999998</v>
      </c>
      <c r="U40" s="25"/>
      <c r="V40" s="24">
        <v>1146630.3689999999</v>
      </c>
      <c r="W40" s="24">
        <f>V40+902000</f>
        <v>2048630.3689999999</v>
      </c>
      <c r="X40" s="24">
        <f>1127547.39+902831</f>
        <v>2030378.39</v>
      </c>
      <c r="Y40" s="24">
        <v>1856636.48</v>
      </c>
      <c r="Z40" s="24">
        <f>851711.06+902831</f>
        <v>1754542.06</v>
      </c>
      <c r="AA40" s="24">
        <v>757968.36</v>
      </c>
      <c r="AB40" s="24">
        <f>279161.95+902831</f>
        <v>1181992.95</v>
      </c>
      <c r="AC40" s="24">
        <v>914879.35</v>
      </c>
      <c r="AD40" s="24">
        <v>904190.21</v>
      </c>
      <c r="AE40" s="24">
        <v>787970.28</v>
      </c>
      <c r="AF40" s="24">
        <v>769842.81</v>
      </c>
      <c r="AG40" s="24">
        <v>684046.91</v>
      </c>
      <c r="AH40" s="24">
        <v>260005.9</v>
      </c>
      <c r="AI40" s="24">
        <v>186889.71</v>
      </c>
      <c r="AJ40" s="24">
        <v>1765815.66</v>
      </c>
      <c r="AK40" s="24">
        <v>1373176.07</v>
      </c>
      <c r="AL40" s="24">
        <v>1289793.3700000001</v>
      </c>
      <c r="AM40" s="24">
        <v>1268945.78</v>
      </c>
      <c r="AN40" s="24">
        <v>1143502.1000000001</v>
      </c>
      <c r="AO40" s="24">
        <v>1015330.7</v>
      </c>
      <c r="AP40" s="24">
        <v>952892.26</v>
      </c>
      <c r="AQ40" s="24">
        <v>651253.57999999996</v>
      </c>
      <c r="AR40" s="24">
        <v>178007.92</v>
      </c>
      <c r="AS40" s="24">
        <v>0</v>
      </c>
      <c r="AT40" s="24">
        <v>2000000</v>
      </c>
      <c r="AU40" s="24">
        <v>1974.223</v>
      </c>
    </row>
    <row r="41" spans="1:47" ht="26.25" x14ac:dyDescent="0.25">
      <c r="A41" s="12" t="s">
        <v>70</v>
      </c>
      <c r="B41" s="28">
        <v>319</v>
      </c>
      <c r="C41" s="28">
        <v>398</v>
      </c>
      <c r="D41" s="28">
        <v>524</v>
      </c>
      <c r="E41" s="26"/>
      <c r="F41" s="26">
        <v>543</v>
      </c>
      <c r="G41" s="26">
        <v>800</v>
      </c>
      <c r="H41" s="26">
        <v>669</v>
      </c>
      <c r="I41" s="26"/>
      <c r="J41" s="26">
        <v>149</v>
      </c>
      <c r="K41" s="32">
        <v>449</v>
      </c>
      <c r="L41" s="32">
        <v>433</v>
      </c>
      <c r="M41" s="32"/>
      <c r="N41" s="32">
        <v>344</v>
      </c>
      <c r="O41" s="32">
        <v>392</v>
      </c>
      <c r="P41" s="32">
        <v>336</v>
      </c>
      <c r="Q41" s="32"/>
      <c r="R41" s="32">
        <v>463</v>
      </c>
      <c r="S41" s="32">
        <v>567</v>
      </c>
      <c r="T41" s="7">
        <v>807</v>
      </c>
      <c r="V41" s="26">
        <v>227</v>
      </c>
      <c r="W41" s="32">
        <v>510</v>
      </c>
      <c r="X41" s="32">
        <v>687</v>
      </c>
      <c r="Y41" s="32">
        <v>836</v>
      </c>
      <c r="Z41" s="32">
        <v>300</v>
      </c>
      <c r="AA41" s="32">
        <v>357</v>
      </c>
      <c r="AB41" s="32">
        <v>261</v>
      </c>
      <c r="AC41" s="32">
        <v>238</v>
      </c>
      <c r="AD41" s="32">
        <v>159</v>
      </c>
      <c r="AE41" s="32">
        <v>365</v>
      </c>
      <c r="AF41" s="32">
        <v>333</v>
      </c>
      <c r="AG41" s="32">
        <v>429</v>
      </c>
      <c r="AH41" s="32">
        <v>378</v>
      </c>
      <c r="AI41" s="32">
        <v>674</v>
      </c>
      <c r="AJ41" s="32">
        <v>458</v>
      </c>
      <c r="AK41" s="32">
        <v>490</v>
      </c>
      <c r="AL41" s="32">
        <v>334</v>
      </c>
      <c r="AM41" s="32">
        <v>334</v>
      </c>
      <c r="AN41" s="32">
        <v>209</v>
      </c>
      <c r="AO41" s="32">
        <v>209</v>
      </c>
      <c r="AP41" s="32">
        <f>+AP15</f>
        <v>182</v>
      </c>
      <c r="AQ41" s="32">
        <v>407</v>
      </c>
      <c r="AR41" s="32">
        <v>612</v>
      </c>
      <c r="AS41" s="32">
        <v>276</v>
      </c>
      <c r="AT41" s="32">
        <v>928</v>
      </c>
      <c r="AU41" s="32">
        <v>657</v>
      </c>
    </row>
    <row r="42" spans="1:47" ht="26.25" x14ac:dyDescent="0.25">
      <c r="A42" s="12" t="s">
        <v>71</v>
      </c>
      <c r="B42" s="28">
        <v>144</v>
      </c>
      <c r="C42" s="28">
        <v>60</v>
      </c>
      <c r="D42" s="28">
        <v>77</v>
      </c>
      <c r="E42" s="26"/>
      <c r="F42" s="26">
        <v>101</v>
      </c>
      <c r="G42" s="26">
        <v>149</v>
      </c>
      <c r="H42" s="26">
        <v>84</v>
      </c>
      <c r="I42" s="26"/>
      <c r="J42" s="26">
        <v>71</v>
      </c>
      <c r="K42" s="32">
        <v>52</v>
      </c>
      <c r="L42" s="32">
        <v>40</v>
      </c>
      <c r="M42" s="32"/>
      <c r="N42" s="32">
        <v>13</v>
      </c>
      <c r="O42" s="32">
        <v>38</v>
      </c>
      <c r="P42" s="32">
        <v>70</v>
      </c>
      <c r="Q42" s="32"/>
      <c r="R42" s="32">
        <v>62</v>
      </c>
      <c r="S42" s="32">
        <v>55</v>
      </c>
      <c r="T42" s="7">
        <v>71</v>
      </c>
      <c r="V42" s="26">
        <v>81</v>
      </c>
      <c r="W42" s="32">
        <v>76</v>
      </c>
      <c r="X42" s="32">
        <v>78</v>
      </c>
      <c r="Y42" s="32">
        <v>70</v>
      </c>
      <c r="Z42" s="32">
        <v>38</v>
      </c>
      <c r="AA42" s="32">
        <v>38</v>
      </c>
      <c r="AB42" s="32">
        <v>47</v>
      </c>
      <c r="AC42" s="32">
        <v>31</v>
      </c>
      <c r="AD42" s="32">
        <v>53</v>
      </c>
      <c r="AE42" s="32">
        <v>67</v>
      </c>
      <c r="AF42" s="32">
        <v>59</v>
      </c>
      <c r="AG42" s="32">
        <v>58</v>
      </c>
      <c r="AH42" s="32">
        <v>51</v>
      </c>
      <c r="AI42" s="32">
        <v>61</v>
      </c>
      <c r="AJ42" s="32">
        <v>80</v>
      </c>
      <c r="AK42" s="32">
        <v>71</v>
      </c>
      <c r="AL42" s="32">
        <v>82</v>
      </c>
      <c r="AM42" s="32">
        <v>67</v>
      </c>
      <c r="AN42" s="32">
        <v>106</v>
      </c>
      <c r="AO42" s="32">
        <v>88</v>
      </c>
      <c r="AP42" s="32">
        <v>73</v>
      </c>
      <c r="AQ42" s="32">
        <v>71</v>
      </c>
      <c r="AR42" s="32">
        <v>161</v>
      </c>
      <c r="AS42" s="32">
        <v>87</v>
      </c>
      <c r="AT42" s="32">
        <v>98</v>
      </c>
      <c r="AU42" s="32">
        <v>100</v>
      </c>
    </row>
    <row r="43" spans="1:47" ht="26.25" x14ac:dyDescent="0.25">
      <c r="A43" s="12" t="s">
        <v>72</v>
      </c>
      <c r="B43" s="28"/>
      <c r="C43" s="28"/>
      <c r="D43" s="28"/>
      <c r="E43" s="26"/>
      <c r="F43" s="26"/>
      <c r="G43" s="26"/>
      <c r="H43" s="26"/>
      <c r="I43" s="26"/>
      <c r="J43" s="26"/>
      <c r="K43" s="32"/>
      <c r="L43" s="32"/>
      <c r="M43" s="32"/>
      <c r="N43" s="32"/>
      <c r="O43" s="32"/>
      <c r="P43" s="32"/>
      <c r="Q43" s="32"/>
      <c r="R43" s="32"/>
      <c r="S43" s="32"/>
      <c r="T43" s="7"/>
      <c r="V43" s="26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ht="26.25" x14ac:dyDescent="0.25">
      <c r="A44" s="12" t="s">
        <v>73</v>
      </c>
      <c r="B44" s="28">
        <v>498</v>
      </c>
      <c r="C44" s="28">
        <v>765</v>
      </c>
      <c r="D44" s="28">
        <v>686</v>
      </c>
      <c r="E44" s="26"/>
      <c r="F44" s="26">
        <v>742</v>
      </c>
      <c r="G44" s="26">
        <v>724</v>
      </c>
      <c r="H44" s="26">
        <v>667</v>
      </c>
      <c r="I44" s="26"/>
      <c r="J44" s="26">
        <v>583</v>
      </c>
      <c r="K44" s="32">
        <v>435</v>
      </c>
      <c r="L44" s="32">
        <v>293</v>
      </c>
      <c r="M44" s="32"/>
      <c r="N44" s="32">
        <v>259</v>
      </c>
      <c r="O44" s="32">
        <v>621</v>
      </c>
      <c r="P44" s="32">
        <v>674</v>
      </c>
      <c r="Q44" s="32"/>
      <c r="R44" s="32">
        <v>684</v>
      </c>
      <c r="S44" s="32">
        <v>1023</v>
      </c>
      <c r="T44" s="7">
        <v>834</v>
      </c>
      <c r="V44" s="26">
        <v>892</v>
      </c>
      <c r="W44" s="32">
        <v>754</v>
      </c>
      <c r="X44" s="32">
        <v>661</v>
      </c>
      <c r="Y44" s="32">
        <v>688</v>
      </c>
      <c r="Z44" s="32">
        <v>363</v>
      </c>
      <c r="AA44" s="32">
        <v>243</v>
      </c>
      <c r="AB44" s="32">
        <v>452</v>
      </c>
      <c r="AC44" s="32">
        <v>380</v>
      </c>
      <c r="AD44" s="32">
        <v>629</v>
      </c>
      <c r="AE44" s="32">
        <v>1033</v>
      </c>
      <c r="AF44" s="32">
        <v>996</v>
      </c>
      <c r="AG44" s="32">
        <v>1629</v>
      </c>
      <c r="AH44" s="32">
        <v>908</v>
      </c>
      <c r="AI44" s="32">
        <v>712</v>
      </c>
      <c r="AJ44" s="32">
        <v>752</v>
      </c>
      <c r="AK44" s="32">
        <v>513</v>
      </c>
      <c r="AL44" s="32">
        <v>109</v>
      </c>
      <c r="AM44" s="32">
        <v>177</v>
      </c>
      <c r="AN44" s="32">
        <v>440</v>
      </c>
      <c r="AO44" s="32">
        <v>584</v>
      </c>
      <c r="AP44" s="32">
        <v>659</v>
      </c>
      <c r="AQ44" s="32">
        <v>732</v>
      </c>
      <c r="AR44" s="32">
        <v>903</v>
      </c>
      <c r="AS44" s="32">
        <v>755</v>
      </c>
      <c r="AT44" s="32">
        <v>810</v>
      </c>
      <c r="AU44" s="32">
        <v>1101</v>
      </c>
    </row>
    <row r="45" spans="1:47" ht="26.25" x14ac:dyDescent="0.25">
      <c r="A45" s="12" t="s">
        <v>74</v>
      </c>
      <c r="B45" s="28">
        <v>558</v>
      </c>
      <c r="C45" s="28">
        <v>923</v>
      </c>
      <c r="D45" s="28">
        <v>847</v>
      </c>
      <c r="E45" s="26"/>
      <c r="F45" s="26">
        <v>784</v>
      </c>
      <c r="G45" s="26">
        <v>762</v>
      </c>
      <c r="H45" s="26">
        <v>722</v>
      </c>
      <c r="I45" s="26"/>
      <c r="J45" s="26">
        <v>642</v>
      </c>
      <c r="K45" s="32">
        <v>483</v>
      </c>
      <c r="L45" s="32">
        <v>320</v>
      </c>
      <c r="M45" s="32"/>
      <c r="N45" s="32">
        <v>266</v>
      </c>
      <c r="O45" s="32">
        <v>634</v>
      </c>
      <c r="P45" s="32">
        <v>750</v>
      </c>
      <c r="Q45" s="32"/>
      <c r="R45" s="32">
        <v>705</v>
      </c>
      <c r="S45" s="32">
        <v>1042</v>
      </c>
      <c r="T45" s="7">
        <v>902</v>
      </c>
      <c r="V45" s="26">
        <v>964</v>
      </c>
      <c r="W45" s="32">
        <v>772</v>
      </c>
      <c r="X45" s="32">
        <v>697</v>
      </c>
      <c r="Y45" s="32">
        <v>731</v>
      </c>
      <c r="Z45" s="32">
        <v>464</v>
      </c>
      <c r="AA45" s="32">
        <v>266</v>
      </c>
      <c r="AB45" s="32">
        <v>519</v>
      </c>
      <c r="AC45" s="32">
        <v>412</v>
      </c>
      <c r="AD45" s="32">
        <v>648</v>
      </c>
      <c r="AE45" s="32">
        <v>874</v>
      </c>
      <c r="AF45" s="32">
        <v>514</v>
      </c>
      <c r="AG45" s="32">
        <v>453</v>
      </c>
      <c r="AH45" s="32">
        <v>972</v>
      </c>
      <c r="AI45" s="32">
        <v>761</v>
      </c>
      <c r="AJ45" s="32">
        <v>848</v>
      </c>
      <c r="AK45" s="32">
        <v>543</v>
      </c>
      <c r="AL45" s="32">
        <v>614</v>
      </c>
      <c r="AM45" s="32">
        <v>401</v>
      </c>
      <c r="AN45" s="32">
        <v>463</v>
      </c>
      <c r="AO45" s="32">
        <v>622</v>
      </c>
      <c r="AP45" s="32">
        <v>826</v>
      </c>
      <c r="AQ45" s="32">
        <v>983</v>
      </c>
      <c r="AR45" s="32">
        <v>1253</v>
      </c>
      <c r="AS45" s="32">
        <v>1099</v>
      </c>
      <c r="AT45" s="32">
        <v>1020</v>
      </c>
      <c r="AU45" s="32">
        <v>1213</v>
      </c>
    </row>
    <row r="46" spans="1:47" ht="26.25" x14ac:dyDescent="0.25">
      <c r="A46" s="12" t="s">
        <v>75</v>
      </c>
      <c r="B46" s="28"/>
      <c r="C46" s="28"/>
      <c r="D46" s="28"/>
      <c r="E46" s="26"/>
      <c r="F46" s="26">
        <v>1279</v>
      </c>
      <c r="G46" s="26">
        <v>2361</v>
      </c>
      <c r="H46" s="26">
        <v>2202</v>
      </c>
      <c r="I46" s="26"/>
      <c r="J46" s="26">
        <v>2000</v>
      </c>
      <c r="K46" s="32">
        <v>1702</v>
      </c>
      <c r="L46" s="32">
        <v>1338</v>
      </c>
      <c r="M46" s="32"/>
      <c r="N46" s="32">
        <v>1339</v>
      </c>
      <c r="O46" s="32">
        <v>1331</v>
      </c>
      <c r="P46" s="32">
        <v>1444</v>
      </c>
      <c r="Q46" s="32"/>
      <c r="R46" s="32">
        <v>1564</v>
      </c>
      <c r="S46" s="32">
        <v>1994</v>
      </c>
      <c r="T46" s="7">
        <v>2200</v>
      </c>
      <c r="V46" s="26">
        <v>1918</v>
      </c>
      <c r="W46" s="32">
        <v>1841</v>
      </c>
      <c r="X46" s="32">
        <v>1833</v>
      </c>
      <c r="Y46" s="32">
        <v>1627</v>
      </c>
      <c r="Z46" s="32">
        <v>809</v>
      </c>
      <c r="AA46" s="32">
        <v>735</v>
      </c>
      <c r="AB46" s="32">
        <v>694</v>
      </c>
      <c r="AC46" s="32">
        <v>624</v>
      </c>
      <c r="AD46" s="32">
        <v>956</v>
      </c>
      <c r="AE46" s="32">
        <v>1174</v>
      </c>
      <c r="AF46" s="32">
        <v>1298</v>
      </c>
      <c r="AG46" s="32">
        <v>1473</v>
      </c>
      <c r="AH46" s="32">
        <v>1341</v>
      </c>
      <c r="AI46" s="32">
        <v>1322</v>
      </c>
      <c r="AJ46" s="32">
        <v>1202</v>
      </c>
      <c r="AK46" s="32">
        <v>1129</v>
      </c>
      <c r="AL46" s="32">
        <v>1129</v>
      </c>
      <c r="AM46" s="32">
        <v>899</v>
      </c>
      <c r="AN46" s="32">
        <v>762</v>
      </c>
      <c r="AO46" s="32">
        <v>801</v>
      </c>
      <c r="AP46" s="32">
        <v>882</v>
      </c>
      <c r="AQ46" s="32">
        <v>433</v>
      </c>
      <c r="AR46" s="32">
        <v>1764</v>
      </c>
      <c r="AS46" s="32">
        <v>1764</v>
      </c>
      <c r="AT46" s="32">
        <v>2061</v>
      </c>
      <c r="AU46" s="32">
        <v>2100</v>
      </c>
    </row>
    <row r="47" spans="1:47" ht="26.25" x14ac:dyDescent="0.25">
      <c r="A47" s="12" t="s">
        <v>76</v>
      </c>
      <c r="B47" s="28"/>
      <c r="C47" s="28"/>
      <c r="D47" s="28"/>
      <c r="E47" s="26"/>
      <c r="F47" s="26">
        <v>989</v>
      </c>
      <c r="G47" s="26">
        <v>1000</v>
      </c>
      <c r="H47" s="26">
        <v>1001</v>
      </c>
      <c r="I47" s="26"/>
      <c r="J47" s="26">
        <v>974</v>
      </c>
      <c r="K47" s="32">
        <v>1055</v>
      </c>
      <c r="L47" s="32">
        <v>1215</v>
      </c>
      <c r="M47" s="32"/>
      <c r="N47" s="32">
        <v>1211</v>
      </c>
      <c r="O47" s="32">
        <v>1178</v>
      </c>
      <c r="P47" s="32">
        <v>1101</v>
      </c>
      <c r="Q47" s="32"/>
      <c r="R47" s="32">
        <v>1245</v>
      </c>
      <c r="S47" s="32">
        <v>1301</v>
      </c>
      <c r="T47" s="7">
        <v>1275</v>
      </c>
      <c r="V47" s="26">
        <v>1376</v>
      </c>
      <c r="W47" s="32">
        <v>1443</v>
      </c>
      <c r="X47" s="32">
        <v>1507</v>
      </c>
      <c r="Y47" s="32">
        <v>1616</v>
      </c>
      <c r="Z47" s="32">
        <v>1858</v>
      </c>
      <c r="AA47" s="32">
        <v>1796</v>
      </c>
      <c r="AB47" s="32">
        <v>1911</v>
      </c>
      <c r="AC47" s="32">
        <v>1906</v>
      </c>
      <c r="AD47" s="32">
        <v>2042</v>
      </c>
      <c r="AE47" s="32">
        <v>2101</v>
      </c>
      <c r="AF47" s="32">
        <v>916</v>
      </c>
      <c r="AG47" s="32">
        <v>1301</v>
      </c>
      <c r="AH47" s="32">
        <v>2555</v>
      </c>
      <c r="AI47" s="32">
        <v>2695</v>
      </c>
      <c r="AJ47" s="32">
        <v>2761</v>
      </c>
      <c r="AK47" s="32">
        <v>1391</v>
      </c>
      <c r="AL47" s="32">
        <v>1063</v>
      </c>
      <c r="AM47" s="32">
        <v>1339</v>
      </c>
      <c r="AN47" s="32">
        <v>2894</v>
      </c>
      <c r="AO47" s="47">
        <v>3009</v>
      </c>
      <c r="AP47" s="47">
        <v>3203</v>
      </c>
      <c r="AQ47" s="47">
        <v>3199</v>
      </c>
      <c r="AR47" s="47">
        <v>4873</v>
      </c>
      <c r="AS47" s="47">
        <v>3140</v>
      </c>
      <c r="AT47" s="47">
        <v>3149</v>
      </c>
      <c r="AU47" s="47">
        <v>3299</v>
      </c>
    </row>
    <row r="48" spans="1:47" x14ac:dyDescent="0.25">
      <c r="A48" s="21" t="s">
        <v>77</v>
      </c>
      <c r="B48" s="29"/>
      <c r="C48" s="29"/>
      <c r="D48" s="29"/>
      <c r="E48" s="29"/>
      <c r="F48" s="29">
        <v>152</v>
      </c>
      <c r="G48" s="29">
        <v>146</v>
      </c>
      <c r="H48" s="29">
        <v>172</v>
      </c>
      <c r="I48" s="29"/>
      <c r="J48" s="29">
        <v>187</v>
      </c>
      <c r="K48" s="33">
        <v>154</v>
      </c>
      <c r="L48" s="33">
        <v>118</v>
      </c>
      <c r="M48" s="33"/>
      <c r="N48" s="33">
        <v>314</v>
      </c>
      <c r="O48" s="33">
        <v>178</v>
      </c>
      <c r="P48" s="33">
        <v>193</v>
      </c>
      <c r="Q48" s="33"/>
      <c r="R48" s="33">
        <v>65</v>
      </c>
      <c r="S48" s="33">
        <v>74</v>
      </c>
      <c r="T48" s="35">
        <v>89</v>
      </c>
      <c r="V48" s="29">
        <v>117</v>
      </c>
      <c r="W48" s="33">
        <v>133</v>
      </c>
      <c r="X48" s="33">
        <v>154</v>
      </c>
      <c r="Y48" s="33">
        <v>166</v>
      </c>
      <c r="Z48" s="33">
        <v>164</v>
      </c>
      <c r="AA48" s="33">
        <v>149</v>
      </c>
      <c r="AB48" s="33">
        <v>11</v>
      </c>
      <c r="AC48" s="33">
        <v>87</v>
      </c>
      <c r="AD48" s="33">
        <v>28</v>
      </c>
      <c r="AE48" s="33">
        <v>40</v>
      </c>
      <c r="AF48" s="33">
        <v>106</v>
      </c>
      <c r="AG48" s="33">
        <v>12</v>
      </c>
      <c r="AH48" s="33">
        <v>96</v>
      </c>
      <c r="AI48" s="33">
        <v>87</v>
      </c>
      <c r="AJ48" s="33">
        <v>139</v>
      </c>
      <c r="AK48" s="33">
        <v>49</v>
      </c>
      <c r="AL48" s="33">
        <v>49</v>
      </c>
      <c r="AM48" s="33">
        <v>48</v>
      </c>
      <c r="AN48" s="33">
        <v>317</v>
      </c>
      <c r="AO48" s="33">
        <v>417</v>
      </c>
      <c r="AP48" s="33">
        <v>62</v>
      </c>
      <c r="AQ48" s="33">
        <v>298</v>
      </c>
      <c r="AR48" s="33">
        <v>457</v>
      </c>
      <c r="AS48" s="33">
        <v>36</v>
      </c>
      <c r="AT48" s="33">
        <v>81</v>
      </c>
      <c r="AU48" s="33">
        <v>98</v>
      </c>
    </row>
    <row r="49" spans="1:47" x14ac:dyDescent="0.25">
      <c r="A49" s="21" t="s">
        <v>78</v>
      </c>
      <c r="B49" s="29"/>
      <c r="C49" s="29"/>
      <c r="D49" s="29"/>
      <c r="E49" s="29"/>
      <c r="F49" s="29">
        <v>479</v>
      </c>
      <c r="G49" s="29">
        <v>936</v>
      </c>
      <c r="H49" s="29">
        <v>1147</v>
      </c>
      <c r="I49" s="29"/>
      <c r="J49" s="29">
        <v>1153</v>
      </c>
      <c r="K49" s="33">
        <v>1006</v>
      </c>
      <c r="L49" s="33">
        <v>751</v>
      </c>
      <c r="M49" s="33"/>
      <c r="N49" s="33">
        <v>724</v>
      </c>
      <c r="O49" s="33">
        <v>861</v>
      </c>
      <c r="P49" s="33">
        <v>427</v>
      </c>
      <c r="Q49" s="33"/>
      <c r="R49" s="33">
        <v>572</v>
      </c>
      <c r="S49" s="33">
        <v>445</v>
      </c>
      <c r="T49" s="35">
        <v>652</v>
      </c>
      <c r="V49" s="29">
        <v>925</v>
      </c>
      <c r="W49" s="33">
        <v>740</v>
      </c>
      <c r="X49" s="33">
        <v>666</v>
      </c>
      <c r="Y49" s="33">
        <v>631</v>
      </c>
      <c r="Z49" s="33">
        <v>969</v>
      </c>
      <c r="AA49" s="33">
        <v>799</v>
      </c>
      <c r="AB49" s="33">
        <v>222</v>
      </c>
      <c r="AC49" s="33">
        <v>201</v>
      </c>
      <c r="AD49" s="33">
        <v>437</v>
      </c>
      <c r="AE49" s="33">
        <v>506</v>
      </c>
      <c r="AF49" s="33">
        <v>816</v>
      </c>
      <c r="AG49" s="33">
        <v>816</v>
      </c>
      <c r="AH49" s="33">
        <v>912</v>
      </c>
      <c r="AI49" s="33">
        <v>390</v>
      </c>
      <c r="AJ49" s="33">
        <v>854</v>
      </c>
      <c r="AK49" s="33">
        <v>596</v>
      </c>
      <c r="AL49" s="33">
        <v>596</v>
      </c>
      <c r="AM49" s="33">
        <v>249</v>
      </c>
      <c r="AN49" s="33">
        <v>318</v>
      </c>
      <c r="AO49" s="33">
        <v>246</v>
      </c>
      <c r="AP49" s="33">
        <v>336</v>
      </c>
      <c r="AQ49" s="33">
        <v>253</v>
      </c>
      <c r="AR49" s="33">
        <v>280</v>
      </c>
      <c r="AS49" s="33">
        <v>122</v>
      </c>
      <c r="AT49" s="33">
        <v>533</v>
      </c>
      <c r="AU49" s="33">
        <v>608</v>
      </c>
    </row>
    <row r="50" spans="1:47" x14ac:dyDescent="0.25">
      <c r="A50" s="21" t="s">
        <v>79</v>
      </c>
      <c r="B50" s="29"/>
      <c r="C50" s="29"/>
      <c r="D50" s="29"/>
      <c r="E50" s="29"/>
      <c r="F50" s="29">
        <v>702</v>
      </c>
      <c r="G50" s="29">
        <v>853</v>
      </c>
      <c r="H50" s="29">
        <v>873</v>
      </c>
      <c r="I50" s="29"/>
      <c r="J50" s="29">
        <v>866</v>
      </c>
      <c r="K50" s="33">
        <v>771</v>
      </c>
      <c r="L50" s="33">
        <v>577</v>
      </c>
      <c r="M50" s="33"/>
      <c r="N50" s="33">
        <v>636</v>
      </c>
      <c r="O50" s="33">
        <v>855</v>
      </c>
      <c r="P50" s="33">
        <v>563</v>
      </c>
      <c r="Q50" s="33"/>
      <c r="R50" s="33">
        <v>586</v>
      </c>
      <c r="S50" s="33">
        <v>654</v>
      </c>
      <c r="T50" s="35">
        <v>717</v>
      </c>
      <c r="V50" s="29">
        <v>811</v>
      </c>
      <c r="W50" s="33">
        <v>732</v>
      </c>
      <c r="X50" s="33">
        <v>630</v>
      </c>
      <c r="Y50" s="33">
        <v>618</v>
      </c>
      <c r="Z50" s="33">
        <v>512</v>
      </c>
      <c r="AA50" s="33">
        <v>392</v>
      </c>
      <c r="AB50" s="33">
        <v>170</v>
      </c>
      <c r="AC50" s="33">
        <v>229</v>
      </c>
      <c r="AD50" s="33">
        <v>413</v>
      </c>
      <c r="AE50" s="33">
        <v>961</v>
      </c>
      <c r="AF50" s="33">
        <v>683</v>
      </c>
      <c r="AG50" s="33">
        <v>820</v>
      </c>
      <c r="AH50" s="33">
        <v>754</v>
      </c>
      <c r="AI50" s="33">
        <v>418</v>
      </c>
      <c r="AJ50" s="33">
        <v>617</v>
      </c>
      <c r="AK50" s="33">
        <v>319</v>
      </c>
      <c r="AL50" s="33">
        <v>319</v>
      </c>
      <c r="AM50" s="33">
        <v>267</v>
      </c>
      <c r="AN50" s="33">
        <v>194</v>
      </c>
      <c r="AO50" s="33">
        <v>145</v>
      </c>
      <c r="AP50" s="33">
        <v>95</v>
      </c>
      <c r="AQ50" s="33">
        <v>200</v>
      </c>
      <c r="AR50" s="33">
        <v>327</v>
      </c>
      <c r="AS50" s="33">
        <v>387</v>
      </c>
      <c r="AT50" s="33">
        <v>994</v>
      </c>
      <c r="AU50" s="33">
        <v>1030</v>
      </c>
    </row>
    <row r="51" spans="1:47" ht="26.25" x14ac:dyDescent="0.25">
      <c r="A51" s="18" t="s">
        <v>80</v>
      </c>
      <c r="B51" s="26">
        <v>1039</v>
      </c>
      <c r="C51" s="26">
        <v>1445</v>
      </c>
      <c r="D51" s="26">
        <v>2075</v>
      </c>
      <c r="E51" s="26"/>
      <c r="F51" s="26">
        <v>2053</v>
      </c>
      <c r="G51" s="26">
        <v>2089</v>
      </c>
      <c r="H51" s="26">
        <v>1922</v>
      </c>
      <c r="I51" s="26"/>
      <c r="J51" s="26">
        <v>1812</v>
      </c>
      <c r="K51" s="32">
        <v>1436</v>
      </c>
      <c r="L51" s="32">
        <v>1303</v>
      </c>
      <c r="M51" s="32"/>
      <c r="N51" s="32">
        <v>1255</v>
      </c>
      <c r="O51" s="32">
        <v>1163</v>
      </c>
      <c r="P51" s="32">
        <v>1252</v>
      </c>
      <c r="Q51" s="32"/>
      <c r="R51" s="32">
        <v>1235</v>
      </c>
      <c r="S51" s="32">
        <v>1390</v>
      </c>
      <c r="T51" s="7">
        <v>1928</v>
      </c>
      <c r="V51" s="26">
        <v>1235</v>
      </c>
      <c r="W51" s="32">
        <v>1761</v>
      </c>
      <c r="X51" s="32">
        <v>1592</v>
      </c>
      <c r="Y51" s="32">
        <v>1778</v>
      </c>
      <c r="Z51" s="32">
        <v>1102</v>
      </c>
      <c r="AA51" s="32">
        <v>1281</v>
      </c>
      <c r="AB51" s="32">
        <v>883</v>
      </c>
      <c r="AC51" s="32">
        <v>701</v>
      </c>
      <c r="AD51" s="32">
        <v>779</v>
      </c>
      <c r="AE51" s="32">
        <v>1107</v>
      </c>
      <c r="AF51" s="32">
        <v>1174</v>
      </c>
      <c r="AG51" s="32">
        <v>1414</v>
      </c>
      <c r="AH51" s="32">
        <v>1370</v>
      </c>
      <c r="AI51" s="32">
        <v>1624</v>
      </c>
      <c r="AJ51" s="32">
        <v>1500</v>
      </c>
      <c r="AK51" s="32">
        <v>1481</v>
      </c>
      <c r="AL51" s="32">
        <v>1184</v>
      </c>
      <c r="AM51" s="32">
        <v>1559</v>
      </c>
      <c r="AN51" s="32">
        <v>1016</v>
      </c>
      <c r="AO51" s="32">
        <v>1212</v>
      </c>
      <c r="AP51" s="32">
        <v>1224</v>
      </c>
      <c r="AQ51" s="32">
        <v>1173</v>
      </c>
      <c r="AR51" s="32">
        <v>1702</v>
      </c>
      <c r="AS51" s="32">
        <v>1963</v>
      </c>
      <c r="AT51" s="32">
        <v>2042</v>
      </c>
      <c r="AU51" s="32">
        <v>1993</v>
      </c>
    </row>
    <row r="52" spans="1:47" ht="26.25" x14ac:dyDescent="0.25">
      <c r="A52" s="18" t="s">
        <v>81</v>
      </c>
      <c r="B52" s="28">
        <v>145</v>
      </c>
      <c r="C52" s="28">
        <v>60</v>
      </c>
      <c r="D52" s="28">
        <v>77</v>
      </c>
      <c r="E52" s="26"/>
      <c r="F52" s="26">
        <v>101</v>
      </c>
      <c r="G52" s="26">
        <v>152</v>
      </c>
      <c r="H52" s="26">
        <v>86</v>
      </c>
      <c r="I52" s="26"/>
      <c r="J52" s="26">
        <v>74</v>
      </c>
      <c r="K52" s="32">
        <v>52</v>
      </c>
      <c r="L52" s="32">
        <v>42</v>
      </c>
      <c r="M52" s="32"/>
      <c r="N52" s="32">
        <v>14</v>
      </c>
      <c r="O52" s="32">
        <v>39</v>
      </c>
      <c r="P52" s="32">
        <v>72</v>
      </c>
      <c r="Q52" s="32"/>
      <c r="R52" s="32">
        <v>64</v>
      </c>
      <c r="S52" s="32">
        <v>59</v>
      </c>
      <c r="T52" s="7">
        <v>73</v>
      </c>
      <c r="V52" s="26">
        <v>82</v>
      </c>
      <c r="W52" s="32">
        <v>79</v>
      </c>
      <c r="X52" s="32">
        <v>83</v>
      </c>
      <c r="Y52" s="32">
        <v>71</v>
      </c>
      <c r="Z52" s="32">
        <v>40</v>
      </c>
      <c r="AA52" s="32">
        <v>38</v>
      </c>
      <c r="AB52" s="32">
        <v>51</v>
      </c>
      <c r="AC52" s="32">
        <v>31</v>
      </c>
      <c r="AD52" s="32">
        <v>53</v>
      </c>
      <c r="AE52" s="32">
        <v>67</v>
      </c>
      <c r="AF52" s="32">
        <v>63</v>
      </c>
      <c r="AG52" s="32">
        <v>58</v>
      </c>
      <c r="AH52" s="32">
        <v>51</v>
      </c>
      <c r="AI52" s="32">
        <v>72</v>
      </c>
      <c r="AJ52" s="32">
        <v>80</v>
      </c>
      <c r="AK52" s="32">
        <v>71</v>
      </c>
      <c r="AL52" s="32">
        <v>39</v>
      </c>
      <c r="AM52" s="32">
        <v>23</v>
      </c>
      <c r="AN52" s="32">
        <v>63</v>
      </c>
      <c r="AO52" s="32">
        <v>121</v>
      </c>
      <c r="AP52" s="32">
        <v>88</v>
      </c>
      <c r="AQ52" s="32">
        <v>108</v>
      </c>
      <c r="AR52" s="32">
        <v>76</v>
      </c>
      <c r="AS52" s="32">
        <v>202</v>
      </c>
      <c r="AT52" s="32">
        <v>98</v>
      </c>
      <c r="AU52" s="32">
        <v>100</v>
      </c>
    </row>
    <row r="53" spans="1:47" ht="26.25" x14ac:dyDescent="0.25">
      <c r="A53" s="39" t="s">
        <v>82</v>
      </c>
      <c r="B53" s="40"/>
      <c r="C53" s="40"/>
      <c r="D53" s="40"/>
      <c r="E53" s="40"/>
      <c r="F53" s="40">
        <v>1178</v>
      </c>
      <c r="G53" s="40">
        <v>1204</v>
      </c>
      <c r="H53" s="40">
        <v>1221</v>
      </c>
      <c r="I53" s="40"/>
      <c r="J53" s="40">
        <v>1082</v>
      </c>
      <c r="K53" s="41">
        <v>959</v>
      </c>
      <c r="L53" s="41">
        <v>914</v>
      </c>
      <c r="M53" s="41"/>
      <c r="N53" s="41">
        <v>958</v>
      </c>
      <c r="O53" s="41">
        <v>840</v>
      </c>
      <c r="P53" s="41">
        <v>954</v>
      </c>
      <c r="Q53" s="41"/>
      <c r="R53" s="41">
        <v>833</v>
      </c>
      <c r="S53" s="41">
        <v>845</v>
      </c>
      <c r="T53" s="41">
        <v>983</v>
      </c>
      <c r="U53" s="42"/>
      <c r="V53" s="40">
        <v>977</v>
      </c>
      <c r="W53" s="41">
        <v>1240</v>
      </c>
      <c r="X53" s="41">
        <v>969</v>
      </c>
      <c r="Y53" s="44">
        <v>1204</v>
      </c>
      <c r="Z53" s="41">
        <v>921</v>
      </c>
      <c r="AA53" s="32">
        <v>1132</v>
      </c>
      <c r="AB53" s="32">
        <v>787</v>
      </c>
      <c r="AC53" s="32">
        <v>619</v>
      </c>
      <c r="AD53" s="32">
        <v>726</v>
      </c>
      <c r="AE53" s="32">
        <v>819</v>
      </c>
      <c r="AF53" s="32">
        <v>842</v>
      </c>
      <c r="AG53" s="32">
        <v>1051</v>
      </c>
      <c r="AH53" s="32">
        <v>1138</v>
      </c>
      <c r="AI53" s="32">
        <v>1194</v>
      </c>
      <c r="AJ53" s="32">
        <v>1258</v>
      </c>
      <c r="AK53" s="32">
        <v>1060</v>
      </c>
      <c r="AL53" s="32">
        <v>1115</v>
      </c>
      <c r="AM53" s="32">
        <v>960</v>
      </c>
      <c r="AN53" s="32">
        <v>1716</v>
      </c>
      <c r="AO53" s="32">
        <v>983</v>
      </c>
      <c r="AP53" s="32">
        <v>1024</v>
      </c>
      <c r="AQ53" s="32">
        <v>1171</v>
      </c>
      <c r="AR53" s="32">
        <v>1698</v>
      </c>
      <c r="AS53" s="32">
        <v>1944</v>
      </c>
      <c r="AT53" s="32">
        <v>1069</v>
      </c>
      <c r="AU53" s="32">
        <v>1503</v>
      </c>
    </row>
    <row r="54" spans="1:47" x14ac:dyDescent="0.25">
      <c r="A54" s="22"/>
      <c r="B54" s="30"/>
      <c r="C54" s="30"/>
      <c r="D54" s="30"/>
      <c r="E54" s="30"/>
      <c r="F54" s="30"/>
      <c r="G54" s="30"/>
      <c r="H54" s="30"/>
      <c r="I54" s="30"/>
      <c r="J54" s="30"/>
      <c r="K54" s="34"/>
      <c r="L54" s="34"/>
      <c r="M54" s="34"/>
      <c r="N54" s="34"/>
      <c r="O54" s="34"/>
      <c r="P54" s="34"/>
      <c r="Q54" s="34"/>
      <c r="R54" s="34"/>
      <c r="S54" s="34"/>
      <c r="V54" s="30"/>
      <c r="W54" s="34"/>
      <c r="X54" s="34"/>
      <c r="Y54" s="45"/>
      <c r="Z54" s="34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45" x14ac:dyDescent="0.25">
      <c r="A55" s="43" t="s">
        <v>83</v>
      </c>
      <c r="B55" s="40"/>
      <c r="C55" s="40"/>
      <c r="D55" s="40"/>
      <c r="E55" s="40"/>
      <c r="F55" s="40">
        <v>1452</v>
      </c>
      <c r="G55" s="40">
        <v>2096</v>
      </c>
      <c r="H55" s="40">
        <v>2347</v>
      </c>
      <c r="I55" s="40"/>
      <c r="J55" s="40">
        <v>2415</v>
      </c>
      <c r="K55" s="41">
        <v>2125</v>
      </c>
      <c r="L55" s="41">
        <v>1602</v>
      </c>
      <c r="M55" s="41"/>
      <c r="N55" s="41">
        <v>2413</v>
      </c>
      <c r="O55" s="41">
        <v>2072</v>
      </c>
      <c r="P55" s="41">
        <v>1346</v>
      </c>
      <c r="Q55" s="41"/>
      <c r="R55" s="41">
        <v>1350</v>
      </c>
      <c r="S55" s="41">
        <v>1328</v>
      </c>
      <c r="T55" s="41">
        <v>1630</v>
      </c>
      <c r="U55" s="42"/>
      <c r="V55" s="40">
        <v>2148</v>
      </c>
      <c r="W55" s="41">
        <v>1898</v>
      </c>
      <c r="X55" s="41">
        <v>1704</v>
      </c>
      <c r="Y55" s="46">
        <v>1653</v>
      </c>
      <c r="Z55" s="41">
        <v>1853</v>
      </c>
      <c r="AA55" s="38">
        <v>1495</v>
      </c>
      <c r="AB55" s="38">
        <v>424</v>
      </c>
      <c r="AC55" s="38">
        <v>650</v>
      </c>
      <c r="AD55" s="38">
        <v>953</v>
      </c>
      <c r="AE55" s="38">
        <v>1089</v>
      </c>
      <c r="AF55" s="38">
        <v>1045</v>
      </c>
      <c r="AG55" s="38">
        <v>1719</v>
      </c>
      <c r="AH55" s="38">
        <v>1866</v>
      </c>
      <c r="AI55" s="38">
        <v>995</v>
      </c>
      <c r="AJ55" s="38">
        <v>1781</v>
      </c>
      <c r="AK55" s="38">
        <v>1041</v>
      </c>
      <c r="AL55" s="38">
        <v>1464</v>
      </c>
      <c r="AM55" s="38">
        <v>1889</v>
      </c>
      <c r="AN55" s="38">
        <v>848</v>
      </c>
      <c r="AO55" s="38">
        <v>758</v>
      </c>
      <c r="AP55" s="38">
        <v>1096</v>
      </c>
      <c r="AQ55" s="38">
        <v>1772</v>
      </c>
      <c r="AR55" s="38">
        <v>1684</v>
      </c>
      <c r="AS55" s="38">
        <v>1803</v>
      </c>
      <c r="AT55" s="38">
        <v>1826</v>
      </c>
      <c r="AU55" s="38">
        <v>1987</v>
      </c>
    </row>
    <row r="56" spans="1:47" x14ac:dyDescent="0.25">
      <c r="A56" s="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FY14</vt:lpstr>
      <vt:lpstr>FY 13</vt:lpstr>
      <vt:lpstr>FY17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CityUser</dc:creator>
  <cp:lastModifiedBy>Heard, Deborah W</cp:lastModifiedBy>
  <cp:lastPrinted>2016-08-18T12:23:02Z</cp:lastPrinted>
  <dcterms:created xsi:type="dcterms:W3CDTF">2013-03-21T20:40:16Z</dcterms:created>
  <dcterms:modified xsi:type="dcterms:W3CDTF">2016-09-20T14:41:46Z</dcterms:modified>
</cp:coreProperties>
</file>