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8035" windowHeight="10080" activeTab="5"/>
  </bookViews>
  <sheets>
    <sheet name="3Y" sheetId="1" r:id="rId1"/>
    <sheet name="4Y" sheetId="4" r:id="rId2"/>
    <sheet name="Exponential Smoothing" sheetId="2" r:id="rId3"/>
    <sheet name="ES .2" sheetId="3" r:id="rId4"/>
    <sheet name="3Y-" sheetId="5" r:id="rId5"/>
    <sheet name="4Y-" sheetId="6" r:id="rId6"/>
  </sheets>
  <calcPr calcId="144525"/>
</workbook>
</file>

<file path=xl/calcChain.xml><?xml version="1.0" encoding="utf-8"?>
<calcChain xmlns="http://schemas.openxmlformats.org/spreadsheetml/2006/main">
  <c r="N24" i="1" l="1"/>
  <c r="F7" i="6"/>
  <c r="F8" i="6"/>
  <c r="F9" i="6"/>
  <c r="F10" i="6"/>
  <c r="G10" i="6" s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6" i="6"/>
  <c r="D23" i="6"/>
  <c r="G23" i="6" s="1"/>
  <c r="D22" i="6"/>
  <c r="D21" i="6"/>
  <c r="D20" i="6"/>
  <c r="D19" i="6"/>
  <c r="G22" i="6" s="1"/>
  <c r="D18" i="6"/>
  <c r="D17" i="6"/>
  <c r="D16" i="6"/>
  <c r="G16" i="6" s="1"/>
  <c r="D15" i="6"/>
  <c r="G15" i="6" s="1"/>
  <c r="D14" i="6"/>
  <c r="D13" i="6"/>
  <c r="D12" i="6"/>
  <c r="D11" i="6"/>
  <c r="G14" i="6" s="1"/>
  <c r="D10" i="6"/>
  <c r="D9" i="6"/>
  <c r="D8" i="6"/>
  <c r="D7" i="6"/>
  <c r="D6" i="6"/>
  <c r="D5" i="6"/>
  <c r="D4" i="6"/>
  <c r="D3" i="6"/>
  <c r="G6" i="6" s="1"/>
  <c r="D2" i="6"/>
  <c r="N24" i="5"/>
  <c r="M24" i="5"/>
  <c r="L24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" i="5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4" i="3"/>
  <c r="F4" i="3" s="1"/>
  <c r="F3" i="3"/>
  <c r="I3" i="3" s="1"/>
  <c r="J3" i="3" s="1"/>
  <c r="E3" i="3"/>
  <c r="L24" i="2"/>
  <c r="K24" i="2"/>
  <c r="J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4" i="2"/>
  <c r="D3" i="2"/>
  <c r="G18" i="6" l="1"/>
  <c r="J6" i="6"/>
  <c r="K6" i="6" s="1"/>
  <c r="H6" i="6"/>
  <c r="I6" i="6" s="1"/>
  <c r="J10" i="6"/>
  <c r="K10" i="6" s="1"/>
  <c r="H10" i="6"/>
  <c r="I10" i="6" s="1"/>
  <c r="J14" i="6"/>
  <c r="K14" i="6" s="1"/>
  <c r="H14" i="6"/>
  <c r="I14" i="6" s="1"/>
  <c r="J22" i="6"/>
  <c r="K22" i="6" s="1"/>
  <c r="H22" i="6"/>
  <c r="I22" i="6" s="1"/>
  <c r="G7" i="6"/>
  <c r="G8" i="6"/>
  <c r="J23" i="6"/>
  <c r="K23" i="6" s="1"/>
  <c r="H23" i="6"/>
  <c r="I23" i="6" s="1"/>
  <c r="J18" i="6"/>
  <c r="K18" i="6" s="1"/>
  <c r="H18" i="6"/>
  <c r="I18" i="6" s="1"/>
  <c r="J15" i="6"/>
  <c r="K15" i="6" s="1"/>
  <c r="H15" i="6"/>
  <c r="I15" i="6" s="1"/>
  <c r="G9" i="6"/>
  <c r="H16" i="6"/>
  <c r="I16" i="6" s="1"/>
  <c r="J16" i="6"/>
  <c r="K16" i="6" s="1"/>
  <c r="G13" i="6"/>
  <c r="G21" i="6"/>
  <c r="G12" i="6"/>
  <c r="G20" i="6"/>
  <c r="G11" i="6"/>
  <c r="G19" i="6"/>
  <c r="G17" i="6"/>
  <c r="G4" i="3"/>
  <c r="H4" i="3" s="1"/>
  <c r="I4" i="3"/>
  <c r="J4" i="3" s="1"/>
  <c r="G3" i="3"/>
  <c r="J20" i="6" l="1"/>
  <c r="K20" i="6" s="1"/>
  <c r="H20" i="6"/>
  <c r="I20" i="6" s="1"/>
  <c r="J12" i="6"/>
  <c r="K12" i="6" s="1"/>
  <c r="H12" i="6"/>
  <c r="I12" i="6" s="1"/>
  <c r="H17" i="6"/>
  <c r="I17" i="6" s="1"/>
  <c r="J17" i="6"/>
  <c r="K17" i="6" s="1"/>
  <c r="J21" i="6"/>
  <c r="K21" i="6" s="1"/>
  <c r="H21" i="6"/>
  <c r="I21" i="6" s="1"/>
  <c r="J13" i="6"/>
  <c r="K13" i="6" s="1"/>
  <c r="H13" i="6"/>
  <c r="I13" i="6" s="1"/>
  <c r="J19" i="6"/>
  <c r="K19" i="6" s="1"/>
  <c r="H19" i="6"/>
  <c r="I19" i="6" s="1"/>
  <c r="H8" i="6"/>
  <c r="I8" i="6" s="1"/>
  <c r="J8" i="6"/>
  <c r="K8" i="6" s="1"/>
  <c r="H9" i="6"/>
  <c r="I9" i="6" s="1"/>
  <c r="J9" i="6"/>
  <c r="K9" i="6" s="1"/>
  <c r="H7" i="6"/>
  <c r="I7" i="6" s="1"/>
  <c r="J7" i="6"/>
  <c r="K7" i="6" s="1"/>
  <c r="J11" i="6"/>
  <c r="K11" i="6" s="1"/>
  <c r="H11" i="6"/>
  <c r="I11" i="6" s="1"/>
  <c r="H3" i="3"/>
  <c r="F5" i="3"/>
  <c r="L24" i="6" l="1"/>
  <c r="N24" i="6"/>
  <c r="M24" i="6"/>
  <c r="I5" i="3"/>
  <c r="J5" i="3" s="1"/>
  <c r="G5" i="3"/>
  <c r="F6" i="3"/>
  <c r="F7" i="3" l="1"/>
  <c r="H5" i="3"/>
  <c r="I6" i="3"/>
  <c r="J6" i="3" s="1"/>
  <c r="G6" i="3"/>
  <c r="H6" i="3" s="1"/>
  <c r="F8" i="3" l="1"/>
  <c r="I7" i="3"/>
  <c r="J7" i="3" s="1"/>
  <c r="G7" i="3"/>
  <c r="H7" i="3" l="1"/>
  <c r="F9" i="3"/>
  <c r="G8" i="3"/>
  <c r="H8" i="3" s="1"/>
  <c r="I8" i="3"/>
  <c r="J8" i="3" s="1"/>
  <c r="I9" i="3" l="1"/>
  <c r="J9" i="3" s="1"/>
  <c r="G9" i="3"/>
  <c r="F10" i="3"/>
  <c r="H9" i="3" l="1"/>
  <c r="I10" i="3"/>
  <c r="J10" i="3" s="1"/>
  <c r="G10" i="3"/>
  <c r="H10" i="3" s="1"/>
  <c r="F11" i="3"/>
  <c r="I11" i="3" l="1"/>
  <c r="J11" i="3" s="1"/>
  <c r="G11" i="3"/>
  <c r="F12" i="3"/>
  <c r="F13" i="3" l="1"/>
  <c r="G12" i="3"/>
  <c r="H12" i="3" s="1"/>
  <c r="I12" i="3"/>
  <c r="J12" i="3" s="1"/>
  <c r="H11" i="3"/>
  <c r="I13" i="3" l="1"/>
  <c r="J13" i="3" s="1"/>
  <c r="G13" i="3"/>
  <c r="H13" i="3" s="1"/>
  <c r="F14" i="3"/>
  <c r="I14" i="3" l="1"/>
  <c r="J14" i="3" s="1"/>
  <c r="G14" i="3"/>
  <c r="H14" i="3" s="1"/>
  <c r="F15" i="3"/>
  <c r="I15" i="3" l="1"/>
  <c r="J15" i="3" s="1"/>
  <c r="G15" i="3"/>
  <c r="H15" i="3" s="1"/>
  <c r="F16" i="3"/>
  <c r="F17" i="3" l="1"/>
  <c r="G16" i="3"/>
  <c r="H16" i="3" s="1"/>
  <c r="I16" i="3"/>
  <c r="J16" i="3" s="1"/>
  <c r="F18" i="3" l="1"/>
  <c r="I17" i="3"/>
  <c r="J17" i="3" s="1"/>
  <c r="G17" i="3"/>
  <c r="H17" i="3" s="1"/>
  <c r="I18" i="3" l="1"/>
  <c r="J18" i="3" s="1"/>
  <c r="G18" i="3"/>
  <c r="H18" i="3" s="1"/>
  <c r="F19" i="3"/>
  <c r="I19" i="3" l="1"/>
  <c r="J19" i="3" s="1"/>
  <c r="G19" i="3"/>
  <c r="H19" i="3" s="1"/>
  <c r="F20" i="3"/>
  <c r="F21" i="3" l="1"/>
  <c r="G20" i="3"/>
  <c r="H20" i="3" s="1"/>
  <c r="I20" i="3"/>
  <c r="J20" i="3" s="1"/>
  <c r="F23" i="3" l="1"/>
  <c r="F22" i="3"/>
  <c r="I21" i="3"/>
  <c r="J21" i="3" s="1"/>
  <c r="G21" i="3"/>
  <c r="H21" i="3" s="1"/>
  <c r="I22" i="3" l="1"/>
  <c r="J22" i="3" s="1"/>
  <c r="G22" i="3"/>
  <c r="H22" i="3" s="1"/>
  <c r="I23" i="3"/>
  <c r="J23" i="3" s="1"/>
  <c r="K24" i="3" s="1"/>
  <c r="G23" i="3"/>
  <c r="H23" i="3" l="1"/>
  <c r="M24" i="3" s="1"/>
  <c r="L24" i="3"/>
</calcChain>
</file>

<file path=xl/sharedStrings.xml><?xml version="1.0" encoding="utf-8"?>
<sst xmlns="http://schemas.openxmlformats.org/spreadsheetml/2006/main" count="83" uniqueCount="25">
  <si>
    <t>Year</t>
  </si>
  <si>
    <t>Count</t>
  </si>
  <si>
    <t>Days_Open</t>
  </si>
  <si>
    <t>Mean</t>
  </si>
  <si>
    <t>3-Y Moving Average Forecast</t>
  </si>
  <si>
    <t>Forecast Error</t>
  </si>
  <si>
    <t>Abs V of Forecast Error</t>
  </si>
  <si>
    <t>Squarred Forecast Error</t>
  </si>
  <si>
    <t>Percentage Error</t>
  </si>
  <si>
    <t>Abs V of Percent Age Error</t>
  </si>
  <si>
    <t>MAPE</t>
  </si>
  <si>
    <t>MAE/MAD</t>
  </si>
  <si>
    <t>MSE</t>
  </si>
  <si>
    <t>Exp smoothing .3 alpha</t>
    <phoneticPr fontId="2" type="noConversion"/>
  </si>
  <si>
    <t>Absolute Value of Forecast Error</t>
  </si>
  <si>
    <t>Squared Forecast Error</t>
  </si>
  <si>
    <t>Absolute Value of Percentage Error</t>
  </si>
  <si>
    <t>Exp smoothing .2 alpha</t>
    <phoneticPr fontId="2" type="noConversion"/>
  </si>
  <si>
    <t>4-Y Moving Average Forecast</t>
  </si>
  <si>
    <t>No trend or seasonality, there is a horizontal pattern</t>
  </si>
  <si>
    <t>I will run moving average and exponential smoothing with alpha of .2 and .3</t>
  </si>
  <si>
    <t>I will select the best model with the lowest MSE to use for my forecast</t>
  </si>
  <si>
    <t>Days_Count</t>
    <phoneticPr fontId="2" type="noConversion"/>
  </si>
  <si>
    <t xml:space="preserve"> 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</si>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</sst>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3" fontId="0" fillId="2" borderId="0" xfId="0" applyNumberFormat="1" applyFill="1">
      <alignment vertical="center"/>
    </xf>
    <xf numFmtId="41" fontId="0" fillId="2" borderId="0" xfId="1" applyFont="1" applyFill="1">
      <alignment vertical="center"/>
    </xf>
    <xf numFmtId="0" fontId="3" fillId="2" borderId="1" xfId="0" applyFont="1" applyFill="1" applyBorder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41" fontId="0" fillId="2" borderId="0" xfId="1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 .2'!$C$1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cat>
            <c:numRef>
              <c:f>'ES .2'!$A$2:$A$23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2009</c:v>
                </c:pt>
                <c:pt idx="11">
                  <c:v>2010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'ES .2'!$C$2:$C$23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7936"/>
        <c:axId val="94464832"/>
      </c:lineChart>
      <c:catAx>
        <c:axId val="452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64832"/>
        <c:crosses val="autoZero"/>
        <c:auto val="1"/>
        <c:lblAlgn val="ctr"/>
        <c:lblOffset val="100"/>
        <c:noMultiLvlLbl val="0"/>
      </c:catAx>
      <c:valAx>
        <c:axId val="944648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528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19050</xdr:rowOff>
    </xdr:from>
    <xdr:to>
      <xdr:col>16</xdr:col>
      <xdr:colOff>552450</xdr:colOff>
      <xdr:row>17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I32" sqref="I32"/>
    </sheetView>
  </sheetViews>
  <sheetFormatPr defaultRowHeight="16.5" x14ac:dyDescent="0.3"/>
  <cols>
    <col min="12" max="12" width="12.75" bestFit="1" customWidth="1"/>
    <col min="13" max="13" width="14.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24</v>
      </c>
    </row>
    <row r="2" spans="1:14" x14ac:dyDescent="0.3">
      <c r="A2" s="1">
        <v>2000</v>
      </c>
      <c r="B2" s="2" t="s">
        <v>23</v>
      </c>
      <c r="C2" s="1">
        <v>10</v>
      </c>
      <c r="D2" s="2">
        <v>178496.68181818182</v>
      </c>
      <c r="E2" s="1"/>
      <c r="F2" s="1"/>
      <c r="G2" s="1"/>
      <c r="H2" s="1"/>
      <c r="I2" s="1"/>
      <c r="J2" s="1"/>
      <c r="K2" s="1"/>
      <c r="L2" s="1"/>
      <c r="M2" s="1"/>
    </row>
    <row r="3" spans="1:14" x14ac:dyDescent="0.3">
      <c r="A3" s="1">
        <v>2001</v>
      </c>
      <c r="B3" s="2">
        <v>245338</v>
      </c>
      <c r="C3" s="1">
        <v>10</v>
      </c>
      <c r="D3" s="2">
        <v>178497</v>
      </c>
      <c r="E3" s="1"/>
      <c r="F3" s="1"/>
      <c r="G3" s="1"/>
      <c r="H3" s="1"/>
      <c r="I3" s="1"/>
      <c r="J3" s="1"/>
      <c r="K3" s="1"/>
      <c r="L3" s="1"/>
      <c r="M3" s="1"/>
    </row>
    <row r="4" spans="1:14" x14ac:dyDescent="0.3">
      <c r="A4" s="1">
        <v>2002</v>
      </c>
      <c r="B4" s="2">
        <v>209510</v>
      </c>
      <c r="C4" s="1">
        <v>10</v>
      </c>
      <c r="D4" s="2">
        <v>178497</v>
      </c>
      <c r="E4" s="1"/>
      <c r="F4" s="1"/>
      <c r="G4" s="1"/>
      <c r="H4" s="1"/>
      <c r="I4" s="1"/>
      <c r="J4" s="1"/>
      <c r="K4" s="1"/>
      <c r="L4" s="1"/>
      <c r="M4" s="1"/>
    </row>
    <row r="5" spans="1:14" x14ac:dyDescent="0.3">
      <c r="A5" s="1">
        <v>2003</v>
      </c>
      <c r="B5" s="2">
        <v>151235</v>
      </c>
      <c r="C5" s="1">
        <v>11</v>
      </c>
      <c r="D5" s="2">
        <v>178497</v>
      </c>
      <c r="E5" s="2">
        <v>214298</v>
      </c>
      <c r="F5" s="2">
        <v>-35801</v>
      </c>
      <c r="G5" s="1">
        <v>35801</v>
      </c>
      <c r="H5" s="1">
        <v>1281711601</v>
      </c>
      <c r="I5" s="1">
        <v>-0.23672430323668464</v>
      </c>
      <c r="J5" s="1">
        <v>0.23672430323668464</v>
      </c>
      <c r="K5" s="1"/>
      <c r="L5" s="1"/>
      <c r="M5" s="1"/>
    </row>
    <row r="6" spans="1:14" x14ac:dyDescent="0.3">
      <c r="A6" s="1">
        <v>2004</v>
      </c>
      <c r="B6" s="2">
        <v>126596</v>
      </c>
      <c r="C6" s="1">
        <v>11</v>
      </c>
      <c r="D6" s="2">
        <v>178497</v>
      </c>
      <c r="E6" s="2">
        <v>202027.66666666666</v>
      </c>
      <c r="F6" s="2">
        <v>-23530.666666666657</v>
      </c>
      <c r="G6" s="1">
        <v>23530.666666666657</v>
      </c>
      <c r="H6" s="1">
        <v>553692273.77777731</v>
      </c>
      <c r="I6" s="1">
        <v>-0.1858721181290614</v>
      </c>
      <c r="J6" s="1">
        <v>0.1858721181290614</v>
      </c>
      <c r="K6" s="1"/>
      <c r="L6" s="1"/>
      <c r="M6" s="1"/>
    </row>
    <row r="7" spans="1:14" x14ac:dyDescent="0.3">
      <c r="A7" s="1">
        <v>2005</v>
      </c>
      <c r="B7" s="2">
        <v>283333</v>
      </c>
      <c r="C7" s="1">
        <v>10</v>
      </c>
      <c r="D7" s="2">
        <v>178497</v>
      </c>
      <c r="E7" s="2">
        <v>162447</v>
      </c>
      <c r="F7" s="2">
        <v>16050</v>
      </c>
      <c r="G7" s="1">
        <v>16050</v>
      </c>
      <c r="H7" s="1">
        <v>257602500</v>
      </c>
      <c r="I7" s="1">
        <v>5.6647125467206433E-2</v>
      </c>
      <c r="J7" s="1">
        <v>5.6647125467206433E-2</v>
      </c>
      <c r="K7" s="1"/>
      <c r="L7" s="1"/>
      <c r="M7" s="1"/>
    </row>
    <row r="8" spans="1:14" x14ac:dyDescent="0.3">
      <c r="A8" s="1">
        <v>2006</v>
      </c>
      <c r="B8" s="2">
        <v>317012</v>
      </c>
      <c r="C8" s="1">
        <v>10</v>
      </c>
      <c r="D8" s="2">
        <v>178497</v>
      </c>
      <c r="E8" s="2">
        <v>187054.66666666666</v>
      </c>
      <c r="F8" s="2">
        <v>-8557.666666666657</v>
      </c>
      <c r="G8" s="1">
        <v>8557.666666666657</v>
      </c>
      <c r="H8" s="1">
        <v>73233658.777777612</v>
      </c>
      <c r="I8" s="1">
        <v>-2.6994772017042437E-2</v>
      </c>
      <c r="J8" s="1">
        <v>2.6994772017042437E-2</v>
      </c>
      <c r="K8" s="1"/>
      <c r="L8" s="1"/>
      <c r="M8" s="1"/>
    </row>
    <row r="9" spans="1:14" x14ac:dyDescent="0.3">
      <c r="A9" s="1">
        <v>2007</v>
      </c>
      <c r="B9" s="2">
        <v>195251</v>
      </c>
      <c r="C9" s="1">
        <v>5</v>
      </c>
      <c r="D9" s="2">
        <v>178497</v>
      </c>
      <c r="E9" s="2">
        <v>242313.66666666666</v>
      </c>
      <c r="F9" s="2">
        <v>-63816.666666666657</v>
      </c>
      <c r="G9" s="1">
        <v>63816.666666666657</v>
      </c>
      <c r="H9" s="1">
        <v>4072566944.4444432</v>
      </c>
      <c r="I9" s="1">
        <v>-0.32684425005078926</v>
      </c>
      <c r="J9" s="1">
        <v>0.32684425005078926</v>
      </c>
      <c r="K9" s="1"/>
      <c r="L9" s="1"/>
      <c r="M9" s="1"/>
    </row>
    <row r="10" spans="1:14" x14ac:dyDescent="0.3">
      <c r="A10" s="1">
        <v>2008</v>
      </c>
      <c r="B10" s="2">
        <v>81291</v>
      </c>
      <c r="C10" s="1">
        <v>3</v>
      </c>
      <c r="D10" s="2">
        <v>178497</v>
      </c>
      <c r="E10" s="2">
        <v>265198.66666666669</v>
      </c>
      <c r="F10" s="2">
        <v>-86701.666666666686</v>
      </c>
      <c r="G10" s="1">
        <v>86701.666666666686</v>
      </c>
      <c r="H10" s="1">
        <v>7517179002.7777815</v>
      </c>
      <c r="I10" s="1">
        <v>-1.0665592336995078</v>
      </c>
      <c r="J10" s="1">
        <v>1.0665592336995078</v>
      </c>
      <c r="K10" s="1"/>
      <c r="L10" s="1"/>
      <c r="M10" s="1"/>
    </row>
    <row r="11" spans="1:14" x14ac:dyDescent="0.3">
      <c r="A11" s="1">
        <v>2009</v>
      </c>
      <c r="B11" s="2">
        <v>135169</v>
      </c>
      <c r="C11" s="1">
        <v>3</v>
      </c>
      <c r="D11" s="2">
        <v>178497</v>
      </c>
      <c r="E11" s="2">
        <v>197851.33333333334</v>
      </c>
      <c r="F11" s="2">
        <v>-19354.333333333343</v>
      </c>
      <c r="G11" s="1">
        <v>19354.333333333343</v>
      </c>
      <c r="H11" s="1">
        <v>374590218.77777815</v>
      </c>
      <c r="I11" s="1">
        <v>-0.143186184208904</v>
      </c>
      <c r="J11" s="1">
        <v>0.143186184208904</v>
      </c>
      <c r="K11" s="1"/>
      <c r="L11" s="1"/>
      <c r="M11" s="1"/>
    </row>
    <row r="12" spans="1:14" x14ac:dyDescent="0.3">
      <c r="A12" s="1">
        <v>2009</v>
      </c>
      <c r="B12" s="2">
        <v>278189</v>
      </c>
      <c r="C12" s="1">
        <v>10</v>
      </c>
      <c r="D12" s="2">
        <v>178497</v>
      </c>
      <c r="E12" s="2">
        <v>137237</v>
      </c>
      <c r="F12" s="2">
        <v>41260</v>
      </c>
      <c r="G12" s="1">
        <v>41260</v>
      </c>
      <c r="H12" s="1">
        <v>1702387600</v>
      </c>
      <c r="I12" s="1">
        <v>0.1483164323535438</v>
      </c>
      <c r="J12" s="1">
        <v>0.1483164323535438</v>
      </c>
      <c r="K12" s="1"/>
      <c r="L12" s="1"/>
      <c r="M12" s="1"/>
    </row>
    <row r="13" spans="1:14" x14ac:dyDescent="0.3">
      <c r="A13" s="1">
        <v>2010</v>
      </c>
      <c r="B13" s="2">
        <v>130000</v>
      </c>
      <c r="C13" s="1">
        <v>3</v>
      </c>
      <c r="D13" s="2">
        <v>178497</v>
      </c>
      <c r="E13" s="2">
        <v>164883</v>
      </c>
      <c r="F13" s="2">
        <v>13614</v>
      </c>
      <c r="G13" s="1">
        <v>13614</v>
      </c>
      <c r="H13" s="1">
        <v>185340996</v>
      </c>
      <c r="I13" s="1">
        <v>0.10472307692307692</v>
      </c>
      <c r="J13" s="1">
        <v>0.10472307692307692</v>
      </c>
      <c r="K13" s="1"/>
      <c r="L13" s="1"/>
      <c r="M13" s="1"/>
    </row>
    <row r="14" spans="1:14" x14ac:dyDescent="0.3">
      <c r="A14" s="1">
        <v>2010</v>
      </c>
      <c r="B14" s="2">
        <v>117929</v>
      </c>
      <c r="C14" s="1">
        <v>4</v>
      </c>
      <c r="D14" s="2">
        <v>178497</v>
      </c>
      <c r="E14" s="2">
        <v>181119.33333333334</v>
      </c>
      <c r="F14" s="2">
        <v>-2622.333333333343</v>
      </c>
      <c r="G14" s="1">
        <v>2622.333333333343</v>
      </c>
      <c r="H14" s="1">
        <v>6876632.1111111622</v>
      </c>
      <c r="I14" s="1">
        <v>-2.2236543456938863E-2</v>
      </c>
      <c r="J14" s="1">
        <v>2.2236543456938863E-2</v>
      </c>
      <c r="K14" s="1"/>
      <c r="L14" s="1"/>
      <c r="M14" s="1"/>
    </row>
    <row r="15" spans="1:14" x14ac:dyDescent="0.3">
      <c r="A15" s="1">
        <v>2011</v>
      </c>
      <c r="B15" s="2">
        <v>153024</v>
      </c>
      <c r="C15" s="1">
        <v>4</v>
      </c>
      <c r="D15" s="2">
        <v>178497</v>
      </c>
      <c r="E15" s="2">
        <v>175372.66666666666</v>
      </c>
      <c r="F15" s="2">
        <v>3124.333333333343</v>
      </c>
      <c r="G15" s="1">
        <v>3124.333333333343</v>
      </c>
      <c r="H15" s="1">
        <v>9761458.7777778376</v>
      </c>
      <c r="I15" s="1">
        <v>2.041727659277854E-2</v>
      </c>
      <c r="J15" s="1">
        <v>2.041727659277854E-2</v>
      </c>
      <c r="K15" s="1"/>
      <c r="L15" s="1"/>
      <c r="M15" s="1"/>
    </row>
    <row r="16" spans="1:14" x14ac:dyDescent="0.3">
      <c r="A16" s="1">
        <v>2012</v>
      </c>
      <c r="B16" s="2">
        <v>84252</v>
      </c>
      <c r="C16" s="1">
        <v>3</v>
      </c>
      <c r="D16" s="2">
        <v>178497</v>
      </c>
      <c r="E16" s="2">
        <v>133651</v>
      </c>
      <c r="F16" s="2">
        <v>44846</v>
      </c>
      <c r="G16" s="1">
        <v>44846</v>
      </c>
      <c r="H16" s="1">
        <v>2011163716</v>
      </c>
      <c r="I16" s="1">
        <v>0.53228410008071025</v>
      </c>
      <c r="J16" s="1">
        <v>0.53228410008071025</v>
      </c>
      <c r="K16" s="1"/>
      <c r="L16" s="1"/>
      <c r="M16" s="1"/>
    </row>
    <row r="17" spans="1:14" x14ac:dyDescent="0.3">
      <c r="A17" s="1">
        <v>2013</v>
      </c>
      <c r="B17" s="2">
        <v>151878</v>
      </c>
      <c r="C17" s="1">
        <v>3</v>
      </c>
      <c r="D17" s="2">
        <v>178497</v>
      </c>
      <c r="E17" s="2">
        <v>118401.66666666667</v>
      </c>
      <c r="F17" s="2">
        <v>60095.333333333328</v>
      </c>
      <c r="G17" s="1">
        <v>60095.333333333328</v>
      </c>
      <c r="H17" s="1">
        <v>3611449088.4444437</v>
      </c>
      <c r="I17" s="1">
        <v>0.39568162165246662</v>
      </c>
      <c r="J17" s="1">
        <v>0.39568162165246662</v>
      </c>
      <c r="K17" s="1"/>
      <c r="L17" s="1"/>
      <c r="M17" s="1"/>
    </row>
    <row r="18" spans="1:14" x14ac:dyDescent="0.3">
      <c r="A18" s="1">
        <v>2014</v>
      </c>
      <c r="B18" s="2">
        <v>48000</v>
      </c>
      <c r="C18" s="1">
        <v>3</v>
      </c>
      <c r="D18" s="2">
        <v>178497</v>
      </c>
      <c r="E18" s="2">
        <v>129718</v>
      </c>
      <c r="F18" s="2">
        <v>48779</v>
      </c>
      <c r="G18" s="1">
        <v>48779</v>
      </c>
      <c r="H18" s="1">
        <v>2379390841</v>
      </c>
      <c r="I18" s="1">
        <v>1.0162291666666667</v>
      </c>
      <c r="J18" s="1">
        <v>1.0162291666666667</v>
      </c>
      <c r="K18" s="1"/>
      <c r="L18" s="1"/>
      <c r="M18" s="1"/>
    </row>
    <row r="19" spans="1:14" x14ac:dyDescent="0.3">
      <c r="A19" s="1">
        <v>2015</v>
      </c>
      <c r="B19" s="2">
        <v>167800</v>
      </c>
      <c r="C19" s="1">
        <v>5</v>
      </c>
      <c r="D19" s="2">
        <v>178497</v>
      </c>
      <c r="E19" s="2">
        <v>94710</v>
      </c>
      <c r="F19" s="2">
        <v>83787</v>
      </c>
      <c r="G19" s="1">
        <v>83787</v>
      </c>
      <c r="H19" s="1">
        <v>7020261369</v>
      </c>
      <c r="I19" s="1">
        <v>0.49932657926102503</v>
      </c>
      <c r="J19" s="1">
        <v>0.49932657926102503</v>
      </c>
      <c r="K19" s="1"/>
      <c r="L19" s="1"/>
      <c r="M19" s="1"/>
    </row>
    <row r="20" spans="1:14" x14ac:dyDescent="0.3">
      <c r="A20" s="1">
        <v>2016</v>
      </c>
      <c r="B20" s="2">
        <v>170210</v>
      </c>
      <c r="C20" s="1">
        <v>4</v>
      </c>
      <c r="D20" s="2">
        <v>178497</v>
      </c>
      <c r="E20" s="2">
        <v>122559.33333333333</v>
      </c>
      <c r="F20" s="2">
        <v>55937.666666666672</v>
      </c>
      <c r="G20" s="1">
        <v>55937.666666666672</v>
      </c>
      <c r="H20" s="1">
        <v>3129022552.1111116</v>
      </c>
      <c r="I20" s="1">
        <v>0.32863913205256257</v>
      </c>
      <c r="J20" s="1">
        <v>0.32863913205256257</v>
      </c>
      <c r="K20" s="1"/>
      <c r="L20" s="1"/>
      <c r="M20" s="1"/>
    </row>
    <row r="21" spans="1:14" x14ac:dyDescent="0.3">
      <c r="A21" s="1">
        <v>2017</v>
      </c>
      <c r="B21" s="2">
        <v>222864</v>
      </c>
      <c r="C21" s="1">
        <v>4</v>
      </c>
      <c r="D21" s="2">
        <v>178497</v>
      </c>
      <c r="E21" s="2">
        <v>128670</v>
      </c>
      <c r="F21" s="2">
        <v>49827</v>
      </c>
      <c r="G21" s="1">
        <v>49827</v>
      </c>
      <c r="H21" s="1">
        <v>2482729929</v>
      </c>
      <c r="I21" s="1">
        <v>0.2235758130519061</v>
      </c>
      <c r="J21" s="1">
        <v>0.2235758130519061</v>
      </c>
      <c r="K21" s="1"/>
      <c r="L21" s="1"/>
      <c r="M21" s="1"/>
    </row>
    <row r="22" spans="1:14" x14ac:dyDescent="0.3">
      <c r="A22" s="1">
        <v>2018</v>
      </c>
      <c r="B22" s="2">
        <v>230000</v>
      </c>
      <c r="C22" s="1">
        <v>4</v>
      </c>
      <c r="D22" s="2">
        <v>178497</v>
      </c>
      <c r="E22" s="2">
        <v>186958</v>
      </c>
      <c r="F22" s="2">
        <v>-8461</v>
      </c>
      <c r="G22" s="1">
        <v>8461</v>
      </c>
      <c r="H22" s="1">
        <v>71588521</v>
      </c>
      <c r="I22" s="1">
        <v>-3.6786956521739134E-2</v>
      </c>
      <c r="J22" s="1">
        <v>3.6786956521739134E-2</v>
      </c>
      <c r="K22" s="1"/>
      <c r="L22" s="1"/>
      <c r="M22" s="1"/>
    </row>
    <row r="23" spans="1:14" x14ac:dyDescent="0.3">
      <c r="A23" s="1">
        <v>2019</v>
      </c>
      <c r="B23" s="2">
        <v>240000</v>
      </c>
      <c r="C23" s="1">
        <v>4</v>
      </c>
      <c r="D23" s="2">
        <v>178497</v>
      </c>
      <c r="E23" s="2">
        <v>207691.33333333334</v>
      </c>
      <c r="F23" s="2">
        <v>-29194.333333333343</v>
      </c>
      <c r="G23" s="1">
        <v>29194.333333333343</v>
      </c>
      <c r="H23" s="1">
        <v>852309098.77777839</v>
      </c>
      <c r="I23" s="1">
        <v>-0.1216430555555556</v>
      </c>
      <c r="J23" s="1">
        <v>0.1216430555555556</v>
      </c>
      <c r="K23" s="1"/>
      <c r="L23" s="1"/>
      <c r="M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3">
        <v>0.28908882847253503</v>
      </c>
      <c r="L24" s="3">
        <v>36597.894736842107</v>
      </c>
      <c r="M24" s="6">
        <v>1978571473.7777779</v>
      </c>
      <c r="N24">
        <f>SQRT(M24)</f>
        <v>44481.136156552675</v>
      </c>
    </row>
    <row r="34" spans="4:4" x14ac:dyDescent="0.3">
      <c r="D34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sqref="A1:B23"/>
    </sheetView>
  </sheetViews>
  <sheetFormatPr defaultRowHeight="16.5" x14ac:dyDescent="0.3"/>
  <cols>
    <col min="13" max="13" width="14.625" bestFit="1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18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3">
      <c r="A2" s="8">
        <v>2000</v>
      </c>
      <c r="B2" s="9">
        <v>188046</v>
      </c>
      <c r="C2" s="8">
        <v>10</v>
      </c>
      <c r="D2" s="9">
        <v>178496.68181818182</v>
      </c>
      <c r="E2" s="8"/>
      <c r="F2" s="8"/>
      <c r="G2" s="8"/>
      <c r="H2" s="8"/>
      <c r="I2" s="8"/>
      <c r="J2" s="8"/>
      <c r="K2" s="8"/>
      <c r="L2" s="8"/>
      <c r="M2" s="8"/>
    </row>
    <row r="3" spans="1:13" x14ac:dyDescent="0.3">
      <c r="A3" s="8">
        <v>2001</v>
      </c>
      <c r="B3" s="9">
        <v>245338</v>
      </c>
      <c r="C3" s="8">
        <v>10</v>
      </c>
      <c r="D3" s="9">
        <v>178497</v>
      </c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8">
        <v>2002</v>
      </c>
      <c r="B4" s="9">
        <v>209510</v>
      </c>
      <c r="C4" s="8">
        <v>10</v>
      </c>
      <c r="D4" s="9">
        <v>178497</v>
      </c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8">
        <v>2003</v>
      </c>
      <c r="B5" s="9">
        <v>151235</v>
      </c>
      <c r="C5" s="8">
        <v>11</v>
      </c>
      <c r="D5" s="9">
        <v>178497</v>
      </c>
      <c r="E5" s="9"/>
      <c r="F5" s="9"/>
      <c r="G5" s="8"/>
      <c r="H5" s="8"/>
      <c r="I5" s="8"/>
      <c r="J5" s="8"/>
      <c r="K5" s="8"/>
      <c r="L5" s="8"/>
      <c r="M5" s="8"/>
    </row>
    <row r="6" spans="1:13" x14ac:dyDescent="0.3">
      <c r="A6" s="8">
        <v>2004</v>
      </c>
      <c r="B6" s="9">
        <v>126596</v>
      </c>
      <c r="C6" s="8">
        <v>11</v>
      </c>
      <c r="D6" s="9">
        <v>178497</v>
      </c>
      <c r="E6" s="9">
        <v>198532.25</v>
      </c>
      <c r="F6" s="9">
        <v>-20035.25</v>
      </c>
      <c r="G6" s="8">
        <v>20035.25</v>
      </c>
      <c r="H6" s="8">
        <v>401411242.5625</v>
      </c>
      <c r="I6" s="8">
        <v>-0.15826131947296912</v>
      </c>
      <c r="J6" s="8">
        <v>0.15826131947296912</v>
      </c>
      <c r="K6" s="8"/>
      <c r="L6" s="8"/>
      <c r="M6" s="8"/>
    </row>
    <row r="7" spans="1:13" x14ac:dyDescent="0.3">
      <c r="A7" s="8">
        <v>2005</v>
      </c>
      <c r="B7" s="9">
        <v>283333</v>
      </c>
      <c r="C7" s="8">
        <v>10</v>
      </c>
      <c r="D7" s="9">
        <v>178497</v>
      </c>
      <c r="E7" s="9">
        <v>183169.75</v>
      </c>
      <c r="F7" s="9">
        <v>-4672.75</v>
      </c>
      <c r="G7" s="8">
        <v>4672.75</v>
      </c>
      <c r="H7" s="8">
        <v>21834592.5625</v>
      </c>
      <c r="I7" s="8">
        <v>-1.6492078225974382E-2</v>
      </c>
      <c r="J7" s="8">
        <v>1.6492078225974382E-2</v>
      </c>
      <c r="K7" s="8"/>
      <c r="L7" s="8"/>
      <c r="M7" s="8"/>
    </row>
    <row r="8" spans="1:13" x14ac:dyDescent="0.3">
      <c r="A8" s="8">
        <v>2006</v>
      </c>
      <c r="B8" s="9">
        <v>317012</v>
      </c>
      <c r="C8" s="8">
        <v>10</v>
      </c>
      <c r="D8" s="9">
        <v>178497</v>
      </c>
      <c r="E8" s="9">
        <v>192668.5</v>
      </c>
      <c r="F8" s="9">
        <v>-14171.5</v>
      </c>
      <c r="G8" s="8">
        <v>14171.5</v>
      </c>
      <c r="H8" s="8">
        <v>200831412.25</v>
      </c>
      <c r="I8" s="8">
        <v>-4.4703355078041213E-2</v>
      </c>
      <c r="J8" s="8">
        <v>4.4703355078041213E-2</v>
      </c>
      <c r="K8" s="8"/>
      <c r="L8" s="8"/>
      <c r="M8" s="8"/>
    </row>
    <row r="9" spans="1:13" x14ac:dyDescent="0.3">
      <c r="A9" s="8">
        <v>2007</v>
      </c>
      <c r="B9" s="9">
        <v>195251</v>
      </c>
      <c r="C9" s="8">
        <v>5</v>
      </c>
      <c r="D9" s="9">
        <v>178497</v>
      </c>
      <c r="E9" s="9">
        <v>219544</v>
      </c>
      <c r="F9" s="9">
        <v>-41047</v>
      </c>
      <c r="G9" s="8">
        <v>41047</v>
      </c>
      <c r="H9" s="8">
        <v>1684856209</v>
      </c>
      <c r="I9" s="8">
        <v>-0.2102268362261909</v>
      </c>
      <c r="J9" s="8">
        <v>0.2102268362261909</v>
      </c>
      <c r="K9" s="8"/>
      <c r="L9" s="8"/>
      <c r="M9" s="8"/>
    </row>
    <row r="10" spans="1:13" x14ac:dyDescent="0.3">
      <c r="A10" s="8">
        <v>2008</v>
      </c>
      <c r="B10" s="9">
        <v>81291</v>
      </c>
      <c r="C10" s="8">
        <v>3</v>
      </c>
      <c r="D10" s="9">
        <v>178497</v>
      </c>
      <c r="E10" s="9">
        <v>230548</v>
      </c>
      <c r="F10" s="9">
        <v>-52051</v>
      </c>
      <c r="G10" s="8">
        <v>52051</v>
      </c>
      <c r="H10" s="8">
        <v>2709306601</v>
      </c>
      <c r="I10" s="8">
        <v>-0.64030458476338092</v>
      </c>
      <c r="J10" s="8">
        <v>0.64030458476338092</v>
      </c>
      <c r="K10" s="8"/>
      <c r="L10" s="8"/>
      <c r="M10" s="8"/>
    </row>
    <row r="11" spans="1:13" x14ac:dyDescent="0.3">
      <c r="A11" s="8">
        <v>2009</v>
      </c>
      <c r="B11" s="9">
        <v>135169</v>
      </c>
      <c r="C11" s="8">
        <v>3</v>
      </c>
      <c r="D11" s="9">
        <v>178497</v>
      </c>
      <c r="E11" s="9">
        <v>219221.75</v>
      </c>
      <c r="F11" s="9">
        <v>-40724.75</v>
      </c>
      <c r="G11" s="8">
        <v>40724.75</v>
      </c>
      <c r="H11" s="8">
        <v>1658505262.5625</v>
      </c>
      <c r="I11" s="8">
        <v>-0.30128764731558272</v>
      </c>
      <c r="J11" s="8">
        <v>0.30128764731558272</v>
      </c>
      <c r="K11" s="8"/>
      <c r="L11" s="8"/>
      <c r="M11" s="8"/>
    </row>
    <row r="12" spans="1:13" x14ac:dyDescent="0.3">
      <c r="A12" s="8">
        <v>2009</v>
      </c>
      <c r="B12" s="9">
        <v>278189</v>
      </c>
      <c r="C12" s="8">
        <v>10</v>
      </c>
      <c r="D12" s="9">
        <v>178497</v>
      </c>
      <c r="E12" s="9">
        <v>182180.75</v>
      </c>
      <c r="F12" s="9">
        <v>-3683.75</v>
      </c>
      <c r="G12" s="8">
        <v>3683.75</v>
      </c>
      <c r="H12" s="8">
        <v>13570014.0625</v>
      </c>
      <c r="I12" s="8">
        <v>-1.3241896696131048E-2</v>
      </c>
      <c r="J12" s="8">
        <v>1.3241896696131048E-2</v>
      </c>
      <c r="K12" s="8"/>
      <c r="L12" s="8"/>
      <c r="M12" s="8"/>
    </row>
    <row r="13" spans="1:13" x14ac:dyDescent="0.3">
      <c r="A13" s="8">
        <v>2010</v>
      </c>
      <c r="B13" s="9">
        <v>130000</v>
      </c>
      <c r="C13" s="8">
        <v>3</v>
      </c>
      <c r="D13" s="9">
        <v>178497</v>
      </c>
      <c r="E13" s="9">
        <v>172475</v>
      </c>
      <c r="F13" s="9">
        <v>6022</v>
      </c>
      <c r="G13" s="8">
        <v>6022</v>
      </c>
      <c r="H13" s="8">
        <v>36264484</v>
      </c>
      <c r="I13" s="8">
        <v>4.6323076923076925E-2</v>
      </c>
      <c r="J13" s="8">
        <v>4.6323076923076925E-2</v>
      </c>
      <c r="K13" s="8"/>
      <c r="L13" s="8"/>
      <c r="M13" s="8"/>
    </row>
    <row r="14" spans="1:13" x14ac:dyDescent="0.3">
      <c r="A14" s="8">
        <v>2010</v>
      </c>
      <c r="B14" s="9">
        <v>117929</v>
      </c>
      <c r="C14" s="8">
        <v>4</v>
      </c>
      <c r="D14" s="9">
        <v>178497</v>
      </c>
      <c r="E14" s="9">
        <v>156162.25</v>
      </c>
      <c r="F14" s="9">
        <v>22334.75</v>
      </c>
      <c r="G14" s="8">
        <v>22334.75</v>
      </c>
      <c r="H14" s="8">
        <v>498841057.5625</v>
      </c>
      <c r="I14" s="8">
        <v>0.18939149827438542</v>
      </c>
      <c r="J14" s="8">
        <v>0.18939149827438542</v>
      </c>
      <c r="K14" s="8"/>
      <c r="L14" s="8"/>
      <c r="M14" s="8"/>
    </row>
    <row r="15" spans="1:13" x14ac:dyDescent="0.3">
      <c r="A15" s="8">
        <v>2011</v>
      </c>
      <c r="B15" s="9">
        <v>153024</v>
      </c>
      <c r="C15" s="8">
        <v>4</v>
      </c>
      <c r="D15" s="9">
        <v>178497</v>
      </c>
      <c r="E15" s="9">
        <v>165321.75</v>
      </c>
      <c r="F15" s="9">
        <v>13175.25</v>
      </c>
      <c r="G15" s="8">
        <v>13175.25</v>
      </c>
      <c r="H15" s="8">
        <v>173587212.5625</v>
      </c>
      <c r="I15" s="8">
        <v>8.6099239335006267E-2</v>
      </c>
      <c r="J15" s="8">
        <v>8.6099239335006267E-2</v>
      </c>
      <c r="K15" s="8"/>
      <c r="L15" s="8"/>
      <c r="M15" s="8"/>
    </row>
    <row r="16" spans="1:13" x14ac:dyDescent="0.3">
      <c r="A16" s="8">
        <v>2012</v>
      </c>
      <c r="B16" s="9">
        <v>84252</v>
      </c>
      <c r="C16" s="8">
        <v>3</v>
      </c>
      <c r="D16" s="9">
        <v>178497</v>
      </c>
      <c r="E16" s="9">
        <v>169785.5</v>
      </c>
      <c r="F16" s="9">
        <v>8711.5</v>
      </c>
      <c r="G16" s="8">
        <v>8711.5</v>
      </c>
      <c r="H16" s="8">
        <v>75890232.25</v>
      </c>
      <c r="I16" s="8">
        <v>0.10339813891658359</v>
      </c>
      <c r="J16" s="8">
        <v>0.10339813891658359</v>
      </c>
      <c r="K16" s="8"/>
      <c r="L16" s="8"/>
      <c r="M16" s="8"/>
    </row>
    <row r="17" spans="1:13" x14ac:dyDescent="0.3">
      <c r="A17" s="8">
        <v>2013</v>
      </c>
      <c r="B17" s="9">
        <v>151878</v>
      </c>
      <c r="C17" s="8">
        <v>3</v>
      </c>
      <c r="D17" s="9">
        <v>178497</v>
      </c>
      <c r="E17" s="9">
        <v>121301.25</v>
      </c>
      <c r="F17" s="9">
        <v>57195.75</v>
      </c>
      <c r="G17" s="8">
        <v>57195.75</v>
      </c>
      <c r="H17" s="8">
        <v>3271353818.0625</v>
      </c>
      <c r="I17" s="8">
        <v>0.3765900920475645</v>
      </c>
      <c r="J17" s="8">
        <v>0.3765900920475645</v>
      </c>
      <c r="K17" s="8"/>
      <c r="L17" s="8"/>
      <c r="M17" s="8"/>
    </row>
    <row r="18" spans="1:13" x14ac:dyDescent="0.3">
      <c r="A18" s="8">
        <v>2014</v>
      </c>
      <c r="B18" s="9">
        <v>48000</v>
      </c>
      <c r="C18" s="8">
        <v>3</v>
      </c>
      <c r="D18" s="9">
        <v>178497</v>
      </c>
      <c r="E18" s="9">
        <v>126770.75</v>
      </c>
      <c r="F18" s="9">
        <v>51726.25</v>
      </c>
      <c r="G18" s="8">
        <v>51726.25</v>
      </c>
      <c r="H18" s="8">
        <v>2675604939.0625</v>
      </c>
      <c r="I18" s="8">
        <v>1.0776302083333333</v>
      </c>
      <c r="J18" s="8">
        <v>1.0776302083333333</v>
      </c>
      <c r="K18" s="8"/>
      <c r="L18" s="8"/>
      <c r="M18" s="8"/>
    </row>
    <row r="19" spans="1:13" x14ac:dyDescent="0.3">
      <c r="A19" s="8">
        <v>2015</v>
      </c>
      <c r="B19" s="9">
        <v>167800</v>
      </c>
      <c r="C19" s="8">
        <v>5</v>
      </c>
      <c r="D19" s="9">
        <v>178497</v>
      </c>
      <c r="E19" s="9">
        <v>109288.5</v>
      </c>
      <c r="F19" s="9">
        <v>69208.5</v>
      </c>
      <c r="G19" s="8">
        <v>69208.5</v>
      </c>
      <c r="H19" s="8">
        <v>4789816472.25</v>
      </c>
      <c r="I19" s="8">
        <v>0.41244636471990465</v>
      </c>
      <c r="J19" s="8">
        <v>0.41244636471990465</v>
      </c>
      <c r="K19" s="8"/>
      <c r="L19" s="8"/>
      <c r="M19" s="8"/>
    </row>
    <row r="20" spans="1:13" x14ac:dyDescent="0.3">
      <c r="A20" s="8">
        <v>2016</v>
      </c>
      <c r="B20" s="9">
        <v>170210</v>
      </c>
      <c r="C20" s="8">
        <v>4</v>
      </c>
      <c r="D20" s="9">
        <v>178497</v>
      </c>
      <c r="E20" s="9">
        <v>112982.5</v>
      </c>
      <c r="F20" s="9">
        <v>65514.5</v>
      </c>
      <c r="G20" s="8">
        <v>65514.5</v>
      </c>
      <c r="H20" s="8">
        <v>4292149710.25</v>
      </c>
      <c r="I20" s="8">
        <v>0.3849039421890606</v>
      </c>
      <c r="J20" s="8">
        <v>0.3849039421890606</v>
      </c>
      <c r="K20" s="8"/>
      <c r="L20" s="8"/>
      <c r="M20" s="8"/>
    </row>
    <row r="21" spans="1:13" x14ac:dyDescent="0.3">
      <c r="A21" s="8">
        <v>2017</v>
      </c>
      <c r="B21" s="9">
        <v>222864</v>
      </c>
      <c r="C21" s="8">
        <v>4</v>
      </c>
      <c r="D21" s="9">
        <v>178497</v>
      </c>
      <c r="E21" s="9">
        <v>134472</v>
      </c>
      <c r="F21" s="9">
        <v>44025</v>
      </c>
      <c r="G21" s="8">
        <v>44025</v>
      </c>
      <c r="H21" s="8">
        <v>1938200625</v>
      </c>
      <c r="I21" s="8">
        <v>0.19754199870773206</v>
      </c>
      <c r="J21" s="8">
        <v>0.19754199870773206</v>
      </c>
      <c r="K21" s="8"/>
      <c r="L21" s="8"/>
      <c r="M21" s="8"/>
    </row>
    <row r="22" spans="1:13" x14ac:dyDescent="0.3">
      <c r="A22" s="8">
        <v>2018</v>
      </c>
      <c r="B22" s="9">
        <v>230000</v>
      </c>
      <c r="C22" s="8">
        <v>4</v>
      </c>
      <c r="D22" s="9">
        <v>178497</v>
      </c>
      <c r="E22" s="9">
        <v>152218.5</v>
      </c>
      <c r="F22" s="9">
        <v>26278.5</v>
      </c>
      <c r="G22" s="8">
        <v>26278.5</v>
      </c>
      <c r="H22" s="8">
        <v>690559562.25</v>
      </c>
      <c r="I22" s="8">
        <v>0.11425434782608695</v>
      </c>
      <c r="J22" s="8">
        <v>0.11425434782608695</v>
      </c>
      <c r="K22" s="8"/>
      <c r="L22" s="8"/>
      <c r="M22" s="8"/>
    </row>
    <row r="23" spans="1:13" x14ac:dyDescent="0.3">
      <c r="A23" s="8">
        <v>2019</v>
      </c>
      <c r="B23" s="9">
        <v>240000</v>
      </c>
      <c r="C23" s="8">
        <v>4</v>
      </c>
      <c r="D23" s="9">
        <v>178497</v>
      </c>
      <c r="E23" s="9">
        <v>197718.5</v>
      </c>
      <c r="F23" s="9">
        <v>-19221.5</v>
      </c>
      <c r="G23" s="8">
        <v>19221.5</v>
      </c>
      <c r="H23" s="8">
        <v>369466062.25</v>
      </c>
      <c r="I23" s="8">
        <v>-8.0089583333333339E-2</v>
      </c>
      <c r="J23" s="8">
        <v>8.0089583333333339E-2</v>
      </c>
      <c r="K23" s="8"/>
      <c r="L23" s="8"/>
      <c r="M23" s="8"/>
    </row>
    <row r="24" spans="1:13" x14ac:dyDescent="0.3">
      <c r="A24" s="8"/>
      <c r="B24" s="8"/>
      <c r="C24" s="8"/>
      <c r="D24" s="8"/>
      <c r="E24" s="9">
        <v>215768.5</v>
      </c>
      <c r="F24" s="8"/>
      <c r="G24" s="8"/>
      <c r="H24" s="8"/>
      <c r="I24" s="8"/>
      <c r="J24" s="8"/>
      <c r="K24" s="8">
        <v>0.24739923379912987</v>
      </c>
      <c r="L24" s="8">
        <v>31099.972222222223</v>
      </c>
      <c r="M24" s="11">
        <v>1416780528.3055556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D1" workbookViewId="0">
      <selection sqref="A1:L24"/>
    </sheetView>
  </sheetViews>
  <sheetFormatPr defaultRowHeight="16.5" x14ac:dyDescent="0.3"/>
  <cols>
    <col min="3" max="3" width="11.125" customWidth="1"/>
    <col min="4" max="4" width="14.125" customWidth="1"/>
    <col min="7" max="7" width="11.625" bestFit="1" customWidth="1"/>
    <col min="12" max="12" width="12.875" bestFit="1" customWidth="1"/>
  </cols>
  <sheetData>
    <row r="1" spans="1:12" ht="66" x14ac:dyDescent="0.3">
      <c r="A1" s="4" t="s">
        <v>0</v>
      </c>
      <c r="B1" s="4" t="s">
        <v>1</v>
      </c>
      <c r="C1" s="4" t="s">
        <v>2</v>
      </c>
      <c r="D1" s="4" t="s">
        <v>13</v>
      </c>
      <c r="E1" s="4" t="s">
        <v>5</v>
      </c>
      <c r="F1" s="4" t="s">
        <v>14</v>
      </c>
      <c r="G1" s="4" t="s">
        <v>15</v>
      </c>
      <c r="H1" s="4" t="s">
        <v>8</v>
      </c>
      <c r="I1" s="4" t="s">
        <v>16</v>
      </c>
      <c r="J1" s="4" t="s">
        <v>10</v>
      </c>
      <c r="K1" t="s">
        <v>11</v>
      </c>
      <c r="L1" t="s">
        <v>12</v>
      </c>
    </row>
    <row r="2" spans="1:12" x14ac:dyDescent="0.3">
      <c r="A2" s="1">
        <v>2000</v>
      </c>
      <c r="B2" s="2">
        <v>188046</v>
      </c>
      <c r="C2" s="1">
        <v>10</v>
      </c>
    </row>
    <row r="3" spans="1:12" x14ac:dyDescent="0.3">
      <c r="A3" s="1">
        <v>2001</v>
      </c>
      <c r="B3" s="2">
        <v>245338</v>
      </c>
      <c r="C3" s="1">
        <v>10</v>
      </c>
      <c r="D3" s="2">
        <f>B2</f>
        <v>188046</v>
      </c>
      <c r="E3" s="2">
        <f>B3-D3</f>
        <v>57292</v>
      </c>
      <c r="F3">
        <f>ABS(E3)</f>
        <v>57292</v>
      </c>
      <c r="G3">
        <f>F3^2</f>
        <v>3282373264</v>
      </c>
      <c r="H3">
        <f>E3/B3</f>
        <v>0.23352273190455616</v>
      </c>
      <c r="I3">
        <f>ABS(H3)</f>
        <v>0.23352273190455616</v>
      </c>
    </row>
    <row r="4" spans="1:12" x14ac:dyDescent="0.3">
      <c r="A4" s="1">
        <v>2002</v>
      </c>
      <c r="B4" s="2">
        <v>209510</v>
      </c>
      <c r="C4" s="1">
        <v>10</v>
      </c>
      <c r="D4">
        <f>0.3*B3+0.7*D3</f>
        <v>205233.59999999998</v>
      </c>
      <c r="E4" s="2">
        <f t="shared" ref="E4:E23" si="0">B4-D4</f>
        <v>4276.4000000000233</v>
      </c>
      <c r="F4" s="1">
        <f t="shared" ref="F4:F23" si="1">ABS(E4)</f>
        <v>4276.4000000000233</v>
      </c>
      <c r="G4" s="1">
        <f t="shared" ref="G4:G23" si="2">F4^2</f>
        <v>18287596.960000198</v>
      </c>
      <c r="H4" s="1">
        <f t="shared" ref="H4:H23" si="3">E4/B4</f>
        <v>2.0411436208295657E-2</v>
      </c>
      <c r="I4" s="1">
        <f t="shared" ref="I4:I23" si="4">ABS(H4)</f>
        <v>2.0411436208295657E-2</v>
      </c>
    </row>
    <row r="5" spans="1:12" x14ac:dyDescent="0.3">
      <c r="A5" s="1">
        <v>2003</v>
      </c>
      <c r="B5" s="2">
        <v>151235</v>
      </c>
      <c r="C5" s="1">
        <v>11</v>
      </c>
      <c r="D5" s="1">
        <f t="shared" ref="D5:D23" si="5">0.3*B4+0.7*D4</f>
        <v>206516.51999999996</v>
      </c>
      <c r="E5" s="2">
        <f t="shared" si="0"/>
        <v>-55281.51999999996</v>
      </c>
      <c r="F5" s="1">
        <f t="shared" si="1"/>
        <v>55281.51999999996</v>
      </c>
      <c r="G5" s="1">
        <f t="shared" si="2"/>
        <v>3056046453.5103955</v>
      </c>
      <c r="H5" s="1">
        <f t="shared" si="3"/>
        <v>-0.3655339041888449</v>
      </c>
      <c r="I5" s="1">
        <f t="shared" si="4"/>
        <v>0.3655339041888449</v>
      </c>
    </row>
    <row r="6" spans="1:12" x14ac:dyDescent="0.3">
      <c r="A6" s="1">
        <v>2004</v>
      </c>
      <c r="B6" s="2">
        <v>126596</v>
      </c>
      <c r="C6" s="1">
        <v>11</v>
      </c>
      <c r="D6" s="1">
        <f t="shared" si="5"/>
        <v>189932.06399999995</v>
      </c>
      <c r="E6" s="2">
        <f t="shared" si="0"/>
        <v>-63336.063999999955</v>
      </c>
      <c r="F6" s="1">
        <f t="shared" si="1"/>
        <v>63336.063999999955</v>
      </c>
      <c r="G6" s="1">
        <f t="shared" si="2"/>
        <v>4011457003.0120902</v>
      </c>
      <c r="H6" s="1">
        <f t="shared" si="3"/>
        <v>-0.50030067300704573</v>
      </c>
      <c r="I6" s="1">
        <f t="shared" si="4"/>
        <v>0.50030067300704573</v>
      </c>
    </row>
    <row r="7" spans="1:12" x14ac:dyDescent="0.3">
      <c r="A7" s="1">
        <v>2005</v>
      </c>
      <c r="B7" s="2">
        <v>283333</v>
      </c>
      <c r="C7" s="1">
        <v>10</v>
      </c>
      <c r="D7" s="1">
        <f t="shared" si="5"/>
        <v>170931.24479999996</v>
      </c>
      <c r="E7" s="2">
        <f t="shared" si="0"/>
        <v>112401.75520000004</v>
      </c>
      <c r="F7" s="1">
        <f t="shared" si="1"/>
        <v>112401.75520000004</v>
      </c>
      <c r="G7" s="1">
        <f t="shared" si="2"/>
        <v>12634154572.040737</v>
      </c>
      <c r="H7" s="1">
        <f t="shared" si="3"/>
        <v>0.39671254389711064</v>
      </c>
      <c r="I7" s="1">
        <f t="shared" si="4"/>
        <v>0.39671254389711064</v>
      </c>
    </row>
    <row r="8" spans="1:12" x14ac:dyDescent="0.3">
      <c r="A8" s="1">
        <v>2006</v>
      </c>
      <c r="B8" s="2">
        <v>317012</v>
      </c>
      <c r="C8" s="1">
        <v>10</v>
      </c>
      <c r="D8" s="1">
        <f t="shared" si="5"/>
        <v>204651.77135999996</v>
      </c>
      <c r="E8" s="2">
        <f t="shared" si="0"/>
        <v>112360.22864000004</v>
      </c>
      <c r="F8" s="1">
        <f t="shared" si="1"/>
        <v>112360.22864000004</v>
      </c>
      <c r="G8" s="1">
        <f t="shared" si="2"/>
        <v>12624820980.033087</v>
      </c>
      <c r="H8" s="1">
        <f t="shared" si="3"/>
        <v>0.35443525368124879</v>
      </c>
      <c r="I8" s="1">
        <f t="shared" si="4"/>
        <v>0.35443525368124879</v>
      </c>
    </row>
    <row r="9" spans="1:12" x14ac:dyDescent="0.3">
      <c r="A9" s="1">
        <v>2007</v>
      </c>
      <c r="B9" s="2">
        <v>195251</v>
      </c>
      <c r="C9" s="1">
        <v>5</v>
      </c>
      <c r="D9" s="1">
        <f t="shared" si="5"/>
        <v>238359.83995199995</v>
      </c>
      <c r="E9" s="2">
        <f t="shared" si="0"/>
        <v>-43108.839951999951</v>
      </c>
      <c r="F9" s="1">
        <f t="shared" si="1"/>
        <v>43108.839951999951</v>
      </c>
      <c r="G9" s="1">
        <f t="shared" si="2"/>
        <v>1858372082.0071471</v>
      </c>
      <c r="H9" s="1">
        <f t="shared" si="3"/>
        <v>-0.22078678189612319</v>
      </c>
      <c r="I9" s="1">
        <f t="shared" si="4"/>
        <v>0.22078678189612319</v>
      </c>
    </row>
    <row r="10" spans="1:12" x14ac:dyDescent="0.3">
      <c r="A10" s="1">
        <v>2008</v>
      </c>
      <c r="B10" s="2">
        <v>81291</v>
      </c>
      <c r="C10" s="1">
        <v>3</v>
      </c>
      <c r="D10" s="1">
        <f t="shared" si="5"/>
        <v>225427.18796639994</v>
      </c>
      <c r="E10" s="2">
        <f t="shared" si="0"/>
        <v>-144136.18796639994</v>
      </c>
      <c r="F10" s="1">
        <f t="shared" si="1"/>
        <v>144136.18796639994</v>
      </c>
      <c r="G10" s="1">
        <f t="shared" si="2"/>
        <v>20775240681.485374</v>
      </c>
      <c r="H10" s="1">
        <f t="shared" si="3"/>
        <v>-1.7730891238439672</v>
      </c>
      <c r="I10" s="1">
        <f t="shared" si="4"/>
        <v>1.7730891238439672</v>
      </c>
    </row>
    <row r="11" spans="1:12" x14ac:dyDescent="0.3">
      <c r="A11" s="1">
        <v>2009</v>
      </c>
      <c r="B11" s="2">
        <v>135169</v>
      </c>
      <c r="C11" s="1">
        <v>3</v>
      </c>
      <c r="D11" s="1">
        <f t="shared" si="5"/>
        <v>182186.33157647995</v>
      </c>
      <c r="E11" s="2">
        <f t="shared" si="0"/>
        <v>-47017.331576479948</v>
      </c>
      <c r="F11" s="1">
        <f t="shared" si="1"/>
        <v>47017.331576479948</v>
      </c>
      <c r="G11" s="1">
        <f t="shared" si="2"/>
        <v>2210629468.5726585</v>
      </c>
      <c r="H11" s="1">
        <f t="shared" si="3"/>
        <v>-0.34784108469012825</v>
      </c>
      <c r="I11" s="1">
        <f t="shared" si="4"/>
        <v>0.34784108469012825</v>
      </c>
    </row>
    <row r="12" spans="1:12" x14ac:dyDescent="0.3">
      <c r="A12" s="1">
        <v>2009</v>
      </c>
      <c r="B12" s="2">
        <v>278189</v>
      </c>
      <c r="C12" s="1">
        <v>10</v>
      </c>
      <c r="D12" s="1">
        <f t="shared" si="5"/>
        <v>168081.13210353596</v>
      </c>
      <c r="E12" s="2">
        <f t="shared" si="0"/>
        <v>110107.86789646404</v>
      </c>
      <c r="F12" s="1">
        <f t="shared" si="1"/>
        <v>110107.86789646404</v>
      </c>
      <c r="G12" s="1">
        <f t="shared" si="2"/>
        <v>12123742572.705177</v>
      </c>
      <c r="H12" s="1">
        <f t="shared" si="3"/>
        <v>0.3958023785860118</v>
      </c>
      <c r="I12" s="1">
        <f t="shared" si="4"/>
        <v>0.3958023785860118</v>
      </c>
    </row>
    <row r="13" spans="1:12" x14ac:dyDescent="0.3">
      <c r="A13" s="1">
        <v>2010</v>
      </c>
      <c r="B13" s="2">
        <v>130000</v>
      </c>
      <c r="C13" s="1">
        <v>3</v>
      </c>
      <c r="D13" s="1">
        <f t="shared" si="5"/>
        <v>201113.49247247516</v>
      </c>
      <c r="E13" s="2">
        <f t="shared" si="0"/>
        <v>-71113.492472475162</v>
      </c>
      <c r="F13" s="1">
        <f t="shared" si="1"/>
        <v>71113.492472475162</v>
      </c>
      <c r="G13" s="1">
        <f t="shared" si="2"/>
        <v>5057128811.632781</v>
      </c>
      <c r="H13" s="1">
        <f t="shared" si="3"/>
        <v>-0.5470268651728859</v>
      </c>
      <c r="I13" s="1">
        <f t="shared" si="4"/>
        <v>0.5470268651728859</v>
      </c>
    </row>
    <row r="14" spans="1:12" x14ac:dyDescent="0.3">
      <c r="A14" s="1">
        <v>2010</v>
      </c>
      <c r="B14" s="2">
        <v>117929</v>
      </c>
      <c r="C14" s="1">
        <v>4</v>
      </c>
      <c r="D14" s="1">
        <f t="shared" si="5"/>
        <v>179779.44473073259</v>
      </c>
      <c r="E14" s="2">
        <f t="shared" si="0"/>
        <v>-61850.44473073259</v>
      </c>
      <c r="F14" s="1">
        <f t="shared" si="1"/>
        <v>61850.44473073259</v>
      </c>
      <c r="G14" s="1">
        <f t="shared" si="2"/>
        <v>3825477513.3894067</v>
      </c>
      <c r="H14" s="1">
        <f t="shared" si="3"/>
        <v>-0.52447188334279604</v>
      </c>
      <c r="I14" s="1">
        <f t="shared" si="4"/>
        <v>0.52447188334279604</v>
      </c>
    </row>
    <row r="15" spans="1:12" x14ac:dyDescent="0.3">
      <c r="A15" s="1">
        <v>2011</v>
      </c>
      <c r="B15" s="2">
        <v>153024</v>
      </c>
      <c r="C15" s="1">
        <v>4</v>
      </c>
      <c r="D15" s="1">
        <f t="shared" si="5"/>
        <v>161224.31131151281</v>
      </c>
      <c r="E15" s="2">
        <f t="shared" si="0"/>
        <v>-8200.3113115128072</v>
      </c>
      <c r="F15" s="1">
        <f t="shared" si="1"/>
        <v>8200.3113115128072</v>
      </c>
      <c r="G15" s="1">
        <f t="shared" si="2"/>
        <v>67245105.605724901</v>
      </c>
      <c r="H15" s="1">
        <f t="shared" si="3"/>
        <v>-5.3588399934080974E-2</v>
      </c>
      <c r="I15" s="1">
        <f t="shared" si="4"/>
        <v>5.3588399934080974E-2</v>
      </c>
    </row>
    <row r="16" spans="1:12" x14ac:dyDescent="0.3">
      <c r="A16" s="1">
        <v>2012</v>
      </c>
      <c r="B16" s="2">
        <v>84252</v>
      </c>
      <c r="C16" s="1">
        <v>3</v>
      </c>
      <c r="D16" s="1">
        <f t="shared" si="5"/>
        <v>158764.21791805897</v>
      </c>
      <c r="E16" s="2">
        <f t="shared" si="0"/>
        <v>-74512.217918058974</v>
      </c>
      <c r="F16" s="1">
        <f t="shared" si="1"/>
        <v>74512.217918058974</v>
      </c>
      <c r="G16" s="1">
        <f t="shared" si="2"/>
        <v>5552070619.0683088</v>
      </c>
      <c r="H16" s="1">
        <f t="shared" si="3"/>
        <v>-0.88439702224349537</v>
      </c>
      <c r="I16" s="1">
        <f t="shared" si="4"/>
        <v>0.88439702224349537</v>
      </c>
    </row>
    <row r="17" spans="1:12" x14ac:dyDescent="0.3">
      <c r="A17" s="1">
        <v>2013</v>
      </c>
      <c r="B17" s="2">
        <v>151878</v>
      </c>
      <c r="C17" s="1">
        <v>3</v>
      </c>
      <c r="D17" s="1">
        <f t="shared" si="5"/>
        <v>136410.55254264126</v>
      </c>
      <c r="E17" s="2">
        <f t="shared" si="0"/>
        <v>15467.447457358736</v>
      </c>
      <c r="F17" s="1">
        <f t="shared" si="1"/>
        <v>15467.447457358736</v>
      </c>
      <c r="G17" s="1">
        <f t="shared" si="2"/>
        <v>239241930.84615323</v>
      </c>
      <c r="H17" s="1">
        <f t="shared" si="3"/>
        <v>0.10184126376011493</v>
      </c>
      <c r="I17" s="1">
        <f t="shared" si="4"/>
        <v>0.10184126376011493</v>
      </c>
    </row>
    <row r="18" spans="1:12" x14ac:dyDescent="0.3">
      <c r="A18" s="1">
        <v>2014</v>
      </c>
      <c r="B18" s="2">
        <v>48000</v>
      </c>
      <c r="C18" s="1">
        <v>3</v>
      </c>
      <c r="D18" s="1">
        <f t="shared" si="5"/>
        <v>141050.78677984889</v>
      </c>
      <c r="E18" s="2">
        <f t="shared" si="0"/>
        <v>-93050.786779848888</v>
      </c>
      <c r="F18" s="1">
        <f t="shared" si="1"/>
        <v>93050.786779848888</v>
      </c>
      <c r="G18" s="1">
        <f t="shared" si="2"/>
        <v>8658448920.3488998</v>
      </c>
      <c r="H18" s="1">
        <f t="shared" si="3"/>
        <v>-1.9385580579135184</v>
      </c>
      <c r="I18" s="1">
        <f t="shared" si="4"/>
        <v>1.9385580579135184</v>
      </c>
    </row>
    <row r="19" spans="1:12" x14ac:dyDescent="0.3">
      <c r="A19" s="1">
        <v>2015</v>
      </c>
      <c r="B19" s="2">
        <v>167800</v>
      </c>
      <c r="C19" s="1">
        <v>5</v>
      </c>
      <c r="D19" s="1">
        <f t="shared" si="5"/>
        <v>113135.55074589422</v>
      </c>
      <c r="E19" s="2">
        <f t="shared" si="0"/>
        <v>54664.449254105784</v>
      </c>
      <c r="F19" s="1">
        <f t="shared" si="1"/>
        <v>54664.449254105784</v>
      </c>
      <c r="G19" s="1">
        <f t="shared" si="2"/>
        <v>2988202012.2547064</v>
      </c>
      <c r="H19" s="1">
        <f t="shared" si="3"/>
        <v>0.3257714496668998</v>
      </c>
      <c r="I19" s="1">
        <f t="shared" si="4"/>
        <v>0.3257714496668998</v>
      </c>
    </row>
    <row r="20" spans="1:12" x14ac:dyDescent="0.3">
      <c r="A20" s="1">
        <v>2016</v>
      </c>
      <c r="B20" s="2">
        <v>170210</v>
      </c>
      <c r="C20" s="1">
        <v>4</v>
      </c>
      <c r="D20" s="1">
        <f t="shared" si="5"/>
        <v>129534.88552212594</v>
      </c>
      <c r="E20" s="2">
        <f t="shared" si="0"/>
        <v>40675.114477874056</v>
      </c>
      <c r="F20" s="1">
        <f t="shared" si="1"/>
        <v>40675.114477874056</v>
      </c>
      <c r="G20" s="1">
        <f t="shared" si="2"/>
        <v>1654464937.7881596</v>
      </c>
      <c r="H20" s="1">
        <f t="shared" si="3"/>
        <v>0.23897018082294846</v>
      </c>
      <c r="I20" s="1">
        <f t="shared" si="4"/>
        <v>0.23897018082294846</v>
      </c>
    </row>
    <row r="21" spans="1:12" x14ac:dyDescent="0.3">
      <c r="A21" s="1">
        <v>2017</v>
      </c>
      <c r="B21" s="2">
        <v>222864</v>
      </c>
      <c r="C21" s="1">
        <v>4</v>
      </c>
      <c r="D21" s="1">
        <f t="shared" si="5"/>
        <v>141737.41986548816</v>
      </c>
      <c r="E21" s="2">
        <f t="shared" si="0"/>
        <v>81126.580134511838</v>
      </c>
      <c r="F21" s="1">
        <f t="shared" si="1"/>
        <v>81126.580134511838</v>
      </c>
      <c r="G21" s="1">
        <f t="shared" si="2"/>
        <v>6581522004.3213711</v>
      </c>
      <c r="H21" s="1">
        <f t="shared" si="3"/>
        <v>0.36401832568073728</v>
      </c>
      <c r="I21" s="1">
        <f t="shared" si="4"/>
        <v>0.36401832568073728</v>
      </c>
    </row>
    <row r="22" spans="1:12" x14ac:dyDescent="0.3">
      <c r="A22" s="1">
        <v>2018</v>
      </c>
      <c r="B22" s="2">
        <v>230000</v>
      </c>
      <c r="C22" s="1">
        <v>4</v>
      </c>
      <c r="D22" s="1">
        <f t="shared" si="5"/>
        <v>166075.39390584169</v>
      </c>
      <c r="E22" s="2">
        <f t="shared" si="0"/>
        <v>63924.606094158313</v>
      </c>
      <c r="F22" s="1">
        <f t="shared" si="1"/>
        <v>63924.606094158313</v>
      </c>
      <c r="G22" s="1">
        <f t="shared" si="2"/>
        <v>4086355264.2933021</v>
      </c>
      <c r="H22" s="1">
        <f t="shared" si="3"/>
        <v>0.27793306997460138</v>
      </c>
      <c r="I22" s="1">
        <f t="shared" si="4"/>
        <v>0.27793306997460138</v>
      </c>
    </row>
    <row r="23" spans="1:12" x14ac:dyDescent="0.3">
      <c r="A23" s="1">
        <v>2019</v>
      </c>
      <c r="B23" s="2">
        <v>240000</v>
      </c>
      <c r="C23" s="1">
        <v>4</v>
      </c>
      <c r="D23" s="1">
        <f t="shared" si="5"/>
        <v>185252.77573408917</v>
      </c>
      <c r="E23" s="2">
        <f t="shared" si="0"/>
        <v>54747.224265910831</v>
      </c>
      <c r="F23" s="1">
        <f t="shared" si="1"/>
        <v>54747.224265910831</v>
      </c>
      <c r="G23" s="1">
        <f t="shared" si="2"/>
        <v>2997258564.8219357</v>
      </c>
      <c r="H23" s="1">
        <f t="shared" si="3"/>
        <v>0.22811343444129512</v>
      </c>
      <c r="I23" s="1">
        <f t="shared" si="4"/>
        <v>0.22811343444129512</v>
      </c>
    </row>
    <row r="24" spans="1:12" x14ac:dyDescent="0.3">
      <c r="J24" s="3">
        <f>AVERAGE(I3:I23)</f>
        <v>0.48062504118365268</v>
      </c>
      <c r="K24" s="3">
        <f>AVERAGE(F3:F23)</f>
        <v>65173.850958471041</v>
      </c>
      <c r="L24" s="5">
        <f>AVERAGE(G3:G23)</f>
        <v>5442978112.318923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G3" sqref="G3"/>
    </sheetView>
  </sheetViews>
  <sheetFormatPr defaultRowHeight="16.5" x14ac:dyDescent="0.3"/>
  <cols>
    <col min="2" max="2" width="9" style="8"/>
    <col min="13" max="13" width="12.875" bestFit="1" customWidth="1"/>
  </cols>
  <sheetData>
    <row r="1" spans="1:13" ht="66" x14ac:dyDescent="0.3">
      <c r="A1" s="4" t="s">
        <v>0</v>
      </c>
      <c r="B1" s="4"/>
      <c r="C1" s="4" t="s">
        <v>1</v>
      </c>
      <c r="D1" s="4" t="s">
        <v>2</v>
      </c>
      <c r="E1" s="4" t="s">
        <v>17</v>
      </c>
      <c r="F1" s="4" t="s">
        <v>5</v>
      </c>
      <c r="G1" s="4" t="s">
        <v>14</v>
      </c>
      <c r="H1" s="4" t="s">
        <v>15</v>
      </c>
      <c r="I1" s="4" t="s">
        <v>8</v>
      </c>
      <c r="J1" s="4" t="s">
        <v>16</v>
      </c>
      <c r="K1" s="4" t="s">
        <v>10</v>
      </c>
      <c r="L1" s="1" t="s">
        <v>11</v>
      </c>
      <c r="M1" s="1" t="s">
        <v>12</v>
      </c>
    </row>
    <row r="2" spans="1:13" x14ac:dyDescent="0.3">
      <c r="A2" s="1">
        <v>2000</v>
      </c>
      <c r="C2" s="2">
        <v>188046</v>
      </c>
      <c r="D2" s="1">
        <v>10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>
        <v>2001</v>
      </c>
      <c r="C3" s="2">
        <v>245338</v>
      </c>
      <c r="D3" s="1">
        <v>10</v>
      </c>
      <c r="E3" s="2">
        <f>C2</f>
        <v>188046</v>
      </c>
      <c r="F3" s="2">
        <f>C3-E3</f>
        <v>57292</v>
      </c>
      <c r="G3" s="1">
        <f>ABS(F3)</f>
        <v>57292</v>
      </c>
      <c r="H3" s="1">
        <f>G3^2</f>
        <v>3282373264</v>
      </c>
      <c r="I3" s="1">
        <f>F3/C3</f>
        <v>0.23352273190455616</v>
      </c>
      <c r="J3" s="1">
        <f>ABS(I3)</f>
        <v>0.23352273190455616</v>
      </c>
      <c r="K3" s="1"/>
      <c r="L3" s="1"/>
      <c r="M3" s="1"/>
    </row>
    <row r="4" spans="1:13" x14ac:dyDescent="0.3">
      <c r="A4" s="1">
        <v>2002</v>
      </c>
      <c r="C4" s="2">
        <v>209510</v>
      </c>
      <c r="D4" s="1">
        <v>10</v>
      </c>
      <c r="E4" s="1">
        <f>0.2*C3+0.8*E3</f>
        <v>199504.40000000002</v>
      </c>
      <c r="F4" s="2">
        <f t="shared" ref="F4:F23" si="0">C4-E4</f>
        <v>10005.599999999977</v>
      </c>
      <c r="G4" s="1">
        <f t="shared" ref="G4:G23" si="1">ABS(F4)</f>
        <v>10005.599999999977</v>
      </c>
      <c r="H4" s="1">
        <f t="shared" ref="H4:H23" si="2">G4^2</f>
        <v>100112031.35999954</v>
      </c>
      <c r="I4" s="1">
        <f t="shared" ref="I4:I23" si="3">F4/C4</f>
        <v>4.7757147630184606E-2</v>
      </c>
      <c r="J4" s="1">
        <f t="shared" ref="J4:J23" si="4">ABS(I4)</f>
        <v>4.7757147630184606E-2</v>
      </c>
      <c r="K4" s="1"/>
      <c r="L4" s="1"/>
      <c r="M4" s="1"/>
    </row>
    <row r="5" spans="1:13" x14ac:dyDescent="0.3">
      <c r="A5" s="1">
        <v>2003</v>
      </c>
      <c r="C5" s="2">
        <v>151235</v>
      </c>
      <c r="D5" s="1">
        <v>11</v>
      </c>
      <c r="E5" s="1">
        <f t="shared" ref="E5:E23" si="5">0.2*C4+0.8*E4</f>
        <v>201505.52000000002</v>
      </c>
      <c r="F5" s="2">
        <f t="shared" si="0"/>
        <v>-50270.520000000019</v>
      </c>
      <c r="G5" s="1">
        <f t="shared" si="1"/>
        <v>50270.520000000019</v>
      </c>
      <c r="H5" s="1">
        <f t="shared" si="2"/>
        <v>2527125181.0704017</v>
      </c>
      <c r="I5" s="1">
        <f t="shared" si="3"/>
        <v>-0.33240003967335618</v>
      </c>
      <c r="J5" s="1">
        <f t="shared" si="4"/>
        <v>0.33240003967335618</v>
      </c>
      <c r="K5" s="1"/>
      <c r="L5" s="1"/>
      <c r="M5" s="1"/>
    </row>
    <row r="6" spans="1:13" x14ac:dyDescent="0.3">
      <c r="A6" s="1">
        <v>2004</v>
      </c>
      <c r="C6" s="2">
        <v>126596</v>
      </c>
      <c r="D6" s="1">
        <v>11</v>
      </c>
      <c r="E6" s="1">
        <f t="shared" si="5"/>
        <v>191451.41600000003</v>
      </c>
      <c r="F6" s="2">
        <f t="shared" si="0"/>
        <v>-64855.416000000027</v>
      </c>
      <c r="G6" s="1">
        <f t="shared" si="1"/>
        <v>64855.416000000027</v>
      </c>
      <c r="H6" s="1">
        <f t="shared" si="2"/>
        <v>4206224984.5330596</v>
      </c>
      <c r="I6" s="1">
        <f t="shared" si="3"/>
        <v>-0.51230225283579278</v>
      </c>
      <c r="J6" s="1">
        <f t="shared" si="4"/>
        <v>0.51230225283579278</v>
      </c>
      <c r="K6" s="1"/>
      <c r="L6" s="1"/>
      <c r="M6" s="1"/>
    </row>
    <row r="7" spans="1:13" x14ac:dyDescent="0.3">
      <c r="A7" s="1">
        <v>2005</v>
      </c>
      <c r="C7" s="2">
        <v>283333</v>
      </c>
      <c r="D7" s="1">
        <v>10</v>
      </c>
      <c r="E7" s="1">
        <f t="shared" si="5"/>
        <v>178480.33280000003</v>
      </c>
      <c r="F7" s="2">
        <f t="shared" si="0"/>
        <v>104852.66719999997</v>
      </c>
      <c r="G7" s="1">
        <f t="shared" si="1"/>
        <v>104852.66719999997</v>
      </c>
      <c r="H7" s="1">
        <f t="shared" si="2"/>
        <v>10994081818.953949</v>
      </c>
      <c r="I7" s="1">
        <f t="shared" si="3"/>
        <v>0.37006867255137937</v>
      </c>
      <c r="J7" s="1">
        <f t="shared" si="4"/>
        <v>0.37006867255137937</v>
      </c>
      <c r="K7" s="1"/>
      <c r="L7" s="1"/>
      <c r="M7" s="1"/>
    </row>
    <row r="8" spans="1:13" x14ac:dyDescent="0.3">
      <c r="A8" s="1">
        <v>2006</v>
      </c>
      <c r="C8" s="2">
        <v>317012</v>
      </c>
      <c r="D8" s="1">
        <v>10</v>
      </c>
      <c r="E8" s="1">
        <f t="shared" si="5"/>
        <v>199450.86624000003</v>
      </c>
      <c r="F8" s="2">
        <f t="shared" si="0"/>
        <v>117561.13375999997</v>
      </c>
      <c r="G8" s="1">
        <f t="shared" si="1"/>
        <v>117561.13375999997</v>
      </c>
      <c r="H8" s="1">
        <f t="shared" si="2"/>
        <v>13820620170.936604</v>
      </c>
      <c r="I8" s="1">
        <f t="shared" si="3"/>
        <v>0.37084127339028167</v>
      </c>
      <c r="J8" s="1">
        <f t="shared" si="4"/>
        <v>0.37084127339028167</v>
      </c>
      <c r="K8" s="1"/>
      <c r="L8" s="1"/>
      <c r="M8" s="1"/>
    </row>
    <row r="9" spans="1:13" x14ac:dyDescent="0.3">
      <c r="A9" s="1">
        <v>2007</v>
      </c>
      <c r="C9" s="2">
        <v>195251</v>
      </c>
      <c r="D9" s="1">
        <v>5</v>
      </c>
      <c r="E9" s="1">
        <f t="shared" si="5"/>
        <v>222963.09299200002</v>
      </c>
      <c r="F9" s="2">
        <f t="shared" si="0"/>
        <v>-27712.09299200002</v>
      </c>
      <c r="G9" s="1">
        <f t="shared" si="1"/>
        <v>27712.09299200002</v>
      </c>
      <c r="H9" s="1">
        <f t="shared" si="2"/>
        <v>767960097.99725664</v>
      </c>
      <c r="I9" s="1">
        <f t="shared" si="3"/>
        <v>-0.14193060722864426</v>
      </c>
      <c r="J9" s="1">
        <f t="shared" si="4"/>
        <v>0.14193060722864426</v>
      </c>
      <c r="K9" s="1"/>
      <c r="L9" s="1"/>
      <c r="M9" s="1"/>
    </row>
    <row r="10" spans="1:13" x14ac:dyDescent="0.3">
      <c r="A10" s="1">
        <v>2008</v>
      </c>
      <c r="C10" s="2">
        <v>81291</v>
      </c>
      <c r="D10" s="1">
        <v>3</v>
      </c>
      <c r="E10" s="1">
        <f t="shared" si="5"/>
        <v>217420.67439360003</v>
      </c>
      <c r="F10" s="2">
        <f t="shared" si="0"/>
        <v>-136129.67439360003</v>
      </c>
      <c r="G10" s="1">
        <f t="shared" si="1"/>
        <v>136129.67439360003</v>
      </c>
      <c r="H10" s="1">
        <f t="shared" si="2"/>
        <v>18531288250.507565</v>
      </c>
      <c r="I10" s="1">
        <f t="shared" si="3"/>
        <v>-1.6745971189135331</v>
      </c>
      <c r="J10" s="1">
        <f t="shared" si="4"/>
        <v>1.6745971189135331</v>
      </c>
      <c r="K10" s="1"/>
      <c r="L10" s="1"/>
      <c r="M10" s="1"/>
    </row>
    <row r="11" spans="1:13" x14ac:dyDescent="0.3">
      <c r="A11" s="1">
        <v>2009</v>
      </c>
      <c r="C11" s="2">
        <v>135169</v>
      </c>
      <c r="D11" s="1">
        <v>3</v>
      </c>
      <c r="E11" s="1">
        <f t="shared" si="5"/>
        <v>190194.73951488006</v>
      </c>
      <c r="F11" s="2">
        <f t="shared" si="0"/>
        <v>-55025.739514880057</v>
      </c>
      <c r="G11" s="1">
        <f t="shared" si="1"/>
        <v>55025.739514880057</v>
      </c>
      <c r="H11" s="1">
        <f t="shared" si="2"/>
        <v>3027832009.1594324</v>
      </c>
      <c r="I11" s="1">
        <f t="shared" si="3"/>
        <v>-0.40708845604302801</v>
      </c>
      <c r="J11" s="1">
        <f t="shared" si="4"/>
        <v>0.40708845604302801</v>
      </c>
      <c r="K11" s="1"/>
      <c r="L11" s="1"/>
      <c r="M11" s="1"/>
    </row>
    <row r="12" spans="1:13" x14ac:dyDescent="0.3">
      <c r="A12" s="1">
        <v>2009</v>
      </c>
      <c r="C12" s="2">
        <v>278189</v>
      </c>
      <c r="D12" s="1">
        <v>10</v>
      </c>
      <c r="E12" s="1">
        <f t="shared" si="5"/>
        <v>179189.59161190403</v>
      </c>
      <c r="F12" s="2">
        <f t="shared" si="0"/>
        <v>98999.408388095966</v>
      </c>
      <c r="G12" s="1">
        <f t="shared" si="1"/>
        <v>98999.408388095966</v>
      </c>
      <c r="H12" s="1">
        <f t="shared" si="2"/>
        <v>9800882861.1930065</v>
      </c>
      <c r="I12" s="1">
        <f t="shared" si="3"/>
        <v>0.35587103871143705</v>
      </c>
      <c r="J12" s="1">
        <f t="shared" si="4"/>
        <v>0.35587103871143705</v>
      </c>
      <c r="K12" s="1"/>
      <c r="L12" s="1"/>
      <c r="M12" s="1"/>
    </row>
    <row r="13" spans="1:13" x14ac:dyDescent="0.3">
      <c r="A13" s="1">
        <v>2010</v>
      </c>
      <c r="C13" s="2">
        <v>130000</v>
      </c>
      <c r="D13" s="1">
        <v>3</v>
      </c>
      <c r="E13" s="1">
        <f t="shared" si="5"/>
        <v>198989.47328952322</v>
      </c>
      <c r="F13" s="2">
        <f t="shared" si="0"/>
        <v>-68989.473289523215</v>
      </c>
      <c r="G13" s="1">
        <f t="shared" si="1"/>
        <v>68989.473289523215</v>
      </c>
      <c r="H13" s="1">
        <f t="shared" si="2"/>
        <v>4759547424.7658377</v>
      </c>
      <c r="I13" s="1">
        <f t="shared" si="3"/>
        <v>-0.53068825607325554</v>
      </c>
      <c r="J13" s="1">
        <f t="shared" si="4"/>
        <v>0.53068825607325554</v>
      </c>
      <c r="K13" s="1"/>
      <c r="L13" s="1"/>
      <c r="M13" s="1"/>
    </row>
    <row r="14" spans="1:13" x14ac:dyDescent="0.3">
      <c r="A14" s="1">
        <v>2010</v>
      </c>
      <c r="C14" s="2">
        <v>117929</v>
      </c>
      <c r="D14" s="1">
        <v>4</v>
      </c>
      <c r="E14" s="1">
        <f t="shared" si="5"/>
        <v>185191.57863161858</v>
      </c>
      <c r="F14" s="2">
        <f t="shared" si="0"/>
        <v>-67262.578631618584</v>
      </c>
      <c r="G14" s="1">
        <f t="shared" si="1"/>
        <v>67262.578631618584</v>
      </c>
      <c r="H14" s="1">
        <f t="shared" si="2"/>
        <v>4524254484.1746731</v>
      </c>
      <c r="I14" s="1">
        <f t="shared" si="3"/>
        <v>-0.57036503855386367</v>
      </c>
      <c r="J14" s="1">
        <f t="shared" si="4"/>
        <v>0.57036503855386367</v>
      </c>
      <c r="K14" s="1"/>
      <c r="L14" s="1"/>
      <c r="M14" s="1"/>
    </row>
    <row r="15" spans="1:13" x14ac:dyDescent="0.3">
      <c r="A15" s="1">
        <v>2011</v>
      </c>
      <c r="C15" s="2">
        <v>153024</v>
      </c>
      <c r="D15" s="1">
        <v>4</v>
      </c>
      <c r="E15" s="1">
        <f t="shared" si="5"/>
        <v>171739.06290529488</v>
      </c>
      <c r="F15" s="2">
        <f t="shared" si="0"/>
        <v>-18715.062905294879</v>
      </c>
      <c r="G15" s="1">
        <f t="shared" si="1"/>
        <v>18715.062905294879</v>
      </c>
      <c r="H15" s="1">
        <f t="shared" si="2"/>
        <v>350253579.54914439</v>
      </c>
      <c r="I15" s="1">
        <f t="shared" si="3"/>
        <v>-0.12230148803648368</v>
      </c>
      <c r="J15" s="1">
        <f t="shared" si="4"/>
        <v>0.12230148803648368</v>
      </c>
      <c r="K15" s="1"/>
      <c r="L15" s="1"/>
      <c r="M15" s="1"/>
    </row>
    <row r="16" spans="1:13" x14ac:dyDescent="0.3">
      <c r="A16" s="1">
        <v>2012</v>
      </c>
      <c r="C16" s="2">
        <v>84252</v>
      </c>
      <c r="D16" s="1">
        <v>3</v>
      </c>
      <c r="E16" s="1">
        <f t="shared" si="5"/>
        <v>167996.05032423593</v>
      </c>
      <c r="F16" s="2">
        <f t="shared" si="0"/>
        <v>-83744.050324235926</v>
      </c>
      <c r="G16" s="1">
        <f t="shared" si="1"/>
        <v>83744.050324235926</v>
      </c>
      <c r="H16" s="1">
        <f t="shared" si="2"/>
        <v>7013065964.7081594</v>
      </c>
      <c r="I16" s="1">
        <f t="shared" si="3"/>
        <v>-0.99397106684987802</v>
      </c>
      <c r="J16" s="1">
        <f t="shared" si="4"/>
        <v>0.99397106684987802</v>
      </c>
      <c r="K16" s="1"/>
      <c r="L16" s="1"/>
      <c r="M16" s="1"/>
    </row>
    <row r="17" spans="1:17" x14ac:dyDescent="0.3">
      <c r="A17" s="1">
        <v>2013</v>
      </c>
      <c r="C17" s="2">
        <v>151878</v>
      </c>
      <c r="D17" s="1">
        <v>3</v>
      </c>
      <c r="E17" s="1">
        <f t="shared" si="5"/>
        <v>151247.24025938875</v>
      </c>
      <c r="F17" s="2">
        <f t="shared" si="0"/>
        <v>630.75974061124725</v>
      </c>
      <c r="G17" s="1">
        <f t="shared" si="1"/>
        <v>630.75974061124725</v>
      </c>
      <c r="H17" s="1">
        <f t="shared" si="2"/>
        <v>397857.85037596792</v>
      </c>
      <c r="I17" s="1">
        <f t="shared" si="3"/>
        <v>4.1530685195436288E-3</v>
      </c>
      <c r="J17" s="1">
        <f t="shared" si="4"/>
        <v>4.1530685195436288E-3</v>
      </c>
      <c r="K17" s="1"/>
      <c r="L17" s="1"/>
      <c r="M17" s="1"/>
    </row>
    <row r="18" spans="1:17" x14ac:dyDescent="0.3">
      <c r="A18" s="1">
        <v>2014</v>
      </c>
      <c r="C18" s="2">
        <v>48000</v>
      </c>
      <c r="D18" s="1">
        <v>3</v>
      </c>
      <c r="E18" s="1">
        <f t="shared" si="5"/>
        <v>151373.392207511</v>
      </c>
      <c r="F18" s="2">
        <f t="shared" si="0"/>
        <v>-103373.392207511</v>
      </c>
      <c r="G18" s="1">
        <f t="shared" si="1"/>
        <v>103373.392207511</v>
      </c>
      <c r="H18" s="1">
        <f t="shared" si="2"/>
        <v>10686058216.487896</v>
      </c>
      <c r="I18" s="1">
        <f t="shared" si="3"/>
        <v>-2.1536123376564791</v>
      </c>
      <c r="J18" s="1">
        <f t="shared" si="4"/>
        <v>2.1536123376564791</v>
      </c>
      <c r="K18" s="1"/>
      <c r="L18" s="1"/>
      <c r="M18" s="1"/>
    </row>
    <row r="19" spans="1:17" ht="17.25" thickBot="1" x14ac:dyDescent="0.35">
      <c r="A19" s="1">
        <v>2015</v>
      </c>
      <c r="C19" s="2">
        <v>167800</v>
      </c>
      <c r="D19" s="1">
        <v>5</v>
      </c>
      <c r="E19" s="1">
        <f t="shared" si="5"/>
        <v>130698.7137660088</v>
      </c>
      <c r="F19" s="2">
        <f t="shared" si="0"/>
        <v>37101.286233991195</v>
      </c>
      <c r="G19" s="1">
        <f t="shared" si="1"/>
        <v>37101.286233991195</v>
      </c>
      <c r="H19" s="1">
        <f t="shared" si="2"/>
        <v>1376505440.2165446</v>
      </c>
      <c r="I19" s="1">
        <f t="shared" si="3"/>
        <v>0.22110420878421452</v>
      </c>
      <c r="J19" s="1">
        <f t="shared" si="4"/>
        <v>0.22110420878421452</v>
      </c>
      <c r="K19" s="1"/>
      <c r="L19" s="1"/>
      <c r="M19" s="1"/>
    </row>
    <row r="20" spans="1:17" ht="17.25" thickBot="1" x14ac:dyDescent="0.35">
      <c r="A20" s="1">
        <v>2016</v>
      </c>
      <c r="C20" s="2">
        <v>170210</v>
      </c>
      <c r="D20" s="1">
        <v>4</v>
      </c>
      <c r="E20" s="1">
        <f t="shared" si="5"/>
        <v>138118.97101280704</v>
      </c>
      <c r="F20" s="2">
        <f t="shared" si="0"/>
        <v>32091.028987192956</v>
      </c>
      <c r="G20" s="1">
        <f t="shared" si="1"/>
        <v>32091.028987192956</v>
      </c>
      <c r="H20" s="1">
        <f t="shared" si="2"/>
        <v>1029834141.4568586</v>
      </c>
      <c r="I20" s="1">
        <f t="shared" si="3"/>
        <v>0.18853785903996803</v>
      </c>
      <c r="J20" s="1">
        <f t="shared" si="4"/>
        <v>0.18853785903996803</v>
      </c>
      <c r="K20" s="1"/>
      <c r="L20" s="7" t="s">
        <v>19</v>
      </c>
      <c r="M20" s="10"/>
      <c r="N20" s="10"/>
      <c r="O20" s="10"/>
    </row>
    <row r="21" spans="1:17" ht="17.25" thickBot="1" x14ac:dyDescent="0.35">
      <c r="A21" s="1">
        <v>2017</v>
      </c>
      <c r="C21" s="2">
        <v>222864</v>
      </c>
      <c r="D21" s="1">
        <v>4</v>
      </c>
      <c r="E21" s="1">
        <f t="shared" si="5"/>
        <v>144537.17681024564</v>
      </c>
      <c r="F21" s="2">
        <f t="shared" si="0"/>
        <v>78326.823189754359</v>
      </c>
      <c r="G21" s="1">
        <f t="shared" si="1"/>
        <v>78326.823189754359</v>
      </c>
      <c r="H21" s="1">
        <f t="shared" si="2"/>
        <v>6135091230.9990416</v>
      </c>
      <c r="I21" s="1">
        <f t="shared" si="3"/>
        <v>0.3514557002914529</v>
      </c>
      <c r="J21" s="1">
        <f t="shared" si="4"/>
        <v>0.3514557002914529</v>
      </c>
      <c r="K21" s="1"/>
      <c r="L21" s="7" t="s">
        <v>20</v>
      </c>
      <c r="M21" s="10"/>
      <c r="N21" s="10"/>
      <c r="O21" s="10"/>
      <c r="P21" s="10"/>
      <c r="Q21" s="10"/>
    </row>
    <row r="22" spans="1:17" ht="17.25" thickBot="1" x14ac:dyDescent="0.35">
      <c r="A22" s="1">
        <v>2018</v>
      </c>
      <c r="C22" s="2">
        <v>230000</v>
      </c>
      <c r="D22" s="1">
        <v>4</v>
      </c>
      <c r="E22" s="1">
        <f t="shared" si="5"/>
        <v>160202.54144819651</v>
      </c>
      <c r="F22" s="2">
        <f t="shared" si="0"/>
        <v>69797.458551803487</v>
      </c>
      <c r="G22" s="1">
        <f t="shared" si="1"/>
        <v>69797.458551803487</v>
      </c>
      <c r="H22" s="1">
        <f t="shared" si="2"/>
        <v>4871685220.2907257</v>
      </c>
      <c r="I22" s="1">
        <f t="shared" si="3"/>
        <v>0.3034672110947978</v>
      </c>
      <c r="J22" s="1">
        <f t="shared" si="4"/>
        <v>0.3034672110947978</v>
      </c>
      <c r="K22" s="1"/>
      <c r="L22" s="7" t="s">
        <v>21</v>
      </c>
      <c r="M22" s="10"/>
      <c r="N22" s="10"/>
      <c r="O22" s="10"/>
      <c r="P22" s="10"/>
      <c r="Q22" s="10"/>
    </row>
    <row r="23" spans="1:17" x14ac:dyDescent="0.3">
      <c r="A23" s="1">
        <v>2019</v>
      </c>
      <c r="C23" s="2">
        <v>240000</v>
      </c>
      <c r="D23" s="1">
        <v>4</v>
      </c>
      <c r="E23" s="1">
        <f t="shared" si="5"/>
        <v>174162.0331585572</v>
      </c>
      <c r="F23" s="2">
        <f t="shared" si="0"/>
        <v>65837.966841442802</v>
      </c>
      <c r="G23" s="1">
        <f t="shared" si="1"/>
        <v>65837.966841442802</v>
      </c>
      <c r="H23" s="1">
        <f t="shared" si="2"/>
        <v>4334637877.8149214</v>
      </c>
      <c r="I23" s="1">
        <f t="shared" si="3"/>
        <v>0.27432486183934501</v>
      </c>
      <c r="J23" s="1">
        <f t="shared" si="4"/>
        <v>0.27432486183934501</v>
      </c>
      <c r="K23" s="1"/>
      <c r="L23" s="1"/>
      <c r="M23" s="1"/>
    </row>
    <row r="24" spans="1:17" x14ac:dyDescent="0.3">
      <c r="A24" s="1"/>
      <c r="C24" s="1"/>
      <c r="D24" s="1"/>
      <c r="E24" s="1"/>
      <c r="F24" s="1"/>
      <c r="G24" s="1"/>
      <c r="H24" s="1"/>
      <c r="I24" s="1"/>
      <c r="J24" s="1"/>
      <c r="K24" s="3">
        <f>AVERAGE(J3:J23)</f>
        <v>0.48382668741054646</v>
      </c>
      <c r="L24" s="3">
        <f>AVERAGE(G3:G23)</f>
        <v>64217.815864359793</v>
      </c>
      <c r="M24" s="5">
        <f>AVERAGE(H3:H23)</f>
        <v>5339992005.1440687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N24" sqref="A1:N24"/>
    </sheetView>
  </sheetViews>
  <sheetFormatPr defaultRowHeight="16.5" x14ac:dyDescent="0.3"/>
  <cols>
    <col min="4" max="4" width="9" style="8"/>
    <col min="9" max="9" width="9.5" bestFit="1" customWidth="1"/>
    <col min="10" max="10" width="15.5" customWidth="1"/>
    <col min="14" max="14" width="13" bestFit="1" customWidth="1"/>
  </cols>
  <sheetData>
    <row r="1" spans="1:15" x14ac:dyDescent="0.3">
      <c r="A1" s="8" t="s">
        <v>0</v>
      </c>
      <c r="B1" s="8" t="s">
        <v>1</v>
      </c>
      <c r="C1" s="8" t="s">
        <v>2</v>
      </c>
      <c r="D1" s="8" t="s">
        <v>22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/>
    </row>
    <row r="2" spans="1:15" x14ac:dyDescent="0.3">
      <c r="A2" s="8">
        <v>2000</v>
      </c>
      <c r="B2" s="9">
        <v>188046</v>
      </c>
      <c r="C2" s="8">
        <v>10</v>
      </c>
      <c r="D2" s="8">
        <f>B2/C2</f>
        <v>18804.599999999999</v>
      </c>
      <c r="E2" s="9">
        <v>178496.68181818182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>
        <v>2001</v>
      </c>
      <c r="B3" s="9">
        <v>245338</v>
      </c>
      <c r="C3" s="8">
        <v>10</v>
      </c>
      <c r="D3" s="8">
        <f t="shared" ref="D3:D24" si="0">B3/C3</f>
        <v>24533.8</v>
      </c>
      <c r="E3" s="9">
        <v>178497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>
        <v>2002</v>
      </c>
      <c r="B4" s="9">
        <v>209510</v>
      </c>
      <c r="C4" s="8">
        <v>10</v>
      </c>
      <c r="D4" s="8">
        <f t="shared" si="0"/>
        <v>20951</v>
      </c>
      <c r="E4" s="9">
        <v>178497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>
        <v>2003</v>
      </c>
      <c r="B5" s="9">
        <v>151235</v>
      </c>
      <c r="C5" s="8">
        <v>11</v>
      </c>
      <c r="D5" s="8">
        <f t="shared" si="0"/>
        <v>13748.636363636364</v>
      </c>
      <c r="E5" s="9">
        <v>178497</v>
      </c>
      <c r="F5" s="9">
        <f>AVERAGE(D2:D4)</f>
        <v>21429.8</v>
      </c>
      <c r="G5" s="9">
        <f>D5-F5</f>
        <v>-7681.1636363636353</v>
      </c>
      <c r="H5" s="8">
        <f>ABS(G5)</f>
        <v>7681.1636363636353</v>
      </c>
      <c r="I5" s="8">
        <f>H5^2</f>
        <v>59000274.808595024</v>
      </c>
      <c r="J5" s="8">
        <f>G5/D5</f>
        <v>-0.55868548947003005</v>
      </c>
      <c r="K5" s="8">
        <f>ABS(J5)</f>
        <v>0.55868548947003005</v>
      </c>
      <c r="L5" s="8"/>
      <c r="M5" s="8"/>
      <c r="N5" s="8"/>
      <c r="O5" s="8"/>
    </row>
    <row r="6" spans="1:15" x14ac:dyDescent="0.3">
      <c r="A6" s="8">
        <v>2004</v>
      </c>
      <c r="B6" s="9">
        <v>126596</v>
      </c>
      <c r="C6" s="8">
        <v>11</v>
      </c>
      <c r="D6" s="8">
        <f t="shared" si="0"/>
        <v>11508.727272727272</v>
      </c>
      <c r="E6" s="9">
        <v>178497</v>
      </c>
      <c r="F6" s="9">
        <f t="shared" ref="F6:F23" si="1">AVERAGE(D3:D5)</f>
        <v>19744.47878787879</v>
      </c>
      <c r="G6" s="9">
        <f t="shared" ref="G6:G23" si="2">D6-F6</f>
        <v>-8235.7515151515181</v>
      </c>
      <c r="H6" s="8">
        <f t="shared" ref="H6:H23" si="3">ABS(G6)</f>
        <v>8235.7515151515181</v>
      </c>
      <c r="I6" s="8">
        <f t="shared" ref="I6:I23" si="4">H6^2</f>
        <v>67827603.019320533</v>
      </c>
      <c r="J6" s="8">
        <f t="shared" ref="J6:J23" si="5">G6/D6</f>
        <v>-0.71560923462563353</v>
      </c>
      <c r="K6" s="8">
        <f t="shared" ref="K6:K23" si="6">ABS(J6)</f>
        <v>0.71560923462563353</v>
      </c>
      <c r="L6" s="8"/>
      <c r="M6" s="8"/>
      <c r="N6" s="8"/>
      <c r="O6" s="8"/>
    </row>
    <row r="7" spans="1:15" x14ac:dyDescent="0.3">
      <c r="A7" s="8">
        <v>2005</v>
      </c>
      <c r="B7" s="9">
        <v>283333</v>
      </c>
      <c r="C7" s="8">
        <v>10</v>
      </c>
      <c r="D7" s="8">
        <f t="shared" si="0"/>
        <v>28333.3</v>
      </c>
      <c r="E7" s="9">
        <v>178497</v>
      </c>
      <c r="F7" s="9">
        <f t="shared" si="1"/>
        <v>15402.78787878788</v>
      </c>
      <c r="G7" s="9">
        <f t="shared" si="2"/>
        <v>12930.512121212119</v>
      </c>
      <c r="H7" s="8">
        <f t="shared" si="3"/>
        <v>12930.512121212119</v>
      </c>
      <c r="I7" s="8">
        <f t="shared" si="4"/>
        <v>167198143.71681353</v>
      </c>
      <c r="J7" s="8">
        <f t="shared" si="5"/>
        <v>0.45637155295049003</v>
      </c>
      <c r="K7" s="8">
        <f t="shared" si="6"/>
        <v>0.45637155295049003</v>
      </c>
      <c r="L7" s="8"/>
      <c r="M7" s="8"/>
      <c r="N7" s="8"/>
      <c r="O7" s="8"/>
    </row>
    <row r="8" spans="1:15" x14ac:dyDescent="0.3">
      <c r="A8" s="8">
        <v>2006</v>
      </c>
      <c r="B8" s="9">
        <v>317012</v>
      </c>
      <c r="C8" s="8">
        <v>10</v>
      </c>
      <c r="D8" s="8">
        <f t="shared" si="0"/>
        <v>31701.200000000001</v>
      </c>
      <c r="E8" s="9">
        <v>178497</v>
      </c>
      <c r="F8" s="9">
        <f t="shared" si="1"/>
        <v>17863.554545454546</v>
      </c>
      <c r="G8" s="9">
        <f t="shared" si="2"/>
        <v>13837.645454545454</v>
      </c>
      <c r="H8" s="8">
        <f t="shared" si="3"/>
        <v>13837.645454545454</v>
      </c>
      <c r="I8" s="8">
        <f t="shared" si="4"/>
        <v>191480431.72570246</v>
      </c>
      <c r="J8" s="8">
        <f t="shared" si="5"/>
        <v>0.43650226031019185</v>
      </c>
      <c r="K8" s="8">
        <f t="shared" si="6"/>
        <v>0.43650226031019185</v>
      </c>
      <c r="L8" s="8"/>
      <c r="M8" s="8"/>
      <c r="N8" s="8"/>
      <c r="O8" s="8"/>
    </row>
    <row r="9" spans="1:15" x14ac:dyDescent="0.3">
      <c r="A9" s="8">
        <v>2007</v>
      </c>
      <c r="B9" s="9">
        <v>195251</v>
      </c>
      <c r="C9" s="8">
        <v>5</v>
      </c>
      <c r="D9" s="8">
        <f t="shared" si="0"/>
        <v>39050.199999999997</v>
      </c>
      <c r="E9" s="9">
        <v>178497</v>
      </c>
      <c r="F9" s="9">
        <f t="shared" si="1"/>
        <v>23847.74242424242</v>
      </c>
      <c r="G9" s="9">
        <f t="shared" si="2"/>
        <v>15202.457575757577</v>
      </c>
      <c r="H9" s="8">
        <f t="shared" si="3"/>
        <v>15202.457575757577</v>
      </c>
      <c r="I9" s="8">
        <f t="shared" si="4"/>
        <v>231114716.34270895</v>
      </c>
      <c r="J9" s="8">
        <f t="shared" si="5"/>
        <v>0.38930549845474743</v>
      </c>
      <c r="K9" s="8">
        <f t="shared" si="6"/>
        <v>0.38930549845474743</v>
      </c>
      <c r="L9" s="8"/>
      <c r="M9" s="8"/>
      <c r="N9" s="8"/>
      <c r="O9" s="8"/>
    </row>
    <row r="10" spans="1:15" x14ac:dyDescent="0.3">
      <c r="A10" s="8">
        <v>2008</v>
      </c>
      <c r="B10" s="9">
        <v>81291</v>
      </c>
      <c r="C10" s="8">
        <v>3</v>
      </c>
      <c r="D10" s="8">
        <f t="shared" si="0"/>
        <v>27097</v>
      </c>
      <c r="E10" s="9">
        <v>178497</v>
      </c>
      <c r="F10" s="9">
        <f t="shared" si="1"/>
        <v>33028.23333333333</v>
      </c>
      <c r="G10" s="9">
        <f t="shared" si="2"/>
        <v>-5931.2333333333299</v>
      </c>
      <c r="H10" s="8">
        <f t="shared" si="3"/>
        <v>5931.2333333333299</v>
      </c>
      <c r="I10" s="8">
        <f t="shared" si="4"/>
        <v>35179528.854444407</v>
      </c>
      <c r="J10" s="8">
        <f t="shared" si="5"/>
        <v>-0.21888892989383807</v>
      </c>
      <c r="K10" s="8">
        <f t="shared" si="6"/>
        <v>0.21888892989383807</v>
      </c>
      <c r="L10" s="8"/>
      <c r="M10" s="8"/>
      <c r="N10" s="8"/>
      <c r="O10" s="8"/>
    </row>
    <row r="11" spans="1:15" x14ac:dyDescent="0.3">
      <c r="A11" s="8">
        <v>2009</v>
      </c>
      <c r="B11" s="9">
        <v>135169</v>
      </c>
      <c r="C11" s="8">
        <v>3</v>
      </c>
      <c r="D11" s="8">
        <f t="shared" si="0"/>
        <v>45056.333333333336</v>
      </c>
      <c r="E11" s="9">
        <v>178497</v>
      </c>
      <c r="F11" s="9">
        <f t="shared" si="1"/>
        <v>32616.133333333331</v>
      </c>
      <c r="G11" s="9">
        <f t="shared" si="2"/>
        <v>12440.200000000004</v>
      </c>
      <c r="H11" s="8">
        <f t="shared" si="3"/>
        <v>12440.200000000004</v>
      </c>
      <c r="I11" s="8">
        <f t="shared" si="4"/>
        <v>154758576.04000011</v>
      </c>
      <c r="J11" s="8">
        <f t="shared" si="5"/>
        <v>0.2761032485259195</v>
      </c>
      <c r="K11" s="8">
        <f t="shared" si="6"/>
        <v>0.2761032485259195</v>
      </c>
      <c r="L11" s="8"/>
      <c r="M11" s="8"/>
      <c r="N11" s="8"/>
      <c r="O11" s="8"/>
    </row>
    <row r="12" spans="1:15" x14ac:dyDescent="0.3">
      <c r="A12" s="8">
        <v>2009</v>
      </c>
      <c r="B12" s="9">
        <v>278189</v>
      </c>
      <c r="C12" s="8">
        <v>10</v>
      </c>
      <c r="D12" s="8">
        <f t="shared" si="0"/>
        <v>27818.9</v>
      </c>
      <c r="E12" s="9">
        <v>178497</v>
      </c>
      <c r="F12" s="9">
        <f t="shared" si="1"/>
        <v>37067.844444444439</v>
      </c>
      <c r="G12" s="9">
        <f t="shared" si="2"/>
        <v>-9248.944444444438</v>
      </c>
      <c r="H12" s="8">
        <f t="shared" si="3"/>
        <v>9248.944444444438</v>
      </c>
      <c r="I12" s="8">
        <f t="shared" si="4"/>
        <v>85542973.336419627</v>
      </c>
      <c r="J12" s="8">
        <f t="shared" si="5"/>
        <v>-0.33246981169077272</v>
      </c>
      <c r="K12" s="8">
        <f t="shared" si="6"/>
        <v>0.33246981169077272</v>
      </c>
      <c r="L12" s="8"/>
      <c r="M12" s="8"/>
      <c r="N12" s="8"/>
      <c r="O12" s="8"/>
    </row>
    <row r="13" spans="1:15" x14ac:dyDescent="0.3">
      <c r="A13" s="8">
        <v>2010</v>
      </c>
      <c r="B13" s="9">
        <v>130000</v>
      </c>
      <c r="C13" s="8">
        <v>3</v>
      </c>
      <c r="D13" s="8">
        <f t="shared" si="0"/>
        <v>43333.333333333336</v>
      </c>
      <c r="E13" s="9">
        <v>178497</v>
      </c>
      <c r="F13" s="9">
        <f t="shared" si="1"/>
        <v>33324.077777777777</v>
      </c>
      <c r="G13" s="9">
        <f t="shared" si="2"/>
        <v>10009.255555555559</v>
      </c>
      <c r="H13" s="8">
        <f t="shared" si="3"/>
        <v>10009.255555555559</v>
      </c>
      <c r="I13" s="8">
        <f t="shared" si="4"/>
        <v>100185196.77641982</v>
      </c>
      <c r="J13" s="8">
        <f t="shared" si="5"/>
        <v>0.23098282051282057</v>
      </c>
      <c r="K13" s="8">
        <f t="shared" si="6"/>
        <v>0.23098282051282057</v>
      </c>
      <c r="L13" s="8"/>
      <c r="M13" s="8"/>
      <c r="N13" s="8"/>
      <c r="O13" s="8"/>
    </row>
    <row r="14" spans="1:15" x14ac:dyDescent="0.3">
      <c r="A14" s="8">
        <v>2010</v>
      </c>
      <c r="B14" s="9">
        <v>117929</v>
      </c>
      <c r="C14" s="8">
        <v>4</v>
      </c>
      <c r="D14" s="8">
        <f t="shared" si="0"/>
        <v>29482.25</v>
      </c>
      <c r="E14" s="9">
        <v>178497</v>
      </c>
      <c r="F14" s="9">
        <f t="shared" si="1"/>
        <v>38736.188888888893</v>
      </c>
      <c r="G14" s="9">
        <f t="shared" si="2"/>
        <v>-9253.9388888888934</v>
      </c>
      <c r="H14" s="8">
        <f t="shared" si="3"/>
        <v>9253.9388888888934</v>
      </c>
      <c r="I14" s="8">
        <f t="shared" si="4"/>
        <v>85635384.959290206</v>
      </c>
      <c r="J14" s="8">
        <f t="shared" si="5"/>
        <v>-0.31388170471686838</v>
      </c>
      <c r="K14" s="8">
        <f t="shared" si="6"/>
        <v>0.31388170471686838</v>
      </c>
      <c r="L14" s="8"/>
      <c r="M14" s="8"/>
      <c r="N14" s="8"/>
      <c r="O14" s="8"/>
    </row>
    <row r="15" spans="1:15" x14ac:dyDescent="0.3">
      <c r="A15" s="8">
        <v>2011</v>
      </c>
      <c r="B15" s="9">
        <v>153024</v>
      </c>
      <c r="C15" s="8">
        <v>4</v>
      </c>
      <c r="D15" s="8">
        <f t="shared" si="0"/>
        <v>38256</v>
      </c>
      <c r="E15" s="9">
        <v>178497</v>
      </c>
      <c r="F15" s="9">
        <f t="shared" si="1"/>
        <v>33544.827777777777</v>
      </c>
      <c r="G15" s="9">
        <f t="shared" si="2"/>
        <v>4711.1722222222234</v>
      </c>
      <c r="H15" s="8">
        <f t="shared" si="3"/>
        <v>4711.1722222222234</v>
      </c>
      <c r="I15" s="8">
        <f t="shared" si="4"/>
        <v>22195143.707438283</v>
      </c>
      <c r="J15" s="8">
        <f t="shared" si="5"/>
        <v>0.12314858380965661</v>
      </c>
      <c r="K15" s="8">
        <f t="shared" si="6"/>
        <v>0.12314858380965661</v>
      </c>
      <c r="L15" s="8"/>
      <c r="M15" s="8"/>
      <c r="N15" s="8"/>
      <c r="O15" s="8"/>
    </row>
    <row r="16" spans="1:15" x14ac:dyDescent="0.3">
      <c r="A16" s="8">
        <v>2012</v>
      </c>
      <c r="B16" s="9">
        <v>84252</v>
      </c>
      <c r="C16" s="8">
        <v>3</v>
      </c>
      <c r="D16" s="8">
        <f t="shared" si="0"/>
        <v>28084</v>
      </c>
      <c r="E16" s="9">
        <v>178497</v>
      </c>
      <c r="F16" s="9">
        <f t="shared" si="1"/>
        <v>37023.861111111117</v>
      </c>
      <c r="G16" s="9">
        <f t="shared" si="2"/>
        <v>-8939.8611111111168</v>
      </c>
      <c r="H16" s="8">
        <f t="shared" si="3"/>
        <v>8939.8611111111168</v>
      </c>
      <c r="I16" s="8">
        <f t="shared" si="4"/>
        <v>79921116.685956895</v>
      </c>
      <c r="J16" s="8">
        <f t="shared" si="5"/>
        <v>-0.31832577663833916</v>
      </c>
      <c r="K16" s="8">
        <f t="shared" si="6"/>
        <v>0.31832577663833916</v>
      </c>
      <c r="L16" s="8"/>
      <c r="M16" s="8"/>
      <c r="N16" s="8"/>
      <c r="O16" s="8"/>
    </row>
    <row r="17" spans="1:15" x14ac:dyDescent="0.3">
      <c r="A17" s="8">
        <v>2013</v>
      </c>
      <c r="B17" s="9">
        <v>151878</v>
      </c>
      <c r="C17" s="8">
        <v>3</v>
      </c>
      <c r="D17" s="8">
        <f t="shared" si="0"/>
        <v>50626</v>
      </c>
      <c r="E17" s="9">
        <v>178497</v>
      </c>
      <c r="F17" s="9">
        <f t="shared" si="1"/>
        <v>31940.75</v>
      </c>
      <c r="G17" s="9">
        <f t="shared" si="2"/>
        <v>18685.25</v>
      </c>
      <c r="H17" s="8">
        <f t="shared" si="3"/>
        <v>18685.25</v>
      </c>
      <c r="I17" s="8">
        <f t="shared" si="4"/>
        <v>349138567.5625</v>
      </c>
      <c r="J17" s="8">
        <f t="shared" si="5"/>
        <v>0.36908406747521039</v>
      </c>
      <c r="K17" s="8">
        <f t="shared" si="6"/>
        <v>0.36908406747521039</v>
      </c>
      <c r="L17" s="8"/>
      <c r="M17" s="8"/>
      <c r="N17" s="8"/>
      <c r="O17" s="8"/>
    </row>
    <row r="18" spans="1:15" x14ac:dyDescent="0.3">
      <c r="A18" s="8">
        <v>2014</v>
      </c>
      <c r="B18" s="9">
        <v>48000</v>
      </c>
      <c r="C18" s="8">
        <v>3</v>
      </c>
      <c r="D18" s="8">
        <f t="shared" si="0"/>
        <v>16000</v>
      </c>
      <c r="E18" s="9">
        <v>178497</v>
      </c>
      <c r="F18" s="9">
        <f t="shared" si="1"/>
        <v>38988.666666666664</v>
      </c>
      <c r="G18" s="9">
        <f t="shared" si="2"/>
        <v>-22988.666666666664</v>
      </c>
      <c r="H18" s="8">
        <f t="shared" si="3"/>
        <v>22988.666666666664</v>
      </c>
      <c r="I18" s="8">
        <f t="shared" si="4"/>
        <v>528478795.11111099</v>
      </c>
      <c r="J18" s="8">
        <f t="shared" si="5"/>
        <v>-1.4367916666666665</v>
      </c>
      <c r="K18" s="8">
        <f t="shared" si="6"/>
        <v>1.4367916666666665</v>
      </c>
      <c r="L18" s="8"/>
      <c r="M18" s="8"/>
      <c r="N18" s="8"/>
      <c r="O18" s="8"/>
    </row>
    <row r="19" spans="1:15" x14ac:dyDescent="0.3">
      <c r="A19" s="8">
        <v>2015</v>
      </c>
      <c r="B19" s="9">
        <v>167800</v>
      </c>
      <c r="C19" s="8">
        <v>5</v>
      </c>
      <c r="D19" s="8">
        <f t="shared" si="0"/>
        <v>33560</v>
      </c>
      <c r="E19" s="9">
        <v>178497</v>
      </c>
      <c r="F19" s="9">
        <f t="shared" si="1"/>
        <v>31570</v>
      </c>
      <c r="G19" s="9">
        <f t="shared" si="2"/>
        <v>1990</v>
      </c>
      <c r="H19" s="8">
        <f t="shared" si="3"/>
        <v>1990</v>
      </c>
      <c r="I19" s="8">
        <f t="shared" si="4"/>
        <v>3960100</v>
      </c>
      <c r="J19" s="8">
        <f t="shared" si="5"/>
        <v>5.9296781883194281E-2</v>
      </c>
      <c r="K19" s="8">
        <f t="shared" si="6"/>
        <v>5.9296781883194281E-2</v>
      </c>
      <c r="L19" s="8"/>
      <c r="M19" s="8"/>
      <c r="N19" s="8"/>
      <c r="O19" s="8"/>
    </row>
    <row r="20" spans="1:15" x14ac:dyDescent="0.3">
      <c r="A20" s="8">
        <v>2016</v>
      </c>
      <c r="B20" s="9">
        <v>170210</v>
      </c>
      <c r="C20" s="8">
        <v>4</v>
      </c>
      <c r="D20" s="8">
        <f t="shared" si="0"/>
        <v>42552.5</v>
      </c>
      <c r="E20" s="9">
        <v>178497</v>
      </c>
      <c r="F20" s="9">
        <f t="shared" si="1"/>
        <v>33395.333333333336</v>
      </c>
      <c r="G20" s="9">
        <f t="shared" si="2"/>
        <v>9157.1666666666642</v>
      </c>
      <c r="H20" s="8">
        <f t="shared" si="3"/>
        <v>9157.1666666666642</v>
      </c>
      <c r="I20" s="8">
        <f t="shared" si="4"/>
        <v>83853701.36111106</v>
      </c>
      <c r="J20" s="8">
        <f t="shared" si="5"/>
        <v>0.21519691361651289</v>
      </c>
      <c r="K20" s="8">
        <f t="shared" si="6"/>
        <v>0.21519691361651289</v>
      </c>
      <c r="L20" s="8"/>
      <c r="M20" s="8"/>
      <c r="N20" s="8"/>
      <c r="O20" s="8"/>
    </row>
    <row r="21" spans="1:15" x14ac:dyDescent="0.3">
      <c r="A21" s="8">
        <v>2017</v>
      </c>
      <c r="B21" s="9">
        <v>222864</v>
      </c>
      <c r="C21" s="8">
        <v>4</v>
      </c>
      <c r="D21" s="8">
        <f t="shared" si="0"/>
        <v>55716</v>
      </c>
      <c r="E21" s="9">
        <v>178497</v>
      </c>
      <c r="F21" s="9">
        <f t="shared" si="1"/>
        <v>30704.166666666668</v>
      </c>
      <c r="G21" s="9">
        <f t="shared" si="2"/>
        <v>25011.833333333332</v>
      </c>
      <c r="H21" s="8">
        <f t="shared" si="3"/>
        <v>25011.833333333332</v>
      </c>
      <c r="I21" s="8">
        <f t="shared" si="4"/>
        <v>625591806.69444442</v>
      </c>
      <c r="J21" s="8">
        <f t="shared" si="5"/>
        <v>0.44891652906406299</v>
      </c>
      <c r="K21" s="8">
        <f t="shared" si="6"/>
        <v>0.44891652906406299</v>
      </c>
      <c r="L21" s="8"/>
      <c r="M21" s="8"/>
      <c r="N21" s="8"/>
      <c r="O21" s="8"/>
    </row>
    <row r="22" spans="1:15" x14ac:dyDescent="0.3">
      <c r="A22" s="8">
        <v>2018</v>
      </c>
      <c r="B22" s="9">
        <v>230000</v>
      </c>
      <c r="C22" s="8">
        <v>4</v>
      </c>
      <c r="D22" s="8">
        <f t="shared" si="0"/>
        <v>57500</v>
      </c>
      <c r="E22" s="9">
        <v>178497</v>
      </c>
      <c r="F22" s="9">
        <f t="shared" si="1"/>
        <v>43942.833333333336</v>
      </c>
      <c r="G22" s="9">
        <f t="shared" si="2"/>
        <v>13557.166666666664</v>
      </c>
      <c r="H22" s="8">
        <f t="shared" si="3"/>
        <v>13557.166666666664</v>
      </c>
      <c r="I22" s="8">
        <f t="shared" si="4"/>
        <v>183796768.0277777</v>
      </c>
      <c r="J22" s="8">
        <f t="shared" si="5"/>
        <v>0.23577681159420286</v>
      </c>
      <c r="K22" s="8">
        <f t="shared" si="6"/>
        <v>0.23577681159420286</v>
      </c>
      <c r="L22" s="8"/>
      <c r="M22" s="8"/>
      <c r="N22" s="8"/>
      <c r="O22" s="8"/>
    </row>
    <row r="23" spans="1:15" x14ac:dyDescent="0.3">
      <c r="A23" s="8">
        <v>2019</v>
      </c>
      <c r="B23" s="9">
        <v>240000</v>
      </c>
      <c r="C23" s="8">
        <v>4</v>
      </c>
      <c r="D23" s="8">
        <f t="shared" si="0"/>
        <v>60000</v>
      </c>
      <c r="E23" s="9">
        <v>178497</v>
      </c>
      <c r="F23" s="9">
        <f t="shared" si="1"/>
        <v>51922.833333333336</v>
      </c>
      <c r="G23" s="9">
        <f t="shared" si="2"/>
        <v>8077.1666666666642</v>
      </c>
      <c r="H23" s="8">
        <f t="shared" si="3"/>
        <v>8077.1666666666642</v>
      </c>
      <c r="I23" s="8">
        <f t="shared" si="4"/>
        <v>65240621.361111075</v>
      </c>
      <c r="J23" s="8">
        <f t="shared" si="5"/>
        <v>0.1346194444444444</v>
      </c>
      <c r="K23" s="8">
        <f t="shared" si="6"/>
        <v>0.1346194444444444</v>
      </c>
      <c r="L23" s="8"/>
      <c r="M23" s="8"/>
      <c r="N23" s="8"/>
      <c r="O23" s="8"/>
    </row>
    <row r="24" spans="1:15" x14ac:dyDescent="0.3">
      <c r="A24" s="8"/>
      <c r="B24" s="8"/>
      <c r="C24" s="8"/>
      <c r="D24" s="8" t="e">
        <f t="shared" si="0"/>
        <v>#DIV/0!</v>
      </c>
      <c r="E24" s="8"/>
      <c r="F24" s="8"/>
      <c r="G24" s="8"/>
      <c r="H24" s="8"/>
      <c r="I24" s="8"/>
      <c r="J24" s="8"/>
      <c r="K24" s="8"/>
      <c r="L24" s="10">
        <f>AVERAGE(K5:K23)</f>
        <v>0.38262932243913694</v>
      </c>
      <c r="M24" s="10">
        <f>AVERAGE(H5:H23)</f>
        <v>11467.862413609782</v>
      </c>
      <c r="N24" s="11">
        <f>AVERAGE(I5:I23)</f>
        <v>164215760.53111395</v>
      </c>
      <c r="O24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E12" sqref="E12"/>
    </sheetView>
  </sheetViews>
  <sheetFormatPr defaultRowHeight="16.5" x14ac:dyDescent="0.3"/>
  <cols>
    <col min="14" max="14" width="13" bestFit="1" customWidth="1"/>
  </cols>
  <sheetData>
    <row r="1" spans="1:14" x14ac:dyDescent="0.3">
      <c r="A1" s="8" t="s">
        <v>0</v>
      </c>
      <c r="B1" s="8" t="s">
        <v>1</v>
      </c>
      <c r="C1" s="8" t="s">
        <v>2</v>
      </c>
      <c r="D1" s="8" t="s">
        <v>22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spans="1:14" x14ac:dyDescent="0.3">
      <c r="A2" s="8">
        <v>2000</v>
      </c>
      <c r="B2" s="9">
        <v>188046</v>
      </c>
      <c r="C2" s="8">
        <v>10</v>
      </c>
      <c r="D2" s="8">
        <f>B2/C2</f>
        <v>18804.599999999999</v>
      </c>
      <c r="E2" s="9">
        <v>178496.68181818182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A3" s="8">
        <v>2001</v>
      </c>
      <c r="B3" s="9">
        <v>245338</v>
      </c>
      <c r="C3" s="8">
        <v>10</v>
      </c>
      <c r="D3" s="8">
        <f t="shared" ref="D3:D24" si="0">B3/C3</f>
        <v>24533.8</v>
      </c>
      <c r="E3" s="9">
        <v>178497</v>
      </c>
      <c r="F3" s="8"/>
      <c r="G3" s="8"/>
      <c r="H3" s="8"/>
      <c r="I3" s="8"/>
      <c r="J3" s="8"/>
      <c r="K3" s="8"/>
      <c r="L3" s="8"/>
      <c r="M3" s="8"/>
      <c r="N3" s="8"/>
    </row>
    <row r="4" spans="1:14" x14ac:dyDescent="0.3">
      <c r="A4" s="8">
        <v>2002</v>
      </c>
      <c r="B4" s="9">
        <v>209510</v>
      </c>
      <c r="C4" s="8">
        <v>10</v>
      </c>
      <c r="D4" s="8">
        <f t="shared" si="0"/>
        <v>20951</v>
      </c>
      <c r="E4" s="9">
        <v>178497</v>
      </c>
      <c r="F4" s="8"/>
      <c r="G4" s="8"/>
      <c r="H4" s="8"/>
      <c r="I4" s="8"/>
      <c r="J4" s="8"/>
      <c r="K4" s="8"/>
      <c r="L4" s="8"/>
      <c r="M4" s="8"/>
      <c r="N4" s="8"/>
    </row>
    <row r="5" spans="1:14" x14ac:dyDescent="0.3">
      <c r="A5" s="8">
        <v>2003</v>
      </c>
      <c r="B5" s="9">
        <v>151235</v>
      </c>
      <c r="C5" s="8">
        <v>11</v>
      </c>
      <c r="D5" s="8">
        <f t="shared" si="0"/>
        <v>13748.636363636364</v>
      </c>
      <c r="E5" s="9">
        <v>178497</v>
      </c>
      <c r="F5" s="9"/>
      <c r="G5" s="9"/>
      <c r="H5" s="8"/>
      <c r="I5" s="8"/>
      <c r="J5" s="8"/>
      <c r="K5" s="8"/>
      <c r="L5" s="8"/>
      <c r="M5" s="8"/>
      <c r="N5" s="8"/>
    </row>
    <row r="6" spans="1:14" x14ac:dyDescent="0.3">
      <c r="A6" s="8">
        <v>2004</v>
      </c>
      <c r="B6" s="9">
        <v>126596</v>
      </c>
      <c r="C6" s="8">
        <v>11</v>
      </c>
      <c r="D6" s="8">
        <f t="shared" si="0"/>
        <v>11508.727272727272</v>
      </c>
      <c r="E6" s="9">
        <v>178497</v>
      </c>
      <c r="F6" s="9">
        <f>AVERAGE(D2:D5)</f>
        <v>19509.50909090909</v>
      </c>
      <c r="G6" s="9">
        <f t="shared" ref="G6:G23" si="1">D6-F6</f>
        <v>-8000.7818181818184</v>
      </c>
      <c r="H6" s="8">
        <f t="shared" ref="H6:H23" si="2">ABS(G6)</f>
        <v>8000.7818181818184</v>
      </c>
      <c r="I6" s="8">
        <f t="shared" ref="I6:I23" si="3">H6^2</f>
        <v>64012509.702148765</v>
      </c>
      <c r="J6" s="8">
        <f t="shared" ref="J6:J23" si="4">G6/D6</f>
        <v>-0.69519258112420623</v>
      </c>
      <c r="K6" s="8">
        <f t="shared" ref="K6:K23" si="5">ABS(J6)</f>
        <v>0.69519258112420623</v>
      </c>
      <c r="L6" s="8"/>
      <c r="M6" s="8"/>
      <c r="N6" s="8"/>
    </row>
    <row r="7" spans="1:14" x14ac:dyDescent="0.3">
      <c r="A7" s="8">
        <v>2005</v>
      </c>
      <c r="B7" s="9">
        <v>283333</v>
      </c>
      <c r="C7" s="8">
        <v>10</v>
      </c>
      <c r="D7" s="8">
        <f t="shared" si="0"/>
        <v>28333.3</v>
      </c>
      <c r="E7" s="9">
        <v>178497</v>
      </c>
      <c r="F7" s="9">
        <f t="shared" ref="F7:F23" si="6">AVERAGE(D3:D6)</f>
        <v>17685.540909090909</v>
      </c>
      <c r="G7" s="9">
        <f t="shared" si="1"/>
        <v>10647.75909090909</v>
      </c>
      <c r="H7" s="8">
        <f t="shared" si="2"/>
        <v>10647.75909090909</v>
      </c>
      <c r="I7" s="8">
        <f t="shared" si="3"/>
        <v>113374773.65803719</v>
      </c>
      <c r="J7" s="8">
        <f t="shared" si="4"/>
        <v>0.37580370415409042</v>
      </c>
      <c r="K7" s="8">
        <f t="shared" si="5"/>
        <v>0.37580370415409042</v>
      </c>
      <c r="L7" s="8"/>
      <c r="M7" s="8"/>
      <c r="N7" s="8"/>
    </row>
    <row r="8" spans="1:14" x14ac:dyDescent="0.3">
      <c r="A8" s="8">
        <v>2006</v>
      </c>
      <c r="B8" s="9">
        <v>317012</v>
      </c>
      <c r="C8" s="8">
        <v>10</v>
      </c>
      <c r="D8" s="8">
        <f t="shared" si="0"/>
        <v>31701.200000000001</v>
      </c>
      <c r="E8" s="9">
        <v>178497</v>
      </c>
      <c r="F8" s="9">
        <f t="shared" si="6"/>
        <v>18635.415909090909</v>
      </c>
      <c r="G8" s="9">
        <f t="shared" si="1"/>
        <v>13065.784090909092</v>
      </c>
      <c r="H8" s="8">
        <f t="shared" si="2"/>
        <v>13065.784090909092</v>
      </c>
      <c r="I8" s="8">
        <f t="shared" si="3"/>
        <v>170714713.91025314</v>
      </c>
      <c r="J8" s="8">
        <f t="shared" si="4"/>
        <v>0.41215424308572202</v>
      </c>
      <c r="K8" s="8">
        <f t="shared" si="5"/>
        <v>0.41215424308572202</v>
      </c>
      <c r="L8" s="8"/>
      <c r="M8" s="8"/>
      <c r="N8" s="8"/>
    </row>
    <row r="9" spans="1:14" x14ac:dyDescent="0.3">
      <c r="A9" s="8">
        <v>2007</v>
      </c>
      <c r="B9" s="9">
        <v>195251</v>
      </c>
      <c r="C9" s="8">
        <v>5</v>
      </c>
      <c r="D9" s="8">
        <f t="shared" si="0"/>
        <v>39050.199999999997</v>
      </c>
      <c r="E9" s="9">
        <v>178497</v>
      </c>
      <c r="F9" s="9">
        <f t="shared" si="6"/>
        <v>21322.965909090908</v>
      </c>
      <c r="G9" s="9">
        <f t="shared" si="1"/>
        <v>17727.234090909089</v>
      </c>
      <c r="H9" s="8">
        <f t="shared" si="2"/>
        <v>17727.234090909089</v>
      </c>
      <c r="I9" s="8">
        <f t="shared" si="3"/>
        <v>314254828.51388937</v>
      </c>
      <c r="J9" s="8">
        <f t="shared" si="4"/>
        <v>0.45396013569480032</v>
      </c>
      <c r="K9" s="8">
        <f t="shared" si="5"/>
        <v>0.45396013569480032</v>
      </c>
      <c r="L9" s="8"/>
      <c r="M9" s="8"/>
      <c r="N9" s="8"/>
    </row>
    <row r="10" spans="1:14" x14ac:dyDescent="0.3">
      <c r="A10" s="8">
        <v>2008</v>
      </c>
      <c r="B10" s="9">
        <v>81291</v>
      </c>
      <c r="C10" s="8">
        <v>3</v>
      </c>
      <c r="D10" s="8">
        <f t="shared" si="0"/>
        <v>27097</v>
      </c>
      <c r="E10" s="9">
        <v>178497</v>
      </c>
      <c r="F10" s="9">
        <f t="shared" si="6"/>
        <v>27648.356818181815</v>
      </c>
      <c r="G10" s="9">
        <f t="shared" si="1"/>
        <v>-551.35681818181547</v>
      </c>
      <c r="H10" s="8">
        <f t="shared" si="2"/>
        <v>551.35681818181547</v>
      </c>
      <c r="I10" s="8">
        <f t="shared" si="3"/>
        <v>303994.34095557552</v>
      </c>
      <c r="J10" s="8">
        <f t="shared" si="4"/>
        <v>-2.0347522536879194E-2</v>
      </c>
      <c r="K10" s="8">
        <f t="shared" si="5"/>
        <v>2.0347522536879194E-2</v>
      </c>
      <c r="L10" s="8"/>
      <c r="M10" s="8"/>
      <c r="N10" s="8"/>
    </row>
    <row r="11" spans="1:14" x14ac:dyDescent="0.3">
      <c r="A11" s="8">
        <v>2009</v>
      </c>
      <c r="B11" s="9">
        <v>135169</v>
      </c>
      <c r="C11" s="8">
        <v>3</v>
      </c>
      <c r="D11" s="8">
        <f t="shared" si="0"/>
        <v>45056.333333333336</v>
      </c>
      <c r="E11" s="9">
        <v>178497</v>
      </c>
      <c r="F11" s="9">
        <f t="shared" si="6"/>
        <v>31545.424999999999</v>
      </c>
      <c r="G11" s="9">
        <f t="shared" si="1"/>
        <v>13510.908333333336</v>
      </c>
      <c r="H11" s="8">
        <f t="shared" si="2"/>
        <v>13510.908333333336</v>
      </c>
      <c r="I11" s="8">
        <f t="shared" si="3"/>
        <v>182544643.9917362</v>
      </c>
      <c r="J11" s="8">
        <f t="shared" si="4"/>
        <v>0.29986701832520773</v>
      </c>
      <c r="K11" s="8">
        <f t="shared" si="5"/>
        <v>0.29986701832520773</v>
      </c>
      <c r="L11" s="8"/>
      <c r="M11" s="8"/>
      <c r="N11" s="8"/>
    </row>
    <row r="12" spans="1:14" x14ac:dyDescent="0.3">
      <c r="A12" s="8">
        <v>2009</v>
      </c>
      <c r="B12" s="9">
        <v>278189</v>
      </c>
      <c r="C12" s="8">
        <v>10</v>
      </c>
      <c r="D12" s="8">
        <f t="shared" si="0"/>
        <v>27818.9</v>
      </c>
      <c r="E12" s="9">
        <v>178497</v>
      </c>
      <c r="F12" s="9">
        <f t="shared" si="6"/>
        <v>35726.183333333334</v>
      </c>
      <c r="G12" s="9">
        <f t="shared" si="1"/>
        <v>-7907.2833333333328</v>
      </c>
      <c r="H12" s="8">
        <f t="shared" si="2"/>
        <v>7907.2833333333328</v>
      </c>
      <c r="I12" s="8">
        <f t="shared" si="3"/>
        <v>62525129.713611104</v>
      </c>
      <c r="J12" s="8">
        <f t="shared" si="4"/>
        <v>-0.28424140901808959</v>
      </c>
      <c r="K12" s="8">
        <f t="shared" si="5"/>
        <v>0.28424140901808959</v>
      </c>
      <c r="L12" s="8"/>
      <c r="M12" s="8"/>
      <c r="N12" s="8"/>
    </row>
    <row r="13" spans="1:14" x14ac:dyDescent="0.3">
      <c r="A13" s="8">
        <v>2010</v>
      </c>
      <c r="B13" s="9">
        <v>130000</v>
      </c>
      <c r="C13" s="8">
        <v>3</v>
      </c>
      <c r="D13" s="8">
        <f t="shared" si="0"/>
        <v>43333.333333333336</v>
      </c>
      <c r="E13" s="9">
        <v>178497</v>
      </c>
      <c r="F13" s="9">
        <f t="shared" si="6"/>
        <v>34755.60833333333</v>
      </c>
      <c r="G13" s="9">
        <f t="shared" si="1"/>
        <v>8577.7250000000058</v>
      </c>
      <c r="H13" s="8">
        <f t="shared" si="2"/>
        <v>8577.7250000000058</v>
      </c>
      <c r="I13" s="8">
        <f t="shared" si="3"/>
        <v>73577366.175625101</v>
      </c>
      <c r="J13" s="8">
        <f t="shared" si="4"/>
        <v>0.19794750000000011</v>
      </c>
      <c r="K13" s="8">
        <f t="shared" si="5"/>
        <v>0.19794750000000011</v>
      </c>
      <c r="L13" s="8"/>
      <c r="M13" s="8"/>
      <c r="N13" s="8"/>
    </row>
    <row r="14" spans="1:14" x14ac:dyDescent="0.3">
      <c r="A14" s="8">
        <v>2010</v>
      </c>
      <c r="B14" s="9">
        <v>117929</v>
      </c>
      <c r="C14" s="8">
        <v>4</v>
      </c>
      <c r="D14" s="8">
        <f t="shared" si="0"/>
        <v>29482.25</v>
      </c>
      <c r="E14" s="9">
        <v>178497</v>
      </c>
      <c r="F14" s="9">
        <f t="shared" si="6"/>
        <v>35826.39166666667</v>
      </c>
      <c r="G14" s="9">
        <f t="shared" si="1"/>
        <v>-6344.1416666666701</v>
      </c>
      <c r="H14" s="8">
        <f t="shared" si="2"/>
        <v>6344.1416666666701</v>
      </c>
      <c r="I14" s="8">
        <f t="shared" si="3"/>
        <v>40248133.486736156</v>
      </c>
      <c r="J14" s="8">
        <f t="shared" si="4"/>
        <v>-0.21518512551337399</v>
      </c>
      <c r="K14" s="8">
        <f t="shared" si="5"/>
        <v>0.21518512551337399</v>
      </c>
      <c r="L14" s="8"/>
      <c r="M14" s="8"/>
      <c r="N14" s="8"/>
    </row>
    <row r="15" spans="1:14" x14ac:dyDescent="0.3">
      <c r="A15" s="8">
        <v>2011</v>
      </c>
      <c r="B15" s="9">
        <v>153024</v>
      </c>
      <c r="C15" s="8">
        <v>4</v>
      </c>
      <c r="D15" s="8">
        <f t="shared" si="0"/>
        <v>38256</v>
      </c>
      <c r="E15" s="9">
        <v>178497</v>
      </c>
      <c r="F15" s="9">
        <f t="shared" si="6"/>
        <v>36422.70416666667</v>
      </c>
      <c r="G15" s="9">
        <f t="shared" si="1"/>
        <v>1833.2958333333299</v>
      </c>
      <c r="H15" s="8">
        <f t="shared" si="2"/>
        <v>1833.2958333333299</v>
      </c>
      <c r="I15" s="8">
        <f t="shared" si="3"/>
        <v>3360973.6125173485</v>
      </c>
      <c r="J15" s="8">
        <f t="shared" si="4"/>
        <v>4.7921785689390685E-2</v>
      </c>
      <c r="K15" s="8">
        <f t="shared" si="5"/>
        <v>4.7921785689390685E-2</v>
      </c>
      <c r="L15" s="8"/>
      <c r="M15" s="8"/>
      <c r="N15" s="8"/>
    </row>
    <row r="16" spans="1:14" x14ac:dyDescent="0.3">
      <c r="A16" s="8">
        <v>2012</v>
      </c>
      <c r="B16" s="9">
        <v>84252</v>
      </c>
      <c r="C16" s="8">
        <v>3</v>
      </c>
      <c r="D16" s="8">
        <f t="shared" si="0"/>
        <v>28084</v>
      </c>
      <c r="E16" s="9">
        <v>178497</v>
      </c>
      <c r="F16" s="9">
        <f t="shared" si="6"/>
        <v>34722.620833333334</v>
      </c>
      <c r="G16" s="9">
        <f t="shared" si="1"/>
        <v>-6638.6208333333343</v>
      </c>
      <c r="H16" s="8">
        <f t="shared" si="2"/>
        <v>6638.6208333333343</v>
      </c>
      <c r="I16" s="8">
        <f t="shared" si="3"/>
        <v>44071286.568767376</v>
      </c>
      <c r="J16" s="8">
        <f t="shared" si="4"/>
        <v>-0.23638444784693541</v>
      </c>
      <c r="K16" s="8">
        <f t="shared" si="5"/>
        <v>0.23638444784693541</v>
      </c>
      <c r="L16" s="8"/>
      <c r="M16" s="8"/>
      <c r="N16" s="8"/>
    </row>
    <row r="17" spans="1:14" x14ac:dyDescent="0.3">
      <c r="A17" s="8">
        <v>2013</v>
      </c>
      <c r="B17" s="9">
        <v>151878</v>
      </c>
      <c r="C17" s="8">
        <v>3</v>
      </c>
      <c r="D17" s="8">
        <f t="shared" si="0"/>
        <v>50626</v>
      </c>
      <c r="E17" s="9">
        <v>178497</v>
      </c>
      <c r="F17" s="9">
        <f t="shared" si="6"/>
        <v>34788.895833333336</v>
      </c>
      <c r="G17" s="9">
        <f t="shared" si="1"/>
        <v>15837.104166666664</v>
      </c>
      <c r="H17" s="8">
        <f t="shared" si="2"/>
        <v>15837.104166666664</v>
      </c>
      <c r="I17" s="8">
        <f t="shared" si="3"/>
        <v>250813868.38585061</v>
      </c>
      <c r="J17" s="8">
        <f t="shared" si="4"/>
        <v>0.312825507973505</v>
      </c>
      <c r="K17" s="8">
        <f t="shared" si="5"/>
        <v>0.312825507973505</v>
      </c>
      <c r="L17" s="8"/>
      <c r="M17" s="8"/>
      <c r="N17" s="8"/>
    </row>
    <row r="18" spans="1:14" x14ac:dyDescent="0.3">
      <c r="A18" s="8">
        <v>2014</v>
      </c>
      <c r="B18" s="9">
        <v>48000</v>
      </c>
      <c r="C18" s="8">
        <v>3</v>
      </c>
      <c r="D18" s="8">
        <f t="shared" si="0"/>
        <v>16000</v>
      </c>
      <c r="E18" s="9">
        <v>178497</v>
      </c>
      <c r="F18" s="9">
        <f t="shared" si="6"/>
        <v>36612.0625</v>
      </c>
      <c r="G18" s="9">
        <f t="shared" si="1"/>
        <v>-20612.0625</v>
      </c>
      <c r="H18" s="8">
        <f t="shared" si="2"/>
        <v>20612.0625</v>
      </c>
      <c r="I18" s="8">
        <f t="shared" si="3"/>
        <v>424857120.50390625</v>
      </c>
      <c r="J18" s="8">
        <f t="shared" si="4"/>
        <v>-1.28825390625</v>
      </c>
      <c r="K18" s="8">
        <f t="shared" si="5"/>
        <v>1.28825390625</v>
      </c>
      <c r="L18" s="8"/>
      <c r="M18" s="8"/>
      <c r="N18" s="8"/>
    </row>
    <row r="19" spans="1:14" x14ac:dyDescent="0.3">
      <c r="A19" s="8">
        <v>2015</v>
      </c>
      <c r="B19" s="9">
        <v>167800</v>
      </c>
      <c r="C19" s="8">
        <v>5</v>
      </c>
      <c r="D19" s="8">
        <f t="shared" si="0"/>
        <v>33560</v>
      </c>
      <c r="E19" s="9">
        <v>178497</v>
      </c>
      <c r="F19" s="9">
        <f t="shared" si="6"/>
        <v>33241.5</v>
      </c>
      <c r="G19" s="9">
        <f t="shared" si="1"/>
        <v>318.5</v>
      </c>
      <c r="H19" s="8">
        <f t="shared" si="2"/>
        <v>318.5</v>
      </c>
      <c r="I19" s="8">
        <f t="shared" si="3"/>
        <v>101442.25</v>
      </c>
      <c r="J19" s="8">
        <f t="shared" si="4"/>
        <v>9.4904648390941593E-3</v>
      </c>
      <c r="K19" s="8">
        <f t="shared" si="5"/>
        <v>9.4904648390941593E-3</v>
      </c>
      <c r="L19" s="8"/>
      <c r="M19" s="8"/>
      <c r="N19" s="8"/>
    </row>
    <row r="20" spans="1:14" x14ac:dyDescent="0.3">
      <c r="A20" s="8">
        <v>2016</v>
      </c>
      <c r="B20" s="9">
        <v>170210</v>
      </c>
      <c r="C20" s="8">
        <v>4</v>
      </c>
      <c r="D20" s="8">
        <f t="shared" si="0"/>
        <v>42552.5</v>
      </c>
      <c r="E20" s="9">
        <v>178497</v>
      </c>
      <c r="F20" s="9">
        <f t="shared" si="6"/>
        <v>32067.5</v>
      </c>
      <c r="G20" s="9">
        <f t="shared" si="1"/>
        <v>10485</v>
      </c>
      <c r="H20" s="8">
        <f t="shared" si="2"/>
        <v>10485</v>
      </c>
      <c r="I20" s="8">
        <f t="shared" si="3"/>
        <v>109935225</v>
      </c>
      <c r="J20" s="8">
        <f t="shared" si="4"/>
        <v>0.24640150402444039</v>
      </c>
      <c r="K20" s="8">
        <f t="shared" si="5"/>
        <v>0.24640150402444039</v>
      </c>
      <c r="L20" s="8"/>
      <c r="M20" s="8"/>
      <c r="N20" s="8"/>
    </row>
    <row r="21" spans="1:14" x14ac:dyDescent="0.3">
      <c r="A21" s="8">
        <v>2017</v>
      </c>
      <c r="B21" s="9">
        <v>222864</v>
      </c>
      <c r="C21" s="8">
        <v>4</v>
      </c>
      <c r="D21" s="8">
        <f t="shared" si="0"/>
        <v>55716</v>
      </c>
      <c r="E21" s="9">
        <v>178497</v>
      </c>
      <c r="F21" s="9">
        <f t="shared" si="6"/>
        <v>35684.625</v>
      </c>
      <c r="G21" s="9">
        <f t="shared" si="1"/>
        <v>20031.375</v>
      </c>
      <c r="H21" s="8">
        <f t="shared" si="2"/>
        <v>20031.375</v>
      </c>
      <c r="I21" s="8">
        <f t="shared" si="3"/>
        <v>401255984.390625</v>
      </c>
      <c r="J21" s="8">
        <f t="shared" si="4"/>
        <v>0.35952643764807235</v>
      </c>
      <c r="K21" s="8">
        <f t="shared" si="5"/>
        <v>0.35952643764807235</v>
      </c>
      <c r="L21" s="8"/>
      <c r="M21" s="8"/>
      <c r="N21" s="8"/>
    </row>
    <row r="22" spans="1:14" x14ac:dyDescent="0.3">
      <c r="A22" s="8">
        <v>2018</v>
      </c>
      <c r="B22" s="9">
        <v>230000</v>
      </c>
      <c r="C22" s="8">
        <v>4</v>
      </c>
      <c r="D22" s="8">
        <f t="shared" si="0"/>
        <v>57500</v>
      </c>
      <c r="E22" s="9">
        <v>178497</v>
      </c>
      <c r="F22" s="9">
        <f t="shared" si="6"/>
        <v>36957.125</v>
      </c>
      <c r="G22" s="9">
        <f t="shared" si="1"/>
        <v>20542.875</v>
      </c>
      <c r="H22" s="8">
        <f t="shared" si="2"/>
        <v>20542.875</v>
      </c>
      <c r="I22" s="8">
        <f t="shared" si="3"/>
        <v>422009713.265625</v>
      </c>
      <c r="J22" s="8">
        <f t="shared" si="4"/>
        <v>0.35726739130434781</v>
      </c>
      <c r="K22" s="8">
        <f t="shared" si="5"/>
        <v>0.35726739130434781</v>
      </c>
      <c r="L22" s="8"/>
      <c r="M22" s="8"/>
      <c r="N22" s="8"/>
    </row>
    <row r="23" spans="1:14" x14ac:dyDescent="0.3">
      <c r="A23" s="8">
        <v>2019</v>
      </c>
      <c r="B23" s="9">
        <v>240000</v>
      </c>
      <c r="C23" s="8">
        <v>4</v>
      </c>
      <c r="D23" s="8">
        <f t="shared" si="0"/>
        <v>60000</v>
      </c>
      <c r="E23" s="9">
        <v>178497</v>
      </c>
      <c r="F23" s="9">
        <f t="shared" si="6"/>
        <v>47332.125</v>
      </c>
      <c r="G23" s="9">
        <f t="shared" si="1"/>
        <v>12667.875</v>
      </c>
      <c r="H23" s="8">
        <f t="shared" si="2"/>
        <v>12667.875</v>
      </c>
      <c r="I23" s="8">
        <f t="shared" si="3"/>
        <v>160475057.015625</v>
      </c>
      <c r="J23" s="8">
        <f t="shared" si="4"/>
        <v>0.21113124999999999</v>
      </c>
      <c r="K23" s="8">
        <f t="shared" si="5"/>
        <v>0.21113124999999999</v>
      </c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10">
        <f>AVERAGE(K5:K23)</f>
        <v>0.33466121861267523</v>
      </c>
      <c r="M24" s="10">
        <f>AVERAGE(H5:H23)</f>
        <v>10849.982365319865</v>
      </c>
      <c r="N24" s="11">
        <f>AVERAGE(I5:I23)</f>
        <v>157690931.36032832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3Y</vt:lpstr>
      <vt:lpstr>4Y</vt:lpstr>
      <vt:lpstr>Exponential Smoothing</vt:lpstr>
      <vt:lpstr>ES .2</vt:lpstr>
      <vt:lpstr>3Y-</vt:lpstr>
      <vt:lpstr>4Y-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709-000</cp:lastModifiedBy>
  <dcterms:created xsi:type="dcterms:W3CDTF">2019-10-28T02:51:49Z</dcterms:created>
  <dcterms:modified xsi:type="dcterms:W3CDTF">2019-10-28T08:54:21Z</dcterms:modified>
</cp:coreProperties>
</file>