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skarlsruhede.sharepoint.com/teams/FlexibleKonfiguration-FrsenmitRobotern/Shared Documents/General/04_Konstuktion/04_Konstruktion_Abgabedatei/Werkstueckspanner/Berechnungen/"/>
    </mc:Choice>
  </mc:AlternateContent>
  <xr:revisionPtr revIDLastSave="10" documentId="13_ncr:1_{7C6E91C7-A2A9-437A-94A4-B72F2BA90C30}" xr6:coauthVersionLast="47" xr6:coauthVersionMax="47" xr10:uidLastSave="{BEDAAC94-77C4-4193-8A7B-188EE2FA6CDC}"/>
  <bookViews>
    <workbookView xWindow="28680" yWindow="-120" windowWidth="29040" windowHeight="15840" activeTab="1" xr2:uid="{5D6CC6AD-7735-4B94-BF85-19FDD25A26D6}"/>
  </bookViews>
  <sheets>
    <sheet name="Berechnung_Belastung Sensor (B1" sheetId="1" r:id="rId1"/>
    <sheet name="Berechnung_Belastung Sensor (B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F10" i="2"/>
  <c r="H10" i="2" s="1"/>
  <c r="C9" i="2"/>
  <c r="G9" i="2" s="1"/>
  <c r="F9" i="2"/>
  <c r="G8" i="2"/>
  <c r="F8" i="2"/>
  <c r="F7" i="2"/>
  <c r="F8" i="1"/>
  <c r="F9" i="1"/>
  <c r="F7" i="1"/>
  <c r="F10" i="1"/>
  <c r="G8" i="1"/>
  <c r="H8" i="1" s="1"/>
  <c r="I9" i="1"/>
  <c r="C9" i="1" s="1"/>
  <c r="I7" i="1"/>
  <c r="C7" i="1" s="1"/>
  <c r="H8" i="2" l="1"/>
  <c r="H9" i="2"/>
  <c r="G7" i="2"/>
  <c r="C12" i="2"/>
  <c r="C12" i="1"/>
  <c r="H10" i="1"/>
  <c r="G7" i="1"/>
  <c r="G9" i="1"/>
  <c r="H9" i="1" s="1"/>
  <c r="G12" i="1" l="1"/>
  <c r="F16" i="1" s="1"/>
  <c r="G16" i="1" s="1"/>
  <c r="H7" i="1"/>
  <c r="H12" i="1" s="1"/>
  <c r="F17" i="1" s="1"/>
  <c r="G17" i="1" s="1"/>
  <c r="H7" i="2"/>
  <c r="H12" i="2" s="1"/>
  <c r="F17" i="2" s="1"/>
  <c r="G17" i="2" s="1"/>
  <c r="G12" i="2"/>
  <c r="F16" i="2" s="1"/>
  <c r="G16" i="2" s="1"/>
</calcChain>
</file>

<file path=xl/sharedStrings.xml><?xml version="1.0" encoding="utf-8"?>
<sst xmlns="http://schemas.openxmlformats.org/spreadsheetml/2006/main" count="108" uniqueCount="53">
  <si>
    <t xml:space="preserve">Kraft-Momenten-Sensor Schunk </t>
  </si>
  <si>
    <t>Quelle</t>
  </si>
  <si>
    <t>Bezeichnung</t>
  </si>
  <si>
    <t>Gewicht [kg]</t>
  </si>
  <si>
    <t>Grundplatte</t>
  </si>
  <si>
    <t>Zwischenplatte</t>
  </si>
  <si>
    <t>Schraubstock</t>
  </si>
  <si>
    <t>Würfel_100</t>
  </si>
  <si>
    <t>Dichte [kg/m³]</t>
  </si>
  <si>
    <t>https://www.chemie.de/lexikon/Baustahl.html</t>
  </si>
  <si>
    <t>Material</t>
  </si>
  <si>
    <t>S235JR</t>
  </si>
  <si>
    <t>Volumen [m³]</t>
  </si>
  <si>
    <t>Moment (Nm)</t>
  </si>
  <si>
    <t>g=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</si>
  <si>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</si>
  <si>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Ges.:</t>
  </si>
  <si>
    <t>Nm</t>
  </si>
  <si>
    <t>Gewichtskraft [N]</t>
  </si>
  <si>
    <t>N</t>
  </si>
  <si>
    <t xml:space="preserve">Messbereich </t>
  </si>
  <si>
    <t>Überlast</t>
  </si>
  <si>
    <r>
      <t>M</t>
    </r>
    <r>
      <rPr>
        <vertAlign val="subscript"/>
        <sz val="11"/>
        <color theme="1"/>
        <rFont val="Calibri"/>
        <family val="2"/>
        <scheme val="minor"/>
      </rPr>
      <t>x,y,z</t>
    </r>
  </si>
  <si>
    <t>Mx,y,z</t>
  </si>
  <si>
    <r>
      <t>F</t>
    </r>
    <r>
      <rPr>
        <vertAlign val="subscript"/>
        <sz val="11"/>
        <color theme="1"/>
        <rFont val="Calibri"/>
        <family val="2"/>
        <scheme val="minor"/>
      </rPr>
      <t>x,y,z</t>
    </r>
    <r>
      <rPr>
        <sz val="11"/>
        <color theme="1"/>
        <rFont val="Calibri"/>
        <family val="2"/>
        <scheme val="minor"/>
      </rPr>
      <t xml:space="preserve"> (x,y)</t>
    </r>
  </si>
  <si>
    <t>Fräskraft</t>
  </si>
  <si>
    <t>irrelevant</t>
  </si>
  <si>
    <t>Abstand la [mm]</t>
  </si>
  <si>
    <t>Abstand_Schwerpunkt [m]</t>
  </si>
  <si>
    <t>kg</t>
  </si>
  <si>
    <t>Tatsächlich</t>
  </si>
  <si>
    <t>m</t>
  </si>
  <si>
    <t>M</t>
  </si>
  <si>
    <t>V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</si>
  <si>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</si>
  <si>
    <r>
      <t>l</t>
    </r>
    <r>
      <rPr>
        <vertAlign val="subscript"/>
        <sz val="11"/>
        <color theme="1"/>
        <rFont val="Calibri"/>
        <family val="2"/>
        <scheme val="minor"/>
      </rPr>
      <t>s</t>
    </r>
  </si>
  <si>
    <r>
      <t>l</t>
    </r>
    <r>
      <rPr>
        <vertAlign val="subscript"/>
        <sz val="11"/>
        <color theme="1"/>
        <rFont val="Calibri"/>
        <family val="2"/>
        <scheme val="minor"/>
      </rPr>
      <t>a</t>
    </r>
  </si>
  <si>
    <t>=m*g</t>
  </si>
  <si>
    <t>=FG*ls</t>
  </si>
  <si>
    <t>Al</t>
  </si>
  <si>
    <t>Dicke [mm]</t>
  </si>
  <si>
    <t>Rest/ Puffer</t>
  </si>
  <si>
    <t>Bemerkung: Schwerkraft- Hebelarm tendenziell kleiner, da Schwerpunkt schraubstock nierdiger</t>
  </si>
  <si>
    <t>=(la-(d/2))/(1000)</t>
  </si>
  <si>
    <t>d</t>
  </si>
  <si>
    <t>Backenbreite: 100 mm</t>
  </si>
  <si>
    <t>Backenbreite: 80 mm</t>
  </si>
  <si>
    <t>Tabellenbuch Metall (Europa Lehrmittel)</t>
  </si>
  <si>
    <t>https://www.cnc-step.de/niederzugschraubstock/</t>
  </si>
  <si>
    <t>https://www.roehm.biz/downloads/kataloge-flyer/schraubstoecke/</t>
  </si>
  <si>
    <t>Produktinformation Schraubstöcke</t>
  </si>
  <si>
    <t xml:space="preserve">PLF </t>
  </si>
  <si>
    <t>Clamp-D80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</si>
</sst>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49" fontId="0" fillId="0" borderId="0" xfId="0" applyNumberFormat="1"/>
    <xf numFmtId="2" fontId="0" fillId="0" borderId="0" xfId="0" applyNumberFormat="1"/>
    <xf numFmtId="0" fontId="4" fillId="3" borderId="0" xfId="1" applyFont="1"/>
    <xf numFmtId="0" fontId="5" fillId="0" borderId="0" xfId="2"/>
    <xf numFmtId="0" fontId="0" fillId="2" borderId="0" xfId="0" applyFill="1" applyAlignment="1">
      <alignment horizontal="center"/>
    </xf>
  </cellXfs>
  <cellStyles count="3">
    <cellStyle name="Link" xfId="2" builtinId="8"/>
    <cellStyle name="Neutral" xfId="1" builtinId="28"/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29</xdr:row>
      <xdr:rowOff>44401</xdr:rowOff>
    </xdr:from>
    <xdr:to>
      <xdr:col>9</xdr:col>
      <xdr:colOff>874395</xdr:colOff>
      <xdr:row>48</xdr:row>
      <xdr:rowOff>38099</xdr:rowOff>
    </xdr:to>
    <xdr:pic>
      <xdr:nvPicPr>
        <xdr:cNvPr id="2" name="Grafik 1" descr="Inhalt bald verfügbar">
          <a:extLst>
            <a:ext uri="{FF2B5EF4-FFF2-40B4-BE49-F238E27FC236}">
              <a16:creationId xmlns:a16="http://schemas.microsoft.com/office/drawing/2014/main" id="{E2E8A5CC-0FDE-22D7-AFE4-055587CA3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5807026"/>
          <a:ext cx="3674745" cy="3613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891540</xdr:colOff>
      <xdr:row>29</xdr:row>
      <xdr:rowOff>49530</xdr:rowOff>
    </xdr:from>
    <xdr:to>
      <xdr:col>15</xdr:col>
      <xdr:colOff>435749</xdr:colOff>
      <xdr:row>49</xdr:row>
      <xdr:rowOff>146229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0FA00C6-289B-CDF0-24F0-A350D1009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73765" y="5812155"/>
          <a:ext cx="3839984" cy="39066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4</xdr:col>
      <xdr:colOff>978568</xdr:colOff>
      <xdr:row>40</xdr:row>
      <xdr:rowOff>49275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ECD9D9A1-499B-CF09-AD89-7477D7C9A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0575" y="5391150"/>
          <a:ext cx="4817143" cy="2040000"/>
        </a:xfrm>
        <a:prstGeom prst="rect">
          <a:avLst/>
        </a:prstGeom>
      </xdr:spPr>
    </xdr:pic>
    <xdr:clientData/>
  </xdr:twoCellAnchor>
  <xdr:twoCellAnchor>
    <xdr:from>
      <xdr:col>4</xdr:col>
      <xdr:colOff>247650</xdr:colOff>
      <xdr:row>28</xdr:row>
      <xdr:rowOff>152400</xdr:rowOff>
    </xdr:from>
    <xdr:to>
      <xdr:col>4</xdr:col>
      <xdr:colOff>800100</xdr:colOff>
      <xdr:row>39</xdr:row>
      <xdr:rowOff>9525</xdr:rowOff>
    </xdr:to>
    <xdr:sp macro="" textlink="">
      <xdr:nvSpPr>
        <xdr:cNvPr id="6" name="Rechteck 5">
          <a:extLst>
            <a:ext uri="{FF2B5EF4-FFF2-40B4-BE49-F238E27FC236}">
              <a16:creationId xmlns:a16="http://schemas.microsoft.com/office/drawing/2014/main" id="{8363A308-70AE-BE4F-9807-1C778C516694}"/>
            </a:ext>
          </a:extLst>
        </xdr:cNvPr>
        <xdr:cNvSpPr/>
      </xdr:nvSpPr>
      <xdr:spPr>
        <a:xfrm>
          <a:off x="4876800" y="5362575"/>
          <a:ext cx="552450" cy="18478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28</xdr:row>
      <xdr:rowOff>72976</xdr:rowOff>
    </xdr:from>
    <xdr:to>
      <xdr:col>11</xdr:col>
      <xdr:colOff>188595</xdr:colOff>
      <xdr:row>47</xdr:row>
      <xdr:rowOff>66674</xdr:rowOff>
    </xdr:to>
    <xdr:pic>
      <xdr:nvPicPr>
        <xdr:cNvPr id="2" name="Grafik 1" descr="Inhalt bald verfügbar">
          <a:extLst>
            <a:ext uri="{FF2B5EF4-FFF2-40B4-BE49-F238E27FC236}">
              <a16:creationId xmlns:a16="http://schemas.microsoft.com/office/drawing/2014/main" id="{A2555760-12AE-4819-900A-A210411DD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1425" y="5645101"/>
          <a:ext cx="3674745" cy="3613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85725</xdr:colOff>
      <xdr:row>28</xdr:row>
      <xdr:rowOff>152400</xdr:rowOff>
    </xdr:from>
    <xdr:to>
      <xdr:col>17</xdr:col>
      <xdr:colOff>108089</xdr:colOff>
      <xdr:row>49</xdr:row>
      <xdr:rowOff>54789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F07E3D0-A3F7-69ED-C5C1-E663BBADD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77725" y="5724525"/>
          <a:ext cx="3832364" cy="390288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28</xdr:row>
      <xdr:rowOff>0</xdr:rowOff>
    </xdr:from>
    <xdr:to>
      <xdr:col>6</xdr:col>
      <xdr:colOff>102326</xdr:colOff>
      <xdr:row>52</xdr:row>
      <xdr:rowOff>76199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4FE272B-9405-60DF-FC45-A9FEB35F5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0576" y="5210175"/>
          <a:ext cx="5960200" cy="4419599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46</xdr:row>
      <xdr:rowOff>9525</xdr:rowOff>
    </xdr:from>
    <xdr:to>
      <xdr:col>5</xdr:col>
      <xdr:colOff>809625</xdr:colOff>
      <xdr:row>47</xdr:row>
      <xdr:rowOff>104775</xdr:rowOff>
    </xdr:to>
    <xdr:sp macro="" textlink="">
      <xdr:nvSpPr>
        <xdr:cNvPr id="6" name="Rechteck 5">
          <a:extLst>
            <a:ext uri="{FF2B5EF4-FFF2-40B4-BE49-F238E27FC236}">
              <a16:creationId xmlns:a16="http://schemas.microsoft.com/office/drawing/2014/main" id="{55B371F8-0C49-BE5A-85E9-DB7A17C80D57}"/>
            </a:ext>
          </a:extLst>
        </xdr:cNvPr>
        <xdr:cNvSpPr/>
      </xdr:nvSpPr>
      <xdr:spPr>
        <a:xfrm>
          <a:off x="847725" y="8477250"/>
          <a:ext cx="5629275" cy="2762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nc-step.de/niederzugschraubstoc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65732-31F4-409A-8AF8-DC681E83D4A1}">
  <dimension ref="A2:O26"/>
  <sheetViews>
    <sheetView workbookViewId="0">
      <selection activeCell="M12" sqref="M12"/>
    </sheetView>
  </sheetViews>
  <sheetFormatPr baseColWidth="10" defaultRowHeight="15" x14ac:dyDescent="0.25"/>
  <cols>
    <col min="2" max="2" width="29.28515625" bestFit="1" customWidth="1"/>
    <col min="4" max="4" width="15.140625" bestFit="1" customWidth="1"/>
    <col min="5" max="5" width="15.140625" customWidth="1"/>
    <col min="6" max="6" width="14.28515625" customWidth="1"/>
    <col min="7" max="7" width="16.28515625" bestFit="1" customWidth="1"/>
    <col min="8" max="8" width="13.28515625" customWidth="1"/>
    <col min="9" max="9" width="13" bestFit="1" customWidth="1"/>
    <col min="10" max="10" width="13.42578125" bestFit="1" customWidth="1"/>
    <col min="11" max="11" width="13.42578125" customWidth="1"/>
    <col min="12" max="12" width="16.7109375" bestFit="1" customWidth="1"/>
  </cols>
  <sheetData>
    <row r="2" spans="1:15" ht="18.75" x14ac:dyDescent="0.35">
      <c r="C2" t="s">
        <v>31</v>
      </c>
      <c r="D2" t="s">
        <v>36</v>
      </c>
      <c r="E2" t="s">
        <v>44</v>
      </c>
      <c r="F2" t="s">
        <v>35</v>
      </c>
      <c r="G2" t="s">
        <v>34</v>
      </c>
      <c r="H2" t="s">
        <v>32</v>
      </c>
      <c r="I2" t="s">
        <v>33</v>
      </c>
      <c r="K2" s="5" t="s">
        <v>14</v>
      </c>
      <c r="L2" s="3">
        <v>9.81</v>
      </c>
      <c r="M2" t="s">
        <v>15</v>
      </c>
    </row>
    <row r="3" spans="1:15" x14ac:dyDescent="0.25">
      <c r="B3" t="s">
        <v>2</v>
      </c>
      <c r="C3" t="s">
        <v>3</v>
      </c>
      <c r="D3" t="s">
        <v>27</v>
      </c>
      <c r="E3" t="s">
        <v>40</v>
      </c>
      <c r="F3" t="s">
        <v>28</v>
      </c>
      <c r="G3" t="s">
        <v>18</v>
      </c>
      <c r="H3" t="s">
        <v>13</v>
      </c>
      <c r="I3" t="s">
        <v>12</v>
      </c>
      <c r="J3" t="s">
        <v>8</v>
      </c>
      <c r="K3" t="s">
        <v>10</v>
      </c>
      <c r="N3" t="s">
        <v>1</v>
      </c>
    </row>
    <row r="4" spans="1:15" s="11" customFormat="1" x14ac:dyDescent="0.25">
      <c r="F4" s="11" t="s">
        <v>43</v>
      </c>
      <c r="G4" s="11" t="s">
        <v>37</v>
      </c>
      <c r="H4" s="11" t="s">
        <v>38</v>
      </c>
    </row>
    <row r="5" spans="1:15" x14ac:dyDescent="0.25">
      <c r="A5" s="15" t="s">
        <v>26</v>
      </c>
      <c r="B5" t="s">
        <v>4</v>
      </c>
    </row>
    <row r="6" spans="1:15" x14ac:dyDescent="0.25">
      <c r="A6" s="15"/>
      <c r="B6" t="s">
        <v>0</v>
      </c>
    </row>
    <row r="7" spans="1:15" x14ac:dyDescent="0.25">
      <c r="B7" t="s">
        <v>5</v>
      </c>
      <c r="C7" s="1">
        <f>I7*J7</f>
        <v>0.96162499999999995</v>
      </c>
      <c r="D7">
        <v>5</v>
      </c>
      <c r="E7">
        <v>5</v>
      </c>
      <c r="F7">
        <f>(D7-(E7/2))/(1000)</f>
        <v>2.5000000000000001E-3</v>
      </c>
      <c r="G7" s="2">
        <f>C7*$L$2</f>
        <v>9.4335412499999993</v>
      </c>
      <c r="H7" s="2">
        <f t="shared" ref="H7:H9" si="0">F7*G7</f>
        <v>2.3583853124999998E-2</v>
      </c>
      <c r="I7">
        <f>(100*245*5)/10^9</f>
        <v>1.225E-4</v>
      </c>
      <c r="J7">
        <v>7850</v>
      </c>
      <c r="K7" t="s">
        <v>11</v>
      </c>
      <c r="N7" t="s">
        <v>9</v>
      </c>
    </row>
    <row r="8" spans="1:15" x14ac:dyDescent="0.25">
      <c r="B8" t="s">
        <v>6</v>
      </c>
      <c r="C8">
        <v>10</v>
      </c>
      <c r="D8">
        <v>95</v>
      </c>
      <c r="E8">
        <v>90</v>
      </c>
      <c r="F8">
        <f t="shared" ref="F8:F9" si="1">(D8-(E8/2))/(1000)</f>
        <v>0.05</v>
      </c>
      <c r="G8" s="2">
        <f t="shared" ref="G8:G9" si="2">C8*$L$2</f>
        <v>98.100000000000009</v>
      </c>
      <c r="H8" s="2">
        <f t="shared" si="0"/>
        <v>4.9050000000000011</v>
      </c>
      <c r="O8" t="s">
        <v>42</v>
      </c>
    </row>
    <row r="9" spans="1:15" x14ac:dyDescent="0.25">
      <c r="B9" t="s">
        <v>7</v>
      </c>
      <c r="C9" s="1">
        <f>I9*J9</f>
        <v>2.7</v>
      </c>
      <c r="D9">
        <v>150</v>
      </c>
      <c r="E9">
        <v>100</v>
      </c>
      <c r="F9">
        <f t="shared" si="1"/>
        <v>0.1</v>
      </c>
      <c r="G9" s="2">
        <f t="shared" si="2"/>
        <v>26.487000000000002</v>
      </c>
      <c r="H9" s="2">
        <f t="shared" si="0"/>
        <v>2.6487000000000003</v>
      </c>
      <c r="I9">
        <f>(100*100*100)/10^9</f>
        <v>1E-3</v>
      </c>
      <c r="J9">
        <v>2700</v>
      </c>
      <c r="K9" t="s">
        <v>39</v>
      </c>
      <c r="N9" t="s">
        <v>47</v>
      </c>
    </row>
    <row r="10" spans="1:15" x14ac:dyDescent="0.25">
      <c r="B10" t="s">
        <v>25</v>
      </c>
      <c r="C10" s="1">
        <v>30</v>
      </c>
      <c r="D10">
        <v>150</v>
      </c>
      <c r="F10">
        <f>D10/(1000)</f>
        <v>0.15</v>
      </c>
      <c r="G10" s="2">
        <v>300</v>
      </c>
      <c r="H10" s="2">
        <f>F10*G10</f>
        <v>45</v>
      </c>
    </row>
    <row r="12" spans="1:15" x14ac:dyDescent="0.25">
      <c r="B12" t="s">
        <v>16</v>
      </c>
      <c r="C12" s="2">
        <f>SUM(C7:C10)</f>
        <v>43.661625000000001</v>
      </c>
      <c r="F12" s="5"/>
      <c r="G12" s="2">
        <f>SUM(G7:G10)</f>
        <v>434.02054125000001</v>
      </c>
      <c r="H12" s="2">
        <f>SUM(H7:H10)</f>
        <v>52.577283853125003</v>
      </c>
    </row>
    <row r="13" spans="1:15" x14ac:dyDescent="0.25">
      <c r="C13" s="4" t="s">
        <v>29</v>
      </c>
      <c r="G13" s="4" t="s">
        <v>19</v>
      </c>
      <c r="H13" s="4" t="s">
        <v>17</v>
      </c>
    </row>
    <row r="15" spans="1:15" ht="15.75" thickBot="1" x14ac:dyDescent="0.3">
      <c r="B15" t="s">
        <v>20</v>
      </c>
      <c r="F15" t="s">
        <v>30</v>
      </c>
      <c r="G15" t="s">
        <v>41</v>
      </c>
    </row>
    <row r="16" spans="1:15" ht="18.75" thickTop="1" x14ac:dyDescent="0.35">
      <c r="B16" t="s">
        <v>24</v>
      </c>
      <c r="C16">
        <v>660</v>
      </c>
      <c r="D16" t="s">
        <v>19</v>
      </c>
      <c r="F16" s="7">
        <f>G12</f>
        <v>434.02054125000001</v>
      </c>
      <c r="G16" s="8">
        <f>C16-F16</f>
        <v>225.97945874999999</v>
      </c>
    </row>
    <row r="17" spans="2:7" ht="18.75" thickBot="1" x14ac:dyDescent="0.4">
      <c r="B17" t="s">
        <v>22</v>
      </c>
      <c r="C17">
        <v>60</v>
      </c>
      <c r="D17" t="s">
        <v>17</v>
      </c>
      <c r="F17" s="9">
        <f>H12</f>
        <v>52.577283853125003</v>
      </c>
      <c r="G17" s="10">
        <f>C17-F17</f>
        <v>7.4227161468749969</v>
      </c>
    </row>
    <row r="18" spans="2:7" ht="15.75" thickTop="1" x14ac:dyDescent="0.25"/>
    <row r="19" spans="2:7" x14ac:dyDescent="0.25">
      <c r="B19" t="s">
        <v>21</v>
      </c>
    </row>
    <row r="20" spans="2:7" ht="18" x14ac:dyDescent="0.35">
      <c r="B20" t="s">
        <v>24</v>
      </c>
      <c r="C20">
        <v>3700</v>
      </c>
      <c r="D20" t="s">
        <v>19</v>
      </c>
    </row>
    <row r="21" spans="2:7" ht="18" x14ac:dyDescent="0.35">
      <c r="B21" s="6" t="s">
        <v>23</v>
      </c>
      <c r="C21">
        <v>280</v>
      </c>
      <c r="D21" t="s">
        <v>17</v>
      </c>
    </row>
    <row r="24" spans="2:7" x14ac:dyDescent="0.25">
      <c r="B24" s="13" t="s">
        <v>45</v>
      </c>
      <c r="C24" t="s">
        <v>51</v>
      </c>
    </row>
    <row r="25" spans="2:7" x14ac:dyDescent="0.25">
      <c r="B25" t="s">
        <v>50</v>
      </c>
    </row>
    <row r="26" spans="2:7" x14ac:dyDescent="0.25">
      <c r="B26" t="s">
        <v>49</v>
      </c>
    </row>
  </sheetData>
  <mergeCells count="1">
    <mergeCell ref="A5:A6"/>
  </mergeCells>
  <conditionalFormatting sqref="G16:G17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06CC-E324-446D-8374-91EB65E88B75}">
  <dimension ref="A2:O27"/>
  <sheetViews>
    <sheetView tabSelected="1" workbookViewId="0">
      <selection activeCell="N15" sqref="N15"/>
    </sheetView>
  </sheetViews>
  <sheetFormatPr baseColWidth="10" defaultRowHeight="15" x14ac:dyDescent="0.25"/>
  <cols>
    <col min="2" max="2" width="29.28515625" bestFit="1" customWidth="1"/>
    <col min="4" max="4" width="15.140625" bestFit="1" customWidth="1"/>
    <col min="5" max="5" width="15.140625" customWidth="1"/>
    <col min="6" max="6" width="14.28515625" customWidth="1"/>
    <col min="7" max="7" width="16.28515625" bestFit="1" customWidth="1"/>
    <col min="8" max="8" width="13.28515625" customWidth="1"/>
    <col min="9" max="9" width="13" bestFit="1" customWidth="1"/>
    <col min="10" max="10" width="13.42578125" bestFit="1" customWidth="1"/>
    <col min="11" max="11" width="13.42578125" customWidth="1"/>
    <col min="12" max="12" width="16.7109375" bestFit="1" customWidth="1"/>
  </cols>
  <sheetData>
    <row r="2" spans="1:15" ht="18.75" x14ac:dyDescent="0.35">
      <c r="C2" t="s">
        <v>31</v>
      </c>
      <c r="D2" t="s">
        <v>36</v>
      </c>
      <c r="E2" t="s">
        <v>44</v>
      </c>
      <c r="F2" t="s">
        <v>35</v>
      </c>
      <c r="G2" t="s">
        <v>34</v>
      </c>
      <c r="H2" t="s">
        <v>32</v>
      </c>
      <c r="I2" t="s">
        <v>33</v>
      </c>
      <c r="K2" s="5" t="s">
        <v>14</v>
      </c>
      <c r="L2" s="3">
        <v>9.81</v>
      </c>
      <c r="M2" t="s">
        <v>15</v>
      </c>
    </row>
    <row r="3" spans="1:15" x14ac:dyDescent="0.25">
      <c r="B3" t="s">
        <v>2</v>
      </c>
      <c r="C3" t="s">
        <v>3</v>
      </c>
      <c r="D3" t="s">
        <v>27</v>
      </c>
      <c r="E3" t="s">
        <v>40</v>
      </c>
      <c r="F3" t="s">
        <v>28</v>
      </c>
      <c r="G3" t="s">
        <v>18</v>
      </c>
      <c r="H3" t="s">
        <v>13</v>
      </c>
      <c r="I3" t="s">
        <v>12</v>
      </c>
      <c r="J3" t="s">
        <v>8</v>
      </c>
      <c r="K3" t="s">
        <v>10</v>
      </c>
      <c r="N3" t="s">
        <v>1</v>
      </c>
    </row>
    <row r="4" spans="1:15" s="11" customFormat="1" x14ac:dyDescent="0.25">
      <c r="F4" s="11" t="s">
        <v>43</v>
      </c>
      <c r="G4" s="11" t="s">
        <v>37</v>
      </c>
      <c r="H4" s="11" t="s">
        <v>38</v>
      </c>
    </row>
    <row r="5" spans="1:15" x14ac:dyDescent="0.25">
      <c r="A5" s="15" t="s">
        <v>26</v>
      </c>
      <c r="B5" t="s">
        <v>4</v>
      </c>
    </row>
    <row r="6" spans="1:15" x14ac:dyDescent="0.25">
      <c r="A6" s="15"/>
      <c r="B6" t="s">
        <v>0</v>
      </c>
    </row>
    <row r="7" spans="1:15" x14ac:dyDescent="0.25">
      <c r="B7" t="s">
        <v>5</v>
      </c>
      <c r="C7" s="1">
        <v>0.61</v>
      </c>
      <c r="D7">
        <v>5</v>
      </c>
      <c r="E7">
        <v>5</v>
      </c>
      <c r="F7">
        <f>(D7-(E7/2))/(1000)</f>
        <v>2.5000000000000001E-3</v>
      </c>
      <c r="G7" s="2">
        <f>C7*$L$2</f>
        <v>5.9840999999999998</v>
      </c>
      <c r="H7" s="2">
        <f t="shared" ref="H7:H9" si="0">F7*G7</f>
        <v>1.496025E-2</v>
      </c>
      <c r="N7" t="s">
        <v>9</v>
      </c>
    </row>
    <row r="8" spans="1:15" x14ac:dyDescent="0.25">
      <c r="B8" t="s">
        <v>6</v>
      </c>
      <c r="C8">
        <v>5.5</v>
      </c>
      <c r="D8">
        <v>85</v>
      </c>
      <c r="E8">
        <v>80</v>
      </c>
      <c r="F8">
        <f t="shared" ref="F8:F9" si="1">(D8-(E8/2))/(1000)</f>
        <v>4.4999999999999998E-2</v>
      </c>
      <c r="G8" s="2">
        <f t="shared" ref="G8:G9" si="2">C8*$L$2</f>
        <v>53.955000000000005</v>
      </c>
      <c r="H8" s="2">
        <f t="shared" si="0"/>
        <v>2.427975</v>
      </c>
      <c r="O8" t="s">
        <v>42</v>
      </c>
    </row>
    <row r="9" spans="1:15" x14ac:dyDescent="0.25">
      <c r="B9" t="s">
        <v>7</v>
      </c>
      <c r="C9" s="1">
        <f>I9*J9</f>
        <v>2.7</v>
      </c>
      <c r="D9">
        <v>145</v>
      </c>
      <c r="E9">
        <v>100</v>
      </c>
      <c r="F9">
        <f t="shared" si="1"/>
        <v>9.5000000000000001E-2</v>
      </c>
      <c r="G9" s="2">
        <f t="shared" si="2"/>
        <v>26.487000000000002</v>
      </c>
      <c r="H9" s="2">
        <f t="shared" si="0"/>
        <v>2.5162650000000002</v>
      </c>
      <c r="I9">
        <f>(100*100*100)/10^9</f>
        <v>1E-3</v>
      </c>
      <c r="J9">
        <v>2700</v>
      </c>
      <c r="K9" t="s">
        <v>39</v>
      </c>
      <c r="N9" t="s">
        <v>47</v>
      </c>
    </row>
    <row r="10" spans="1:15" x14ac:dyDescent="0.25">
      <c r="B10" t="s">
        <v>25</v>
      </c>
      <c r="C10" s="12">
        <v>30</v>
      </c>
      <c r="D10">
        <v>145</v>
      </c>
      <c r="F10">
        <f>D10/(1000)</f>
        <v>0.14499999999999999</v>
      </c>
      <c r="G10" s="2">
        <v>300</v>
      </c>
      <c r="H10" s="2">
        <f>F10*G10</f>
        <v>43.5</v>
      </c>
    </row>
    <row r="12" spans="1:15" x14ac:dyDescent="0.25">
      <c r="B12" t="s">
        <v>16</v>
      </c>
      <c r="C12" s="2">
        <f>SUM(C7:C10)</f>
        <v>38.81</v>
      </c>
      <c r="F12" s="5"/>
      <c r="G12" s="2">
        <f>SUM(G7:G10)</f>
        <v>386.42610000000002</v>
      </c>
      <c r="H12" s="2">
        <f>SUM(H7:H10)</f>
        <v>48.459200250000002</v>
      </c>
    </row>
    <row r="13" spans="1:15" x14ac:dyDescent="0.25">
      <c r="C13" s="4" t="s">
        <v>29</v>
      </c>
      <c r="G13" s="4" t="s">
        <v>19</v>
      </c>
      <c r="H13" s="4" t="s">
        <v>17</v>
      </c>
    </row>
    <row r="15" spans="1:15" ht="15.75" thickBot="1" x14ac:dyDescent="0.3">
      <c r="B15" t="s">
        <v>20</v>
      </c>
      <c r="F15" t="s">
        <v>30</v>
      </c>
      <c r="G15" t="s">
        <v>41</v>
      </c>
    </row>
    <row r="16" spans="1:15" ht="18.75" thickTop="1" x14ac:dyDescent="0.35">
      <c r="B16" t="s">
        <v>24</v>
      </c>
      <c r="C16">
        <v>660</v>
      </c>
      <c r="D16" t="s">
        <v>19</v>
      </c>
      <c r="F16" s="7">
        <f>G12</f>
        <v>386.42610000000002</v>
      </c>
      <c r="G16" s="8">
        <f>C16-F16</f>
        <v>273.57389999999998</v>
      </c>
    </row>
    <row r="17" spans="2:7" ht="18.75" thickBot="1" x14ac:dyDescent="0.4">
      <c r="B17" t="s">
        <v>22</v>
      </c>
      <c r="C17">
        <v>60</v>
      </c>
      <c r="D17" t="s">
        <v>17</v>
      </c>
      <c r="F17" s="9">
        <f>H12</f>
        <v>48.459200250000002</v>
      </c>
      <c r="G17" s="10">
        <f>C17-F17</f>
        <v>11.540799749999998</v>
      </c>
    </row>
    <row r="18" spans="2:7" ht="15.75" thickTop="1" x14ac:dyDescent="0.25"/>
    <row r="19" spans="2:7" x14ac:dyDescent="0.25">
      <c r="B19" t="s">
        <v>21</v>
      </c>
    </row>
    <row r="20" spans="2:7" ht="18" x14ac:dyDescent="0.35">
      <c r="B20" t="s">
        <v>24</v>
      </c>
      <c r="C20">
        <v>3700</v>
      </c>
      <c r="D20" t="s">
        <v>19</v>
      </c>
    </row>
    <row r="21" spans="2:7" ht="18" x14ac:dyDescent="0.35">
      <c r="B21" s="6" t="s">
        <v>23</v>
      </c>
      <c r="C21">
        <v>280</v>
      </c>
      <c r="D21" t="s">
        <v>17</v>
      </c>
    </row>
    <row r="26" spans="2:7" x14ac:dyDescent="0.25">
      <c r="B26" s="13" t="s">
        <v>46</v>
      </c>
      <c r="C26" t="s">
        <v>52</v>
      </c>
    </row>
    <row r="27" spans="2:7" x14ac:dyDescent="0.25">
      <c r="B27" s="14" t="s">
        <v>48</v>
      </c>
    </row>
  </sheetData>
  <mergeCells count="1">
    <mergeCell ref="A5:A6"/>
  </mergeCells>
  <conditionalFormatting sqref="G16:G17">
    <cfRule type="cellIs" dxfId="1" priority="1" operator="lessThan">
      <formula>0</formula>
    </cfRule>
    <cfRule type="cellIs" dxfId="0" priority="2" operator="greaterThan">
      <formula>0</formula>
    </cfRule>
  </conditionalFormatting>
  <hyperlinks>
    <hyperlink ref="B27" r:id="rId1" xr:uid="{C61F5B70-75F6-4EF5-B1C1-D61BA0AE077E}"/>
  </hyperlinks>
  <pageMargins left="0.7" right="0.7" top="0.78740157499999996" bottom="0.78740157499999996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5f6069-8d13-4ffb-84d6-8b2019ef01c9">
      <Terms xmlns="http://schemas.microsoft.com/office/infopath/2007/PartnerControls"/>
    </lcf76f155ced4ddcb4097134ff3c332f>
    <TaxCatchAll xmlns="bd93c015-3bf9-4c9d-97c3-359eae1ae07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F1EFBB4A70CA43B45E75C9B752B260" ma:contentTypeVersion="12" ma:contentTypeDescription="Create a new document." ma:contentTypeScope="" ma:versionID="e365667c19d2d000ae72cd21b8abe88a">
  <xsd:schema xmlns:xsd="http://www.w3.org/2001/XMLSchema" xmlns:xs="http://www.w3.org/2001/XMLSchema" xmlns:p="http://schemas.microsoft.com/office/2006/metadata/properties" xmlns:ns2="ed5f6069-8d13-4ffb-84d6-8b2019ef01c9" xmlns:ns3="bd93c015-3bf9-4c9d-97c3-359eae1ae077" targetNamespace="http://schemas.microsoft.com/office/2006/metadata/properties" ma:root="true" ma:fieldsID="261d86b86e3426ac4d405a9436183476" ns2:_="" ns3:_="">
    <xsd:import namespace="ed5f6069-8d13-4ffb-84d6-8b2019ef01c9"/>
    <xsd:import namespace="bd93c015-3bf9-4c9d-97c3-359eae1ae0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f6069-8d13-4ffb-84d6-8b2019ef0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b068c93-f372-479e-8bd6-9f626c6185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93c015-3bf9-4c9d-97c3-359eae1ae07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f26a2a0-1f49-4896-8ecb-99ae1768fa9a}" ma:internalName="TaxCatchAll" ma:showField="CatchAllData" ma:web="bd93c015-3bf9-4c9d-97c3-359eae1ae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A86B9E-BFF1-4C23-9351-BB492BEE618F}">
  <ds:schemaRefs>
    <ds:schemaRef ds:uri="ed5f6069-8d13-4ffb-84d6-8b2019ef01c9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bd93c015-3bf9-4c9d-97c3-359eae1ae077"/>
  </ds:schemaRefs>
</ds:datastoreItem>
</file>

<file path=customXml/itemProps2.xml><?xml version="1.0" encoding="utf-8"?>
<ds:datastoreItem xmlns:ds="http://schemas.openxmlformats.org/officeDocument/2006/customXml" ds:itemID="{CCEDBA34-500B-468F-8894-D933EAFD21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C387E1-1684-4669-A226-D3B424CA40C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Berechnung_Belastung Sensor (B1</vt:lpstr>
      <vt:lpstr>Berechnung_Belastung Sensor (B8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K.</dc:creator>
  <cp:lastModifiedBy>David  Kopka</cp:lastModifiedBy>
  <dcterms:created xsi:type="dcterms:W3CDTF">2023-05-28T10:44:17Z</dcterms:created>
  <dcterms:modified xsi:type="dcterms:W3CDTF">2023-10-09T19:02:11Z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0x010100E1F1EFBB4A70CA43B45E75C9B752B260</vt:lpwstr>
  </property>
  <property fmtid="{D5CDD505-2E9C-101B-9397-08002B2CF9AE}" pid="3" name="MediaServiceImageTags">
    <vt:lpwstr/>
  </property>
</Properties>
</file>