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13_ncr:1_{35D6EAF7-77FE-4644-AC88-DB510A44D968}" xr6:coauthVersionLast="45" xr6:coauthVersionMax="45" xr10:uidLastSave="{00000000-0000-0000-0000-000000000000}"/>
  <bookViews>
    <workbookView xWindow="-110" yWindow="-110" windowWidth="19420" windowHeight="10420" activeTab="1" xr2:uid="{A0812020-B58B-4E76-8558-73FDF6C000E8}"/>
  </bookViews>
  <sheets>
    <sheet name="Portafolio" sheetId="1" r:id="rId1"/>
    <sheet name="V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C11" i="2"/>
  <c r="C8" i="2"/>
  <c r="G11" i="2"/>
  <c r="E11" i="2"/>
  <c r="D11" i="2"/>
  <c r="F1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3" i="2"/>
  <c r="B13" i="2" l="1"/>
  <c r="B14" i="2"/>
  <c r="G5" i="2" l="1"/>
  <c r="E5" i="2"/>
  <c r="C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3" i="2"/>
  <c r="B6" i="1"/>
  <c r="C7" i="1"/>
  <c r="D7" i="1"/>
  <c r="E7" i="1"/>
  <c r="B7" i="1"/>
  <c r="C6" i="1"/>
  <c r="D6" i="1"/>
  <c r="E6" i="1"/>
  <c r="C5" i="1"/>
  <c r="D5" i="1"/>
  <c r="E5" i="1"/>
  <c r="B5" i="1"/>
  <c r="C4" i="1"/>
  <c r="D4" i="1"/>
  <c r="E4" i="1"/>
  <c r="B4" i="1"/>
  <c r="B9" i="2" l="1"/>
  <c r="C9" i="2" s="1"/>
  <c r="B8" i="2"/>
  <c r="D8" i="2"/>
  <c r="E8" i="2" s="1"/>
  <c r="D9" i="2"/>
  <c r="E9" i="2" s="1"/>
  <c r="F9" i="2"/>
  <c r="G9" i="2" s="1"/>
  <c r="F8" i="2"/>
  <c r="G8" i="2" s="1"/>
</calcChain>
</file>

<file path=xl/sharedStrings.xml><?xml version="1.0" encoding="utf-8"?>
<sst xmlns="http://schemas.openxmlformats.org/spreadsheetml/2006/main" count="54" uniqueCount="36">
  <si>
    <t>Títulos</t>
  </si>
  <si>
    <t>DVY</t>
  </si>
  <si>
    <t>ICVT</t>
  </si>
  <si>
    <t>IBB</t>
  </si>
  <si>
    <t>IYF</t>
  </si>
  <si>
    <t>Date</t>
  </si>
  <si>
    <t>IBB Vol</t>
  </si>
  <si>
    <t>ICVT Vol</t>
  </si>
  <si>
    <t>DVY Vol</t>
  </si>
  <si>
    <t>IYF Vol</t>
  </si>
  <si>
    <t>Promedio Diario</t>
  </si>
  <si>
    <t>20% Vol Diario</t>
  </si>
  <si>
    <t>Días en liquidar posición</t>
  </si>
  <si>
    <t>Porcentaje del Vol diario</t>
  </si>
  <si>
    <t>Liquidity Trading Risk</t>
  </si>
  <si>
    <t>VaR ajustado por liquidez</t>
  </si>
  <si>
    <t>a) condiciones normales</t>
  </si>
  <si>
    <t>b) en condiciones de estrés</t>
  </si>
  <si>
    <t>al 99% de confianza</t>
  </si>
  <si>
    <t>del siguiente book de FX</t>
  </si>
  <si>
    <t>MXNUSD</t>
  </si>
  <si>
    <t>BRLUSD</t>
  </si>
  <si>
    <t>Bid</t>
  </si>
  <si>
    <t>Ask</t>
  </si>
  <si>
    <t>Mid</t>
  </si>
  <si>
    <t>Spread %</t>
  </si>
  <si>
    <t>VaR 99%</t>
  </si>
  <si>
    <t>%</t>
  </si>
  <si>
    <t>$</t>
  </si>
  <si>
    <t>COPUSD</t>
  </si>
  <si>
    <t>Costo de liquidez estresado</t>
  </si>
  <si>
    <t>costo de liquidez normal</t>
  </si>
  <si>
    <t>Rend</t>
  </si>
  <si>
    <t>Estamos Largos (nos importa la cola izquierda o bajadas)</t>
  </si>
  <si>
    <t>VaR Ajustado por liquidez en cond normales</t>
  </si>
  <si>
    <t>VaR Ajustado por liquidez en cond de estrés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</si>
</sst>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8" formatCode="mm/dd/yy"/>
    <numFmt numFmtId="175" formatCode="#,##0.000000"/>
    <numFmt numFmtId="17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4" fillId="2" borderId="0" xfId="3" applyFont="1" applyFill="1" applyAlignment="1">
      <alignment horizontal="left"/>
    </xf>
    <xf numFmtId="168" fontId="3" fillId="3" borderId="0" xfId="3" applyNumberFormat="1" applyFont="1" applyFill="1"/>
    <xf numFmtId="0" fontId="3" fillId="3" borderId="0" xfId="3" applyFont="1" applyFill="1" applyAlignment="1">
      <alignment horizontal="right"/>
    </xf>
    <xf numFmtId="168" fontId="3" fillId="0" borderId="0" xfId="3" applyNumberFormat="1" applyFont="1"/>
    <xf numFmtId="0" fontId="3" fillId="0" borderId="0" xfId="3" applyFont="1" applyAlignment="1">
      <alignment horizontal="right"/>
    </xf>
    <xf numFmtId="0" fontId="4" fillId="2" borderId="0" xfId="3" applyFont="1" applyFill="1" applyAlignment="1">
      <alignment horizontal="left"/>
    </xf>
    <xf numFmtId="0" fontId="3" fillId="3" borderId="0" xfId="3" applyFont="1" applyFill="1" applyAlignment="1">
      <alignment horizontal="right"/>
    </xf>
    <xf numFmtId="0" fontId="3" fillId="0" borderId="0" xfId="3" applyFont="1" applyAlignment="1">
      <alignment horizontal="right"/>
    </xf>
    <xf numFmtId="0" fontId="4" fillId="2" borderId="0" xfId="3" applyFont="1" applyFill="1" applyAlignment="1">
      <alignment horizontal="left"/>
    </xf>
    <xf numFmtId="0" fontId="3" fillId="3" borderId="0" xfId="3" applyFont="1" applyFill="1" applyAlignment="1">
      <alignment horizontal="right"/>
    </xf>
    <xf numFmtId="0" fontId="3" fillId="0" borderId="0" xfId="3" applyFont="1" applyAlignment="1">
      <alignment horizontal="right"/>
    </xf>
    <xf numFmtId="0" fontId="4" fillId="2" borderId="0" xfId="3" applyFont="1" applyFill="1" applyAlignment="1">
      <alignment horizontal="left"/>
    </xf>
    <xf numFmtId="0" fontId="3" fillId="3" borderId="0" xfId="3" applyFont="1" applyFill="1" applyAlignment="1">
      <alignment horizontal="right"/>
    </xf>
    <xf numFmtId="0" fontId="3" fillId="0" borderId="0" xfId="3" applyFon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0" fontId="2" fillId="0" borderId="0" xfId="0" applyFont="1"/>
    <xf numFmtId="0" fontId="4" fillId="2" borderId="0" xfId="3" applyFont="1" applyFill="1" applyAlignment="1">
      <alignment horizontal="left"/>
    </xf>
    <xf numFmtId="168" fontId="3" fillId="3" borderId="0" xfId="3" applyNumberFormat="1" applyFont="1" applyFill="1"/>
    <xf numFmtId="175" fontId="3" fillId="3" borderId="0" xfId="3" applyNumberFormat="1" applyFont="1" applyFill="1" applyAlignment="1">
      <alignment horizontal="right"/>
    </xf>
    <xf numFmtId="168" fontId="3" fillId="0" borderId="0" xfId="3" applyNumberFormat="1" applyFont="1"/>
    <xf numFmtId="175" fontId="3" fillId="0" borderId="0" xfId="3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4" fillId="2" borderId="0" xfId="3" applyFont="1" applyFill="1" applyAlignment="1">
      <alignment horizontal="left"/>
    </xf>
    <xf numFmtId="175" fontId="3" fillId="3" borderId="0" xfId="3" applyNumberFormat="1" applyFont="1" applyFill="1" applyAlignment="1">
      <alignment horizontal="right"/>
    </xf>
    <xf numFmtId="175" fontId="3" fillId="0" borderId="0" xfId="3" applyNumberFormat="1" applyFont="1" applyAlignment="1">
      <alignment horizontal="right"/>
    </xf>
    <xf numFmtId="0" fontId="4" fillId="2" borderId="0" xfId="3" applyFont="1" applyFill="1" applyAlignment="1">
      <alignment horizontal="left"/>
    </xf>
    <xf numFmtId="175" fontId="3" fillId="3" borderId="0" xfId="3" applyNumberFormat="1" applyFont="1" applyFill="1" applyAlignment="1">
      <alignment horizontal="right"/>
    </xf>
    <xf numFmtId="175" fontId="3" fillId="0" borderId="0" xfId="3" applyNumberFormat="1" applyFont="1" applyAlignment="1">
      <alignment horizontal="right"/>
    </xf>
    <xf numFmtId="176" fontId="3" fillId="3" borderId="0" xfId="2" applyNumberFormat="1" applyFont="1" applyFill="1" applyAlignment="1">
      <alignment horizontal="right"/>
    </xf>
    <xf numFmtId="176" fontId="0" fillId="0" borderId="0" xfId="2" applyNumberFormat="1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3" xr:uid="{92E7D137-7B0D-4C2A-A5C9-372B2C8ACE1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1495-C1AA-455C-8F2F-E6002D41F68D}">
  <dimension ref="A1:L63"/>
  <sheetViews>
    <sheetView workbookViewId="0">
      <selection activeCell="B17" sqref="B17"/>
    </sheetView>
  </sheetViews>
  <sheetFormatPr baseColWidth="10" defaultRowHeight="14.5" x14ac:dyDescent="0.35"/>
  <cols>
    <col min="1" max="1" width="21.26953125" bestFit="1" customWidth="1"/>
  </cols>
  <sheetData>
    <row r="1" spans="1:12" x14ac:dyDescent="0.35">
      <c r="A1" s="17" t="s">
        <v>14</v>
      </c>
    </row>
    <row r="2" spans="1:12" x14ac:dyDescent="0.35">
      <c r="B2" t="s">
        <v>1</v>
      </c>
      <c r="C2" t="s">
        <v>2</v>
      </c>
      <c r="D2" t="s">
        <v>3</v>
      </c>
      <c r="E2" t="s">
        <v>4</v>
      </c>
      <c r="H2" s="1" t="s">
        <v>5</v>
      </c>
      <c r="I2" s="9" t="s">
        <v>8</v>
      </c>
      <c r="J2" s="6" t="s">
        <v>7</v>
      </c>
      <c r="K2" s="1" t="s">
        <v>6</v>
      </c>
      <c r="L2" s="12" t="s">
        <v>9</v>
      </c>
    </row>
    <row r="3" spans="1:12" x14ac:dyDescent="0.35">
      <c r="A3" t="s">
        <v>0</v>
      </c>
      <c r="B3">
        <v>34500</v>
      </c>
      <c r="C3">
        <v>45060</v>
      </c>
      <c r="D3">
        <v>67430</v>
      </c>
      <c r="E3">
        <v>50260</v>
      </c>
      <c r="H3" s="2">
        <v>44266</v>
      </c>
      <c r="I3" s="10">
        <v>1516397</v>
      </c>
      <c r="J3" s="7">
        <v>124762</v>
      </c>
      <c r="K3" s="3">
        <v>3764218</v>
      </c>
      <c r="L3" s="13">
        <v>380271</v>
      </c>
    </row>
    <row r="4" spans="1:12" x14ac:dyDescent="0.35">
      <c r="A4" t="s">
        <v>10</v>
      </c>
      <c r="B4">
        <f>AVERAGE(I3:I63)</f>
        <v>749559.86885245901</v>
      </c>
      <c r="C4">
        <f t="shared" ref="C4:E4" si="0">AVERAGE(J3:J63)</f>
        <v>325468.26229508198</v>
      </c>
      <c r="D4">
        <f t="shared" si="0"/>
        <v>3067107.8360655736</v>
      </c>
      <c r="E4">
        <f t="shared" si="0"/>
        <v>444067.37704918033</v>
      </c>
      <c r="H4" s="4">
        <v>44265</v>
      </c>
      <c r="I4" s="11">
        <v>1917467</v>
      </c>
      <c r="J4" s="8">
        <v>417283</v>
      </c>
      <c r="K4" s="5">
        <v>3794052</v>
      </c>
      <c r="L4" s="14">
        <v>528719</v>
      </c>
    </row>
    <row r="5" spans="1:12" x14ac:dyDescent="0.35">
      <c r="A5" t="s">
        <v>11</v>
      </c>
      <c r="B5">
        <f>B4*0.2</f>
        <v>149911.97377049181</v>
      </c>
      <c r="C5">
        <f t="shared" ref="C5:E5" si="1">C4*0.2</f>
        <v>65093.652459016397</v>
      </c>
      <c r="D5">
        <f t="shared" si="1"/>
        <v>613421.5672131147</v>
      </c>
      <c r="E5">
        <f t="shared" si="1"/>
        <v>88813.475409836072</v>
      </c>
      <c r="H5" s="2">
        <v>44264</v>
      </c>
      <c r="I5" s="10">
        <v>1001486</v>
      </c>
      <c r="J5" s="7">
        <v>925993</v>
      </c>
      <c r="K5" s="3">
        <v>3577975</v>
      </c>
      <c r="L5" s="13">
        <v>467975</v>
      </c>
    </row>
    <row r="6" spans="1:12" x14ac:dyDescent="0.35">
      <c r="A6" t="s">
        <v>12</v>
      </c>
      <c r="B6" s="16">
        <f>B3/B5</f>
        <v>0.23013505280650817</v>
      </c>
      <c r="C6" s="16">
        <f t="shared" ref="C6:E6" si="2">C3/C5</f>
        <v>0.69223339446761289</v>
      </c>
      <c r="D6" s="16">
        <f t="shared" si="2"/>
        <v>0.10992440371202908</v>
      </c>
      <c r="E6" s="16">
        <f t="shared" si="2"/>
        <v>0.56590511482713257</v>
      </c>
      <c r="H6" s="4">
        <v>44263</v>
      </c>
      <c r="I6" s="11">
        <v>1101351</v>
      </c>
      <c r="J6" s="8">
        <v>421481</v>
      </c>
      <c r="K6" s="5">
        <v>4065591</v>
      </c>
      <c r="L6" s="14">
        <v>449095</v>
      </c>
    </row>
    <row r="7" spans="1:12" x14ac:dyDescent="0.35">
      <c r="A7" t="s">
        <v>13</v>
      </c>
      <c r="B7" s="15">
        <f>B3/B4</f>
        <v>4.6027010561301637E-2</v>
      </c>
      <c r="C7" s="15">
        <f t="shared" ref="C7:E7" si="3">C3/C4</f>
        <v>0.13844667889352258</v>
      </c>
      <c r="D7" s="15">
        <f t="shared" si="3"/>
        <v>2.1984880742405816E-2</v>
      </c>
      <c r="E7" s="15">
        <f t="shared" si="3"/>
        <v>0.11318102296542652</v>
      </c>
      <c r="H7" s="2">
        <v>44260</v>
      </c>
      <c r="I7" s="10">
        <v>844155</v>
      </c>
      <c r="J7" s="7">
        <v>320203</v>
      </c>
      <c r="K7" s="3">
        <v>7698348</v>
      </c>
      <c r="L7" s="13">
        <v>854828</v>
      </c>
    </row>
    <row r="8" spans="1:12" x14ac:dyDescent="0.35">
      <c r="H8" s="4">
        <v>44259</v>
      </c>
      <c r="I8" s="11">
        <v>1012042</v>
      </c>
      <c r="J8" s="8">
        <v>491258</v>
      </c>
      <c r="K8" s="5">
        <v>9033371</v>
      </c>
      <c r="L8" s="14">
        <v>753141</v>
      </c>
    </row>
    <row r="9" spans="1:12" x14ac:dyDescent="0.35">
      <c r="H9" s="2">
        <v>44258</v>
      </c>
      <c r="I9" s="10">
        <v>613112</v>
      </c>
      <c r="J9" s="7">
        <v>383270</v>
      </c>
      <c r="K9" s="3">
        <v>5018219</v>
      </c>
      <c r="L9" s="13">
        <v>620232</v>
      </c>
    </row>
    <row r="10" spans="1:12" x14ac:dyDescent="0.35">
      <c r="H10" s="4">
        <v>44257</v>
      </c>
      <c r="I10" s="11">
        <v>523808</v>
      </c>
      <c r="J10" s="8">
        <v>133784</v>
      </c>
      <c r="K10" s="5">
        <v>2396788</v>
      </c>
      <c r="L10" s="14">
        <v>528945</v>
      </c>
    </row>
    <row r="11" spans="1:12" x14ac:dyDescent="0.35">
      <c r="H11" s="2">
        <v>44256</v>
      </c>
      <c r="I11" s="10">
        <v>668603</v>
      </c>
      <c r="J11" s="7">
        <v>144436</v>
      </c>
      <c r="K11" s="3">
        <v>2699885</v>
      </c>
      <c r="L11" s="13">
        <v>627057</v>
      </c>
    </row>
    <row r="12" spans="1:12" x14ac:dyDescent="0.35">
      <c r="H12" s="4">
        <v>44253</v>
      </c>
      <c r="I12" s="11">
        <v>711951</v>
      </c>
      <c r="J12" s="8">
        <v>256598</v>
      </c>
      <c r="K12" s="5">
        <v>4556631</v>
      </c>
      <c r="L12" s="14">
        <v>632695</v>
      </c>
    </row>
    <row r="13" spans="1:12" x14ac:dyDescent="0.35">
      <c r="H13" s="2">
        <v>44252</v>
      </c>
      <c r="I13" s="10">
        <v>690587</v>
      </c>
      <c r="J13" s="7">
        <v>322811</v>
      </c>
      <c r="K13" s="3">
        <v>4837865</v>
      </c>
      <c r="L13" s="13">
        <v>624491</v>
      </c>
    </row>
    <row r="14" spans="1:12" x14ac:dyDescent="0.35">
      <c r="H14" s="4">
        <v>44251</v>
      </c>
      <c r="I14" s="11">
        <v>1051105</v>
      </c>
      <c r="J14" s="8">
        <v>443604</v>
      </c>
      <c r="K14" s="5">
        <v>2357757</v>
      </c>
      <c r="L14" s="14">
        <v>613479</v>
      </c>
    </row>
    <row r="15" spans="1:12" x14ac:dyDescent="0.35">
      <c r="H15" s="2">
        <v>44250</v>
      </c>
      <c r="I15" s="10">
        <v>747935</v>
      </c>
      <c r="J15" s="7">
        <v>472248</v>
      </c>
      <c r="K15" s="3">
        <v>5894471</v>
      </c>
      <c r="L15" s="13">
        <v>827971</v>
      </c>
    </row>
    <row r="16" spans="1:12" x14ac:dyDescent="0.35">
      <c r="H16" s="4">
        <v>44249</v>
      </c>
      <c r="I16" s="11">
        <v>971281</v>
      </c>
      <c r="J16" s="8">
        <v>635456</v>
      </c>
      <c r="K16" s="5">
        <v>2256663</v>
      </c>
      <c r="L16" s="14">
        <v>237957</v>
      </c>
    </row>
    <row r="17" spans="8:12" x14ac:dyDescent="0.35">
      <c r="H17" s="2">
        <v>44246</v>
      </c>
      <c r="I17" s="10">
        <v>638773</v>
      </c>
      <c r="J17" s="7">
        <v>253056</v>
      </c>
      <c r="K17" s="3">
        <v>2216692</v>
      </c>
      <c r="L17" s="13">
        <v>343237</v>
      </c>
    </row>
    <row r="18" spans="8:12" x14ac:dyDescent="0.35">
      <c r="H18" s="4">
        <v>44245</v>
      </c>
      <c r="I18" s="11">
        <v>291876</v>
      </c>
      <c r="J18" s="8">
        <v>1047779</v>
      </c>
      <c r="K18" s="5">
        <v>1725638</v>
      </c>
      <c r="L18" s="14">
        <v>242234</v>
      </c>
    </row>
    <row r="19" spans="8:12" x14ac:dyDescent="0.35">
      <c r="H19" s="2">
        <v>44244</v>
      </c>
      <c r="I19" s="10">
        <v>373810</v>
      </c>
      <c r="J19" s="7">
        <v>1501381</v>
      </c>
      <c r="K19" s="3">
        <v>2550160</v>
      </c>
      <c r="L19" s="13">
        <v>326770</v>
      </c>
    </row>
    <row r="20" spans="8:12" x14ac:dyDescent="0.35">
      <c r="H20" s="4">
        <v>44243</v>
      </c>
      <c r="I20" s="11">
        <v>337639</v>
      </c>
      <c r="J20" s="8">
        <v>129447</v>
      </c>
      <c r="K20" s="5">
        <v>2445768</v>
      </c>
      <c r="L20" s="14">
        <v>318345</v>
      </c>
    </row>
    <row r="21" spans="8:12" x14ac:dyDescent="0.35">
      <c r="H21" s="2">
        <v>44239</v>
      </c>
      <c r="I21" s="10">
        <v>419189</v>
      </c>
      <c r="J21" s="7">
        <v>109378</v>
      </c>
      <c r="K21" s="3">
        <v>1839125</v>
      </c>
      <c r="L21" s="13">
        <v>300357</v>
      </c>
    </row>
    <row r="22" spans="8:12" x14ac:dyDescent="0.35">
      <c r="H22" s="4">
        <v>44238</v>
      </c>
      <c r="I22" s="11">
        <v>492959</v>
      </c>
      <c r="J22" s="8">
        <v>154250</v>
      </c>
      <c r="K22" s="5">
        <v>2313539</v>
      </c>
      <c r="L22" s="14">
        <v>316991</v>
      </c>
    </row>
    <row r="23" spans="8:12" x14ac:dyDescent="0.35">
      <c r="H23" s="2">
        <v>44237</v>
      </c>
      <c r="I23" s="10">
        <v>322106</v>
      </c>
      <c r="J23" s="7">
        <v>227037</v>
      </c>
      <c r="K23" s="3">
        <v>3334729</v>
      </c>
      <c r="L23" s="13">
        <v>233800</v>
      </c>
    </row>
    <row r="24" spans="8:12" x14ac:dyDescent="0.35">
      <c r="H24" s="4">
        <v>44236</v>
      </c>
      <c r="I24" s="11">
        <v>366669</v>
      </c>
      <c r="J24" s="8">
        <v>161126</v>
      </c>
      <c r="K24" s="5">
        <v>2613403</v>
      </c>
      <c r="L24" s="14">
        <v>163863</v>
      </c>
    </row>
    <row r="25" spans="8:12" x14ac:dyDescent="0.35">
      <c r="H25" s="2">
        <v>44235</v>
      </c>
      <c r="I25" s="10">
        <v>342190</v>
      </c>
      <c r="J25" s="7">
        <v>418583</v>
      </c>
      <c r="K25" s="3">
        <v>1830533</v>
      </c>
      <c r="L25" s="13">
        <v>331589</v>
      </c>
    </row>
    <row r="26" spans="8:12" x14ac:dyDescent="0.35">
      <c r="H26" s="4">
        <v>44232</v>
      </c>
      <c r="I26" s="11">
        <v>353000</v>
      </c>
      <c r="J26" s="8">
        <v>275473</v>
      </c>
      <c r="K26" s="5">
        <v>1869754</v>
      </c>
      <c r="L26" s="14">
        <v>474056</v>
      </c>
    </row>
    <row r="27" spans="8:12" x14ac:dyDescent="0.35">
      <c r="H27" s="2">
        <v>44231</v>
      </c>
      <c r="I27" s="10">
        <v>369380</v>
      </c>
      <c r="J27" s="7">
        <v>157042</v>
      </c>
      <c r="K27" s="3">
        <v>1745963</v>
      </c>
      <c r="L27" s="13">
        <v>1427454</v>
      </c>
    </row>
    <row r="28" spans="8:12" x14ac:dyDescent="0.35">
      <c r="H28" s="4">
        <v>44230</v>
      </c>
      <c r="I28" s="11">
        <v>414072</v>
      </c>
      <c r="J28" s="8">
        <v>252072</v>
      </c>
      <c r="K28" s="5">
        <v>1943311</v>
      </c>
      <c r="L28" s="14">
        <v>292810</v>
      </c>
    </row>
    <row r="29" spans="8:12" x14ac:dyDescent="0.35">
      <c r="H29" s="2">
        <v>44229</v>
      </c>
      <c r="I29" s="10">
        <v>484631</v>
      </c>
      <c r="J29" s="7">
        <v>233970</v>
      </c>
      <c r="K29" s="3">
        <v>3561413</v>
      </c>
      <c r="L29" s="13">
        <v>240903</v>
      </c>
    </row>
    <row r="30" spans="8:12" x14ac:dyDescent="0.35">
      <c r="H30" s="4">
        <v>44228</v>
      </c>
      <c r="I30" s="11">
        <v>649591</v>
      </c>
      <c r="J30" s="8">
        <v>481687</v>
      </c>
      <c r="K30" s="5">
        <v>2473876</v>
      </c>
      <c r="L30" s="14">
        <v>388725</v>
      </c>
    </row>
    <row r="31" spans="8:12" x14ac:dyDescent="0.35">
      <c r="H31" s="2">
        <v>44225</v>
      </c>
      <c r="I31" s="10">
        <v>833562</v>
      </c>
      <c r="J31" s="7">
        <v>192757</v>
      </c>
      <c r="K31" s="3">
        <v>2901075</v>
      </c>
      <c r="L31" s="13">
        <v>682397</v>
      </c>
    </row>
    <row r="32" spans="8:12" x14ac:dyDescent="0.35">
      <c r="H32" s="4">
        <v>44224</v>
      </c>
      <c r="I32" s="11">
        <v>772058</v>
      </c>
      <c r="J32" s="8">
        <v>330148</v>
      </c>
      <c r="K32" s="5">
        <v>2921923</v>
      </c>
      <c r="L32" s="14">
        <v>665902</v>
      </c>
    </row>
    <row r="33" spans="8:12" x14ac:dyDescent="0.35">
      <c r="H33" s="2">
        <v>44223</v>
      </c>
      <c r="I33" s="10">
        <v>2064853</v>
      </c>
      <c r="J33" s="7">
        <v>430825</v>
      </c>
      <c r="K33" s="3">
        <v>4177897</v>
      </c>
      <c r="L33" s="13">
        <v>2757413</v>
      </c>
    </row>
    <row r="34" spans="8:12" x14ac:dyDescent="0.35">
      <c r="H34" s="4">
        <v>44222</v>
      </c>
      <c r="I34" s="11">
        <v>1314513</v>
      </c>
      <c r="J34" s="8">
        <v>200444</v>
      </c>
      <c r="K34" s="5">
        <v>3364179</v>
      </c>
      <c r="L34" s="14">
        <v>221743</v>
      </c>
    </row>
    <row r="35" spans="8:12" x14ac:dyDescent="0.35">
      <c r="H35" s="2">
        <v>44221</v>
      </c>
      <c r="I35" s="10">
        <v>763584</v>
      </c>
      <c r="J35" s="7">
        <v>117398</v>
      </c>
      <c r="K35" s="3">
        <v>2456055</v>
      </c>
      <c r="L35" s="13">
        <v>321064</v>
      </c>
    </row>
    <row r="36" spans="8:12" x14ac:dyDescent="0.35">
      <c r="H36" s="4">
        <v>44218</v>
      </c>
      <c r="I36" s="11">
        <v>618119</v>
      </c>
      <c r="J36" s="8">
        <v>141299</v>
      </c>
      <c r="K36" s="5">
        <v>1371279</v>
      </c>
      <c r="L36" s="14">
        <v>321489</v>
      </c>
    </row>
    <row r="37" spans="8:12" x14ac:dyDescent="0.35">
      <c r="H37" s="2">
        <v>44217</v>
      </c>
      <c r="I37" s="10">
        <v>454621</v>
      </c>
      <c r="J37" s="7">
        <v>271229</v>
      </c>
      <c r="K37" s="3">
        <v>2790591</v>
      </c>
      <c r="L37" s="13">
        <v>162964</v>
      </c>
    </row>
    <row r="38" spans="8:12" x14ac:dyDescent="0.35">
      <c r="H38" s="4">
        <v>44216</v>
      </c>
      <c r="I38" s="11">
        <v>511525</v>
      </c>
      <c r="J38" s="8">
        <v>164695</v>
      </c>
      <c r="K38" s="5">
        <v>1868656</v>
      </c>
      <c r="L38" s="14">
        <v>230501</v>
      </c>
    </row>
    <row r="39" spans="8:12" x14ac:dyDescent="0.35">
      <c r="H39" s="2">
        <v>44215</v>
      </c>
      <c r="I39" s="10">
        <v>1333113</v>
      </c>
      <c r="J39" s="7">
        <v>1621221</v>
      </c>
      <c r="K39" s="3">
        <v>4840866</v>
      </c>
      <c r="L39" s="13">
        <v>312505</v>
      </c>
    </row>
    <row r="40" spans="8:12" x14ac:dyDescent="0.35">
      <c r="H40" s="4">
        <v>44211</v>
      </c>
      <c r="I40" s="11">
        <v>631976</v>
      </c>
      <c r="J40" s="8">
        <v>221866</v>
      </c>
      <c r="K40" s="5">
        <v>2222998</v>
      </c>
      <c r="L40" s="14">
        <v>303476</v>
      </c>
    </row>
    <row r="41" spans="8:12" x14ac:dyDescent="0.35">
      <c r="H41" s="2">
        <v>44210</v>
      </c>
      <c r="I41" s="10">
        <v>684133</v>
      </c>
      <c r="J41" s="7">
        <v>376216</v>
      </c>
      <c r="K41" s="3">
        <v>1753530</v>
      </c>
      <c r="L41" s="13">
        <v>919126</v>
      </c>
    </row>
    <row r="42" spans="8:12" x14ac:dyDescent="0.35">
      <c r="H42" s="4">
        <v>44209</v>
      </c>
      <c r="I42" s="11">
        <v>756322</v>
      </c>
      <c r="J42" s="8">
        <v>339166</v>
      </c>
      <c r="K42" s="5">
        <v>1790927</v>
      </c>
      <c r="L42" s="14">
        <v>365859</v>
      </c>
    </row>
    <row r="43" spans="8:12" x14ac:dyDescent="0.35">
      <c r="H43" s="2">
        <v>44208</v>
      </c>
      <c r="I43" s="10">
        <v>736526</v>
      </c>
      <c r="J43" s="7">
        <v>333774</v>
      </c>
      <c r="K43" s="3">
        <v>3240871</v>
      </c>
      <c r="L43" s="13">
        <v>371919</v>
      </c>
    </row>
    <row r="44" spans="8:12" x14ac:dyDescent="0.35">
      <c r="H44" s="4">
        <v>44207</v>
      </c>
      <c r="I44" s="11">
        <v>870715</v>
      </c>
      <c r="J44" s="8">
        <v>135830</v>
      </c>
      <c r="K44" s="5">
        <v>3752885</v>
      </c>
      <c r="L44" s="14">
        <v>268590</v>
      </c>
    </row>
    <row r="45" spans="8:12" x14ac:dyDescent="0.35">
      <c r="H45" s="2">
        <v>44204</v>
      </c>
      <c r="I45" s="10">
        <v>715527</v>
      </c>
      <c r="J45" s="7">
        <v>351837</v>
      </c>
      <c r="K45" s="3">
        <v>4413540</v>
      </c>
      <c r="L45" s="13">
        <v>241252</v>
      </c>
    </row>
    <row r="46" spans="8:12" x14ac:dyDescent="0.35">
      <c r="H46" s="4">
        <v>44203</v>
      </c>
      <c r="I46" s="11">
        <v>750418</v>
      </c>
      <c r="J46" s="8">
        <v>437285</v>
      </c>
      <c r="K46" s="5">
        <v>2737927</v>
      </c>
      <c r="L46" s="14">
        <v>587393</v>
      </c>
    </row>
    <row r="47" spans="8:12" x14ac:dyDescent="0.35">
      <c r="H47" s="2">
        <v>44202</v>
      </c>
      <c r="I47" s="10">
        <v>1215955</v>
      </c>
      <c r="J47" s="7">
        <v>364895</v>
      </c>
      <c r="K47" s="3">
        <v>3667647</v>
      </c>
      <c r="L47" s="13">
        <v>494646</v>
      </c>
    </row>
    <row r="48" spans="8:12" x14ac:dyDescent="0.35">
      <c r="H48" s="4">
        <v>44201</v>
      </c>
      <c r="I48" s="11">
        <v>1260488</v>
      </c>
      <c r="J48" s="8">
        <v>333691</v>
      </c>
      <c r="K48" s="5">
        <v>3352103</v>
      </c>
      <c r="L48" s="14">
        <v>269549</v>
      </c>
    </row>
    <row r="49" spans="8:12" x14ac:dyDescent="0.35">
      <c r="H49" s="2">
        <v>44200</v>
      </c>
      <c r="I49" s="10">
        <v>1151620</v>
      </c>
      <c r="J49" s="7">
        <v>168014</v>
      </c>
      <c r="K49" s="3">
        <v>4303444</v>
      </c>
      <c r="L49" s="13">
        <v>2151633</v>
      </c>
    </row>
    <row r="50" spans="8:12" x14ac:dyDescent="0.35">
      <c r="H50" s="4">
        <v>44196</v>
      </c>
      <c r="I50" s="11">
        <v>509567</v>
      </c>
      <c r="J50" s="8">
        <v>312761</v>
      </c>
      <c r="K50" s="5">
        <v>2499797</v>
      </c>
      <c r="L50" s="14">
        <v>87622</v>
      </c>
    </row>
    <row r="51" spans="8:12" x14ac:dyDescent="0.35">
      <c r="H51" s="2">
        <v>44195</v>
      </c>
      <c r="I51" s="10">
        <v>544681</v>
      </c>
      <c r="J51" s="7">
        <v>137287</v>
      </c>
      <c r="K51" s="3">
        <v>2107426</v>
      </c>
      <c r="L51" s="13">
        <v>90786</v>
      </c>
    </row>
    <row r="52" spans="8:12" x14ac:dyDescent="0.35">
      <c r="H52" s="4">
        <v>44194</v>
      </c>
      <c r="I52" s="11">
        <v>578605</v>
      </c>
      <c r="J52" s="8">
        <v>109905</v>
      </c>
      <c r="K52" s="5">
        <v>3564644</v>
      </c>
      <c r="L52" s="14">
        <v>139786</v>
      </c>
    </row>
    <row r="53" spans="8:12" x14ac:dyDescent="0.35">
      <c r="H53" s="2">
        <v>44193</v>
      </c>
      <c r="I53" s="10">
        <v>752030</v>
      </c>
      <c r="J53" s="7">
        <v>89661</v>
      </c>
      <c r="K53" s="3">
        <v>1557748</v>
      </c>
      <c r="L53" s="13">
        <v>79795</v>
      </c>
    </row>
    <row r="54" spans="8:12" x14ac:dyDescent="0.35">
      <c r="H54" s="4">
        <v>44189</v>
      </c>
      <c r="I54" s="11">
        <v>387870</v>
      </c>
      <c r="J54" s="8">
        <v>57791</v>
      </c>
      <c r="K54" s="5">
        <v>844165</v>
      </c>
      <c r="L54" s="14">
        <v>55897</v>
      </c>
    </row>
    <row r="55" spans="8:12" x14ac:dyDescent="0.35">
      <c r="H55" s="2">
        <v>44188</v>
      </c>
      <c r="I55" s="10">
        <v>609795</v>
      </c>
      <c r="J55" s="7">
        <v>127163</v>
      </c>
      <c r="K55" s="3">
        <v>1454505</v>
      </c>
      <c r="L55" s="13">
        <v>207649</v>
      </c>
    </row>
    <row r="56" spans="8:12" x14ac:dyDescent="0.35">
      <c r="H56" s="4">
        <v>44187</v>
      </c>
      <c r="I56" s="11">
        <v>666151</v>
      </c>
      <c r="J56" s="8">
        <v>486666</v>
      </c>
      <c r="K56" s="5">
        <v>3421602</v>
      </c>
      <c r="L56" s="14">
        <v>125589</v>
      </c>
    </row>
    <row r="57" spans="8:12" x14ac:dyDescent="0.35">
      <c r="H57" s="2">
        <v>44186</v>
      </c>
      <c r="I57" s="10">
        <v>938992</v>
      </c>
      <c r="J57" s="7">
        <v>196455</v>
      </c>
      <c r="K57" s="3">
        <v>1856928</v>
      </c>
      <c r="L57" s="13">
        <v>223775</v>
      </c>
    </row>
    <row r="58" spans="8:12" x14ac:dyDescent="0.35">
      <c r="H58" s="4">
        <v>44183</v>
      </c>
      <c r="I58" s="11">
        <v>694870</v>
      </c>
      <c r="J58" s="8">
        <v>66495</v>
      </c>
      <c r="K58" s="5">
        <v>5067052</v>
      </c>
      <c r="L58" s="14">
        <v>103466</v>
      </c>
    </row>
    <row r="59" spans="8:12" x14ac:dyDescent="0.35">
      <c r="H59" s="2">
        <v>44182</v>
      </c>
      <c r="I59" s="10">
        <v>443762</v>
      </c>
      <c r="J59" s="7">
        <v>267574</v>
      </c>
      <c r="K59" s="3">
        <v>2711826</v>
      </c>
      <c r="L59" s="13">
        <v>80216</v>
      </c>
    </row>
    <row r="60" spans="8:12" x14ac:dyDescent="0.35">
      <c r="H60" s="4">
        <v>44181</v>
      </c>
      <c r="I60" s="11">
        <v>710780</v>
      </c>
      <c r="J60" s="8">
        <v>74991</v>
      </c>
      <c r="K60" s="5">
        <v>2599116</v>
      </c>
      <c r="L60" s="14">
        <v>144437</v>
      </c>
    </row>
    <row r="61" spans="8:12" x14ac:dyDescent="0.35">
      <c r="H61" s="2">
        <v>44180</v>
      </c>
      <c r="I61" s="10">
        <v>926234</v>
      </c>
      <c r="J61" s="7">
        <v>86119</v>
      </c>
      <c r="K61" s="3">
        <v>2428857</v>
      </c>
      <c r="L61" s="13">
        <v>98142</v>
      </c>
    </row>
    <row r="62" spans="8:12" x14ac:dyDescent="0.35">
      <c r="H62" s="4">
        <v>44179</v>
      </c>
      <c r="I62" s="11">
        <v>711217</v>
      </c>
      <c r="J62" s="8">
        <v>330513</v>
      </c>
      <c r="K62" s="5">
        <v>3102635</v>
      </c>
      <c r="L62" s="14">
        <v>136236</v>
      </c>
    </row>
    <row r="63" spans="8:12" x14ac:dyDescent="0.35">
      <c r="H63" s="2">
        <v>44176</v>
      </c>
      <c r="I63" s="10">
        <v>581805</v>
      </c>
      <c r="J63" s="7">
        <v>82125</v>
      </c>
      <c r="K63" s="3">
        <v>1533146</v>
      </c>
      <c r="L63" s="13">
        <v>317303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D486-BEFB-4982-89C4-BB70799EEE0B}">
  <dimension ref="A1:W67"/>
  <sheetViews>
    <sheetView tabSelected="1" workbookViewId="0">
      <selection activeCell="B11" sqref="B11"/>
    </sheetView>
  </sheetViews>
  <sheetFormatPr baseColWidth="10" defaultRowHeight="14.5" x14ac:dyDescent="0.35"/>
  <cols>
    <col min="1" max="1" width="37.90625" bestFit="1" customWidth="1"/>
    <col min="2" max="2" width="13.54296875" bestFit="1" customWidth="1"/>
    <col min="3" max="3" width="14.54296875" bestFit="1" customWidth="1"/>
    <col min="5" max="5" width="14.54296875" bestFit="1" customWidth="1"/>
    <col min="7" max="7" width="12.08984375" bestFit="1" customWidth="1"/>
    <col min="11" max="13" width="11" customWidth="1"/>
  </cols>
  <sheetData>
    <row r="1" spans="1:23" x14ac:dyDescent="0.35">
      <c r="A1" t="s">
        <v>15</v>
      </c>
      <c r="I1" s="23" t="s">
        <v>20</v>
      </c>
      <c r="J1" s="23"/>
      <c r="K1" s="24">
        <v>500000000</v>
      </c>
      <c r="L1" s="24"/>
      <c r="M1" s="24"/>
      <c r="N1" s="23" t="s">
        <v>21</v>
      </c>
      <c r="O1" s="23"/>
      <c r="P1">
        <v>150000000</v>
      </c>
      <c r="S1" s="23" t="s">
        <v>29</v>
      </c>
      <c r="T1" s="23"/>
      <c r="U1">
        <v>3000000000</v>
      </c>
    </row>
    <row r="2" spans="1:23" x14ac:dyDescent="0.35">
      <c r="A2" t="s">
        <v>16</v>
      </c>
      <c r="H2" s="18" t="s">
        <v>5</v>
      </c>
      <c r="I2" s="28" t="s">
        <v>22</v>
      </c>
      <c r="J2" s="28" t="s">
        <v>23</v>
      </c>
      <c r="K2" s="28" t="s">
        <v>24</v>
      </c>
      <c r="L2" s="28" t="s">
        <v>25</v>
      </c>
      <c r="M2" s="28" t="s">
        <v>32</v>
      </c>
      <c r="N2" s="25" t="s">
        <v>22</v>
      </c>
      <c r="O2" s="25" t="s">
        <v>23</v>
      </c>
      <c r="P2" s="25" t="s">
        <v>24</v>
      </c>
      <c r="Q2" s="28" t="s">
        <v>25</v>
      </c>
      <c r="R2" s="28" t="s">
        <v>32</v>
      </c>
      <c r="S2" s="18" t="s">
        <v>22</v>
      </c>
      <c r="T2" s="18" t="s">
        <v>23</v>
      </c>
      <c r="U2" s="18" t="s">
        <v>24</v>
      </c>
      <c r="V2" s="28" t="s">
        <v>25</v>
      </c>
      <c r="W2" s="28" t="s">
        <v>32</v>
      </c>
    </row>
    <row r="3" spans="1:23" x14ac:dyDescent="0.35">
      <c r="A3" t="s">
        <v>17</v>
      </c>
      <c r="H3" s="19">
        <v>44266</v>
      </c>
      <c r="I3" s="29">
        <v>4.8221355309412302E-2</v>
      </c>
      <c r="J3" s="29">
        <v>4.8232751967896302E-2</v>
      </c>
      <c r="K3" s="29">
        <v>4.8227052999999999E-2</v>
      </c>
      <c r="L3" s="31">
        <f>(J3-I3)/K3</f>
        <v>2.3631256266063547E-4</v>
      </c>
      <c r="M3" s="31">
        <f>K3/K4-1</f>
        <v>1.5878757119511366E-2</v>
      </c>
      <c r="N3" s="26">
        <v>0.179662234998203</v>
      </c>
      <c r="O3" s="26">
        <v>0.179713895478398</v>
      </c>
      <c r="P3" s="26">
        <v>0.17968807000000001</v>
      </c>
      <c r="Q3" s="31">
        <f>(O3-N3)/P3</f>
        <v>2.875008908215431E-4</v>
      </c>
      <c r="R3" s="31">
        <f>P3/P4-1</f>
        <v>3.4383354912720376E-2</v>
      </c>
      <c r="S3" s="20">
        <v>2.8244199347559002E-4</v>
      </c>
      <c r="T3" s="20">
        <v>2.8276144830413798E-4</v>
      </c>
      <c r="U3" s="20">
        <v>2.8260162999999998E-4</v>
      </c>
      <c r="V3" s="32">
        <f>(T3-S3)/U3</f>
        <v>1.1304068860040228E-3</v>
      </c>
      <c r="W3">
        <f>U3/U4-1</f>
        <v>6.6976354426198093E-3</v>
      </c>
    </row>
    <row r="4" spans="1:23" x14ac:dyDescent="0.35">
      <c r="A4" t="s">
        <v>18</v>
      </c>
      <c r="H4" s="21">
        <v>44265</v>
      </c>
      <c r="I4" s="30">
        <v>4.7466026191753302E-2</v>
      </c>
      <c r="J4" s="30">
        <v>4.7480449924743498E-2</v>
      </c>
      <c r="K4" s="30">
        <v>4.7473237000000001E-2</v>
      </c>
      <c r="L4" s="31">
        <f t="shared" ref="L4:L67" si="0">(J4-I4)/K4</f>
        <v>3.0382872333301888E-4</v>
      </c>
      <c r="M4" s="31">
        <f t="shared" ref="M4:M66" si="1">K4/K5-1</f>
        <v>1.0681409786335472E-2</v>
      </c>
      <c r="N4" s="27">
        <v>0.17369856351287999</v>
      </c>
      <c r="O4" s="27">
        <v>0.17373175816539299</v>
      </c>
      <c r="P4" s="27">
        <v>0.17371516000000001</v>
      </c>
      <c r="Q4" s="31">
        <f t="shared" ref="Q4:Q67" si="2">(O4-N4)/P4</f>
        <v>1.9108667610243251E-4</v>
      </c>
      <c r="R4" s="31">
        <f>P4/P5-1</f>
        <v>9.2590419278291147E-3</v>
      </c>
      <c r="S4" s="22">
        <v>2.8056393350634802E-4</v>
      </c>
      <c r="T4" s="22">
        <v>2.8087915174496202E-4</v>
      </c>
      <c r="U4" s="22">
        <v>2.8072146E-4</v>
      </c>
      <c r="V4" s="32">
        <f t="shared" ref="V4:V67" si="3">(T4-S4)/U4</f>
        <v>1.1228861470512505E-3</v>
      </c>
      <c r="W4">
        <f t="shared" ref="W4:W66" si="4">U4/U5-1</f>
        <v>1.0049930143853691E-2</v>
      </c>
    </row>
    <row r="5" spans="1:23" x14ac:dyDescent="0.35">
      <c r="A5" t="s">
        <v>19</v>
      </c>
      <c r="C5" s="37">
        <f>K1*K3</f>
        <v>24113526.5</v>
      </c>
      <c r="D5" s="37"/>
      <c r="E5" s="37">
        <f>P1*P3</f>
        <v>26953210.5</v>
      </c>
      <c r="F5" s="37"/>
      <c r="G5" s="37">
        <f>U1*U3</f>
        <v>847804.8899999999</v>
      </c>
      <c r="H5" s="19">
        <v>44264</v>
      </c>
      <c r="I5" s="29">
        <v>4.6962247049596798E-2</v>
      </c>
      <c r="J5" s="29">
        <v>4.6980780162835398E-2</v>
      </c>
      <c r="K5" s="29">
        <v>4.6971514999999998E-2</v>
      </c>
      <c r="L5" s="31">
        <f t="shared" si="0"/>
        <v>3.945606872292747E-4</v>
      </c>
      <c r="M5" s="31">
        <f t="shared" si="1"/>
        <v>7.609490873297986E-3</v>
      </c>
      <c r="N5" s="26">
        <v>0.17209926685712301</v>
      </c>
      <c r="O5" s="26">
        <v>0.17214370556540601</v>
      </c>
      <c r="P5" s="26">
        <v>0.17212147999999999</v>
      </c>
      <c r="Q5" s="31">
        <f t="shared" si="2"/>
        <v>2.5818223433237715E-4</v>
      </c>
      <c r="R5" s="31">
        <f t="shared" ref="R5:R65" si="5">P5/P6-1</f>
        <v>-1.5990080862829603E-2</v>
      </c>
      <c r="S5" s="20">
        <v>2.7777391980666902E-4</v>
      </c>
      <c r="T5" s="20">
        <v>2.7808289651145001E-4</v>
      </c>
      <c r="U5" s="20">
        <v>2.7792829999999998E-4</v>
      </c>
      <c r="V5" s="32">
        <f t="shared" si="3"/>
        <v>1.1117137217799996E-3</v>
      </c>
      <c r="W5">
        <f t="shared" si="4"/>
        <v>6.0532246785827137E-3</v>
      </c>
    </row>
    <row r="6" spans="1:23" x14ac:dyDescent="0.35">
      <c r="B6" s="34" t="s">
        <v>20</v>
      </c>
      <c r="C6" s="34"/>
      <c r="D6" s="34" t="s">
        <v>21</v>
      </c>
      <c r="E6" s="34"/>
      <c r="F6" s="34" t="s">
        <v>29</v>
      </c>
      <c r="G6" s="34"/>
      <c r="H6" s="21">
        <v>44263</v>
      </c>
      <c r="I6" s="30">
        <v>4.6607661367375597E-2</v>
      </c>
      <c r="J6" s="30">
        <v>4.66259156164179E-2</v>
      </c>
      <c r="K6" s="30">
        <v>4.6616785000000001E-2</v>
      </c>
      <c r="L6" s="31">
        <f t="shared" si="0"/>
        <v>3.9158103765205899E-4</v>
      </c>
      <c r="M6" s="31">
        <f t="shared" si="1"/>
        <v>-7.5053482800022664E-3</v>
      </c>
      <c r="N6" s="27">
        <v>0.17489244114869401</v>
      </c>
      <c r="O6" s="27">
        <v>0.174944455135494</v>
      </c>
      <c r="P6" s="27">
        <v>0.17491844000000001</v>
      </c>
      <c r="Q6" s="31">
        <f t="shared" si="2"/>
        <v>2.9736136910432355E-4</v>
      </c>
      <c r="R6" s="31">
        <f t="shared" si="5"/>
        <v>-6.3321045871486126E-3</v>
      </c>
      <c r="S6" s="22">
        <v>2.7610351673049301E-4</v>
      </c>
      <c r="T6" s="22">
        <v>2.76408786482505E-4</v>
      </c>
      <c r="U6" s="22">
        <v>2.7625605999999998E-4</v>
      </c>
      <c r="V6" s="32">
        <f t="shared" si="3"/>
        <v>1.1050246355210891E-3</v>
      </c>
      <c r="W6">
        <f t="shared" si="4"/>
        <v>2.701845624179855E-3</v>
      </c>
    </row>
    <row r="7" spans="1:23" x14ac:dyDescent="0.35">
      <c r="B7" s="35" t="s">
        <v>27</v>
      </c>
      <c r="C7" s="35" t="s">
        <v>28</v>
      </c>
      <c r="D7" s="35" t="s">
        <v>27</v>
      </c>
      <c r="E7" s="35" t="s">
        <v>28</v>
      </c>
      <c r="F7" s="35" t="s">
        <v>27</v>
      </c>
      <c r="G7" s="35" t="s">
        <v>28</v>
      </c>
      <c r="H7" s="19">
        <v>44260</v>
      </c>
      <c r="I7" s="29">
        <v>4.6960041700517E-2</v>
      </c>
      <c r="J7" s="29">
        <v>4.6978573072821501E-2</v>
      </c>
      <c r="K7" s="29">
        <v>4.6969306000000002E-2</v>
      </c>
      <c r="L7" s="31">
        <f t="shared" si="0"/>
        <v>3.945421783430633E-4</v>
      </c>
      <c r="M7" s="31">
        <f t="shared" si="1"/>
        <v>-2.2533546407658811E-2</v>
      </c>
      <c r="N7" s="26">
        <v>0.17600985655196699</v>
      </c>
      <c r="O7" s="26">
        <v>0.176056338028169</v>
      </c>
      <c r="P7" s="26">
        <v>0.1760331</v>
      </c>
      <c r="Q7" s="31">
        <f t="shared" si="2"/>
        <v>2.6404963726713542E-4</v>
      </c>
      <c r="R7" s="31">
        <f t="shared" si="5"/>
        <v>-1.9064299779548266E-2</v>
      </c>
      <c r="S7" s="20">
        <v>2.7535996431334898E-4</v>
      </c>
      <c r="T7" s="20">
        <v>2.7566359117986802E-4</v>
      </c>
      <c r="U7" s="20">
        <v>2.7551167000000002E-4</v>
      </c>
      <c r="V7" s="32">
        <f t="shared" si="3"/>
        <v>1.1020472073616134E-3</v>
      </c>
      <c r="W7">
        <f t="shared" si="4"/>
        <v>6.2402514332655645E-3</v>
      </c>
    </row>
    <row r="8" spans="1:23" x14ac:dyDescent="0.35">
      <c r="A8" t="s">
        <v>31</v>
      </c>
      <c r="B8" s="36">
        <f>AVERAGE(L3:L67)</f>
        <v>3.2150389682407431E-4</v>
      </c>
      <c r="C8" s="38">
        <f>B8*C5</f>
        <v>7752.5927359205816</v>
      </c>
      <c r="D8" s="36">
        <f>AVERAGE(Q3:Q67)</f>
        <v>3.0501503955113023E-4</v>
      </c>
      <c r="E8" s="38">
        <f>E5*D8</f>
        <v>8221.1345666874386</v>
      </c>
      <c r="F8" s="36">
        <f>AVERAGE(V3:V67)</f>
        <v>1.1195254586914328E-3</v>
      </c>
      <c r="G8" s="38">
        <f>F8*G5</f>
        <v>949.13915835808962</v>
      </c>
      <c r="H8" s="21">
        <v>44259</v>
      </c>
      <c r="I8" s="30">
        <v>4.8043431261860697E-2</v>
      </c>
      <c r="J8" s="30">
        <v>4.8060748786466101E-2</v>
      </c>
      <c r="K8" s="30">
        <v>4.8052089999999999E-2</v>
      </c>
      <c r="L8" s="31">
        <f t="shared" si="0"/>
        <v>3.6039066366111422E-4</v>
      </c>
      <c r="M8" s="31">
        <f t="shared" si="1"/>
        <v>3.6639975169534544E-3</v>
      </c>
      <c r="N8" s="27">
        <v>0.179426910448029</v>
      </c>
      <c r="O8" s="27">
        <v>0.17948165697465701</v>
      </c>
      <c r="P8" s="27">
        <v>0.17945427</v>
      </c>
      <c r="Q8" s="31">
        <f t="shared" si="2"/>
        <v>3.0507229851935749E-4</v>
      </c>
      <c r="R8" s="31">
        <f t="shared" si="5"/>
        <v>3.2687567451106903E-2</v>
      </c>
      <c r="S8" s="22">
        <v>2.7365396456181199E-4</v>
      </c>
      <c r="T8" s="22">
        <v>2.7395233777227401E-4</v>
      </c>
      <c r="U8" s="22">
        <v>2.7380307000000003E-4</v>
      </c>
      <c r="V8" s="32">
        <f t="shared" si="3"/>
        <v>1.0897365411645023E-3</v>
      </c>
      <c r="W8">
        <f t="shared" si="4"/>
        <v>6.1084946132645701E-3</v>
      </c>
    </row>
    <row r="9" spans="1:23" x14ac:dyDescent="0.35">
      <c r="A9" t="s">
        <v>30</v>
      </c>
      <c r="B9" s="32">
        <f>PERCENTILE(L3:L67,0.99)</f>
        <v>4.5048038697922922E-4</v>
      </c>
      <c r="C9" s="37">
        <f>C5*B9</f>
        <v>10862.670749153898</v>
      </c>
      <c r="D9">
        <f>PERCENTILE(Q3:Q67,0.99)</f>
        <v>6.0637110582245602E-4</v>
      </c>
      <c r="E9" s="37">
        <f>E5*D9</f>
        <v>16343.648056350432</v>
      </c>
      <c r="F9">
        <f>PERCENTILE(V3:V67,0.99)</f>
        <v>1.6106049154806701E-3</v>
      </c>
      <c r="G9" s="37">
        <f>G5*F9</f>
        <v>1365.4787232025487</v>
      </c>
      <c r="H9" s="19">
        <v>44258</v>
      </c>
      <c r="I9" s="29">
        <v>4.7869106714599603E-2</v>
      </c>
      <c r="J9" s="29">
        <v>4.7884235073286797E-2</v>
      </c>
      <c r="K9" s="29">
        <v>4.7876670000000003E-2</v>
      </c>
      <c r="L9" s="31">
        <f t="shared" si="0"/>
        <v>3.159860259118731E-4</v>
      </c>
      <c r="M9" s="31">
        <f t="shared" si="1"/>
        <v>-1.1011626999029467E-2</v>
      </c>
      <c r="N9" s="26">
        <v>0.17375590770086199</v>
      </c>
      <c r="O9" s="26">
        <v>0.17379214459506401</v>
      </c>
      <c r="P9" s="26">
        <v>0.17377402</v>
      </c>
      <c r="Q9" s="31">
        <f t="shared" si="2"/>
        <v>2.0852883648552893E-4</v>
      </c>
      <c r="R9" s="31">
        <f t="shared" si="5"/>
        <v>-9.9485985088895168E-3</v>
      </c>
      <c r="S9" s="20">
        <v>2.7199264531887102E-4</v>
      </c>
      <c r="T9" s="20">
        <v>2.72288887618207E-4</v>
      </c>
      <c r="U9" s="20">
        <v>2.721407E-4</v>
      </c>
      <c r="V9" s="32">
        <f t="shared" si="3"/>
        <v>1.0885630092668081E-3</v>
      </c>
      <c r="W9">
        <f t="shared" si="4"/>
        <v>-7.6988283627489329E-3</v>
      </c>
    </row>
    <row r="10" spans="1:23" x14ac:dyDescent="0.35">
      <c r="B10" t="s">
        <v>33</v>
      </c>
      <c r="C10" s="33"/>
      <c r="D10" s="33"/>
      <c r="E10" s="33"/>
      <c r="F10" s="33"/>
      <c r="G10" s="33"/>
      <c r="H10" s="21">
        <v>44257</v>
      </c>
      <c r="I10" s="30">
        <v>4.8401539168945601E-2</v>
      </c>
      <c r="J10" s="30">
        <v>4.8417943689931499E-2</v>
      </c>
      <c r="K10" s="30">
        <v>4.840974E-2</v>
      </c>
      <c r="L10" s="31">
        <f t="shared" si="0"/>
        <v>3.3886819028356477E-4</v>
      </c>
      <c r="M10" s="31">
        <f t="shared" si="1"/>
        <v>-2.3720838263366906E-3</v>
      </c>
      <c r="N10" s="27">
        <v>0.175494015654066</v>
      </c>
      <c r="O10" s="27">
        <v>0.175546388133064</v>
      </c>
      <c r="P10" s="27">
        <v>0.17552019999999999</v>
      </c>
      <c r="Q10" s="31">
        <f t="shared" si="2"/>
        <v>2.983843397968035E-4</v>
      </c>
      <c r="R10" s="31">
        <f t="shared" si="5"/>
        <v>-2.2124355532938678E-2</v>
      </c>
      <c r="S10" s="22">
        <v>2.7410176850461E-4</v>
      </c>
      <c r="T10" s="22">
        <v>2.74402625484321E-4</v>
      </c>
      <c r="U10" s="22">
        <v>2.7425212000000001E-4</v>
      </c>
      <c r="V10" s="32">
        <f t="shared" si="3"/>
        <v>1.0970087659158208E-3</v>
      </c>
      <c r="W10">
        <f t="shared" si="4"/>
        <v>-8.8802916619594718E-3</v>
      </c>
    </row>
    <row r="11" spans="1:23" x14ac:dyDescent="0.35">
      <c r="A11" s="17" t="s">
        <v>26</v>
      </c>
      <c r="B11" s="15">
        <f>PERCENTILE(M3:M66,0.01)</f>
        <v>-1.889967940673172E-2</v>
      </c>
      <c r="C11" s="37">
        <f>B11*C5</f>
        <v>-455737.92021572962</v>
      </c>
      <c r="D11" s="15">
        <f>PERCENTILE(R3:R66,0.01)</f>
        <v>-2.1786034542017718E-2</v>
      </c>
      <c r="E11" s="37">
        <f>D11*E5</f>
        <v>-587203.57497127471</v>
      </c>
      <c r="F11" s="15">
        <f>PERCENTILE(W3:W66,0.01)</f>
        <v>-1.5611299164657292E-2</v>
      </c>
      <c r="G11" s="37">
        <f>F11*G5</f>
        <v>-13235.335771049366</v>
      </c>
      <c r="H11" s="19">
        <v>44256</v>
      </c>
      <c r="I11" s="29">
        <v>4.8517781767017598E-2</v>
      </c>
      <c r="J11" s="29">
        <v>4.8531909730647901E-2</v>
      </c>
      <c r="K11" s="29">
        <v>4.8524844999999997E-2</v>
      </c>
      <c r="L11" s="31">
        <f t="shared" si="0"/>
        <v>2.9114907281627009E-4</v>
      </c>
      <c r="M11" s="31">
        <f t="shared" si="1"/>
        <v>1.467871008235444E-2</v>
      </c>
      <c r="N11" s="26">
        <v>0.179459110241731</v>
      </c>
      <c r="O11" s="26">
        <v>0.17952354451286301</v>
      </c>
      <c r="P11" s="26">
        <v>0.17949133</v>
      </c>
      <c r="Q11" s="31">
        <f t="shared" si="2"/>
        <v>3.5898263794695729E-4</v>
      </c>
      <c r="R11" s="31">
        <f t="shared" si="5"/>
        <v>3.1415282729740923E-4</v>
      </c>
      <c r="S11" s="20">
        <v>2.7655632069470897E-4</v>
      </c>
      <c r="T11" s="20">
        <v>2.7686259309504699E-4</v>
      </c>
      <c r="U11" s="20">
        <v>2.7670937999999998E-4</v>
      </c>
      <c r="V11" s="32">
        <f t="shared" si="3"/>
        <v>1.1068377961672669E-3</v>
      </c>
      <c r="W11">
        <f t="shared" si="4"/>
        <v>6.088066067013731E-4</v>
      </c>
    </row>
    <row r="12" spans="1:23" x14ac:dyDescent="0.35">
      <c r="H12" s="21">
        <v>44253</v>
      </c>
      <c r="I12" s="30">
        <v>4.7813031919980098E-2</v>
      </c>
      <c r="J12" s="30">
        <v>4.7832700347265403E-2</v>
      </c>
      <c r="K12" s="30">
        <v>4.7822866999999998E-2</v>
      </c>
      <c r="L12" s="31">
        <f t="shared" si="0"/>
        <v>4.1127662390681897E-4</v>
      </c>
      <c r="M12" s="31">
        <f t="shared" si="1"/>
        <v>-4.4952608530260951E-3</v>
      </c>
      <c r="N12" s="27">
        <v>0.17942047187584101</v>
      </c>
      <c r="O12" s="27">
        <v>0.179449449090191</v>
      </c>
      <c r="P12" s="27">
        <v>0.17943496</v>
      </c>
      <c r="Q12" s="31">
        <f t="shared" si="2"/>
        <v>1.6149146381505344E-4</v>
      </c>
      <c r="R12" s="31">
        <f t="shared" si="5"/>
        <v>-1.1806827921514773E-2</v>
      </c>
      <c r="S12" s="22">
        <v>2.76361425472233E-4</v>
      </c>
      <c r="T12" s="22">
        <v>2.7672085783465899E-4</v>
      </c>
      <c r="U12" s="22">
        <v>2.7654102000000002E-4</v>
      </c>
      <c r="V12" s="32">
        <f t="shared" si="3"/>
        <v>1.2997433886155008E-3</v>
      </c>
      <c r="W12">
        <f t="shared" si="4"/>
        <v>-9.214337168126141E-3</v>
      </c>
    </row>
    <row r="13" spans="1:23" x14ac:dyDescent="0.35">
      <c r="A13" t="s">
        <v>34</v>
      </c>
      <c r="B13" s="37">
        <f>C11-C8+E11-E8+G11-G8</f>
        <v>-1073099.6974190199</v>
      </c>
      <c r="H13" s="19">
        <v>44252</v>
      </c>
      <c r="I13" s="29">
        <v>4.8031201068213902E-2</v>
      </c>
      <c r="J13" s="29">
        <v>4.8046432071954297E-2</v>
      </c>
      <c r="K13" s="29">
        <v>4.8038813999999999E-2</v>
      </c>
      <c r="L13" s="31">
        <f t="shared" si="0"/>
        <v>3.1705619835648686E-4</v>
      </c>
      <c r="M13" s="31">
        <f t="shared" si="1"/>
        <v>-1.676550354904438E-2</v>
      </c>
      <c r="N13" s="26">
        <v>0.18155410312273099</v>
      </c>
      <c r="O13" s="26">
        <v>0.181603559429765</v>
      </c>
      <c r="P13" s="26">
        <v>0.18157883</v>
      </c>
      <c r="Q13" s="31">
        <f t="shared" si="2"/>
        <v>2.7236824377606465E-4</v>
      </c>
      <c r="R13" s="31">
        <f t="shared" si="5"/>
        <v>-1.476238165121746E-2</v>
      </c>
      <c r="S13" s="20">
        <v>2.7895559027002898E-4</v>
      </c>
      <c r="T13" s="20">
        <v>2.7927032250136798E-4</v>
      </c>
      <c r="U13" s="20">
        <v>2.7911286000000001E-4</v>
      </c>
      <c r="V13" s="32">
        <f t="shared" si="3"/>
        <v>1.1276163747488939E-3</v>
      </c>
      <c r="W13">
        <f t="shared" si="4"/>
        <v>-1.7388471720074516E-3</v>
      </c>
    </row>
    <row r="14" spans="1:23" x14ac:dyDescent="0.35">
      <c r="A14" t="s">
        <v>35</v>
      </c>
      <c r="B14" s="37">
        <f>C11-C9+E11-E9+G11-G9</f>
        <v>-1084748.6284867607</v>
      </c>
      <c r="H14" s="21">
        <v>44251</v>
      </c>
      <c r="I14" s="30">
        <v>4.8850308001191903E-2</v>
      </c>
      <c r="J14" s="30">
        <v>4.8865585434146298E-2</v>
      </c>
      <c r="K14" s="30">
        <v>4.8857942000000001E-2</v>
      </c>
      <c r="L14" s="31">
        <f t="shared" si="0"/>
        <v>3.1269088154379479E-4</v>
      </c>
      <c r="M14" s="31">
        <f t="shared" si="1"/>
        <v>4.9223937280657992E-3</v>
      </c>
      <c r="N14" s="27">
        <v>0.18428084400626599</v>
      </c>
      <c r="O14" s="27">
        <v>0.18431820695248299</v>
      </c>
      <c r="P14" s="27">
        <v>0.18429952999999999</v>
      </c>
      <c r="Q14" s="31">
        <f t="shared" si="2"/>
        <v>2.0272947097047206E-4</v>
      </c>
      <c r="R14" s="31">
        <f t="shared" si="5"/>
        <v>-9.2150724954453977E-4</v>
      </c>
      <c r="S14" s="22">
        <v>2.7940375239239498E-4</v>
      </c>
      <c r="T14" s="22">
        <v>2.7979463074103599E-4</v>
      </c>
      <c r="U14" s="22">
        <v>2.7959904000000001E-4</v>
      </c>
      <c r="V14" s="32">
        <f t="shared" si="3"/>
        <v>1.3979960326080301E-3</v>
      </c>
      <c r="W14">
        <f t="shared" si="4"/>
        <v>3.6543049487003376E-3</v>
      </c>
    </row>
    <row r="15" spans="1:23" x14ac:dyDescent="0.35">
      <c r="H15" s="19">
        <v>44250</v>
      </c>
      <c r="I15" s="29">
        <v>4.8611414932454397E-2</v>
      </c>
      <c r="J15" s="29">
        <v>4.86258339330519E-2</v>
      </c>
      <c r="K15" s="29">
        <v>4.8618622E-2</v>
      </c>
      <c r="L15" s="31">
        <f t="shared" si="0"/>
        <v>2.9657361735803292E-4</v>
      </c>
      <c r="M15" s="31">
        <f t="shared" si="1"/>
        <v>8.5689718300070439E-3</v>
      </c>
      <c r="N15" s="26">
        <v>0.184443993581349</v>
      </c>
      <c r="O15" s="26">
        <v>0.18449503708350201</v>
      </c>
      <c r="P15" s="26">
        <v>0.18446952</v>
      </c>
      <c r="Q15" s="31">
        <f t="shared" si="2"/>
        <v>2.7670426069853834E-4</v>
      </c>
      <c r="R15" s="31">
        <f t="shared" si="5"/>
        <v>1.3899868512009084E-2</v>
      </c>
      <c r="S15" s="20">
        <v>2.7842589138049102E-4</v>
      </c>
      <c r="T15" s="20">
        <v>2.78736321015046E-4</v>
      </c>
      <c r="U15" s="20">
        <v>2.7858102E-4</v>
      </c>
      <c r="V15" s="32">
        <f t="shared" si="3"/>
        <v>1.1143244236631249E-3</v>
      </c>
      <c r="W15">
        <f t="shared" si="4"/>
        <v>2.404134705811245E-3</v>
      </c>
    </row>
    <row r="16" spans="1:23" x14ac:dyDescent="0.35">
      <c r="H16" s="21">
        <v>44249</v>
      </c>
      <c r="I16" s="30">
        <v>4.8198113525836597E-2</v>
      </c>
      <c r="J16" s="30">
        <v>4.8212985685564501E-2</v>
      </c>
      <c r="K16" s="30">
        <v>4.820555E-2</v>
      </c>
      <c r="L16" s="31">
        <f t="shared" si="0"/>
        <v>3.0851550761071332E-4</v>
      </c>
      <c r="M16" s="31">
        <f t="shared" si="1"/>
        <v>-1.4787018717811184E-2</v>
      </c>
      <c r="N16" s="27">
        <v>0.18191740949608901</v>
      </c>
      <c r="O16" s="27">
        <v>0.181963752820438</v>
      </c>
      <c r="P16" s="27">
        <v>0.18194057</v>
      </c>
      <c r="Q16" s="31">
        <f t="shared" si="2"/>
        <v>2.5471682510940993E-4</v>
      </c>
      <c r="R16" s="31">
        <f t="shared" si="5"/>
        <v>-2.1587338087032393E-2</v>
      </c>
      <c r="S16" s="22">
        <v>2.7775848899382001E-4</v>
      </c>
      <c r="T16" s="22">
        <v>2.7806743135210302E-4</v>
      </c>
      <c r="U16" s="22">
        <v>2.7791288000000001E-4</v>
      </c>
      <c r="V16" s="32">
        <f t="shared" si="3"/>
        <v>1.1116518179474508E-3</v>
      </c>
      <c r="W16">
        <f t="shared" si="4"/>
        <v>-1.1244324257553173E-2</v>
      </c>
    </row>
    <row r="17" spans="8:23" x14ac:dyDescent="0.35">
      <c r="H17" s="19">
        <v>44246</v>
      </c>
      <c r="I17" s="29">
        <v>4.8922961013292403E-2</v>
      </c>
      <c r="J17" s="29">
        <v>4.8935170685875398E-2</v>
      </c>
      <c r="K17" s="29">
        <v>4.8929065000000001E-2</v>
      </c>
      <c r="L17" s="31">
        <f t="shared" si="0"/>
        <v>2.4953823628134686E-4</v>
      </c>
      <c r="M17" s="31">
        <f t="shared" si="1"/>
        <v>3.6695134155295683E-4</v>
      </c>
      <c r="N17" s="26">
        <v>0.185932357808229</v>
      </c>
      <c r="O17" s="26">
        <v>0.18597731076808599</v>
      </c>
      <c r="P17" s="26">
        <v>0.18595484000000001</v>
      </c>
      <c r="Q17" s="31">
        <f t="shared" si="2"/>
        <v>2.4174127361775816E-4</v>
      </c>
      <c r="R17" s="31">
        <f t="shared" si="5"/>
        <v>1.3100610830104387E-2</v>
      </c>
      <c r="S17" s="20">
        <v>2.8091544725952902E-4</v>
      </c>
      <c r="T17" s="20">
        <v>2.8123145630084997E-4</v>
      </c>
      <c r="U17" s="20">
        <v>2.8107335999999998E-4</v>
      </c>
      <c r="V17" s="32">
        <f t="shared" si="3"/>
        <v>1.1242938189551547E-3</v>
      </c>
      <c r="W17">
        <f t="shared" si="4"/>
        <v>-4.1851923431555083E-3</v>
      </c>
    </row>
    <row r="18" spans="8:23" x14ac:dyDescent="0.35">
      <c r="H18" s="21">
        <v>44245</v>
      </c>
      <c r="I18" s="30">
        <v>4.8904060015062499E-2</v>
      </c>
      <c r="J18" s="30">
        <v>4.8918174569397802E-2</v>
      </c>
      <c r="K18" s="30">
        <v>4.8911116999999997E-2</v>
      </c>
      <c r="L18" s="31">
        <f t="shared" si="0"/>
        <v>2.8857558774015435E-4</v>
      </c>
      <c r="M18" s="31">
        <f t="shared" si="1"/>
        <v>-9.6231612082443574E-3</v>
      </c>
      <c r="N18" s="27">
        <v>0.18351991191044201</v>
      </c>
      <c r="O18" s="27">
        <v>0.18358055514759899</v>
      </c>
      <c r="P18" s="27">
        <v>0.18355021999999999</v>
      </c>
      <c r="Q18" s="31">
        <f t="shared" si="2"/>
        <v>3.3039043569104744E-4</v>
      </c>
      <c r="R18" s="31">
        <f t="shared" si="5"/>
        <v>-4.7172711793254107E-3</v>
      </c>
      <c r="S18" s="22">
        <v>2.8209540466585801E-4</v>
      </c>
      <c r="T18" s="22">
        <v>2.8241407551752402E-4</v>
      </c>
      <c r="U18" s="22">
        <v>2.8225465000000002E-4</v>
      </c>
      <c r="V18" s="32">
        <f t="shared" si="3"/>
        <v>1.129018960948962E-3</v>
      </c>
      <c r="W18">
        <f t="shared" si="4"/>
        <v>-1.168533940565597E-3</v>
      </c>
    </row>
    <row r="19" spans="8:23" x14ac:dyDescent="0.35">
      <c r="H19" s="19">
        <v>44244</v>
      </c>
      <c r="I19" s="29">
        <v>4.93802775171596E-2</v>
      </c>
      <c r="J19" s="29">
        <v>4.9392472587177702E-2</v>
      </c>
      <c r="K19" s="29">
        <v>4.9386369999999999E-2</v>
      </c>
      <c r="L19" s="31">
        <f t="shared" si="0"/>
        <v>2.4693189675819449E-4</v>
      </c>
      <c r="M19" s="31">
        <f t="shared" si="1"/>
        <v>-3.7534567091496163E-3</v>
      </c>
      <c r="N19" s="26">
        <v>0.184379379010251</v>
      </c>
      <c r="O19" s="26">
        <v>0.184461004943555</v>
      </c>
      <c r="P19" s="26">
        <v>0.18442017999999999</v>
      </c>
      <c r="Q19" s="31">
        <f t="shared" si="2"/>
        <v>4.4260846781513547E-4</v>
      </c>
      <c r="R19" s="31">
        <f t="shared" si="5"/>
        <v>-8.1605898410833655E-3</v>
      </c>
      <c r="S19" s="20">
        <v>2.8242524203843199E-4</v>
      </c>
      <c r="T19" s="20">
        <v>2.8274465895339199E-4</v>
      </c>
      <c r="U19" s="20">
        <v>2.8258485999999998E-4</v>
      </c>
      <c r="V19" s="32">
        <f t="shared" si="3"/>
        <v>1.1303398029179686E-3</v>
      </c>
      <c r="W19">
        <f t="shared" si="4"/>
        <v>-5.997889479053109E-3</v>
      </c>
    </row>
    <row r="20" spans="8:23" x14ac:dyDescent="0.35">
      <c r="H20" s="21">
        <v>44243</v>
      </c>
      <c r="I20" s="30">
        <v>4.9564329543314301E-2</v>
      </c>
      <c r="J20" s="30">
        <v>4.9580548559189301E-2</v>
      </c>
      <c r="K20" s="30">
        <v>4.9572438000000003E-2</v>
      </c>
      <c r="L20" s="31">
        <f t="shared" si="0"/>
        <v>3.2717809592097474E-4</v>
      </c>
      <c r="M20" s="31">
        <f t="shared" si="1"/>
        <v>-1.1029836582363672E-2</v>
      </c>
      <c r="N20" s="27">
        <v>0.18591161761698499</v>
      </c>
      <c r="O20" s="27">
        <v>0.185963476773162</v>
      </c>
      <c r="P20" s="27">
        <v>0.18593754000000001</v>
      </c>
      <c r="Q20" s="31">
        <f t="shared" si="2"/>
        <v>2.7890632616201763E-4</v>
      </c>
      <c r="R20" s="31">
        <f t="shared" si="5"/>
        <v>0</v>
      </c>
      <c r="S20" s="22">
        <v>2.84125617618061E-4</v>
      </c>
      <c r="T20" s="22">
        <v>2.8445455838429801E-4</v>
      </c>
      <c r="U20" s="22">
        <v>2.8428999999999998E-4</v>
      </c>
      <c r="V20" s="32">
        <f t="shared" si="3"/>
        <v>1.1570606290654179E-3</v>
      </c>
      <c r="W20">
        <f t="shared" si="4"/>
        <v>-5.7668251993364672E-3</v>
      </c>
    </row>
    <row r="21" spans="8:23" x14ac:dyDescent="0.35">
      <c r="H21" s="19">
        <v>44242</v>
      </c>
      <c r="I21" s="29">
        <v>5.0117023249287102E-2</v>
      </c>
      <c r="J21" s="29">
        <v>5.0133606060150299E-2</v>
      </c>
      <c r="K21" s="29">
        <v>5.0125311999999998E-2</v>
      </c>
      <c r="L21" s="31">
        <f t="shared" si="0"/>
        <v>3.3082708518995612E-4</v>
      </c>
      <c r="M21" s="31">
        <f t="shared" si="1"/>
        <v>1.9548442101342545E-3</v>
      </c>
      <c r="N21" s="26">
        <v>0.18591161761698499</v>
      </c>
      <c r="O21" s="26">
        <v>0.185963476773162</v>
      </c>
      <c r="P21" s="26">
        <v>0.18593754000000001</v>
      </c>
      <c r="Q21" s="31">
        <f t="shared" si="2"/>
        <v>2.7890632616201763E-4</v>
      </c>
      <c r="R21" s="31">
        <f t="shared" si="5"/>
        <v>-2.3707555663340374E-3</v>
      </c>
      <c r="S21" s="20">
        <v>2.8587682711027102E-4</v>
      </c>
      <c r="T21" s="20">
        <v>2.86001103964261E-4</v>
      </c>
      <c r="U21" s="20">
        <v>2.8593896000000003E-4</v>
      </c>
      <c r="V21" s="32">
        <f t="shared" si="3"/>
        <v>4.3462721550775643E-4</v>
      </c>
      <c r="W21">
        <f t="shared" si="4"/>
        <v>3.0739202287777267E-3</v>
      </c>
    </row>
    <row r="22" spans="8:23" x14ac:dyDescent="0.35">
      <c r="H22" s="21">
        <v>44239</v>
      </c>
      <c r="I22" s="30">
        <v>5.0020508408447503E-2</v>
      </c>
      <c r="J22" s="30">
        <v>5.0034523821436798E-2</v>
      </c>
      <c r="K22" s="30">
        <v>5.0027516000000001E-2</v>
      </c>
      <c r="L22" s="31">
        <f t="shared" si="0"/>
        <v>2.8015408538962253E-4</v>
      </c>
      <c r="M22" s="31">
        <f t="shared" si="1"/>
        <v>-2.7764973826118755E-3</v>
      </c>
      <c r="N22" s="27">
        <v>0.18635855385762201</v>
      </c>
      <c r="O22" s="27">
        <v>0.18640023859230501</v>
      </c>
      <c r="P22" s="27">
        <v>0.1863794</v>
      </c>
      <c r="Q22" s="31">
        <f t="shared" si="2"/>
        <v>2.2365526814119565E-4</v>
      </c>
      <c r="R22" s="31">
        <f t="shared" si="5"/>
        <v>1.6960308728461992E-3</v>
      </c>
      <c r="S22" s="22">
        <v>2.8490028490028499E-4</v>
      </c>
      <c r="T22" s="22">
        <v>2.8522532800912697E-4</v>
      </c>
      <c r="U22" s="22">
        <v>2.8506270000000001E-4</v>
      </c>
      <c r="V22" s="32">
        <f t="shared" si="3"/>
        <v>1.1402512810058424E-3</v>
      </c>
      <c r="W22">
        <f t="shared" si="4"/>
        <v>4.9885826678657263E-3</v>
      </c>
    </row>
    <row r="23" spans="8:23" x14ac:dyDescent="0.35">
      <c r="H23" s="19">
        <v>44238</v>
      </c>
      <c r="I23" s="29">
        <v>5.0159255636646402E-2</v>
      </c>
      <c r="J23" s="29">
        <v>5.0174355886706302E-2</v>
      </c>
      <c r="K23" s="29">
        <v>5.0166804000000002E-2</v>
      </c>
      <c r="L23" s="31">
        <f t="shared" si="0"/>
        <v>3.0100083832130105E-4</v>
      </c>
      <c r="M23" s="31">
        <f t="shared" si="1"/>
        <v>4.9413733497889467E-3</v>
      </c>
      <c r="N23" s="26">
        <v>0.18603958922458699</v>
      </c>
      <c r="O23" s="26">
        <v>0.18608805686850999</v>
      </c>
      <c r="P23" s="26">
        <v>0.18606383000000001</v>
      </c>
      <c r="Q23" s="31">
        <f t="shared" si="2"/>
        <v>2.6048933811044701E-4</v>
      </c>
      <c r="R23" s="31">
        <f t="shared" si="5"/>
        <v>1.9257838456661069E-3</v>
      </c>
      <c r="S23" s="20">
        <v>2.8348688873139599E-4</v>
      </c>
      <c r="T23" s="20">
        <v>2.8380871292748699E-4</v>
      </c>
      <c r="U23" s="20">
        <v>2.8364770000000001E-4</v>
      </c>
      <c r="V23" s="32">
        <f t="shared" si="3"/>
        <v>1.1345912414978167E-3</v>
      </c>
      <c r="W23">
        <f t="shared" si="4"/>
        <v>9.1163452451772375E-3</v>
      </c>
    </row>
    <row r="24" spans="8:23" x14ac:dyDescent="0.35">
      <c r="H24" s="21">
        <v>44237</v>
      </c>
      <c r="I24" s="30">
        <v>4.9912901986034403E-2</v>
      </c>
      <c r="J24" s="30">
        <v>4.99273556974602E-2</v>
      </c>
      <c r="K24" s="30">
        <v>4.992013E-2</v>
      </c>
      <c r="L24" s="31">
        <f t="shared" si="0"/>
        <v>2.8953673449563978E-4</v>
      </c>
      <c r="M24" s="31">
        <f t="shared" si="1"/>
        <v>2.2963207468373881E-3</v>
      </c>
      <c r="N24" s="27">
        <v>0.18566999015949101</v>
      </c>
      <c r="O24" s="27">
        <v>0.18574241242245301</v>
      </c>
      <c r="P24" s="27">
        <v>0.18570619999999999</v>
      </c>
      <c r="Q24" s="31">
        <f t="shared" si="2"/>
        <v>3.89983010594164E-4</v>
      </c>
      <c r="R24" s="31">
        <f t="shared" si="5"/>
        <v>8.8024719344170776E-3</v>
      </c>
      <c r="S24" s="22">
        <v>2.8092728478160698E-4</v>
      </c>
      <c r="T24" s="22">
        <v>2.8124332047113902E-4</v>
      </c>
      <c r="U24" s="22">
        <v>2.8108522999999999E-4</v>
      </c>
      <c r="V24" s="32">
        <f t="shared" si="3"/>
        <v>1.1243411456804296E-3</v>
      </c>
      <c r="W24">
        <f t="shared" si="4"/>
        <v>6.1052788618665144E-3</v>
      </c>
    </row>
    <row r="25" spans="8:23" x14ac:dyDescent="0.35">
      <c r="H25" s="19">
        <v>44236</v>
      </c>
      <c r="I25" s="29">
        <v>4.9798812796302903E-2</v>
      </c>
      <c r="J25" s="29">
        <v>4.9812704232087397E-2</v>
      </c>
      <c r="K25" s="29">
        <v>4.9805759999999998E-2</v>
      </c>
      <c r="L25" s="31">
        <f t="shared" si="0"/>
        <v>2.7891223393627186E-4</v>
      </c>
      <c r="M25" s="31">
        <f t="shared" si="1"/>
        <v>5.9775788358762405E-4</v>
      </c>
      <c r="N25" s="26">
        <v>0.18405020889698701</v>
      </c>
      <c r="O25" s="26">
        <v>0.18412137280895599</v>
      </c>
      <c r="P25" s="26">
        <v>0.18408579</v>
      </c>
      <c r="Q25" s="31">
        <f t="shared" si="2"/>
        <v>3.8658014814171984E-4</v>
      </c>
      <c r="R25" s="31">
        <f t="shared" si="5"/>
        <v>-1.8472954469838543E-2</v>
      </c>
      <c r="S25" s="20">
        <v>2.7922353519333398E-4</v>
      </c>
      <c r="T25" s="20">
        <v>2.7953574703133E-4</v>
      </c>
      <c r="U25" s="20">
        <v>2.7937954000000002E-4</v>
      </c>
      <c r="V25" s="32">
        <f t="shared" si="3"/>
        <v>1.1175186199963581E-3</v>
      </c>
      <c r="W25">
        <f t="shared" si="4"/>
        <v>-9.1776586607511534E-3</v>
      </c>
    </row>
    <row r="26" spans="8:23" x14ac:dyDescent="0.35">
      <c r="H26" s="21">
        <v>44235</v>
      </c>
      <c r="I26" s="30">
        <v>4.9768080743734198E-2</v>
      </c>
      <c r="J26" s="30">
        <v>4.9783937710337102E-2</v>
      </c>
      <c r="K26" s="30">
        <v>4.9776005999999998E-2</v>
      </c>
      <c r="L26" s="31">
        <f t="shared" si="0"/>
        <v>3.1856647162296383E-4</v>
      </c>
      <c r="M26" s="31">
        <f t="shared" si="1"/>
        <v>1.9536644796236402E-3</v>
      </c>
      <c r="N26" s="27">
        <v>0.187522268269357</v>
      </c>
      <c r="O26" s="27">
        <v>0.187578548517192</v>
      </c>
      <c r="P26" s="27">
        <v>0.18755040000000001</v>
      </c>
      <c r="Q26" s="31">
        <f t="shared" si="2"/>
        <v>3.0008066010520058E-4</v>
      </c>
      <c r="R26" s="31">
        <f t="shared" si="5"/>
        <v>5.0919548656529479E-3</v>
      </c>
      <c r="S26" s="22">
        <v>2.81808420999236E-4</v>
      </c>
      <c r="T26" s="22">
        <v>2.8212644342941602E-4</v>
      </c>
      <c r="U26" s="22">
        <v>2.8196733999999999E-4</v>
      </c>
      <c r="V26" s="32">
        <f t="shared" si="3"/>
        <v>1.1278697390272943E-3</v>
      </c>
      <c r="W26">
        <f t="shared" si="4"/>
        <v>-3.0085756143999332E-3</v>
      </c>
    </row>
    <row r="27" spans="8:23" x14ac:dyDescent="0.35">
      <c r="H27" s="19">
        <v>44232</v>
      </c>
      <c r="I27" s="29">
        <v>4.96729039276365E-2</v>
      </c>
      <c r="J27" s="29">
        <v>4.9684997118270201E-2</v>
      </c>
      <c r="K27" s="29">
        <v>4.9678949999999999E-2</v>
      </c>
      <c r="L27" s="31">
        <f t="shared" si="0"/>
        <v>2.4342685651973346E-4</v>
      </c>
      <c r="M27" s="31">
        <f t="shared" si="1"/>
        <v>1.697782929191427E-2</v>
      </c>
      <c r="N27" s="26">
        <v>0.18657760695561301</v>
      </c>
      <c r="O27" s="26">
        <v>0.18662287249925399</v>
      </c>
      <c r="P27" s="26">
        <v>0.18660024</v>
      </c>
      <c r="Q27" s="31">
        <f t="shared" si="2"/>
        <v>2.4258030772619649E-4</v>
      </c>
      <c r="R27" s="31">
        <f t="shared" si="5"/>
        <v>1.1727785934724677E-2</v>
      </c>
      <c r="S27" s="20">
        <v>2.8265994312881901E-4</v>
      </c>
      <c r="T27" s="20">
        <v>2.8297668838041099E-4</v>
      </c>
      <c r="U27" s="20">
        <v>2.8281821999999999E-4</v>
      </c>
      <c r="V27" s="32">
        <f t="shared" si="3"/>
        <v>1.1199605583826252E-3</v>
      </c>
      <c r="W27">
        <f t="shared" si="4"/>
        <v>8.4619051313854499E-3</v>
      </c>
    </row>
    <row r="28" spans="8:23" x14ac:dyDescent="0.35">
      <c r="H28" s="21">
        <v>44231</v>
      </c>
      <c r="I28" s="30">
        <v>4.8841480092212702E-2</v>
      </c>
      <c r="J28" s="30">
        <v>4.8857706814672899E-2</v>
      </c>
      <c r="K28" s="30">
        <v>4.8849589999999998E-2</v>
      </c>
      <c r="L28" s="31">
        <f t="shared" si="0"/>
        <v>3.3217724980285328E-4</v>
      </c>
      <c r="M28" s="31">
        <f t="shared" si="1"/>
        <v>-1.2261306695236285E-2</v>
      </c>
      <c r="N28" s="27">
        <v>0.18441678192715499</v>
      </c>
      <c r="O28" s="27">
        <v>0.18445760242008399</v>
      </c>
      <c r="P28" s="27">
        <v>0.1844372</v>
      </c>
      <c r="Q28" s="31">
        <f t="shared" si="2"/>
        <v>2.2132461850971573E-4</v>
      </c>
      <c r="R28" s="31">
        <f t="shared" si="5"/>
        <v>-1.0494422841079709E-2</v>
      </c>
      <c r="S28" s="22">
        <v>2.8028791174294199E-4</v>
      </c>
      <c r="T28" s="22">
        <v>2.8060250970884698E-4</v>
      </c>
      <c r="U28" s="22">
        <v>2.8044512E-4</v>
      </c>
      <c r="V28" s="32">
        <f t="shared" si="3"/>
        <v>1.1217808528991074E-3</v>
      </c>
      <c r="W28">
        <f t="shared" si="4"/>
        <v>-1.2861291310423462E-2</v>
      </c>
    </row>
    <row r="29" spans="8:23" x14ac:dyDescent="0.35">
      <c r="H29" s="19">
        <v>44230</v>
      </c>
      <c r="I29" s="29">
        <v>4.9448403063823101E-2</v>
      </c>
      <c r="J29" s="29">
        <v>4.9463567609277399E-2</v>
      </c>
      <c r="K29" s="29">
        <v>4.9455985000000001E-2</v>
      </c>
      <c r="L29" s="31">
        <f t="shared" si="0"/>
        <v>3.0662710396522989E-4</v>
      </c>
      <c r="M29" s="31">
        <f t="shared" si="1"/>
        <v>-1.8545296586192084E-3</v>
      </c>
      <c r="N29" s="26">
        <v>0.186362026873404</v>
      </c>
      <c r="O29" s="26">
        <v>0.18642456330046001</v>
      </c>
      <c r="P29" s="26">
        <v>0.18639328999999999</v>
      </c>
      <c r="Q29" s="31">
        <f t="shared" si="2"/>
        <v>3.3550793087027759E-4</v>
      </c>
      <c r="R29" s="31">
        <f t="shared" si="5"/>
        <v>-4.0065855803683714E-4</v>
      </c>
      <c r="S29" s="20">
        <v>2.8393764729265503E-4</v>
      </c>
      <c r="T29" s="20">
        <v>2.8426049631882701E-4</v>
      </c>
      <c r="U29" s="20">
        <v>2.8409900000000001E-4</v>
      </c>
      <c r="V29" s="32">
        <f t="shared" si="3"/>
        <v>1.1363962075614028E-3</v>
      </c>
      <c r="W29">
        <f t="shared" si="4"/>
        <v>2.1705658682009688E-3</v>
      </c>
    </row>
    <row r="30" spans="8:23" x14ac:dyDescent="0.35">
      <c r="H30" s="21">
        <v>44229</v>
      </c>
      <c r="I30" s="30">
        <v>4.9540020905888799E-2</v>
      </c>
      <c r="J30" s="30">
        <v>4.9555732854955299E-2</v>
      </c>
      <c r="K30" s="30">
        <v>4.9547872999999999E-2</v>
      </c>
      <c r="L30" s="31">
        <f t="shared" si="0"/>
        <v>3.1710642889757522E-4</v>
      </c>
      <c r="M30" s="31">
        <f t="shared" si="1"/>
        <v>1.4579363446262983E-2</v>
      </c>
      <c r="N30" s="27">
        <v>0.186438465984302</v>
      </c>
      <c r="O30" s="27">
        <v>0.186497575531518</v>
      </c>
      <c r="P30" s="27">
        <v>0.18646799999999999</v>
      </c>
      <c r="Q30" s="31">
        <f t="shared" si="2"/>
        <v>3.1699566261233228E-4</v>
      </c>
      <c r="R30" s="31">
        <f t="shared" si="5"/>
        <v>2.1471733765686452E-2</v>
      </c>
      <c r="S30" s="22">
        <v>2.8332303926290698E-4</v>
      </c>
      <c r="T30" s="22">
        <v>2.8364449134033398E-4</v>
      </c>
      <c r="U30" s="22">
        <v>2.8348368E-4</v>
      </c>
      <c r="V30" s="32">
        <f t="shared" si="3"/>
        <v>1.1339350379076234E-3</v>
      </c>
      <c r="W30">
        <f t="shared" si="4"/>
        <v>8.1672651115101136E-3</v>
      </c>
    </row>
    <row r="31" spans="8:23" x14ac:dyDescent="0.35">
      <c r="H31" s="19">
        <v>44228</v>
      </c>
      <c r="I31" s="29">
        <v>4.8826694530433701E-2</v>
      </c>
      <c r="J31" s="29">
        <v>4.88450585896478E-2</v>
      </c>
      <c r="K31" s="29">
        <v>4.8835877E-2</v>
      </c>
      <c r="L31" s="31">
        <f t="shared" si="0"/>
        <v>3.7603623283142396E-4</v>
      </c>
      <c r="M31" s="31">
        <f t="shared" si="1"/>
        <v>-1.2367740851243481E-2</v>
      </c>
      <c r="N31" s="26">
        <v>0.182515057492243</v>
      </c>
      <c r="O31" s="26">
        <v>0.18258170531312801</v>
      </c>
      <c r="P31" s="26">
        <v>0.18254836999999999</v>
      </c>
      <c r="Q31" s="31">
        <f t="shared" si="2"/>
        <v>3.6509677344696026E-4</v>
      </c>
      <c r="R31" s="31">
        <f t="shared" si="5"/>
        <v>-3.3314850258705508E-3</v>
      </c>
      <c r="S31" s="20">
        <v>2.8102912866918698E-4</v>
      </c>
      <c r="T31" s="20">
        <v>2.81345393672542E-4</v>
      </c>
      <c r="U31" s="20">
        <v>2.8118715000000001E-4</v>
      </c>
      <c r="V31" s="32">
        <f t="shared" si="3"/>
        <v>1.1247491336464801E-3</v>
      </c>
      <c r="W31">
        <f t="shared" si="4"/>
        <v>1.133090918930435E-3</v>
      </c>
    </row>
    <row r="32" spans="8:23" x14ac:dyDescent="0.35">
      <c r="H32" s="21">
        <v>44225</v>
      </c>
      <c r="I32" s="30">
        <v>4.94376467680138E-2</v>
      </c>
      <c r="J32" s="30">
        <v>4.9457207151512202E-2</v>
      </c>
      <c r="K32" s="30">
        <v>4.9447430000000001E-2</v>
      </c>
      <c r="L32" s="31">
        <f t="shared" si="0"/>
        <v>3.9557937588265965E-4</v>
      </c>
      <c r="M32" s="31">
        <f t="shared" si="1"/>
        <v>5.7854484063217804E-3</v>
      </c>
      <c r="N32" s="27">
        <v>0.18314347459800001</v>
      </c>
      <c r="O32" s="27">
        <v>0.18317366695363901</v>
      </c>
      <c r="P32" s="27">
        <v>0.18315856</v>
      </c>
      <c r="Q32" s="31">
        <f t="shared" si="2"/>
        <v>1.6484272227846019E-4</v>
      </c>
      <c r="R32" s="31">
        <f t="shared" si="5"/>
        <v>-4.6156718940515429E-3</v>
      </c>
      <c r="S32" s="22">
        <v>2.8073091099987903E-4</v>
      </c>
      <c r="T32" s="22">
        <v>2.8100701674520798E-4</v>
      </c>
      <c r="U32" s="22">
        <v>2.8086890000000002E-4</v>
      </c>
      <c r="V32" s="32">
        <f t="shared" si="3"/>
        <v>9.8304135961280073E-4</v>
      </c>
      <c r="W32">
        <f t="shared" si="4"/>
        <v>4.7747288167243607E-3</v>
      </c>
    </row>
    <row r="33" spans="8:23" x14ac:dyDescent="0.35">
      <c r="H33" s="19">
        <v>44224</v>
      </c>
      <c r="I33" s="29">
        <v>4.9155508366267503E-2</v>
      </c>
      <c r="J33" s="29">
        <v>4.9170493770098397E-2</v>
      </c>
      <c r="K33" s="29">
        <v>4.9162999999999998E-2</v>
      </c>
      <c r="L33" s="31">
        <f t="shared" si="0"/>
        <v>3.04810606165092E-4</v>
      </c>
      <c r="M33" s="31">
        <f t="shared" si="1"/>
        <v>-7.767699735566902E-3</v>
      </c>
      <c r="N33" s="26">
        <v>0.183996025685845</v>
      </c>
      <c r="O33" s="26">
        <v>0.18401972691472501</v>
      </c>
      <c r="P33" s="26">
        <v>0.18400788000000001</v>
      </c>
      <c r="Q33" s="31">
        <f t="shared" si="2"/>
        <v>1.2880551028582654E-4</v>
      </c>
      <c r="R33" s="31">
        <f t="shared" si="5"/>
        <v>-4.6277956928084674E-3</v>
      </c>
      <c r="S33" s="20">
        <v>2.7937799283674801E-4</v>
      </c>
      <c r="T33" s="20">
        <v>2.7969055037506499E-4</v>
      </c>
      <c r="U33" s="20">
        <v>2.7953420000000002E-4</v>
      </c>
      <c r="V33" s="32">
        <f t="shared" si="3"/>
        <v>1.1181370233659428E-3</v>
      </c>
      <c r="W33">
        <f t="shared" si="4"/>
        <v>1.2794247307863937E-2</v>
      </c>
    </row>
    <row r="34" spans="8:23" x14ac:dyDescent="0.35">
      <c r="H34" s="21">
        <v>44223</v>
      </c>
      <c r="I34" s="30">
        <v>4.9540266328471798E-2</v>
      </c>
      <c r="J34" s="30">
        <v>4.95554872791064E-2</v>
      </c>
      <c r="K34" s="30">
        <v>4.9547872999999999E-2</v>
      </c>
      <c r="L34" s="31">
        <f t="shared" si="0"/>
        <v>3.0719685251881762E-4</v>
      </c>
      <c r="M34" s="31">
        <f t="shared" si="1"/>
        <v>-8.0267594016273369E-3</v>
      </c>
      <c r="N34" s="27">
        <v>0.18483946692297701</v>
      </c>
      <c r="O34" s="27">
        <v>0.184887311183833</v>
      </c>
      <c r="P34" s="27">
        <v>0.18486338999999999</v>
      </c>
      <c r="Q34" s="31">
        <f t="shared" si="2"/>
        <v>2.5880873901530644E-4</v>
      </c>
      <c r="R34" s="31">
        <f t="shared" si="5"/>
        <v>-1.0777490233439657E-2</v>
      </c>
      <c r="S34" s="22">
        <v>2.7585065445567797E-4</v>
      </c>
      <c r="T34" s="22">
        <v>2.7615536500835399E-4</v>
      </c>
      <c r="U34" s="22">
        <v>2.7600295000000002E-4</v>
      </c>
      <c r="V34" s="32">
        <f t="shared" si="3"/>
        <v>1.1040119414521211E-3</v>
      </c>
      <c r="W34">
        <f t="shared" si="4"/>
        <v>-8.8071570540841915E-3</v>
      </c>
    </row>
    <row r="35" spans="8:23" x14ac:dyDescent="0.35">
      <c r="H35" s="19">
        <v>44222</v>
      </c>
      <c r="I35" s="29">
        <v>4.9942067202045602E-2</v>
      </c>
      <c r="J35" s="29">
        <v>4.9955539569782902E-2</v>
      </c>
      <c r="K35" s="29">
        <v>4.9948800000000002E-2</v>
      </c>
      <c r="L35" s="31">
        <f t="shared" si="0"/>
        <v>2.6972355166289135E-4</v>
      </c>
      <c r="M35" s="31">
        <f t="shared" si="1"/>
        <v>8.2665104377872556E-3</v>
      </c>
      <c r="N35" s="26">
        <v>0.18684254778498199</v>
      </c>
      <c r="O35" s="26">
        <v>0.186912394160857</v>
      </c>
      <c r="P35" s="26">
        <v>0.18687746</v>
      </c>
      <c r="Q35" s="31">
        <f t="shared" si="2"/>
        <v>3.7375495083789173E-4</v>
      </c>
      <c r="R35" s="31">
        <f t="shared" si="5"/>
        <v>2.2434614696723365E-2</v>
      </c>
      <c r="S35" s="20">
        <v>2.7830036401687598E-4</v>
      </c>
      <c r="T35" s="20">
        <v>2.7861051364634301E-4</v>
      </c>
      <c r="U35" s="20">
        <v>2.7845535E-4</v>
      </c>
      <c r="V35" s="32">
        <f t="shared" si="3"/>
        <v>1.1138217652022916E-3</v>
      </c>
      <c r="W35">
        <f t="shared" si="4"/>
        <v>-3.2023602687614172E-4</v>
      </c>
    </row>
    <row r="36" spans="8:23" x14ac:dyDescent="0.35">
      <c r="H36" s="21">
        <v>44221</v>
      </c>
      <c r="I36" s="30">
        <v>4.9532414011729302E-2</v>
      </c>
      <c r="J36" s="30">
        <v>4.9546157200047597E-2</v>
      </c>
      <c r="K36" s="30">
        <v>4.9539283000000003E-2</v>
      </c>
      <c r="L36" s="31">
        <f t="shared" si="0"/>
        <v>2.7742000864839066E-4</v>
      </c>
      <c r="M36" s="31">
        <f t="shared" si="1"/>
        <v>-9.585903752348246E-3</v>
      </c>
      <c r="N36" s="27">
        <v>0.182735180176888</v>
      </c>
      <c r="O36" s="27">
        <v>0.182818698696503</v>
      </c>
      <c r="P36" s="27">
        <v>0.18277693</v>
      </c>
      <c r="Q36" s="31">
        <f t="shared" si="2"/>
        <v>4.5694234833134885E-4</v>
      </c>
      <c r="R36" s="31">
        <f t="shared" si="5"/>
        <v>-3.0523647931830489E-3</v>
      </c>
      <c r="S36" s="22">
        <v>2.7838946128855302E-4</v>
      </c>
      <c r="T36" s="22">
        <v>2.7869980964803003E-4</v>
      </c>
      <c r="U36" s="22">
        <v>2.7854455000000001E-4</v>
      </c>
      <c r="V36" s="32">
        <f t="shared" si="3"/>
        <v>1.1141785379646062E-3</v>
      </c>
      <c r="W36">
        <f t="shared" si="4"/>
        <v>-1.7336595983133418E-2</v>
      </c>
    </row>
    <row r="37" spans="8:23" x14ac:dyDescent="0.35">
      <c r="H37" s="19">
        <v>44218</v>
      </c>
      <c r="I37" s="29">
        <v>5.0011752761899002E-2</v>
      </c>
      <c r="J37" s="29">
        <v>5.0025763268083098E-2</v>
      </c>
      <c r="K37" s="29">
        <v>5.0018758000000003E-2</v>
      </c>
      <c r="L37" s="31">
        <f t="shared" si="0"/>
        <v>2.8010503947531917E-4</v>
      </c>
      <c r="M37" s="31">
        <f t="shared" si="1"/>
        <v>-1.5405778341550547E-2</v>
      </c>
      <c r="N37" s="26">
        <v>0.18331133597301699</v>
      </c>
      <c r="O37" s="26">
        <v>0.183361754405266</v>
      </c>
      <c r="P37" s="26">
        <v>0.18333653999999999</v>
      </c>
      <c r="Q37" s="31">
        <f t="shared" si="2"/>
        <v>2.7500482036483772E-4</v>
      </c>
      <c r="R37" s="31">
        <f t="shared" si="5"/>
        <v>-1.5171183710944169E-2</v>
      </c>
      <c r="S37" s="20">
        <v>2.83298157145488E-4</v>
      </c>
      <c r="T37" s="20">
        <v>2.83619552731965E-4</v>
      </c>
      <c r="U37" s="20">
        <v>2.8345875999999999E-4</v>
      </c>
      <c r="V37" s="32">
        <f t="shared" si="3"/>
        <v>1.1338354350982122E-3</v>
      </c>
      <c r="W37">
        <f t="shared" si="4"/>
        <v>-1.4598029604599883E-2</v>
      </c>
    </row>
    <row r="38" spans="8:23" x14ac:dyDescent="0.35">
      <c r="H38" s="21">
        <v>44217</v>
      </c>
      <c r="I38" s="30">
        <v>5.07923608289313E-2</v>
      </c>
      <c r="J38" s="30">
        <v>5.0810426299476699E-2</v>
      </c>
      <c r="K38" s="30">
        <v>5.0801393E-2</v>
      </c>
      <c r="L38" s="31">
        <f t="shared" si="0"/>
        <v>3.5560974765788255E-4</v>
      </c>
      <c r="M38" s="31">
        <f t="shared" si="1"/>
        <v>-4.9023278672694071E-3</v>
      </c>
      <c r="N38" s="27">
        <v>0.18614347939391701</v>
      </c>
      <c r="O38" s="27">
        <v>0.18617813523979701</v>
      </c>
      <c r="P38" s="27">
        <v>0.18616082</v>
      </c>
      <c r="Q38" s="31">
        <f t="shared" si="2"/>
        <v>1.8616079301756128E-4</v>
      </c>
      <c r="R38" s="31">
        <f t="shared" si="5"/>
        <v>-1.3682707956741758E-2</v>
      </c>
      <c r="S38" s="22">
        <v>2.8749263300127898E-4</v>
      </c>
      <c r="T38" s="22">
        <v>2.8782362168463198E-4</v>
      </c>
      <c r="U38" s="22">
        <v>2.8765799999999999E-4</v>
      </c>
      <c r="V38" s="32">
        <f t="shared" si="3"/>
        <v>1.1506326378998898E-3</v>
      </c>
      <c r="W38">
        <f t="shared" si="4"/>
        <v>-1.8469048884581785E-3</v>
      </c>
    </row>
    <row r="39" spans="8:23" x14ac:dyDescent="0.35">
      <c r="H39" s="19">
        <v>44216</v>
      </c>
      <c r="I39" s="29">
        <v>5.1044107213042797E-2</v>
      </c>
      <c r="J39" s="29">
        <v>5.1059223593446001E-2</v>
      </c>
      <c r="K39" s="29">
        <v>5.1051665000000003E-2</v>
      </c>
      <c r="L39" s="31">
        <f t="shared" si="0"/>
        <v>2.9609965518665279E-4</v>
      </c>
      <c r="M39" s="31">
        <f t="shared" si="1"/>
        <v>3.9310139199493221E-3</v>
      </c>
      <c r="N39" s="26">
        <v>0.18872197478674399</v>
      </c>
      <c r="O39" s="26">
        <v>0.18876472364844499</v>
      </c>
      <c r="P39" s="26">
        <v>0.18874334000000001</v>
      </c>
      <c r="Q39" s="31">
        <f t="shared" si="2"/>
        <v>2.2649202722065559E-4</v>
      </c>
      <c r="R39" s="31">
        <f t="shared" si="5"/>
        <v>5.0582706753905526E-3</v>
      </c>
      <c r="S39" s="20">
        <v>2.8802424012004901E-4</v>
      </c>
      <c r="T39" s="20">
        <v>2.8835645471506099E-4</v>
      </c>
      <c r="U39" s="20">
        <v>2.8819026000000001E-4</v>
      </c>
      <c r="V39" s="32">
        <f t="shared" si="3"/>
        <v>1.1527613563760853E-3</v>
      </c>
      <c r="W39">
        <f t="shared" si="4"/>
        <v>4.0808451064804352E-3</v>
      </c>
    </row>
    <row r="40" spans="8:23" x14ac:dyDescent="0.35">
      <c r="H40" s="21">
        <v>44215</v>
      </c>
      <c r="I40" s="30">
        <v>5.0845044641949201E-2</v>
      </c>
      <c r="J40" s="30">
        <v>5.0858491333713098E-2</v>
      </c>
      <c r="K40" s="30">
        <v>5.0851766E-2</v>
      </c>
      <c r="L40" s="31">
        <f t="shared" si="0"/>
        <v>2.6442919925133884E-4</v>
      </c>
      <c r="M40" s="31">
        <f t="shared" si="1"/>
        <v>2.7840538617331934E-3</v>
      </c>
      <c r="N40" s="27">
        <v>0.18776521837094901</v>
      </c>
      <c r="O40" s="27">
        <v>0.18782164456632</v>
      </c>
      <c r="P40" s="27">
        <v>0.18779343000000001</v>
      </c>
      <c r="Q40" s="31">
        <f t="shared" si="2"/>
        <v>3.0046948591862596E-4</v>
      </c>
      <c r="R40" s="31">
        <f t="shared" si="5"/>
        <v>-1.592481150999514E-2</v>
      </c>
      <c r="S40" s="22">
        <v>2.8685432676723801E-4</v>
      </c>
      <c r="T40" s="22">
        <v>2.8718384648300299E-4</v>
      </c>
      <c r="U40" s="22">
        <v>2.8701897999999998E-4</v>
      </c>
      <c r="V40" s="32">
        <f t="shared" si="3"/>
        <v>1.1480763946864231E-3</v>
      </c>
      <c r="W40">
        <f t="shared" si="4"/>
        <v>-1.9761651505474376E-3</v>
      </c>
    </row>
    <row r="41" spans="8:23" x14ac:dyDescent="0.35">
      <c r="H41" s="19">
        <v>44214</v>
      </c>
      <c r="I41" s="29">
        <v>5.0701197562286401E-2</v>
      </c>
      <c r="J41" s="29">
        <v>5.0719969973777798E-2</v>
      </c>
      <c r="K41" s="29">
        <v>5.0710585000000002E-2</v>
      </c>
      <c r="L41" s="31">
        <f t="shared" si="0"/>
        <v>3.7018723983161985E-4</v>
      </c>
      <c r="M41" s="31">
        <f t="shared" si="1"/>
        <v>4.0061780018467719E-3</v>
      </c>
      <c r="N41" s="26">
        <v>0.19079964129667401</v>
      </c>
      <c r="O41" s="26">
        <v>0.19086519191494999</v>
      </c>
      <c r="P41" s="26">
        <v>0.19083240000000001</v>
      </c>
      <c r="Q41" s="31">
        <f t="shared" si="2"/>
        <v>3.4349836964783504E-4</v>
      </c>
      <c r="R41" s="31">
        <f t="shared" si="5"/>
        <v>5.8679902232314785E-3</v>
      </c>
      <c r="S41" s="20">
        <v>2.8753313819417699E-4</v>
      </c>
      <c r="T41" s="20">
        <v>2.8764148365477302E-4</v>
      </c>
      <c r="U41" s="20">
        <v>2.875873E-4</v>
      </c>
      <c r="V41" s="32">
        <f t="shared" si="3"/>
        <v>3.7673937825495759E-4</v>
      </c>
      <c r="W41">
        <f t="shared" si="4"/>
        <v>-1.0741705657814071E-3</v>
      </c>
    </row>
    <row r="42" spans="8:23" x14ac:dyDescent="0.35">
      <c r="H42" s="21">
        <v>44211</v>
      </c>
      <c r="I42" s="30">
        <v>5.0496889391613502E-2</v>
      </c>
      <c r="J42" s="30">
        <v>5.0519594024542397E-2</v>
      </c>
      <c r="K42" s="30">
        <v>5.0508240000000003E-2</v>
      </c>
      <c r="L42" s="31">
        <f t="shared" si="0"/>
        <v>4.495233436939237E-4</v>
      </c>
      <c r="M42" s="31">
        <f t="shared" si="1"/>
        <v>-2.3984391084175272E-4</v>
      </c>
      <c r="N42" s="27">
        <v>0.18968133535660101</v>
      </c>
      <c r="O42" s="27">
        <v>0.18975692138370701</v>
      </c>
      <c r="P42" s="27">
        <v>0.18971913000000001</v>
      </c>
      <c r="Q42" s="31">
        <f t="shared" si="2"/>
        <v>3.9841015034172082E-4</v>
      </c>
      <c r="R42" s="31">
        <f t="shared" si="5"/>
        <v>-8.0440197908986377E-3</v>
      </c>
      <c r="S42" s="22">
        <v>2.8773086805525602E-4</v>
      </c>
      <c r="T42" s="22">
        <v>2.8806240583960097E-4</v>
      </c>
      <c r="U42" s="22">
        <v>2.8789655000000002E-4</v>
      </c>
      <c r="V42" s="32">
        <f t="shared" si="3"/>
        <v>1.1515865137840307E-3</v>
      </c>
      <c r="W42">
        <f t="shared" si="4"/>
        <v>2.0216003481676736E-5</v>
      </c>
    </row>
    <row r="43" spans="8:23" x14ac:dyDescent="0.35">
      <c r="H43" s="19">
        <v>44210</v>
      </c>
      <c r="I43" s="29">
        <v>5.0510917934911602E-2</v>
      </c>
      <c r="J43" s="29">
        <v>5.05298050054825E-2</v>
      </c>
      <c r="K43" s="29">
        <v>5.0520357000000002E-2</v>
      </c>
      <c r="L43" s="31">
        <f t="shared" si="0"/>
        <v>3.738506948970788E-4</v>
      </c>
      <c r="M43" s="31">
        <f t="shared" si="1"/>
        <v>-1.578826316377957E-3</v>
      </c>
      <c r="N43" s="26">
        <v>0.19124481248446101</v>
      </c>
      <c r="O43" s="26">
        <v>0.19127041811713399</v>
      </c>
      <c r="P43" s="26">
        <v>0.19125760999999999</v>
      </c>
      <c r="Q43" s="31">
        <f t="shared" si="2"/>
        <v>1.3388033382295971E-4</v>
      </c>
      <c r="R43" s="31">
        <f t="shared" si="5"/>
        <v>1.1561489437390993E-2</v>
      </c>
      <c r="S43" s="20">
        <v>2.8772507293830602E-4</v>
      </c>
      <c r="T43" s="20">
        <v>2.8805659736024902E-4</v>
      </c>
      <c r="U43" s="20">
        <v>2.8789073000000002E-4</v>
      </c>
      <c r="V43" s="32">
        <f t="shared" si="3"/>
        <v>1.151563379421765E-3</v>
      </c>
      <c r="W43">
        <f t="shared" si="4"/>
        <v>-7.5436970578435236E-4</v>
      </c>
    </row>
    <row r="44" spans="8:23" x14ac:dyDescent="0.35">
      <c r="H44" s="21">
        <v>44209</v>
      </c>
      <c r="I44" s="30">
        <v>5.0590901732232497E-2</v>
      </c>
      <c r="J44" s="30">
        <v>5.0609592542170401E-2</v>
      </c>
      <c r="K44" s="30">
        <v>5.0600246000000002E-2</v>
      </c>
      <c r="L44" s="31">
        <f t="shared" si="0"/>
        <v>3.6938179980198571E-4</v>
      </c>
      <c r="M44" s="31">
        <f t="shared" si="1"/>
        <v>9.2218897169165093E-3</v>
      </c>
      <c r="N44" s="27">
        <v>0.18903591682419699</v>
      </c>
      <c r="O44" s="27">
        <v>0.18910741301059</v>
      </c>
      <c r="P44" s="27">
        <v>0.18907166</v>
      </c>
      <c r="Q44" s="31">
        <f t="shared" si="2"/>
        <v>3.7814332614954753E-4</v>
      </c>
      <c r="R44" s="31">
        <f t="shared" si="5"/>
        <v>2.8010945417594524E-2</v>
      </c>
      <c r="S44" s="22">
        <v>2.8793964784981098E-4</v>
      </c>
      <c r="T44" s="22">
        <v>2.8827665333867598E-4</v>
      </c>
      <c r="U44" s="22">
        <v>2.8810807000000002E-4</v>
      </c>
      <c r="V44" s="32">
        <f t="shared" si="3"/>
        <v>1.1697190185092643E-3</v>
      </c>
      <c r="W44">
        <f t="shared" si="4"/>
        <v>5.0865864294435958E-3</v>
      </c>
    </row>
    <row r="45" spans="8:23" x14ac:dyDescent="0.35">
      <c r="H45" s="19">
        <v>44208</v>
      </c>
      <c r="I45" s="29">
        <v>5.0129836275954701E-2</v>
      </c>
      <c r="J45" s="29">
        <v>5.0145924640704401E-2</v>
      </c>
      <c r="K45" s="29">
        <v>5.0137880000000003E-2</v>
      </c>
      <c r="L45" s="31">
        <f t="shared" si="0"/>
        <v>3.2088242960612019E-4</v>
      </c>
      <c r="M45" s="31">
        <f t="shared" si="1"/>
        <v>8.5108924284724718E-3</v>
      </c>
      <c r="N45" s="26">
        <v>0.18389451810441501</v>
      </c>
      <c r="O45" s="26">
        <v>0.18394525789125199</v>
      </c>
      <c r="P45" s="26">
        <v>0.18391989</v>
      </c>
      <c r="Q45" s="31">
        <f t="shared" si="2"/>
        <v>2.7587982374814682E-4</v>
      </c>
      <c r="R45" s="31">
        <f t="shared" si="5"/>
        <v>1.2405441979753684E-2</v>
      </c>
      <c r="S45" s="20">
        <v>2.8647959549081098E-4</v>
      </c>
      <c r="T45" s="20">
        <v>2.8682059371862902E-4</v>
      </c>
      <c r="U45" s="20">
        <v>2.8665E-4</v>
      </c>
      <c r="V45" s="32">
        <f t="shared" si="3"/>
        <v>1.1895978643573907E-3</v>
      </c>
      <c r="W45">
        <f t="shared" si="4"/>
        <v>-8.0476353070261242E-3</v>
      </c>
    </row>
    <row r="46" spans="8:23" x14ac:dyDescent="0.35">
      <c r="H46" s="21">
        <v>44207</v>
      </c>
      <c r="I46" s="30">
        <v>4.9706977368413202E-2</v>
      </c>
      <c r="J46" s="30">
        <v>4.9722548181149198E-2</v>
      </c>
      <c r="K46" s="30">
        <v>4.9714763000000002E-2</v>
      </c>
      <c r="L46" s="31">
        <f t="shared" si="0"/>
        <v>3.1320299638149798E-4</v>
      </c>
      <c r="M46" s="31">
        <f t="shared" si="1"/>
        <v>-8.6627910976436739E-3</v>
      </c>
      <c r="N46" s="27">
        <v>0.18164314387953401</v>
      </c>
      <c r="O46" s="27">
        <v>0.18168934755355301</v>
      </c>
      <c r="P46" s="27">
        <v>0.18166624000000001</v>
      </c>
      <c r="Q46" s="31">
        <f t="shared" si="2"/>
        <v>2.5433274789527177E-4</v>
      </c>
      <c r="R46" s="31">
        <f t="shared" si="5"/>
        <v>-2.106417973993624E-2</v>
      </c>
      <c r="S46" s="22">
        <v>2.8876696505919698E-4</v>
      </c>
      <c r="T46" s="22">
        <v>2.8918449971081499E-4</v>
      </c>
      <c r="U46" s="22">
        <v>2.8897557000000002E-4</v>
      </c>
      <c r="V46" s="32">
        <f t="shared" si="3"/>
        <v>1.4448787197409627E-3</v>
      </c>
      <c r="W46">
        <f t="shared" si="4"/>
        <v>5.0686173834184611E-3</v>
      </c>
    </row>
    <row r="47" spans="8:23" x14ac:dyDescent="0.35">
      <c r="H47" s="19">
        <v>44204</v>
      </c>
      <c r="I47" s="29">
        <v>5.0138130549664303E-2</v>
      </c>
      <c r="J47" s="29">
        <v>5.01602620372089E-2</v>
      </c>
      <c r="K47" s="29">
        <v>5.0149195000000001E-2</v>
      </c>
      <c r="L47" s="31">
        <f t="shared" si="0"/>
        <v>4.4131291727806586E-4</v>
      </c>
      <c r="M47" s="31">
        <f t="shared" si="1"/>
        <v>-7.8983700677970337E-4</v>
      </c>
      <c r="N47" s="26">
        <v>0.18555285473067001</v>
      </c>
      <c r="O47" s="26">
        <v>0.185597624350408</v>
      </c>
      <c r="P47" s="26">
        <v>0.18557523000000001</v>
      </c>
      <c r="Q47" s="31">
        <f t="shared" si="2"/>
        <v>2.412478202935985E-4</v>
      </c>
      <c r="R47" s="31">
        <f t="shared" si="5"/>
        <v>-2.4032067556639669E-3</v>
      </c>
      <c r="S47" s="20">
        <v>2.87353018930817E-4</v>
      </c>
      <c r="T47" s="20">
        <v>2.8768368603353201E-4</v>
      </c>
      <c r="U47" s="20">
        <v>2.8751824999999998E-4</v>
      </c>
      <c r="V47" s="32">
        <f t="shared" si="3"/>
        <v>1.1500734395643402E-3</v>
      </c>
      <c r="W47">
        <f t="shared" si="4"/>
        <v>-4.7671225005447848E-3</v>
      </c>
    </row>
    <row r="48" spans="8:23" x14ac:dyDescent="0.35">
      <c r="H48" s="21">
        <v>44203</v>
      </c>
      <c r="I48" s="30">
        <v>5.0178384155673397E-2</v>
      </c>
      <c r="J48" s="30">
        <v>5.01992911860085E-2</v>
      </c>
      <c r="K48" s="30">
        <v>5.0188836000000001E-2</v>
      </c>
      <c r="L48" s="31">
        <f t="shared" si="0"/>
        <v>4.1656734846576336E-4</v>
      </c>
      <c r="M48" s="31">
        <f t="shared" si="1"/>
        <v>-8.3438958979971112E-3</v>
      </c>
      <c r="N48" s="27">
        <v>0.18600498493359599</v>
      </c>
      <c r="O48" s="27">
        <v>0.18603958922458699</v>
      </c>
      <c r="P48" s="27">
        <v>0.18602228000000001</v>
      </c>
      <c r="Q48" s="31">
        <f t="shared" si="2"/>
        <v>1.8602229255013273E-4</v>
      </c>
      <c r="R48" s="31">
        <f t="shared" si="5"/>
        <v>-7.4409535450495889E-3</v>
      </c>
      <c r="S48" s="22">
        <v>2.8872861242803399E-4</v>
      </c>
      <c r="T48" s="22">
        <v>2.8906245483399098E-4</v>
      </c>
      <c r="U48" s="22">
        <v>2.8889545E-4</v>
      </c>
      <c r="V48" s="32">
        <f t="shared" si="3"/>
        <v>1.1555820832657199E-3</v>
      </c>
      <c r="W48">
        <f t="shared" si="4"/>
        <v>-7.1558760612713268E-3</v>
      </c>
    </row>
    <row r="49" spans="8:23" x14ac:dyDescent="0.35">
      <c r="H49" s="19">
        <v>44202</v>
      </c>
      <c r="I49" s="29">
        <v>5.0603958241613699E-2</v>
      </c>
      <c r="J49" s="29">
        <v>5.0618302565841801E-2</v>
      </c>
      <c r="K49" s="29">
        <v>5.0611129999999997E-2</v>
      </c>
      <c r="L49" s="31">
        <f t="shared" si="0"/>
        <v>2.8342232683012945E-4</v>
      </c>
      <c r="M49" s="31">
        <f t="shared" si="1"/>
        <v>8.0471678261471169E-3</v>
      </c>
      <c r="N49" s="26">
        <v>0.18738522654873899</v>
      </c>
      <c r="O49" s="26">
        <v>0.187448451675789</v>
      </c>
      <c r="P49" s="26">
        <v>0.18741684</v>
      </c>
      <c r="Q49" s="31">
        <f t="shared" si="2"/>
        <v>3.373502992047539E-4</v>
      </c>
      <c r="R49" s="31">
        <f t="shared" si="5"/>
        <v>-4.4136528626909088E-3</v>
      </c>
      <c r="S49" s="20">
        <v>2.9080841832209402E-4</v>
      </c>
      <c r="T49" s="20">
        <v>2.9114709042155198E-4</v>
      </c>
      <c r="U49" s="20">
        <v>2.9097764999999999E-4</v>
      </c>
      <c r="V49" s="32">
        <f t="shared" si="3"/>
        <v>1.1639110407894409E-3</v>
      </c>
      <c r="W49">
        <f t="shared" si="4"/>
        <v>-1.1784596618107379E-3</v>
      </c>
    </row>
    <row r="50" spans="8:23" x14ac:dyDescent="0.35">
      <c r="H50" s="21">
        <v>44201</v>
      </c>
      <c r="I50" s="30">
        <v>5.0199543184157001E-2</v>
      </c>
      <c r="J50" s="30">
        <v>5.02146677044365E-2</v>
      </c>
      <c r="K50" s="30">
        <v>5.0207105000000002E-2</v>
      </c>
      <c r="L50" s="31">
        <f t="shared" si="0"/>
        <v>3.0124262849846336E-4</v>
      </c>
      <c r="M50" s="31">
        <f t="shared" si="1"/>
        <v>-2.8492232410897156E-3</v>
      </c>
      <c r="N50" s="27">
        <v>0.18823175093174699</v>
      </c>
      <c r="O50" s="27">
        <v>0.18826364440762799</v>
      </c>
      <c r="P50" s="27">
        <v>0.18824769999999999</v>
      </c>
      <c r="Q50" s="31">
        <f t="shared" si="2"/>
        <v>1.6942292458822249E-4</v>
      </c>
      <c r="R50" s="31">
        <f t="shared" si="5"/>
        <v>-1.9088280267488655E-2</v>
      </c>
      <c r="S50" s="22">
        <v>2.9115132881466502E-4</v>
      </c>
      <c r="T50" s="22">
        <v>2.91490800550335E-4</v>
      </c>
      <c r="U50" s="22">
        <v>2.9132095999999998E-4</v>
      </c>
      <c r="V50" s="32">
        <f t="shared" si="3"/>
        <v>1.1652842818792532E-3</v>
      </c>
      <c r="W50">
        <f t="shared" si="4"/>
        <v>-3.6823140103104945E-3</v>
      </c>
    </row>
    <row r="51" spans="8:23" x14ac:dyDescent="0.35">
      <c r="H51" s="19">
        <v>44200</v>
      </c>
      <c r="I51" s="29">
        <v>5.0342834704336502E-2</v>
      </c>
      <c r="J51" s="29">
        <v>5.0358299299516102E-2</v>
      </c>
      <c r="K51" s="29">
        <v>5.0350565E-2</v>
      </c>
      <c r="L51" s="31">
        <f t="shared" si="0"/>
        <v>3.0713846368158541E-4</v>
      </c>
      <c r="M51" s="31">
        <f t="shared" si="1"/>
        <v>3.2615897431034213E-3</v>
      </c>
      <c r="N51" s="26">
        <v>0.191879653081587</v>
      </c>
      <c r="O51" s="26">
        <v>0.191942263767059</v>
      </c>
      <c r="P51" s="26">
        <v>0.19191095</v>
      </c>
      <c r="Q51" s="31">
        <f t="shared" si="2"/>
        <v>3.2624863496326405E-4</v>
      </c>
      <c r="R51" s="31">
        <f t="shared" si="5"/>
        <v>-3.1708681127985416E-3</v>
      </c>
      <c r="S51" s="20">
        <v>2.92226767971946E-4</v>
      </c>
      <c r="T51" s="20">
        <v>2.9256875365710899E-4</v>
      </c>
      <c r="U51" s="20">
        <v>2.9239765999999998E-4</v>
      </c>
      <c r="V51" s="32">
        <f t="shared" si="3"/>
        <v>1.1695910465323019E-3</v>
      </c>
      <c r="W51">
        <f t="shared" si="4"/>
        <v>1.4626058944089415E-4</v>
      </c>
    </row>
    <row r="52" spans="8:23" x14ac:dyDescent="0.35">
      <c r="H52" s="21">
        <v>44197</v>
      </c>
      <c r="I52" s="30">
        <v>5.0179894923300002E-2</v>
      </c>
      <c r="J52" s="30">
        <v>5.0193999809262799E-2</v>
      </c>
      <c r="K52" s="30">
        <v>5.0186875999999998E-2</v>
      </c>
      <c r="L52" s="31">
        <f t="shared" si="0"/>
        <v>2.8104729935366125E-4</v>
      </c>
      <c r="M52" s="31">
        <f t="shared" si="1"/>
        <v>-1.3350085897867459E-6</v>
      </c>
      <c r="N52" s="27">
        <v>0.19250760405035999</v>
      </c>
      <c r="O52" s="27">
        <v>0.19253725595902799</v>
      </c>
      <c r="P52" s="27">
        <v>0.19252141</v>
      </c>
      <c r="Q52" s="31">
        <f t="shared" si="2"/>
        <v>1.5401875909798089E-4</v>
      </c>
      <c r="R52" s="31">
        <f t="shared" si="5"/>
        <v>-5.246142241510654E-6</v>
      </c>
      <c r="S52" s="22">
        <v>2.92226767971946E-4</v>
      </c>
      <c r="T52" s="22">
        <v>2.92483182217023E-4</v>
      </c>
      <c r="U52" s="22">
        <v>2.9235490000000002E-4</v>
      </c>
      <c r="V52" s="32">
        <f t="shared" si="3"/>
        <v>8.7706498190044929E-4</v>
      </c>
      <c r="W52">
        <f t="shared" si="4"/>
        <v>-1.0261499605590529E-7</v>
      </c>
    </row>
    <row r="53" spans="8:23" x14ac:dyDescent="0.35">
      <c r="H53" s="19">
        <v>44196</v>
      </c>
      <c r="I53" s="29">
        <v>5.0179894923300002E-2</v>
      </c>
      <c r="J53" s="29">
        <v>5.0193999809262799E-2</v>
      </c>
      <c r="K53" s="29">
        <v>5.0186942999999998E-2</v>
      </c>
      <c r="L53" s="31">
        <f t="shared" si="0"/>
        <v>2.8104692415310248E-4</v>
      </c>
      <c r="M53" s="31">
        <f t="shared" si="1"/>
        <v>-1.1041864623559938E-3</v>
      </c>
      <c r="N53" s="26">
        <v>0.19250760405035999</v>
      </c>
      <c r="O53" s="26">
        <v>0.19253725595902799</v>
      </c>
      <c r="P53" s="26">
        <v>0.19252242</v>
      </c>
      <c r="Q53" s="31">
        <f t="shared" si="2"/>
        <v>1.5401795109366281E-4</v>
      </c>
      <c r="R53" s="31">
        <f t="shared" si="5"/>
        <v>-3.0130357048071543E-3</v>
      </c>
      <c r="S53" s="20">
        <v>2.92226767971946E-4</v>
      </c>
      <c r="T53" s="20">
        <v>2.92483182217023E-4</v>
      </c>
      <c r="U53" s="20">
        <v>2.9235493000000001E-4</v>
      </c>
      <c r="V53" s="32">
        <f t="shared" si="3"/>
        <v>8.7706489190042959E-4</v>
      </c>
      <c r="W53">
        <f t="shared" si="4"/>
        <v>-7.3087092415469179E-4</v>
      </c>
    </row>
    <row r="54" spans="8:23" x14ac:dyDescent="0.35">
      <c r="H54" s="21">
        <v>44195</v>
      </c>
      <c r="I54" s="30">
        <v>5.0231062889290697E-2</v>
      </c>
      <c r="J54" s="30">
        <v>5.02537815970652E-2</v>
      </c>
      <c r="K54" s="30">
        <v>5.0242420000000003E-2</v>
      </c>
      <c r="L54" s="31">
        <f t="shared" si="0"/>
        <v>4.5218179726421679E-4</v>
      </c>
      <c r="M54" s="31">
        <f t="shared" si="1"/>
        <v>-2.5137488428028654E-5</v>
      </c>
      <c r="N54" s="27">
        <v>0.193057647013398</v>
      </c>
      <c r="O54" s="27">
        <v>0.19315087014467</v>
      </c>
      <c r="P54" s="27">
        <v>0.19310425000000001</v>
      </c>
      <c r="Q54" s="31">
        <f t="shared" si="2"/>
        <v>4.8276063976839797E-4</v>
      </c>
      <c r="R54" s="31">
        <f t="shared" si="5"/>
        <v>1.8248790547463756E-3</v>
      </c>
      <c r="S54" s="22">
        <v>2.9235491887151001E-4</v>
      </c>
      <c r="T54" s="22">
        <v>2.9278290147855403E-4</v>
      </c>
      <c r="U54" s="22">
        <v>2.9256875999999999E-4</v>
      </c>
      <c r="V54" s="32">
        <f t="shared" si="3"/>
        <v>1.4628445191619838E-3</v>
      </c>
      <c r="W54">
        <f t="shared" si="4"/>
        <v>1.7444427639787818E-2</v>
      </c>
    </row>
    <row r="55" spans="8:23" x14ac:dyDescent="0.35">
      <c r="H55" s="19">
        <v>44194</v>
      </c>
      <c r="I55" s="29">
        <v>5.0234847913997897E-2</v>
      </c>
      <c r="J55" s="29">
        <v>5.0252518907510202E-2</v>
      </c>
      <c r="K55" s="29">
        <v>5.0243682999999997E-2</v>
      </c>
      <c r="L55" s="31">
        <f t="shared" si="0"/>
        <v>3.5170577587444288E-4</v>
      </c>
      <c r="M55" s="31">
        <f t="shared" si="1"/>
        <v>9.8478067508440681E-3</v>
      </c>
      <c r="N55" s="26">
        <v>0.19268565262630499</v>
      </c>
      <c r="O55" s="26">
        <v>0.19281940534495401</v>
      </c>
      <c r="P55" s="26">
        <v>0.19275249999999999</v>
      </c>
      <c r="Q55" s="31">
        <f t="shared" si="2"/>
        <v>6.9390912516836963E-4</v>
      </c>
      <c r="R55" s="31">
        <f t="shared" si="5"/>
        <v>2.1010021394583411E-2</v>
      </c>
      <c r="S55" s="20">
        <v>2.8735632183908002E-4</v>
      </c>
      <c r="T55" s="20">
        <v>2.8774908279979899E-4</v>
      </c>
      <c r="U55" s="20">
        <v>2.8755257E-4</v>
      </c>
      <c r="V55" s="32">
        <f t="shared" si="3"/>
        <v>1.3658753274886847E-3</v>
      </c>
      <c r="W55">
        <f t="shared" si="4"/>
        <v>5.4347185690821753E-3</v>
      </c>
    </row>
    <row r="56" spans="8:23" x14ac:dyDescent="0.35">
      <c r="H56" s="21">
        <v>44193</v>
      </c>
      <c r="I56" s="30">
        <v>4.9746293901104403E-2</v>
      </c>
      <c r="J56" s="30">
        <v>4.9761146496815303E-2</v>
      </c>
      <c r="K56" s="30">
        <v>4.9753718000000002E-2</v>
      </c>
      <c r="L56" s="31">
        <f t="shared" si="0"/>
        <v>2.9852232773639094E-4</v>
      </c>
      <c r="M56" s="31">
        <f t="shared" si="1"/>
        <v>-1.1966132213716674E-2</v>
      </c>
      <c r="N56" s="27">
        <v>0.18874334679702501</v>
      </c>
      <c r="O56" s="27">
        <v>0.18882888326598399</v>
      </c>
      <c r="P56" s="27">
        <v>0.18878610000000001</v>
      </c>
      <c r="Q56" s="31">
        <f t="shared" si="2"/>
        <v>4.5308668889806994E-4</v>
      </c>
      <c r="R56" s="31">
        <f t="shared" si="5"/>
        <v>-1.7319202439601278E-2</v>
      </c>
      <c r="S56" s="22">
        <v>2.8573061317789598E-4</v>
      </c>
      <c r="T56" s="22">
        <v>2.8626637085808299E-4</v>
      </c>
      <c r="U56" s="22">
        <v>2.8599825000000001E-4</v>
      </c>
      <c r="V56" s="32">
        <f t="shared" si="3"/>
        <v>1.8732900644916686E-3</v>
      </c>
      <c r="W56">
        <f t="shared" si="4"/>
        <v>-1.1509535574261154E-3</v>
      </c>
    </row>
    <row r="57" spans="8:23" x14ac:dyDescent="0.35">
      <c r="H57" s="19">
        <v>44190</v>
      </c>
      <c r="I57" s="29">
        <v>5.0347904016755797E-2</v>
      </c>
      <c r="J57" s="29">
        <v>5.0364639993553298E-2</v>
      </c>
      <c r="K57" s="29">
        <v>5.0356287999999999E-2</v>
      </c>
      <c r="L57" s="31">
        <f t="shared" si="0"/>
        <v>3.3235128048955643E-4</v>
      </c>
      <c r="M57" s="31">
        <f t="shared" si="1"/>
        <v>2.97877485788689E-7</v>
      </c>
      <c r="N57" s="26">
        <v>0.19206023008815601</v>
      </c>
      <c r="O57" s="26">
        <v>0.19216726238518</v>
      </c>
      <c r="P57" s="26">
        <v>0.19211334999999999</v>
      </c>
      <c r="Q57" s="31">
        <f t="shared" si="2"/>
        <v>5.5713096994037972E-4</v>
      </c>
      <c r="R57" s="31">
        <f t="shared" si="5"/>
        <v>-2.0300474085077624E-6</v>
      </c>
      <c r="S57" s="20">
        <v>2.86204922724671E-4</v>
      </c>
      <c r="T57" s="20">
        <v>2.8645087367516498E-4</v>
      </c>
      <c r="U57" s="20">
        <v>2.8632780000000001E-4</v>
      </c>
      <c r="V57" s="32">
        <f t="shared" si="3"/>
        <v>8.5898383074915156E-4</v>
      </c>
      <c r="W57">
        <f t="shared" si="4"/>
        <v>-1.746249970180358E-7</v>
      </c>
    </row>
    <row r="58" spans="8:23" x14ac:dyDescent="0.35">
      <c r="H58" s="21">
        <v>44189</v>
      </c>
      <c r="I58" s="30">
        <v>5.0347904016755797E-2</v>
      </c>
      <c r="J58" s="30">
        <v>5.0364639993553298E-2</v>
      </c>
      <c r="K58" s="30">
        <v>5.0356273E-2</v>
      </c>
      <c r="L58" s="31">
        <f t="shared" si="0"/>
        <v>3.3235137948952031E-4</v>
      </c>
      <c r="M58" s="31">
        <f t="shared" si="1"/>
        <v>1.4036932927446788E-2</v>
      </c>
      <c r="N58" s="27">
        <v>0.19206023008815601</v>
      </c>
      <c r="O58" s="27">
        <v>0.19216726238518</v>
      </c>
      <c r="P58" s="27">
        <v>0.19211374000000001</v>
      </c>
      <c r="Q58" s="31">
        <f t="shared" si="2"/>
        <v>5.5712983893809799E-4</v>
      </c>
      <c r="R58" s="31">
        <f t="shared" si="5"/>
        <v>-6.915593709311274E-4</v>
      </c>
      <c r="S58" s="22">
        <v>2.86204922724671E-4</v>
      </c>
      <c r="T58" s="22">
        <v>2.8645087367516498E-4</v>
      </c>
      <c r="U58" s="22">
        <v>2.8632784999999998E-4</v>
      </c>
      <c r="V58" s="32">
        <f t="shared" si="3"/>
        <v>8.5898368074910261E-4</v>
      </c>
      <c r="W58">
        <f t="shared" si="4"/>
        <v>-2.1474221942370253E-3</v>
      </c>
    </row>
    <row r="59" spans="8:23" x14ac:dyDescent="0.35">
      <c r="H59" s="19">
        <v>44188</v>
      </c>
      <c r="I59" s="29">
        <v>4.96497212168154E-2</v>
      </c>
      <c r="J59" s="29">
        <v>4.9668709706259202E-2</v>
      </c>
      <c r="K59" s="29">
        <v>4.9659210000000002E-2</v>
      </c>
      <c r="L59" s="31">
        <f t="shared" si="0"/>
        <v>3.8237598712912449E-4</v>
      </c>
      <c r="M59" s="31">
        <f t="shared" si="1"/>
        <v>-2.7934076567286414E-3</v>
      </c>
      <c r="N59" s="26">
        <v>0.19222267074178701</v>
      </c>
      <c r="O59" s="26">
        <v>0.19227071716977501</v>
      </c>
      <c r="P59" s="26">
        <v>0.19224669</v>
      </c>
      <c r="Q59" s="31">
        <f t="shared" si="2"/>
        <v>2.4992070338377315E-4</v>
      </c>
      <c r="R59" s="31">
        <f t="shared" si="5"/>
        <v>-1.0688962922248302E-2</v>
      </c>
      <c r="S59" s="20">
        <v>2.8686173264486499E-4</v>
      </c>
      <c r="T59" s="20">
        <v>2.87026406429392E-4</v>
      </c>
      <c r="U59" s="20">
        <v>2.8694404000000003E-4</v>
      </c>
      <c r="V59" s="32">
        <f t="shared" si="3"/>
        <v>5.7388815089873604E-4</v>
      </c>
      <c r="W59">
        <f t="shared" si="4"/>
        <v>-1.125677989743179E-2</v>
      </c>
    </row>
    <row r="60" spans="8:23" x14ac:dyDescent="0.35">
      <c r="H60" s="21">
        <v>44187</v>
      </c>
      <c r="I60" s="30">
        <v>4.9789886678217897E-2</v>
      </c>
      <c r="J60" s="30">
        <v>4.9806749810734401E-2</v>
      </c>
      <c r="K60" s="30">
        <v>4.9798317000000002E-2</v>
      </c>
      <c r="L60" s="31">
        <f t="shared" si="0"/>
        <v>3.3862856281877195E-4</v>
      </c>
      <c r="M60" s="31">
        <f t="shared" si="1"/>
        <v>4.0959020614503849E-3</v>
      </c>
      <c r="N60" s="27">
        <v>0.19427661103879701</v>
      </c>
      <c r="O60" s="27">
        <v>0.194371015394184</v>
      </c>
      <c r="P60" s="27">
        <v>0.19432381000000001</v>
      </c>
      <c r="Q60" s="31">
        <f t="shared" si="2"/>
        <v>4.8580951241636311E-4</v>
      </c>
      <c r="R60" s="31">
        <f t="shared" si="5"/>
        <v>1.0202149369562541E-3</v>
      </c>
      <c r="S60" s="22">
        <v>2.9004254924197402E-4</v>
      </c>
      <c r="T60" s="22">
        <v>2.9037943881269701E-4</v>
      </c>
      <c r="U60" s="22">
        <v>2.9021088000000001E-4</v>
      </c>
      <c r="V60" s="32">
        <f t="shared" si="3"/>
        <v>1.1608440411434507E-3</v>
      </c>
      <c r="W60">
        <f t="shared" si="4"/>
        <v>-2.2506620929149124E-3</v>
      </c>
    </row>
    <row r="61" spans="8:23" x14ac:dyDescent="0.35">
      <c r="H61" s="19">
        <v>44186</v>
      </c>
      <c r="I61" s="29">
        <v>4.9588170246106102E-2</v>
      </c>
      <c r="J61" s="29">
        <v>4.9602190432729502E-2</v>
      </c>
      <c r="K61" s="29">
        <v>4.9595180000000003E-2</v>
      </c>
      <c r="L61" s="31">
        <f t="shared" si="0"/>
        <v>2.8269252422111917E-4</v>
      </c>
      <c r="M61" s="31">
        <f t="shared" si="1"/>
        <v>-9.7331131106506152E-3</v>
      </c>
      <c r="N61" s="26">
        <v>0.194080543425522</v>
      </c>
      <c r="O61" s="26">
        <v>0.194170986971127</v>
      </c>
      <c r="P61" s="26">
        <v>0.19412576000000001</v>
      </c>
      <c r="Q61" s="31">
        <f t="shared" si="2"/>
        <v>4.6590182366833347E-4</v>
      </c>
      <c r="R61" s="31">
        <f t="shared" si="5"/>
        <v>-1.1317562078827947E-2</v>
      </c>
      <c r="S61" s="20">
        <v>2.9069767441860503E-4</v>
      </c>
      <c r="T61" s="20">
        <v>2.9103354743701299E-4</v>
      </c>
      <c r="U61" s="20">
        <v>2.9086552E-4</v>
      </c>
      <c r="V61" s="32">
        <f t="shared" si="3"/>
        <v>1.1547364514293799E-3</v>
      </c>
      <c r="W61">
        <f t="shared" si="4"/>
        <v>-4.8385497003162747E-3</v>
      </c>
    </row>
    <row r="62" spans="8:23" x14ac:dyDescent="0.35">
      <c r="H62" s="21">
        <v>44183</v>
      </c>
      <c r="I62" s="30">
        <v>5.0073608204059997E-2</v>
      </c>
      <c r="J62" s="30">
        <v>5.0091667751986098E-2</v>
      </c>
      <c r="K62" s="30">
        <v>5.0082639999999998E-2</v>
      </c>
      <c r="L62" s="31">
        <f t="shared" si="0"/>
        <v>3.6059496716030047E-4</v>
      </c>
      <c r="M62" s="31">
        <f t="shared" si="1"/>
        <v>-6.4856325518138913E-3</v>
      </c>
      <c r="N62" s="27">
        <v>0.196309383588536</v>
      </c>
      <c r="O62" s="27">
        <v>0.19638648860958399</v>
      </c>
      <c r="P62" s="27">
        <v>0.19634794</v>
      </c>
      <c r="Q62" s="31">
        <f t="shared" si="2"/>
        <v>3.9269584925612493E-4</v>
      </c>
      <c r="R62" s="31">
        <f t="shared" si="5"/>
        <v>-6.5186418727009032E-3</v>
      </c>
      <c r="S62" s="22">
        <v>2.9210896832954601E-4</v>
      </c>
      <c r="T62" s="22">
        <v>2.9245067819312301E-4</v>
      </c>
      <c r="U62" s="22">
        <v>2.9227973000000001E-4</v>
      </c>
      <c r="V62" s="32">
        <f t="shared" si="3"/>
        <v>1.169119266590924E-3</v>
      </c>
      <c r="W62">
        <f t="shared" si="4"/>
        <v>-2.3206954132924951E-3</v>
      </c>
    </row>
    <row r="63" spans="8:23" x14ac:dyDescent="0.35">
      <c r="H63" s="19">
        <v>44182</v>
      </c>
      <c r="I63" s="29">
        <v>5.0404496081050403E-2</v>
      </c>
      <c r="J63" s="29">
        <v>5.0414660583297598E-2</v>
      </c>
      <c r="K63" s="29">
        <v>5.0409577999999997E-2</v>
      </c>
      <c r="L63" s="31">
        <f t="shared" si="0"/>
        <v>2.0163831260787838E-4</v>
      </c>
      <c r="M63" s="31">
        <f t="shared" si="1"/>
        <v>6.1121274549760241E-3</v>
      </c>
      <c r="N63" s="26">
        <v>0.19761674209039001</v>
      </c>
      <c r="O63" s="26">
        <v>0.19765580218607301</v>
      </c>
      <c r="P63" s="26">
        <v>0.19763626000000001</v>
      </c>
      <c r="Q63" s="31">
        <f t="shared" si="2"/>
        <v>1.976362823451361E-4</v>
      </c>
      <c r="R63" s="31">
        <f t="shared" si="5"/>
        <v>1.3152676651976725E-2</v>
      </c>
      <c r="S63" s="20">
        <v>2.9278804487855101E-4</v>
      </c>
      <c r="T63" s="20">
        <v>2.9313134629364699E-4</v>
      </c>
      <c r="U63" s="20">
        <v>2.9295960000000001E-4</v>
      </c>
      <c r="V63" s="32">
        <f t="shared" si="3"/>
        <v>1.1718387623958625E-3</v>
      </c>
      <c r="W63">
        <f t="shared" si="4"/>
        <v>1.1688635101438916E-3</v>
      </c>
    </row>
    <row r="64" spans="8:23" x14ac:dyDescent="0.35">
      <c r="H64" s="21">
        <v>44181</v>
      </c>
      <c r="I64" s="30">
        <v>5.0096184674575203E-2</v>
      </c>
      <c r="J64" s="30">
        <v>5.0110493638472801E-2</v>
      </c>
      <c r="K64" s="30">
        <v>5.0103340000000003E-2</v>
      </c>
      <c r="L64" s="31">
        <f t="shared" si="0"/>
        <v>2.8558902256013718E-4</v>
      </c>
      <c r="M64" s="31">
        <f t="shared" si="1"/>
        <v>7.7285414188243973E-3</v>
      </c>
      <c r="N64" s="27">
        <v>0.195042031557801</v>
      </c>
      <c r="O64" s="27">
        <v>0.19509911034805699</v>
      </c>
      <c r="P64" s="27">
        <v>0.19507056</v>
      </c>
      <c r="Q64" s="31">
        <f t="shared" si="2"/>
        <v>2.9260586659508089E-4</v>
      </c>
      <c r="R64" s="31">
        <f t="shared" si="5"/>
        <v>-4.7110142055959425E-3</v>
      </c>
      <c r="S64" s="22">
        <v>2.9244640188569402E-4</v>
      </c>
      <c r="T64" s="22">
        <v>2.9278890212945397E-4</v>
      </c>
      <c r="U64" s="22">
        <v>2.9261757000000001E-4</v>
      </c>
      <c r="V64" s="32">
        <f t="shared" si="3"/>
        <v>1.1704705351765225E-3</v>
      </c>
      <c r="W64">
        <f t="shared" si="4"/>
        <v>4.1562961544783228E-4</v>
      </c>
    </row>
    <row r="65" spans="8:23" x14ac:dyDescent="0.35">
      <c r="H65" s="19">
        <v>44180</v>
      </c>
      <c r="I65" s="29">
        <v>4.9712660820457798E-2</v>
      </c>
      <c r="J65" s="29">
        <v>4.9725515156336997E-2</v>
      </c>
      <c r="K65" s="29">
        <v>4.9719083999999997E-2</v>
      </c>
      <c r="L65" s="31">
        <f t="shared" si="0"/>
        <v>2.5853927395764364E-4</v>
      </c>
      <c r="M65" s="31">
        <f t="shared" si="1"/>
        <v>2.423724572757191E-3</v>
      </c>
      <c r="N65" s="26">
        <v>0.19597468007133501</v>
      </c>
      <c r="O65" s="26">
        <v>0.196013093674657</v>
      </c>
      <c r="P65" s="26">
        <v>0.19599389</v>
      </c>
      <c r="Q65" s="31">
        <f t="shared" si="2"/>
        <v>1.9599388186024891E-4</v>
      </c>
      <c r="R65" s="31">
        <f t="shared" si="5"/>
        <v>2.5283427689877236E-3</v>
      </c>
      <c r="S65" s="20">
        <v>2.9232500694271899E-4</v>
      </c>
      <c r="T65" s="20">
        <v>2.9266722273439E-4</v>
      </c>
      <c r="U65" s="20">
        <v>2.92496E-4</v>
      </c>
      <c r="V65" s="32">
        <f t="shared" si="3"/>
        <v>1.1699845183216473E-3</v>
      </c>
      <c r="W65">
        <f t="shared" si="4"/>
        <v>3.6868581828037872E-3</v>
      </c>
    </row>
    <row r="66" spans="8:23" x14ac:dyDescent="0.35">
      <c r="H66" s="21">
        <v>44179</v>
      </c>
      <c r="I66" s="30">
        <v>4.9592104936893998E-2</v>
      </c>
      <c r="J66" s="30">
        <v>4.9605635200158697E-2</v>
      </c>
      <c r="K66" s="30">
        <v>4.9598870000000003E-2</v>
      </c>
      <c r="L66" s="31">
        <f t="shared" si="0"/>
        <v>2.7279378067886255E-4</v>
      </c>
      <c r="M66" s="31">
        <f t="shared" si="1"/>
        <v>-2.2195086623804094E-3</v>
      </c>
      <c r="N66" s="27">
        <v>0.19546138660307699</v>
      </c>
      <c r="O66" s="27">
        <v>0.19553782679259299</v>
      </c>
      <c r="P66" s="27">
        <v>0.1954996</v>
      </c>
      <c r="Q66" s="31">
        <f t="shared" si="2"/>
        <v>3.909992118449203E-4</v>
      </c>
      <c r="R66" s="31">
        <f>P66/P67-1</f>
        <v>-1.0439655221285427E-2</v>
      </c>
      <c r="S66" s="22">
        <v>2.9123357806661699E-4</v>
      </c>
      <c r="T66" s="22">
        <v>2.9160980275512899E-4</v>
      </c>
      <c r="U66" s="22">
        <v>2.9142156999999999E-4</v>
      </c>
      <c r="V66" s="32">
        <f t="shared" si="3"/>
        <v>1.2909980840196636E-3</v>
      </c>
      <c r="W66">
        <f t="shared" si="4"/>
        <v>1.5751817454607853E-3</v>
      </c>
    </row>
    <row r="67" spans="8:23" x14ac:dyDescent="0.35">
      <c r="H67" s="19">
        <v>44176</v>
      </c>
      <c r="I67" s="29">
        <v>4.9701048195106401E-2</v>
      </c>
      <c r="J67" s="29">
        <v>4.9717356826441697E-2</v>
      </c>
      <c r="K67" s="29">
        <v>4.9709200000000002E-2</v>
      </c>
      <c r="L67" s="31">
        <f t="shared" si="0"/>
        <v>3.2808074431485803E-4</v>
      </c>
      <c r="M67" s="31"/>
      <c r="N67" s="26">
        <v>0.19751915935845801</v>
      </c>
      <c r="O67" s="26">
        <v>0.19760502707188901</v>
      </c>
      <c r="P67" s="26">
        <v>0.19756208</v>
      </c>
      <c r="Q67" s="31">
        <f t="shared" si="2"/>
        <v>4.3463661362037794E-4</v>
      </c>
      <c r="R67" s="31"/>
      <c r="S67" s="20">
        <v>2.9079404221166302E-4</v>
      </c>
      <c r="T67" s="20">
        <v>2.9113268080795102E-4</v>
      </c>
      <c r="U67" s="20">
        <v>2.9096325000000002E-4</v>
      </c>
      <c r="V67" s="32">
        <f t="shared" si="3"/>
        <v>1.1638534979520635E-3</v>
      </c>
    </row>
  </sheetData>
  <mergeCells count="6">
    <mergeCell ref="N1:O1"/>
    <mergeCell ref="I1:J1"/>
    <mergeCell ref="S1:T1"/>
    <mergeCell ref="B6:C6"/>
    <mergeCell ref="D6:E6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Portafolio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2021-03-11T22:24:08Z</dcterms:created>
  <dcterms:modified xsi:type="dcterms:W3CDTF">2021-03-11T23:29:32Z</dcterms:modified>
</cp:coreProperties>
</file>