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 2-2020 FLEXSIM\2.-PROYECTO JOFRE_FLOR DE AZAMA FLORICOLA\INFORME\"/>
    </mc:Choice>
  </mc:AlternateContent>
  <xr:revisionPtr revIDLastSave="0" documentId="13_ncr:1_{93985BC0-B456-46FE-9CF2-C714F74E9BE8}" xr6:coauthVersionLast="45" xr6:coauthVersionMax="45" xr10:uidLastSave="{00000000-0000-0000-0000-000000000000}"/>
  <bookViews>
    <workbookView xWindow="-120" yWindow="-120" windowWidth="20730" windowHeight="11760" activeTab="2" xr2:uid="{0E1992EF-A6B8-4E63-A839-960278D96513}"/>
  </bookViews>
  <sheets>
    <sheet name="Hoja1" sheetId="1" r:id="rId1"/>
    <sheet name="Hoja3" sheetId="3" r:id="rId2"/>
    <sheet name="Hoja4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G18" i="4"/>
  <c r="I15" i="4" l="1"/>
  <c r="F6" i="4" l="1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5" i="4"/>
  <c r="G5" i="4" s="1"/>
  <c r="D19" i="1"/>
  <c r="D20" i="1" s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3" i="3"/>
  <c r="K4" i="3"/>
  <c r="K5" i="3"/>
  <c r="K6" i="3"/>
  <c r="K7" i="3"/>
  <c r="M7" i="3" s="1"/>
  <c r="K8" i="3"/>
  <c r="K9" i="3"/>
  <c r="K10" i="3"/>
  <c r="K11" i="3"/>
  <c r="M11" i="3" s="1"/>
  <c r="K12" i="3"/>
  <c r="K13" i="3"/>
  <c r="K14" i="3"/>
  <c r="K15" i="3"/>
  <c r="M15" i="3" s="1"/>
  <c r="K16" i="3"/>
  <c r="K3" i="3"/>
  <c r="M3" i="3" s="1"/>
  <c r="M4" i="3"/>
  <c r="M5" i="3"/>
  <c r="M6" i="3"/>
  <c r="M8" i="3"/>
  <c r="M9" i="3"/>
  <c r="M10" i="3"/>
  <c r="M12" i="3"/>
  <c r="M13" i="3"/>
  <c r="M14" i="3"/>
  <c r="M16" i="3"/>
</calcChain>
</file>

<file path=xl/sharedStrings.xml><?xml version="1.0" encoding="utf-8"?>
<sst xmlns="http://schemas.openxmlformats.org/spreadsheetml/2006/main" count="123" uniqueCount="69">
  <si>
    <t>Tarea</t>
  </si>
  <si>
    <t>Muestra</t>
  </si>
  <si>
    <t>Inicial (s)</t>
  </si>
  <si>
    <t>Media (s)</t>
  </si>
  <si>
    <t>Desviación</t>
  </si>
  <si>
    <t>estándar</t>
  </si>
  <si>
    <t>Criterio General</t>
  </si>
  <si>
    <t>Electric</t>
  </si>
  <si>
    <t>Nº de</t>
  </si>
  <si>
    <t>observaciones</t>
  </si>
  <si>
    <t>Admisión</t>
  </si>
  <si>
    <t>Inmersión</t>
  </si>
  <si>
    <t>Clasificación</t>
  </si>
  <si>
    <t>Boncheo</t>
  </si>
  <si>
    <t>Despate</t>
  </si>
  <si>
    <t>Encapuche</t>
  </si>
  <si>
    <t>Pre surtido</t>
  </si>
  <si>
    <t>Empaque</t>
  </si>
  <si>
    <t>Frío forzado</t>
  </si>
  <si>
    <t>Despacho</t>
  </si>
  <si>
    <t>No</t>
  </si>
  <si>
    <t xml:space="preserve">Recepción cuarto frio </t>
  </si>
  <si>
    <t>Salida web flower a proceso</t>
  </si>
  <si>
    <t>Digitación web flower</t>
  </si>
  <si>
    <t>Hidratacion</t>
  </si>
  <si>
    <t>Mayor de 20 min</t>
  </si>
  <si>
    <t>Tiempo 1(s)</t>
  </si>
  <si>
    <t>Tiempo 2(s)</t>
  </si>
  <si>
    <t>Tiempo 3(s)</t>
  </si>
  <si>
    <t>Tiempo 4(s)</t>
  </si>
  <si>
    <t>Tiempo 5(s)</t>
  </si>
  <si>
    <t>Tiempo 6(s)</t>
  </si>
  <si>
    <t>Tiempo 7(s)</t>
  </si>
  <si>
    <t>Tiempo 8(s)</t>
  </si>
  <si>
    <t>%Suplemento</t>
  </si>
  <si>
    <t>Ts(s)</t>
  </si>
  <si>
    <t>Muestra inicial Tciclo(s)</t>
  </si>
  <si>
    <t>Muestra inicial Tciclo(min)</t>
  </si>
  <si>
    <t># Estaciones</t>
  </si>
  <si>
    <t>Tiempo prod #esta(s)</t>
  </si>
  <si>
    <t>Top Restricciones</t>
  </si>
  <si>
    <t>Cp(tallo/hora)</t>
  </si>
  <si>
    <t xml:space="preserve">Pre surtido y Empaque </t>
  </si>
  <si>
    <t>Recepción cuarto frío</t>
  </si>
  <si>
    <t>Salida W.F a proceso</t>
  </si>
  <si>
    <t>Digitación W.F</t>
  </si>
  <si>
    <t>OPERARIO</t>
  </si>
  <si>
    <t>H</t>
  </si>
  <si>
    <t>M</t>
  </si>
  <si>
    <t>SUPLEMENTOS CONSTANTES</t>
  </si>
  <si>
    <t>Por fatiga</t>
  </si>
  <si>
    <t>SUPLEMENTOS VARIABLES</t>
  </si>
  <si>
    <t>Por trabajar de pie</t>
  </si>
  <si>
    <t>Por postura anormal</t>
  </si>
  <si>
    <t>Uso de fuerza/energía</t>
  </si>
  <si>
    <t>muscular</t>
  </si>
  <si>
    <t>Mala iluminación</t>
  </si>
  <si>
    <t>Condiciones</t>
  </si>
  <si>
    <t>atmosférica</t>
  </si>
  <si>
    <t>Concentración</t>
  </si>
  <si>
    <t>intensa</t>
  </si>
  <si>
    <t>Ruido</t>
  </si>
  <si>
    <t>Tensión mental</t>
  </si>
  <si>
    <t>Monotonía</t>
  </si>
  <si>
    <t>Tedio</t>
  </si>
  <si>
    <t>TOTAL (%)</t>
  </si>
  <si>
    <t>Hombre/Mujer</t>
  </si>
  <si>
    <t>Proceso</t>
  </si>
  <si>
    <t xml:space="preserve">Necesidades personales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</si>
</sst>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2" fontId="1" fillId="3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5" fillId="0" borderId="1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B263-C643-4D9C-90DB-5A6C4E603176}">
  <dimension ref="B3:V23"/>
  <sheetViews>
    <sheetView zoomScale="70" zoomScaleNormal="70" workbookViewId="0">
      <selection activeCell="T27" sqref="T27"/>
    </sheetView>
  </sheetViews>
  <sheetFormatPr baseColWidth="10" defaultRowHeight="15" x14ac:dyDescent="0.25"/>
  <cols>
    <col min="2" max="2" width="9.28515625" customWidth="1"/>
    <col min="3" max="3" width="15" customWidth="1"/>
    <col min="9" max="9" width="31.42578125" bestFit="1" customWidth="1"/>
  </cols>
  <sheetData>
    <row r="3" spans="2:22" ht="25.5" x14ac:dyDescent="0.25">
      <c r="B3" s="17" t="s">
        <v>20</v>
      </c>
      <c r="C3" s="23" t="s">
        <v>0</v>
      </c>
      <c r="D3" s="4" t="s">
        <v>1</v>
      </c>
      <c r="E3" s="4" t="s">
        <v>4</v>
      </c>
      <c r="F3" s="4" t="s">
        <v>6</v>
      </c>
      <c r="G3" s="4" t="s">
        <v>8</v>
      </c>
      <c r="I3" s="30" t="s">
        <v>67</v>
      </c>
      <c r="J3" s="31" t="s">
        <v>10</v>
      </c>
      <c r="K3" s="31" t="s">
        <v>11</v>
      </c>
      <c r="L3" s="31" t="s">
        <v>43</v>
      </c>
      <c r="M3" s="31" t="s">
        <v>44</v>
      </c>
      <c r="N3" s="31" t="s">
        <v>12</v>
      </c>
      <c r="O3" s="31" t="s">
        <v>13</v>
      </c>
      <c r="P3" s="31" t="s">
        <v>45</v>
      </c>
      <c r="Q3" s="31" t="s">
        <v>14</v>
      </c>
      <c r="R3" s="31" t="s">
        <v>15</v>
      </c>
      <c r="S3" s="31" t="s">
        <v>16</v>
      </c>
      <c r="T3" s="31" t="s">
        <v>17</v>
      </c>
      <c r="U3" s="31" t="s">
        <v>18</v>
      </c>
      <c r="V3" s="31" t="s">
        <v>19</v>
      </c>
    </row>
    <row r="4" spans="2:22" ht="25.5" x14ac:dyDescent="0.25">
      <c r="B4" s="18"/>
      <c r="C4" s="24"/>
      <c r="D4" s="4" t="s">
        <v>2</v>
      </c>
      <c r="E4" s="4" t="s">
        <v>5</v>
      </c>
      <c r="F4" s="4" t="s">
        <v>7</v>
      </c>
      <c r="G4" s="4" t="s">
        <v>9</v>
      </c>
      <c r="I4" s="33" t="s">
        <v>46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5"/>
    </row>
    <row r="5" spans="2:22" ht="15.75" x14ac:dyDescent="0.25">
      <c r="B5" s="1">
        <v>1</v>
      </c>
      <c r="C5" s="2" t="s">
        <v>10</v>
      </c>
      <c r="D5" s="2">
        <v>48.2</v>
      </c>
      <c r="E5" s="2">
        <v>7.97</v>
      </c>
      <c r="F5" s="19" t="s">
        <v>25</v>
      </c>
      <c r="G5" s="19">
        <v>8</v>
      </c>
      <c r="I5" s="32" t="s">
        <v>66</v>
      </c>
      <c r="J5" s="32" t="s">
        <v>47</v>
      </c>
      <c r="K5" s="32" t="s">
        <v>47</v>
      </c>
      <c r="L5" s="32" t="s">
        <v>47</v>
      </c>
      <c r="M5" s="32" t="s">
        <v>47</v>
      </c>
      <c r="N5" s="32" t="s">
        <v>47</v>
      </c>
      <c r="O5" s="32" t="s">
        <v>48</v>
      </c>
      <c r="P5" s="32" t="s">
        <v>47</v>
      </c>
      <c r="Q5" s="32" t="s">
        <v>47</v>
      </c>
      <c r="R5" s="32" t="s">
        <v>48</v>
      </c>
      <c r="S5" s="32" t="s">
        <v>47</v>
      </c>
      <c r="T5" s="32" t="s">
        <v>47</v>
      </c>
      <c r="U5" s="32" t="s">
        <v>47</v>
      </c>
      <c r="V5" s="32" t="s">
        <v>47</v>
      </c>
    </row>
    <row r="6" spans="2:22" ht="15.75" x14ac:dyDescent="0.25">
      <c r="B6" s="1">
        <v>2</v>
      </c>
      <c r="C6" s="2" t="s">
        <v>11</v>
      </c>
      <c r="D6" s="2">
        <v>41</v>
      </c>
      <c r="E6" s="2">
        <v>3.83</v>
      </c>
      <c r="F6" s="20"/>
      <c r="G6" s="20"/>
      <c r="I6" s="33" t="s">
        <v>49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5"/>
    </row>
    <row r="7" spans="2:22" ht="25.5" x14ac:dyDescent="0.25">
      <c r="B7" s="1">
        <v>3</v>
      </c>
      <c r="C7" s="2" t="s">
        <v>21</v>
      </c>
      <c r="D7" s="2">
        <v>21.6</v>
      </c>
      <c r="E7" s="2">
        <v>3.63</v>
      </c>
      <c r="F7" s="20"/>
      <c r="G7" s="20"/>
      <c r="I7" s="32" t="s">
        <v>68</v>
      </c>
      <c r="J7" s="32">
        <v>5</v>
      </c>
      <c r="K7" s="32">
        <v>5</v>
      </c>
      <c r="L7" s="32">
        <v>5</v>
      </c>
      <c r="M7" s="32">
        <v>5</v>
      </c>
      <c r="N7" s="32">
        <v>5</v>
      </c>
      <c r="O7" s="32">
        <v>7</v>
      </c>
      <c r="P7" s="32">
        <v>5</v>
      </c>
      <c r="Q7" s="32">
        <v>5</v>
      </c>
      <c r="R7" s="32">
        <v>5</v>
      </c>
      <c r="S7" s="32">
        <v>5</v>
      </c>
      <c r="T7" s="32">
        <v>5</v>
      </c>
      <c r="U7" s="32">
        <v>5</v>
      </c>
      <c r="V7" s="32">
        <v>5</v>
      </c>
    </row>
    <row r="8" spans="2:22" ht="25.5" x14ac:dyDescent="0.25">
      <c r="B8" s="1">
        <v>4</v>
      </c>
      <c r="C8" s="2" t="s">
        <v>22</v>
      </c>
      <c r="D8" s="2">
        <v>206.81</v>
      </c>
      <c r="E8" s="2">
        <v>15.27</v>
      </c>
      <c r="F8" s="20"/>
      <c r="G8" s="20"/>
      <c r="I8" s="32" t="s">
        <v>50</v>
      </c>
      <c r="J8" s="32">
        <v>4</v>
      </c>
      <c r="K8" s="32">
        <v>4</v>
      </c>
      <c r="L8" s="32">
        <v>4</v>
      </c>
      <c r="M8" s="32">
        <v>4</v>
      </c>
      <c r="N8" s="32">
        <v>4</v>
      </c>
      <c r="O8" s="32">
        <v>4</v>
      </c>
      <c r="P8" s="32">
        <v>4</v>
      </c>
      <c r="Q8" s="32">
        <v>4</v>
      </c>
      <c r="R8" s="32">
        <v>4</v>
      </c>
      <c r="S8" s="32">
        <v>4</v>
      </c>
      <c r="T8" s="32">
        <v>4</v>
      </c>
      <c r="U8" s="32">
        <v>4</v>
      </c>
      <c r="V8" s="32">
        <v>4</v>
      </c>
    </row>
    <row r="9" spans="2:22" ht="15.75" x14ac:dyDescent="0.25">
      <c r="B9" s="1">
        <v>5</v>
      </c>
      <c r="C9" s="2" t="s">
        <v>12</v>
      </c>
      <c r="D9" s="2">
        <v>293.39999999999998</v>
      </c>
      <c r="E9" s="2">
        <v>38.090000000000003</v>
      </c>
      <c r="F9" s="20"/>
      <c r="G9" s="20"/>
      <c r="I9" s="33" t="s">
        <v>51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5"/>
    </row>
    <row r="10" spans="2:22" ht="15.75" x14ac:dyDescent="0.25">
      <c r="B10" s="1">
        <v>6</v>
      </c>
      <c r="C10" s="2" t="s">
        <v>13</v>
      </c>
      <c r="D10" s="2">
        <v>75.400000000000006</v>
      </c>
      <c r="E10" s="2">
        <v>13.65</v>
      </c>
      <c r="F10" s="20"/>
      <c r="G10" s="20"/>
      <c r="I10" s="32" t="s">
        <v>52</v>
      </c>
      <c r="J10" s="32">
        <v>2</v>
      </c>
      <c r="K10" s="32">
        <v>2</v>
      </c>
      <c r="L10" s="32">
        <v>2</v>
      </c>
      <c r="M10" s="32">
        <v>2</v>
      </c>
      <c r="N10" s="32">
        <v>2</v>
      </c>
      <c r="O10" s="32">
        <v>4</v>
      </c>
      <c r="P10" s="32">
        <v>2</v>
      </c>
      <c r="Q10" s="32">
        <v>2</v>
      </c>
      <c r="R10" s="32">
        <v>2</v>
      </c>
      <c r="S10" s="32">
        <v>2</v>
      </c>
      <c r="T10" s="32">
        <v>2</v>
      </c>
      <c r="U10" s="32">
        <v>2</v>
      </c>
      <c r="V10" s="32">
        <v>2</v>
      </c>
    </row>
    <row r="11" spans="2:22" ht="25.5" x14ac:dyDescent="0.25">
      <c r="B11" s="1">
        <v>7</v>
      </c>
      <c r="C11" s="2" t="s">
        <v>23</v>
      </c>
      <c r="D11" s="2">
        <v>5.9</v>
      </c>
      <c r="E11" s="2">
        <v>2.02</v>
      </c>
      <c r="F11" s="20"/>
      <c r="G11" s="20"/>
      <c r="I11" s="32" t="s">
        <v>53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2:22" ht="15.75" x14ac:dyDescent="0.25">
      <c r="B12" s="1">
        <v>8</v>
      </c>
      <c r="C12" s="2" t="s">
        <v>14</v>
      </c>
      <c r="D12" s="2">
        <v>16.600000000000001</v>
      </c>
      <c r="E12" s="2">
        <v>3.95</v>
      </c>
      <c r="F12" s="20"/>
      <c r="G12" s="20"/>
      <c r="I12" s="32" t="s">
        <v>54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2:22" ht="15.75" x14ac:dyDescent="0.25">
      <c r="B13" s="1">
        <v>9</v>
      </c>
      <c r="C13" s="2" t="s">
        <v>15</v>
      </c>
      <c r="D13" s="2">
        <v>29.8</v>
      </c>
      <c r="E13" s="2">
        <v>4.78</v>
      </c>
      <c r="F13" s="20"/>
      <c r="G13" s="20"/>
      <c r="I13" s="32" t="s">
        <v>55</v>
      </c>
      <c r="J13" s="32">
        <v>1</v>
      </c>
      <c r="K13" s="32">
        <v>1</v>
      </c>
      <c r="L13" s="32">
        <v>1</v>
      </c>
      <c r="M13" s="32">
        <v>1</v>
      </c>
      <c r="N13" s="32">
        <v>1</v>
      </c>
      <c r="O13" s="32"/>
      <c r="P13" s="32"/>
      <c r="Q13" s="32"/>
      <c r="R13" s="32"/>
      <c r="S13" s="32"/>
      <c r="T13" s="32">
        <v>3</v>
      </c>
      <c r="U13" s="32">
        <v>3</v>
      </c>
      <c r="V13" s="32">
        <v>3</v>
      </c>
    </row>
    <row r="14" spans="2:22" ht="15.75" x14ac:dyDescent="0.25">
      <c r="B14" s="1">
        <v>10</v>
      </c>
      <c r="C14" s="2" t="s">
        <v>24</v>
      </c>
      <c r="D14" s="2">
        <v>13.4</v>
      </c>
      <c r="E14" s="2">
        <v>1.2</v>
      </c>
      <c r="F14" s="20"/>
      <c r="G14" s="20"/>
      <c r="I14" s="32" t="s">
        <v>56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2:22" ht="15.75" x14ac:dyDescent="0.25">
      <c r="B15" s="1">
        <v>11</v>
      </c>
      <c r="C15" s="2" t="s">
        <v>16</v>
      </c>
      <c r="D15" s="2">
        <v>12.5</v>
      </c>
      <c r="E15" s="2">
        <v>2.5099999999999998</v>
      </c>
      <c r="F15" s="20"/>
      <c r="G15" s="20"/>
      <c r="I15" s="32" t="s">
        <v>57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2:22" ht="15.75" x14ac:dyDescent="0.25">
      <c r="B16" s="1">
        <v>12</v>
      </c>
      <c r="C16" s="2" t="s">
        <v>17</v>
      </c>
      <c r="D16" s="2">
        <v>403.6</v>
      </c>
      <c r="E16" s="2">
        <v>50.22</v>
      </c>
      <c r="F16" s="20"/>
      <c r="G16" s="20"/>
      <c r="I16" s="32" t="s">
        <v>58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2:22" ht="15.75" x14ac:dyDescent="0.25">
      <c r="B17" s="1">
        <v>13</v>
      </c>
      <c r="C17" s="2" t="s">
        <v>18</v>
      </c>
      <c r="D17" s="2">
        <v>41.9</v>
      </c>
      <c r="E17" s="2">
        <v>5.55</v>
      </c>
      <c r="F17" s="20"/>
      <c r="G17" s="20"/>
      <c r="I17" s="32" t="s">
        <v>59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2:22" ht="15.75" x14ac:dyDescent="0.25">
      <c r="B18" s="1">
        <v>14</v>
      </c>
      <c r="C18" s="2" t="s">
        <v>19</v>
      </c>
      <c r="D18" s="2">
        <v>26.38</v>
      </c>
      <c r="E18" s="2">
        <v>1.55</v>
      </c>
      <c r="F18" s="21"/>
      <c r="G18" s="21"/>
      <c r="I18" s="32" t="s">
        <v>60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2:22" ht="15.75" x14ac:dyDescent="0.25">
      <c r="B19" s="22" t="s">
        <v>36</v>
      </c>
      <c r="C19" s="22"/>
      <c r="D19" s="3">
        <f>SUM(D5:D18)</f>
        <v>1236.4900000000002</v>
      </c>
      <c r="E19" s="3"/>
      <c r="F19" s="3"/>
      <c r="G19" s="3"/>
      <c r="I19" s="32" t="s">
        <v>61</v>
      </c>
      <c r="J19" s="32"/>
      <c r="K19" s="32"/>
      <c r="L19" s="32"/>
      <c r="M19" s="32"/>
      <c r="N19" s="32"/>
      <c r="O19" s="32"/>
      <c r="P19" s="32"/>
      <c r="Q19" s="32">
        <v>2</v>
      </c>
      <c r="R19" s="32"/>
      <c r="S19" s="32"/>
      <c r="T19" s="32"/>
      <c r="U19" s="32"/>
      <c r="V19" s="32"/>
    </row>
    <row r="20" spans="2:22" ht="15.75" x14ac:dyDescent="0.25">
      <c r="B20" s="22" t="s">
        <v>37</v>
      </c>
      <c r="C20" s="22"/>
      <c r="D20" s="6">
        <f>D19/60</f>
        <v>20.608166666666669</v>
      </c>
      <c r="I20" s="32" t="s">
        <v>62</v>
      </c>
      <c r="J20" s="32">
        <v>1</v>
      </c>
      <c r="K20" s="32"/>
      <c r="L20" s="32"/>
      <c r="M20" s="32">
        <v>1</v>
      </c>
      <c r="N20" s="32">
        <v>1</v>
      </c>
      <c r="O20" s="32">
        <v>1</v>
      </c>
      <c r="P20" s="32">
        <v>1</v>
      </c>
      <c r="Q20" s="32">
        <v>1</v>
      </c>
      <c r="R20" s="32"/>
      <c r="S20" s="32">
        <v>1</v>
      </c>
      <c r="T20" s="32"/>
      <c r="U20" s="32">
        <v>1</v>
      </c>
      <c r="V20" s="32">
        <v>1</v>
      </c>
    </row>
    <row r="21" spans="2:22" ht="15.75" x14ac:dyDescent="0.25">
      <c r="I21" s="32" t="s">
        <v>63</v>
      </c>
      <c r="J21" s="32">
        <v>1</v>
      </c>
      <c r="K21" s="32">
        <v>4</v>
      </c>
      <c r="L21" s="32">
        <v>1</v>
      </c>
      <c r="M21" s="32">
        <v>1</v>
      </c>
      <c r="N21" s="32">
        <v>4</v>
      </c>
      <c r="O21" s="32">
        <v>4</v>
      </c>
      <c r="P21" s="32">
        <v>1</v>
      </c>
      <c r="Q21" s="32">
        <v>4</v>
      </c>
      <c r="R21" s="32">
        <v>4</v>
      </c>
      <c r="S21" s="32">
        <v>1</v>
      </c>
      <c r="T21" s="32">
        <v>1</v>
      </c>
      <c r="U21" s="32">
        <v>1</v>
      </c>
      <c r="V21" s="32">
        <v>1</v>
      </c>
    </row>
    <row r="22" spans="2:22" ht="15.75" x14ac:dyDescent="0.25">
      <c r="I22" s="32" t="s">
        <v>64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2:22" ht="15.75" x14ac:dyDescent="0.25">
      <c r="I23" s="32" t="s">
        <v>65</v>
      </c>
      <c r="J23" s="32">
        <v>14</v>
      </c>
      <c r="K23" s="32">
        <v>16</v>
      </c>
      <c r="L23" s="32">
        <v>13</v>
      </c>
      <c r="M23" s="32">
        <v>14</v>
      </c>
      <c r="N23" s="32">
        <v>17</v>
      </c>
      <c r="O23" s="32">
        <v>20</v>
      </c>
      <c r="P23" s="32">
        <v>13</v>
      </c>
      <c r="Q23" s="32">
        <v>18</v>
      </c>
      <c r="R23" s="32">
        <v>15</v>
      </c>
      <c r="S23" s="32">
        <v>13</v>
      </c>
      <c r="T23" s="32">
        <v>15</v>
      </c>
      <c r="U23" s="32">
        <v>16</v>
      </c>
      <c r="V23" s="32">
        <v>16</v>
      </c>
    </row>
  </sheetData>
  <mergeCells count="9">
    <mergeCell ref="I9:V9"/>
    <mergeCell ref="I4:V4"/>
    <mergeCell ref="I6:V6"/>
    <mergeCell ref="B3:B4"/>
    <mergeCell ref="F5:F18"/>
    <mergeCell ref="G5:G18"/>
    <mergeCell ref="B19:C19"/>
    <mergeCell ref="B20:C20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A63A-2401-4FF8-877F-E200481EB779}">
  <dimension ref="A1:N20"/>
  <sheetViews>
    <sheetView zoomScale="70" zoomScaleNormal="70" workbookViewId="0">
      <selection activeCell="Q18" sqref="Q18"/>
    </sheetView>
  </sheetViews>
  <sheetFormatPr baseColWidth="10" defaultRowHeight="15" x14ac:dyDescent="0.25"/>
  <cols>
    <col min="1" max="1" width="3.85546875" customWidth="1"/>
    <col min="2" max="2" width="14.28515625" customWidth="1"/>
    <col min="3" max="3" width="8" customWidth="1"/>
    <col min="4" max="4" width="8.7109375" customWidth="1"/>
    <col min="5" max="5" width="8.28515625" customWidth="1"/>
    <col min="6" max="6" width="8.42578125" customWidth="1"/>
    <col min="7" max="7" width="7.5703125" customWidth="1"/>
    <col min="8" max="8" width="8.28515625" customWidth="1"/>
    <col min="9" max="9" width="7.42578125" customWidth="1"/>
    <col min="10" max="10" width="7.85546875" customWidth="1"/>
    <col min="11" max="11" width="7.7109375" customWidth="1"/>
    <col min="12" max="12" width="8.42578125" customWidth="1"/>
    <col min="13" max="13" width="7.5703125" customWidth="1"/>
    <col min="14" max="14" width="10.42578125" customWidth="1"/>
  </cols>
  <sheetData>
    <row r="1" spans="1:14" x14ac:dyDescent="0.25">
      <c r="A1" s="26" t="s">
        <v>20</v>
      </c>
      <c r="B1" s="27" t="s">
        <v>0</v>
      </c>
      <c r="C1" s="25" t="s">
        <v>26</v>
      </c>
      <c r="D1" s="25" t="s">
        <v>27</v>
      </c>
      <c r="E1" s="25" t="s">
        <v>28</v>
      </c>
      <c r="F1" s="25" t="s">
        <v>29</v>
      </c>
      <c r="G1" s="25" t="s">
        <v>30</v>
      </c>
      <c r="H1" s="25" t="s">
        <v>31</v>
      </c>
      <c r="I1" s="25" t="s">
        <v>32</v>
      </c>
      <c r="J1" s="25" t="s">
        <v>33</v>
      </c>
      <c r="K1" s="27" t="s">
        <v>3</v>
      </c>
      <c r="L1" s="23" t="s">
        <v>34</v>
      </c>
      <c r="M1" s="23" t="s">
        <v>35</v>
      </c>
      <c r="N1" s="4" t="s">
        <v>4</v>
      </c>
    </row>
    <row r="2" spans="1:14" x14ac:dyDescent="0.25">
      <c r="A2" s="26"/>
      <c r="B2" s="27"/>
      <c r="C2" s="25"/>
      <c r="D2" s="25"/>
      <c r="E2" s="25"/>
      <c r="F2" s="25"/>
      <c r="G2" s="25"/>
      <c r="H2" s="25"/>
      <c r="I2" s="25"/>
      <c r="J2" s="25"/>
      <c r="K2" s="27"/>
      <c r="L2" s="24"/>
      <c r="M2" s="24"/>
      <c r="N2" s="4" t="s">
        <v>5</v>
      </c>
    </row>
    <row r="3" spans="1:14" x14ac:dyDescent="0.25">
      <c r="A3" s="1">
        <v>1</v>
      </c>
      <c r="B3" s="2" t="s">
        <v>10</v>
      </c>
      <c r="C3" s="7">
        <v>40.345120722852883</v>
      </c>
      <c r="D3" s="7">
        <v>52.186969363722895</v>
      </c>
      <c r="E3" s="7">
        <v>46.856911543548634</v>
      </c>
      <c r="F3" s="7">
        <v>45.172646181347957</v>
      </c>
      <c r="G3" s="7">
        <v>43.253134205136305</v>
      </c>
      <c r="H3" s="7">
        <v>52.277052244610971</v>
      </c>
      <c r="I3" s="7">
        <v>55.367614489844712</v>
      </c>
      <c r="J3" s="7">
        <v>62.137965468358018</v>
      </c>
      <c r="K3" s="9">
        <f>AVERAGE(C3:J3)</f>
        <v>49.69967677742779</v>
      </c>
      <c r="L3" s="9">
        <v>0.14000000000000001</v>
      </c>
      <c r="M3" s="9">
        <f>K3*1*(1+L3)</f>
        <v>56.657631526267686</v>
      </c>
      <c r="N3" s="9">
        <f>STDEVA(C3:J3)</f>
        <v>7.1444982077798382</v>
      </c>
    </row>
    <row r="4" spans="1:14" x14ac:dyDescent="0.25">
      <c r="A4" s="1">
        <v>2</v>
      </c>
      <c r="B4" s="2" t="s">
        <v>11</v>
      </c>
      <c r="C4" s="7">
        <v>36.688839794638625</v>
      </c>
      <c r="D4" s="7">
        <v>41.805319086794043</v>
      </c>
      <c r="E4" s="7">
        <v>35.054018361566705</v>
      </c>
      <c r="F4" s="7">
        <v>40.95033592767868</v>
      </c>
      <c r="G4" s="7">
        <v>48.243343407026259</v>
      </c>
      <c r="H4" s="7">
        <v>41.727596511751472</v>
      </c>
      <c r="I4" s="7">
        <v>34.804017276488594</v>
      </c>
      <c r="J4" s="7">
        <v>35.653453177306801</v>
      </c>
      <c r="K4" s="9">
        <f t="shared" ref="K4:K16" si="0">AVERAGE(C4:J4)</f>
        <v>39.365865442906397</v>
      </c>
      <c r="L4" s="9">
        <v>0.16</v>
      </c>
      <c r="M4" s="9">
        <f t="shared" ref="M4:M16" si="1">K4*1*(1+L4)</f>
        <v>45.664403913771416</v>
      </c>
      <c r="N4" s="9">
        <f t="shared" ref="N4:N16" si="2">STDEVA(C4:J4)</f>
        <v>4.6782143195933426</v>
      </c>
    </row>
    <row r="5" spans="1:14" ht="25.5" x14ac:dyDescent="0.25">
      <c r="A5" s="1">
        <v>3</v>
      </c>
      <c r="B5" s="2" t="s">
        <v>21</v>
      </c>
      <c r="C5" s="7">
        <v>24.296777551136621</v>
      </c>
      <c r="D5" s="7">
        <v>26.690265949547758</v>
      </c>
      <c r="E5" s="7">
        <v>20.956994146637591</v>
      </c>
      <c r="F5" s="7">
        <v>19.498171341148556</v>
      </c>
      <c r="G5" s="7">
        <v>20.083149806816074</v>
      </c>
      <c r="H5" s="7">
        <v>22.160514604330821</v>
      </c>
      <c r="I5" s="7">
        <v>21.842740270550713</v>
      </c>
      <c r="J5" s="7">
        <v>24.367552723526025</v>
      </c>
      <c r="K5" s="9">
        <f t="shared" si="0"/>
        <v>22.487020799211766</v>
      </c>
      <c r="L5" s="9">
        <v>0.13</v>
      </c>
      <c r="M5" s="9">
        <f t="shared" si="1"/>
        <v>25.410333503109293</v>
      </c>
      <c r="N5" s="9">
        <f t="shared" si="2"/>
        <v>2.4510461817899003</v>
      </c>
    </row>
    <row r="6" spans="1:14" ht="38.25" x14ac:dyDescent="0.25">
      <c r="A6" s="1">
        <v>4</v>
      </c>
      <c r="B6" s="2" t="s">
        <v>22</v>
      </c>
      <c r="C6" s="7">
        <v>186.46215898148017</v>
      </c>
      <c r="D6" s="7">
        <v>240.98721782170702</v>
      </c>
      <c r="E6" s="7">
        <v>193.99767499212845</v>
      </c>
      <c r="F6" s="7">
        <v>201.64771479162897</v>
      </c>
      <c r="G6" s="7">
        <v>203.42348451809318</v>
      </c>
      <c r="H6" s="7">
        <v>196.19338263769765</v>
      </c>
      <c r="I6" s="7">
        <v>208.79261388959509</v>
      </c>
      <c r="J6" s="7">
        <v>211.92777421934312</v>
      </c>
      <c r="K6" s="9">
        <f t="shared" si="0"/>
        <v>205.42900273145918</v>
      </c>
      <c r="L6" s="9">
        <v>0.14000000000000001</v>
      </c>
      <c r="M6" s="9">
        <f t="shared" si="1"/>
        <v>234.18906311386348</v>
      </c>
      <c r="N6" s="9">
        <f t="shared" si="2"/>
        <v>16.52689542751299</v>
      </c>
    </row>
    <row r="7" spans="1:14" ht="29.25" customHeight="1" x14ac:dyDescent="0.25">
      <c r="A7" s="1">
        <v>5</v>
      </c>
      <c r="B7" s="2" t="s">
        <v>12</v>
      </c>
      <c r="C7" s="7">
        <v>289.73311846309878</v>
      </c>
      <c r="D7" s="7">
        <v>309.79467892573518</v>
      </c>
      <c r="E7" s="7">
        <v>225.69890214934128</v>
      </c>
      <c r="F7" s="7">
        <v>411.73376047434283</v>
      </c>
      <c r="G7" s="7">
        <v>272.58790645599072</v>
      </c>
      <c r="H7" s="7">
        <v>257.82303445292052</v>
      </c>
      <c r="I7" s="7">
        <v>333.69477527183187</v>
      </c>
      <c r="J7" s="7">
        <v>291.6379880520966</v>
      </c>
      <c r="K7" s="9">
        <f t="shared" si="0"/>
        <v>299.08802053066978</v>
      </c>
      <c r="L7" s="9">
        <v>0.17</v>
      </c>
      <c r="M7" s="9">
        <f t="shared" si="1"/>
        <v>349.93298402088362</v>
      </c>
      <c r="N7" s="9">
        <f t="shared" si="2"/>
        <v>55.978768590731924</v>
      </c>
    </row>
    <row r="8" spans="1:14" x14ac:dyDescent="0.25">
      <c r="A8" s="1">
        <v>6</v>
      </c>
      <c r="B8" s="2" t="s">
        <v>13</v>
      </c>
      <c r="C8" s="7">
        <v>89.297837334297952</v>
      </c>
      <c r="D8" s="7">
        <v>58.476134299153642</v>
      </c>
      <c r="E8" s="7">
        <v>93.067158999756799</v>
      </c>
      <c r="F8" s="7">
        <v>96.990545884464524</v>
      </c>
      <c r="G8" s="7">
        <v>77.077554223533667</v>
      </c>
      <c r="H8" s="7">
        <v>50.801830397458986</v>
      </c>
      <c r="I8" s="7">
        <v>82.297087700963317</v>
      </c>
      <c r="J8" s="7">
        <v>85.666441904605023</v>
      </c>
      <c r="K8" s="9">
        <f t="shared" si="0"/>
        <v>79.209323843029225</v>
      </c>
      <c r="L8" s="9">
        <v>0.2</v>
      </c>
      <c r="M8" s="9">
        <f t="shared" si="1"/>
        <v>95.051188611635069</v>
      </c>
      <c r="N8" s="9">
        <f t="shared" si="2"/>
        <v>16.486416445572353</v>
      </c>
    </row>
    <row r="9" spans="1:14" ht="25.5" x14ac:dyDescent="0.25">
      <c r="A9" s="1">
        <v>7</v>
      </c>
      <c r="B9" s="2" t="s">
        <v>23</v>
      </c>
      <c r="C9" s="7">
        <v>5.9257296960626267</v>
      </c>
      <c r="D9" s="7">
        <v>5.8139786723389992</v>
      </c>
      <c r="E9" s="7">
        <v>2.8318278999708131</v>
      </c>
      <c r="F9" s="7">
        <v>6.1115466031682448</v>
      </c>
      <c r="G9" s="7">
        <v>6.6472244533346387</v>
      </c>
      <c r="H9" s="7">
        <v>6.6076539077388592</v>
      </c>
      <c r="I9" s="7">
        <v>6.1347134341107452</v>
      </c>
      <c r="J9" s="7">
        <v>4.7864052511416961</v>
      </c>
      <c r="K9" s="9">
        <f t="shared" si="0"/>
        <v>5.607384989733327</v>
      </c>
      <c r="L9" s="9">
        <v>0.13</v>
      </c>
      <c r="M9" s="9">
        <f t="shared" si="1"/>
        <v>6.336345038398659</v>
      </c>
      <c r="N9" s="9">
        <f t="shared" si="2"/>
        <v>1.2612809492479646</v>
      </c>
    </row>
    <row r="10" spans="1:14" x14ac:dyDescent="0.25">
      <c r="A10" s="1">
        <v>8</v>
      </c>
      <c r="B10" s="2" t="s">
        <v>14</v>
      </c>
      <c r="C10" s="7">
        <v>16.749762513501629</v>
      </c>
      <c r="D10" s="7">
        <v>15.573109654798465</v>
      </c>
      <c r="E10" s="7">
        <v>15.499162449106372</v>
      </c>
      <c r="F10" s="7">
        <v>12.477520746034862</v>
      </c>
      <c r="G10" s="7">
        <v>13.239544747267793</v>
      </c>
      <c r="H10" s="7">
        <v>24.855286957137288</v>
      </c>
      <c r="I10" s="7">
        <v>17.897670848998679</v>
      </c>
      <c r="J10" s="7">
        <v>19.9961737244681</v>
      </c>
      <c r="K10" s="9">
        <f t="shared" si="0"/>
        <v>17.036028955164145</v>
      </c>
      <c r="L10" s="9">
        <v>0.18</v>
      </c>
      <c r="M10" s="9">
        <f t="shared" si="1"/>
        <v>20.102514167093691</v>
      </c>
      <c r="N10" s="9">
        <f t="shared" si="2"/>
        <v>3.9717396144658665</v>
      </c>
    </row>
    <row r="11" spans="1:14" x14ac:dyDescent="0.25">
      <c r="A11" s="1">
        <v>9</v>
      </c>
      <c r="B11" s="2" t="s">
        <v>15</v>
      </c>
      <c r="C11" s="7">
        <v>25.736575624000398</v>
      </c>
      <c r="D11" s="7">
        <v>29.176791538452381</v>
      </c>
      <c r="E11" s="7">
        <v>35.772469671178257</v>
      </c>
      <c r="F11" s="7">
        <v>27.514329902009923</v>
      </c>
      <c r="G11" s="7">
        <v>25.945782642997802</v>
      </c>
      <c r="H11" s="7">
        <v>26.211657821226982</v>
      </c>
      <c r="I11" s="7">
        <v>22.048134913097602</v>
      </c>
      <c r="J11" s="7">
        <v>30.329647309122084</v>
      </c>
      <c r="K11" s="9">
        <f t="shared" si="0"/>
        <v>27.841923677760683</v>
      </c>
      <c r="L11" s="9">
        <v>0.15</v>
      </c>
      <c r="M11" s="9">
        <f t="shared" si="1"/>
        <v>32.018212229424783</v>
      </c>
      <c r="N11" s="9">
        <f t="shared" si="2"/>
        <v>4.0571826039200651</v>
      </c>
    </row>
    <row r="12" spans="1:14" x14ac:dyDescent="0.25">
      <c r="A12" s="1">
        <v>10</v>
      </c>
      <c r="B12" s="2" t="s">
        <v>24</v>
      </c>
      <c r="C12" s="7">
        <v>12.957971932517831</v>
      </c>
      <c r="D12" s="7">
        <v>15.447547241090797</v>
      </c>
      <c r="E12" s="7">
        <v>13.940679138794076</v>
      </c>
      <c r="F12" s="7">
        <v>12.781007910415065</v>
      </c>
      <c r="G12" s="7">
        <v>13.602499904844445</v>
      </c>
      <c r="H12" s="7">
        <v>12.846079527842813</v>
      </c>
      <c r="I12" s="7">
        <v>15.01456955538597</v>
      </c>
      <c r="J12" s="7">
        <v>13.690934167423984</v>
      </c>
      <c r="K12" s="9">
        <f t="shared" si="0"/>
        <v>13.785161172289374</v>
      </c>
      <c r="L12" s="9">
        <v>0.13</v>
      </c>
      <c r="M12" s="9">
        <f t="shared" si="1"/>
        <v>15.577232124686992</v>
      </c>
      <c r="N12" s="9">
        <f t="shared" si="2"/>
        <v>0.99397055617591323</v>
      </c>
    </row>
    <row r="13" spans="1:14" x14ac:dyDescent="0.25">
      <c r="A13" s="1">
        <v>11</v>
      </c>
      <c r="B13" s="2" t="s">
        <v>16</v>
      </c>
      <c r="C13" s="7">
        <v>8.0331375531386584</v>
      </c>
      <c r="D13" s="7">
        <v>11.409314376760449</v>
      </c>
      <c r="E13" s="7">
        <v>14.053963488731824</v>
      </c>
      <c r="F13" s="7">
        <v>10.680029547256709</v>
      </c>
      <c r="G13" s="7">
        <v>12.270900717521727</v>
      </c>
      <c r="H13" s="7">
        <v>12.738932580032269</v>
      </c>
      <c r="I13" s="7">
        <v>13.245350257602695</v>
      </c>
      <c r="J13" s="7">
        <v>10.45265380271303</v>
      </c>
      <c r="K13" s="9">
        <f t="shared" si="0"/>
        <v>11.61053529046967</v>
      </c>
      <c r="L13" s="9">
        <v>0.15</v>
      </c>
      <c r="M13" s="9">
        <f t="shared" si="1"/>
        <v>13.352115584040119</v>
      </c>
      <c r="N13" s="9">
        <f t="shared" si="2"/>
        <v>1.9047729216808318</v>
      </c>
    </row>
    <row r="14" spans="1:14" x14ac:dyDescent="0.25">
      <c r="A14" s="1">
        <v>12</v>
      </c>
      <c r="B14" s="2" t="s">
        <v>17</v>
      </c>
      <c r="C14" s="7">
        <v>404.08986248657459</v>
      </c>
      <c r="D14" s="7">
        <v>470.30591078545842</v>
      </c>
      <c r="E14" s="7">
        <v>446.09882504154814</v>
      </c>
      <c r="F14" s="7">
        <v>496.9287379666581</v>
      </c>
      <c r="G14" s="7">
        <v>479.5880626901577</v>
      </c>
      <c r="H14" s="7">
        <v>340.37919246692911</v>
      </c>
      <c r="I14" s="7">
        <v>400.40344744774632</v>
      </c>
      <c r="J14" s="7">
        <v>504.71492520081813</v>
      </c>
      <c r="K14" s="9">
        <f t="shared" si="0"/>
        <v>442.81362051073626</v>
      </c>
      <c r="L14" s="9">
        <v>0.16</v>
      </c>
      <c r="M14" s="9">
        <f t="shared" si="1"/>
        <v>513.66379979245403</v>
      </c>
      <c r="N14" s="9">
        <f t="shared" si="2"/>
        <v>56.908648494103304</v>
      </c>
    </row>
    <row r="15" spans="1:14" x14ac:dyDescent="0.25">
      <c r="A15" s="1">
        <v>13</v>
      </c>
      <c r="B15" s="2" t="s">
        <v>18</v>
      </c>
      <c r="C15" s="7">
        <v>44.594870033792539</v>
      </c>
      <c r="D15" s="7">
        <v>45.537886834439995</v>
      </c>
      <c r="E15" s="7">
        <v>38.944612086938285</v>
      </c>
      <c r="F15" s="7">
        <v>42.008904032458666</v>
      </c>
      <c r="G15" s="7">
        <v>43.587621306700747</v>
      </c>
      <c r="H15" s="7">
        <v>41.749894152248451</v>
      </c>
      <c r="I15" s="7">
        <v>41.353763621204415</v>
      </c>
      <c r="J15" s="7">
        <v>45.115546144019753</v>
      </c>
      <c r="K15" s="9">
        <f t="shared" si="0"/>
        <v>42.861637276475349</v>
      </c>
      <c r="L15" s="9">
        <v>0.16</v>
      </c>
      <c r="M15" s="9">
        <f t="shared" si="1"/>
        <v>49.7194992407114</v>
      </c>
      <c r="N15" s="9">
        <f t="shared" si="2"/>
        <v>2.2473305287552008</v>
      </c>
    </row>
    <row r="16" spans="1:14" x14ac:dyDescent="0.25">
      <c r="A16" s="1">
        <v>14</v>
      </c>
      <c r="B16" s="2" t="s">
        <v>19</v>
      </c>
      <c r="C16" s="7">
        <v>27.373748130895255</v>
      </c>
      <c r="D16" s="7">
        <v>25.176743284401599</v>
      </c>
      <c r="E16" s="7">
        <v>25.252099695290671</v>
      </c>
      <c r="F16" s="7">
        <v>27.868026555307441</v>
      </c>
      <c r="G16" s="7">
        <v>26.802122070631302</v>
      </c>
      <c r="H16" s="7">
        <v>26.704941481721907</v>
      </c>
      <c r="I16" s="7">
        <v>25.110900699683842</v>
      </c>
      <c r="J16" s="7">
        <v>27.701214767813216</v>
      </c>
      <c r="K16" s="9">
        <f t="shared" si="0"/>
        <v>26.498724585718154</v>
      </c>
      <c r="L16" s="9">
        <v>0.14000000000000001</v>
      </c>
      <c r="M16" s="9">
        <f t="shared" si="1"/>
        <v>30.2085460277187</v>
      </c>
      <c r="N16" s="9">
        <f t="shared" si="2"/>
        <v>1.1618320191915372</v>
      </c>
    </row>
    <row r="20" spans="13:14" x14ac:dyDescent="0.25">
      <c r="M20" s="15"/>
      <c r="N20" s="15"/>
    </row>
  </sheetData>
  <mergeCells count="13">
    <mergeCell ref="I1:I2"/>
    <mergeCell ref="J1:J2"/>
    <mergeCell ref="L1:L2"/>
    <mergeCell ref="M1:M2"/>
    <mergeCell ref="A1:A2"/>
    <mergeCell ref="B1:B2"/>
    <mergeCell ref="K1:K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E0D1-249F-4886-95FC-CC94565BEEB8}">
  <dimension ref="B3:I20"/>
  <sheetViews>
    <sheetView tabSelected="1" workbookViewId="0">
      <selection activeCell="M6" sqref="M6"/>
    </sheetView>
  </sheetViews>
  <sheetFormatPr baseColWidth="10" defaultRowHeight="15" x14ac:dyDescent="0.25"/>
  <cols>
    <col min="5" max="5" width="13.5703125" customWidth="1"/>
    <col min="7" max="7" width="13.85546875" customWidth="1"/>
    <col min="8" max="8" width="14.85546875" customWidth="1"/>
  </cols>
  <sheetData>
    <row r="3" spans="2:9" x14ac:dyDescent="0.25">
      <c r="B3" s="26" t="s">
        <v>20</v>
      </c>
      <c r="C3" s="27" t="s">
        <v>0</v>
      </c>
      <c r="D3" s="27" t="s">
        <v>35</v>
      </c>
      <c r="E3" s="28" t="s">
        <v>38</v>
      </c>
      <c r="F3" s="29" t="s">
        <v>39</v>
      </c>
      <c r="G3" s="25" t="s">
        <v>41</v>
      </c>
      <c r="H3" s="25" t="s">
        <v>40</v>
      </c>
    </row>
    <row r="4" spans="2:9" x14ac:dyDescent="0.25">
      <c r="B4" s="26"/>
      <c r="C4" s="27"/>
      <c r="D4" s="27"/>
      <c r="E4" s="28"/>
      <c r="F4" s="29"/>
      <c r="G4" s="25"/>
      <c r="H4" s="25"/>
    </row>
    <row r="5" spans="2:9" x14ac:dyDescent="0.25">
      <c r="B5" s="1">
        <v>1</v>
      </c>
      <c r="C5" s="2" t="s">
        <v>10</v>
      </c>
      <c r="D5" s="9">
        <v>56.657631526267686</v>
      </c>
      <c r="E5" s="10">
        <v>1</v>
      </c>
      <c r="F5" s="8">
        <f>D5/E5</f>
        <v>56.657631526267686</v>
      </c>
      <c r="G5" s="7">
        <f>1/F5*3600</f>
        <v>63.539542741580419</v>
      </c>
      <c r="H5" s="10">
        <v>4</v>
      </c>
    </row>
    <row r="6" spans="2:9" x14ac:dyDescent="0.25">
      <c r="B6" s="1">
        <v>2</v>
      </c>
      <c r="C6" s="2" t="s">
        <v>11</v>
      </c>
      <c r="D6" s="9">
        <v>45.664403913771416</v>
      </c>
      <c r="E6" s="10">
        <v>1</v>
      </c>
      <c r="F6" s="8">
        <f t="shared" ref="F6:F17" si="0">D6/E6</f>
        <v>45.664403913771416</v>
      </c>
      <c r="G6" s="7">
        <f t="shared" ref="G6:G16" si="1">1/F6*3600</f>
        <v>78.836023060717451</v>
      </c>
      <c r="H6" s="10">
        <v>6</v>
      </c>
    </row>
    <row r="7" spans="2:9" ht="25.5" x14ac:dyDescent="0.25">
      <c r="B7" s="1">
        <v>3</v>
      </c>
      <c r="C7" s="2" t="s">
        <v>21</v>
      </c>
      <c r="D7" s="9">
        <v>25.410333503109293</v>
      </c>
      <c r="E7" s="10">
        <v>1</v>
      </c>
      <c r="F7" s="8">
        <f t="shared" si="0"/>
        <v>25.410333503109293</v>
      </c>
      <c r="G7" s="7">
        <f t="shared" si="1"/>
        <v>141.67464585065332</v>
      </c>
      <c r="H7" s="10">
        <v>8</v>
      </c>
    </row>
    <row r="8" spans="2:9" ht="38.25" x14ac:dyDescent="0.25">
      <c r="B8" s="1">
        <v>4</v>
      </c>
      <c r="C8" s="2" t="s">
        <v>22</v>
      </c>
      <c r="D8" s="9">
        <v>234.18906311386348</v>
      </c>
      <c r="E8" s="10">
        <v>1</v>
      </c>
      <c r="F8" s="8">
        <f t="shared" si="0"/>
        <v>234.18906311386348</v>
      </c>
      <c r="G8" s="7">
        <f t="shared" si="1"/>
        <v>15.372195234624037</v>
      </c>
      <c r="H8" s="10">
        <v>2</v>
      </c>
    </row>
    <row r="9" spans="2:9" x14ac:dyDescent="0.25">
      <c r="B9" s="1">
        <v>5</v>
      </c>
      <c r="C9" s="2" t="s">
        <v>12</v>
      </c>
      <c r="D9" s="9">
        <v>349.93298402088362</v>
      </c>
      <c r="E9" s="10">
        <v>5</v>
      </c>
      <c r="F9" s="8">
        <f t="shared" si="0"/>
        <v>69.986596804176727</v>
      </c>
      <c r="G9" s="7">
        <f t="shared" si="1"/>
        <v>51.438420560337285</v>
      </c>
      <c r="H9" s="10">
        <v>3</v>
      </c>
    </row>
    <row r="10" spans="2:9" x14ac:dyDescent="0.25">
      <c r="B10" s="1">
        <v>6</v>
      </c>
      <c r="C10" s="2" t="s">
        <v>13</v>
      </c>
      <c r="D10" s="9">
        <v>95.051188611635069</v>
      </c>
      <c r="E10" s="10">
        <v>5</v>
      </c>
      <c r="F10" s="8">
        <f t="shared" si="0"/>
        <v>19.010237722327012</v>
      </c>
      <c r="G10" s="7">
        <f t="shared" si="1"/>
        <v>189.37164556190146</v>
      </c>
      <c r="H10" s="10">
        <v>9</v>
      </c>
    </row>
    <row r="11" spans="2:9" ht="25.5" x14ac:dyDescent="0.25">
      <c r="B11" s="1">
        <v>7</v>
      </c>
      <c r="C11" s="2" t="s">
        <v>23</v>
      </c>
      <c r="D11" s="9">
        <v>6.336345038398659</v>
      </c>
      <c r="E11" s="10">
        <v>2</v>
      </c>
      <c r="F11" s="8">
        <f t="shared" si="0"/>
        <v>3.1681725191993295</v>
      </c>
      <c r="G11" s="7">
        <f t="shared" si="1"/>
        <v>1136.301756985697</v>
      </c>
      <c r="H11" s="10">
        <v>13</v>
      </c>
    </row>
    <row r="12" spans="2:9" x14ac:dyDescent="0.25">
      <c r="B12" s="1">
        <v>8</v>
      </c>
      <c r="C12" s="2" t="s">
        <v>14</v>
      </c>
      <c r="D12" s="9">
        <v>20.102514167093691</v>
      </c>
      <c r="E12" s="10">
        <v>2</v>
      </c>
      <c r="F12" s="8">
        <f t="shared" si="0"/>
        <v>10.051257083546846</v>
      </c>
      <c r="G12" s="7">
        <f t="shared" si="1"/>
        <v>358.16415499837626</v>
      </c>
      <c r="H12" s="10">
        <v>12</v>
      </c>
    </row>
    <row r="13" spans="2:9" x14ac:dyDescent="0.25">
      <c r="B13" s="1">
        <v>9</v>
      </c>
      <c r="C13" s="2" t="s">
        <v>15</v>
      </c>
      <c r="D13" s="9">
        <v>32.018212229424783</v>
      </c>
      <c r="E13" s="10">
        <v>2</v>
      </c>
      <c r="F13" s="8">
        <f t="shared" si="0"/>
        <v>16.009106114712392</v>
      </c>
      <c r="G13" s="7">
        <f t="shared" si="1"/>
        <v>224.87201810047313</v>
      </c>
      <c r="H13" s="10">
        <v>10</v>
      </c>
    </row>
    <row r="14" spans="2:9" x14ac:dyDescent="0.25">
      <c r="B14" s="1">
        <v>10</v>
      </c>
      <c r="C14" s="2" t="s">
        <v>24</v>
      </c>
      <c r="D14" s="9">
        <v>15.577232124686992</v>
      </c>
      <c r="E14" s="10">
        <v>1</v>
      </c>
      <c r="F14" s="8">
        <f t="shared" si="0"/>
        <v>15.577232124686992</v>
      </c>
      <c r="G14" s="7">
        <f t="shared" si="1"/>
        <v>231.10652593374883</v>
      </c>
      <c r="H14" s="10">
        <v>11</v>
      </c>
    </row>
    <row r="15" spans="2:9" ht="25.5" x14ac:dyDescent="0.25">
      <c r="B15" s="11">
        <v>11</v>
      </c>
      <c r="C15" s="12" t="s">
        <v>42</v>
      </c>
      <c r="D15" s="16">
        <v>527.01591537649415</v>
      </c>
      <c r="E15" s="13">
        <v>2</v>
      </c>
      <c r="F15" s="14">
        <f t="shared" si="0"/>
        <v>263.50795768824707</v>
      </c>
      <c r="G15" s="14">
        <f t="shared" si="1"/>
        <v>13.661826502633042</v>
      </c>
      <c r="H15" s="13">
        <v>1</v>
      </c>
      <c r="I15">
        <f>G15*8*5</f>
        <v>546.47306010532168</v>
      </c>
    </row>
    <row r="16" spans="2:9" x14ac:dyDescent="0.25">
      <c r="B16" s="1">
        <v>13</v>
      </c>
      <c r="C16" s="2" t="s">
        <v>18</v>
      </c>
      <c r="D16" s="9">
        <v>49.7194992407114</v>
      </c>
      <c r="E16" s="10">
        <v>1</v>
      </c>
      <c r="F16" s="8">
        <f t="shared" si="0"/>
        <v>49.7194992407114</v>
      </c>
      <c r="G16" s="7">
        <f t="shared" si="1"/>
        <v>72.406199880875747</v>
      </c>
      <c r="H16" s="10">
        <v>5</v>
      </c>
    </row>
    <row r="17" spans="2:8" x14ac:dyDescent="0.25">
      <c r="B17" s="1">
        <v>14</v>
      </c>
      <c r="C17" s="2" t="s">
        <v>19</v>
      </c>
      <c r="D17" s="9">
        <v>30.2085460277187</v>
      </c>
      <c r="E17" s="10">
        <v>1</v>
      </c>
      <c r="F17" s="8">
        <f t="shared" si="0"/>
        <v>30.2085460277187</v>
      </c>
      <c r="G17" s="7">
        <f>1/F17*3600</f>
        <v>119.17157471586746</v>
      </c>
      <c r="H17" s="10">
        <v>7</v>
      </c>
    </row>
    <row r="18" spans="2:8" x14ac:dyDescent="0.25">
      <c r="F18" s="5">
        <f>SUM(F5:F17)</f>
        <v>839.16003738233849</v>
      </c>
      <c r="G18" s="36">
        <f>1/F18*3600</f>
        <v>4.2900040988960564</v>
      </c>
    </row>
    <row r="19" spans="2:8" x14ac:dyDescent="0.25">
      <c r="D19" s="5"/>
    </row>
    <row r="20" spans="2:8" ht="15" customHeight="1" x14ac:dyDescent="0.25"/>
  </sheetData>
  <mergeCells count="7">
    <mergeCell ref="H3:H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Tiempos</dc:creator>
  <cp:lastModifiedBy>William</cp:lastModifiedBy>
  <dcterms:created xsi:type="dcterms:W3CDTF">2020-11-19T20:27:05Z</dcterms:created>
  <dcterms:modified xsi:type="dcterms:W3CDTF">2020-11-23T00:24:11Z</dcterms:modified>
</cp:coreProperties>
</file>