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<sst xmlns="http://schemas.openxmlformats.org/spreadsheetml/2006/main" uniqueCount="19">
  <si>
    <t>Table 1</t>
  </si>
  <si>
    <t>type</t>
  </si>
  <si>
    <t>down</t>
  </si>
  <si>
    <t>up</t>
  </si>
  <si>
    <t>execution</t>
  </si>
  <si>
    <t>SUM</t>
  </si>
  <si>
    <t>AVERAGE</t>
  </si>
  <si>
    <t>COUNT</t>
  </si>
  <si>
    <t>MB</t>
  </si>
  <si>
    <t>COST</t>
  </si>
  <si>
    <t>zeta</t>
  </si>
  <si>
    <t>Predicted</t>
  </si>
  <si>
    <t>COST/PRED</t>
  </si>
  <si>
    <t>price per GB-s</t>
  </si>
  <si>
    <t>accumulate</t>
  </si>
  <si>
    <t>collect</t>
  </si>
  <si>
    <t>intermediate</t>
  </si>
  <si>
    <t>TOTAL</t>
  </si>
  <si>
    <t>PREDICTION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</si>
</sst>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10" fontId="0" borderId="7" applyNumberFormat="1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N75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5" style="1" customWidth="1"/>
    <col min="2" max="2" width="5.85156" style="1" customWidth="1"/>
    <col min="3" max="3" width="5.17188" style="1" customWidth="1"/>
    <col min="4" max="4" width="9.35156" style="1" customWidth="1"/>
    <col min="5" max="5" width="9.35156" style="1" customWidth="1"/>
    <col min="6" max="6" width="9.35156" style="1" customWidth="1"/>
    <col min="7" max="7" width="9.35156" style="1" customWidth="1"/>
    <col min="8" max="8" width="9.35156" style="1" customWidth="1"/>
    <col min="9" max="9" width="12.5625" style="1" customWidth="1"/>
    <col min="10" max="10" width="9.35156" style="1" customWidth="1"/>
    <col min="11" max="11" width="9.35156" style="1" customWidth="1"/>
    <col min="12" max="12" width="15.1484" style="1" customWidth="1"/>
    <col min="13" max="13" width="13.3047" style="1" customWidth="1"/>
    <col min="14" max="14" width="20.4844" style="1" customWidth="1"/>
    <col min="15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s="4"/>
      <c r="K2" t="s" s="3">
        <v>10</v>
      </c>
      <c r="L2" t="s" s="3">
        <v>11</v>
      </c>
      <c r="M2" t="s" s="3">
        <v>12</v>
      </c>
      <c r="N2" t="s" s="3">
        <v>13</v>
      </c>
    </row>
    <row r="3" ht="20.25" customHeight="1">
      <c r="A3" t="s" s="5">
        <v>14</v>
      </c>
      <c r="B3" s="6">
        <v>1240</v>
      </c>
      <c r="C3" s="7">
        <v>1409</v>
      </c>
      <c r="D3" s="7">
        <v>2836</v>
      </c>
      <c r="E3" s="7"/>
      <c r="F3" s="7"/>
      <c r="G3" s="7"/>
      <c r="H3" s="7"/>
      <c r="I3" s="7"/>
      <c r="J3" s="7"/>
      <c r="K3" s="7"/>
      <c r="L3" s="7"/>
      <c r="M3" s="7"/>
      <c r="N3" s="7">
        <v>1.667e-08</v>
      </c>
    </row>
    <row r="4" ht="20.05" customHeight="1">
      <c r="A4" t="s" s="8">
        <v>14</v>
      </c>
      <c r="B4" s="9">
        <v>1413</v>
      </c>
      <c r="C4" s="10">
        <v>1003</v>
      </c>
      <c r="D4" s="10">
        <v>2613</v>
      </c>
      <c r="E4" s="10"/>
      <c r="F4" s="10"/>
      <c r="G4" s="10"/>
      <c r="H4" s="10"/>
      <c r="I4" s="10"/>
      <c r="J4" s="10"/>
      <c r="K4" s="10"/>
      <c r="L4" s="10"/>
      <c r="M4" s="10"/>
      <c r="N4" s="10"/>
    </row>
    <row r="5" ht="20.05" customHeight="1">
      <c r="A5" t="s" s="8">
        <v>14</v>
      </c>
      <c r="B5" s="9">
        <v>1217</v>
      </c>
      <c r="C5" s="10">
        <v>1242</v>
      </c>
      <c r="D5" s="10">
        <v>2673</v>
      </c>
      <c r="E5" s="11"/>
      <c r="F5" s="10"/>
      <c r="G5" s="10"/>
      <c r="H5" s="10"/>
      <c r="I5" s="10"/>
      <c r="J5" s="10"/>
      <c r="K5" s="10"/>
      <c r="L5" s="10"/>
      <c r="M5" s="10"/>
      <c r="N5" s="10"/>
    </row>
    <row r="6" ht="20.05" customHeight="1">
      <c r="A6" t="s" s="8">
        <v>14</v>
      </c>
      <c r="B6" s="9">
        <v>1316</v>
      </c>
      <c r="C6" s="10">
        <v>1030</v>
      </c>
      <c r="D6" s="10">
        <v>2550</v>
      </c>
      <c r="E6" s="10">
        <f>SUM(D3:D6)</f>
        <v>10672</v>
      </c>
      <c r="F6" s="10">
        <f>AVERAGE(D3:D6)</f>
        <v>2668</v>
      </c>
      <c r="G6" s="10">
        <f>COUNT(D3:D6)</f>
        <v>4</v>
      </c>
      <c r="H6" s="10">
        <v>1536</v>
      </c>
      <c r="I6" s="10">
        <f>E6*H6/1024*0.00000001667+G6*0.0000002</f>
        <v>0.000267653360</v>
      </c>
      <c r="J6" s="10"/>
      <c r="K6" s="10">
        <v>2890</v>
      </c>
      <c r="L6" s="10">
        <f>K6*G6*H6/1024*N3+G6*0.0000002</f>
        <v>0.0002898578</v>
      </c>
      <c r="M6" s="10">
        <f>100-(I6/L6)*100</f>
        <v>7.660459715074097</v>
      </c>
      <c r="N6" s="10"/>
    </row>
    <row r="7" ht="20.05" customHeight="1">
      <c r="A7" t="s" s="8">
        <v>15</v>
      </c>
      <c r="B7" s="9">
        <v>1115</v>
      </c>
      <c r="C7" s="10">
        <v>1137</v>
      </c>
      <c r="D7" s="10">
        <v>2412</v>
      </c>
      <c r="E7" s="12">
        <f>E6/D72</f>
        <v>0.05874193619410379</v>
      </c>
      <c r="F7" s="10"/>
      <c r="G7" s="10"/>
      <c r="H7" s="10"/>
      <c r="I7" s="10"/>
      <c r="J7" s="10"/>
      <c r="K7" s="10"/>
      <c r="L7" s="10"/>
      <c r="M7" s="10"/>
      <c r="N7" s="10"/>
    </row>
    <row r="8" ht="20.05" customHeight="1">
      <c r="A8" t="s" s="8">
        <v>15</v>
      </c>
      <c r="B8" s="9">
        <v>1321</v>
      </c>
      <c r="C8" s="10">
        <v>984</v>
      </c>
      <c r="D8" s="10">
        <v>2478</v>
      </c>
      <c r="E8" s="10"/>
      <c r="F8" s="10"/>
      <c r="G8" s="10"/>
      <c r="H8" s="10"/>
      <c r="I8" s="10"/>
      <c r="J8" s="10"/>
      <c r="K8" s="10"/>
      <c r="L8" s="10"/>
      <c r="M8" s="10"/>
      <c r="N8" s="10"/>
    </row>
    <row r="9" ht="20.05" customHeight="1">
      <c r="A9" t="s" s="8">
        <v>15</v>
      </c>
      <c r="B9" s="9">
        <v>1238</v>
      </c>
      <c r="C9" s="10">
        <v>1278</v>
      </c>
      <c r="D9" s="10">
        <v>2661</v>
      </c>
      <c r="E9" s="10"/>
      <c r="F9" s="10"/>
      <c r="G9" s="10"/>
      <c r="H9" s="10"/>
      <c r="I9" s="10"/>
      <c r="J9" s="10"/>
      <c r="K9" s="10"/>
      <c r="L9" s="10"/>
      <c r="M9" s="10"/>
      <c r="N9" s="10"/>
    </row>
    <row r="10" ht="20.05" customHeight="1">
      <c r="A10" t="s" s="8">
        <v>15</v>
      </c>
      <c r="B10" s="9">
        <v>1298</v>
      </c>
      <c r="C10" s="10">
        <v>2128</v>
      </c>
      <c r="D10" s="10">
        <v>3553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ht="20.05" customHeight="1">
      <c r="A11" t="s" s="8">
        <v>15</v>
      </c>
      <c r="B11" s="9">
        <v>1401</v>
      </c>
      <c r="C11" s="10">
        <v>1281</v>
      </c>
      <c r="D11" s="10">
        <v>2844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ht="20.05" customHeight="1">
      <c r="A12" t="s" s="8">
        <v>15</v>
      </c>
      <c r="B12" s="9">
        <v>1563</v>
      </c>
      <c r="C12" s="10">
        <v>1144</v>
      </c>
      <c r="D12" s="10">
        <v>2870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ht="20.05" customHeight="1">
      <c r="A13" t="s" s="8">
        <v>15</v>
      </c>
      <c r="B13" s="9">
        <v>1609</v>
      </c>
      <c r="C13" s="10">
        <v>1109</v>
      </c>
      <c r="D13" s="10">
        <v>2862</v>
      </c>
      <c r="E13" s="11"/>
      <c r="F13" s="10"/>
      <c r="G13" s="10"/>
      <c r="H13" s="10"/>
      <c r="I13" s="10"/>
      <c r="J13" s="10"/>
      <c r="K13" s="10"/>
      <c r="L13" s="10"/>
      <c r="M13" s="10"/>
      <c r="N13" s="10"/>
    </row>
    <row r="14" ht="20.05" customHeight="1">
      <c r="A14" t="s" s="8">
        <v>15</v>
      </c>
      <c r="B14" s="9">
        <v>1202</v>
      </c>
      <c r="C14" s="10">
        <v>2773</v>
      </c>
      <c r="D14" s="10">
        <v>4109</v>
      </c>
      <c r="E14" s="10">
        <f>SUM(D7:D14)</f>
        <v>23789</v>
      </c>
      <c r="F14" s="10">
        <f>AVERAGE(D7:D14)</f>
        <v>2973.625</v>
      </c>
      <c r="G14" s="10">
        <f>COUNT(D7:D14)</f>
        <v>8</v>
      </c>
      <c r="H14" s="10">
        <v>1536</v>
      </c>
      <c r="I14" s="10">
        <f>E14*H14/1024*0.00000001667+G14*0.0000002</f>
        <v>0.000596443945</v>
      </c>
      <c r="J14" s="10"/>
      <c r="K14" s="10">
        <v>2860</v>
      </c>
      <c r="L14" s="10">
        <f>K14*G14*H14/1024*N3+G14*0.0000002</f>
        <v>0.0005737144</v>
      </c>
      <c r="M14" s="10">
        <f>100-(I14/L14)*100</f>
        <v>-3.961822293461694</v>
      </c>
      <c r="N14" s="10"/>
    </row>
    <row r="15" ht="20.05" customHeight="1">
      <c r="A15" t="s" s="8">
        <v>16</v>
      </c>
      <c r="B15" s="9">
        <v>931</v>
      </c>
      <c r="C15" s="10">
        <v>313</v>
      </c>
      <c r="D15" s="10">
        <v>2566</v>
      </c>
      <c r="E15" s="12">
        <f>E14/D72</f>
        <v>0.1309418965631124</v>
      </c>
      <c r="F15" s="10"/>
      <c r="G15" s="10"/>
      <c r="H15" s="10"/>
      <c r="I15" s="10"/>
      <c r="J15" s="10"/>
      <c r="K15" s="10"/>
      <c r="L15" s="10"/>
      <c r="M15" s="10"/>
      <c r="N15" s="10"/>
    </row>
    <row r="16" ht="20.05" customHeight="1">
      <c r="A16" t="s" s="8">
        <v>16</v>
      </c>
      <c r="B16" s="9">
        <v>912</v>
      </c>
      <c r="C16" s="10">
        <v>347</v>
      </c>
      <c r="D16" s="10">
        <v>2595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ht="20.05" customHeight="1">
      <c r="A17" t="s" s="8">
        <v>16</v>
      </c>
      <c r="B17" s="9">
        <v>1026</v>
      </c>
      <c r="C17" s="10">
        <v>300</v>
      </c>
      <c r="D17" s="10">
        <v>2628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ht="20.05" customHeight="1">
      <c r="A18" t="s" s="8">
        <v>16</v>
      </c>
      <c r="B18" s="9">
        <v>806</v>
      </c>
      <c r="C18" s="10">
        <v>231</v>
      </c>
      <c r="D18" s="10">
        <v>2353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ht="20.05" customHeight="1">
      <c r="A19" t="s" s="8">
        <v>16</v>
      </c>
      <c r="B19" s="9">
        <v>718</v>
      </c>
      <c r="C19" s="10">
        <v>361</v>
      </c>
      <c r="D19" s="10">
        <v>2369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ht="20.05" customHeight="1">
      <c r="A20" t="s" s="8">
        <v>16</v>
      </c>
      <c r="B20" s="9">
        <v>632</v>
      </c>
      <c r="C20" s="10">
        <v>345</v>
      </c>
      <c r="D20" s="10">
        <v>2212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ht="20.05" customHeight="1">
      <c r="A21" t="s" s="8">
        <v>16</v>
      </c>
      <c r="B21" s="9">
        <v>560</v>
      </c>
      <c r="C21" s="10">
        <v>352</v>
      </c>
      <c r="D21" s="10">
        <v>2156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ht="20.05" customHeight="1">
      <c r="A22" t="s" s="8">
        <v>16</v>
      </c>
      <c r="B22" s="9">
        <v>723</v>
      </c>
      <c r="C22" s="10">
        <v>315</v>
      </c>
      <c r="D22" s="10">
        <v>2350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ht="20.05" customHeight="1">
      <c r="A23" t="s" s="8">
        <v>16</v>
      </c>
      <c r="B23" s="9">
        <v>1099</v>
      </c>
      <c r="C23" s="10">
        <v>239</v>
      </c>
      <c r="D23" s="10">
        <v>2512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ht="20.05" customHeight="1">
      <c r="A24" t="s" s="8">
        <v>16</v>
      </c>
      <c r="B24" s="9">
        <v>972</v>
      </c>
      <c r="C24" s="10">
        <v>517</v>
      </c>
      <c r="D24" s="10">
        <v>2603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ht="20.05" customHeight="1">
      <c r="A25" t="s" s="8">
        <v>16</v>
      </c>
      <c r="B25" s="9">
        <v>792</v>
      </c>
      <c r="C25" s="10">
        <v>541</v>
      </c>
      <c r="D25" s="10">
        <v>2607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ht="20.05" customHeight="1">
      <c r="A26" t="s" s="8">
        <v>16</v>
      </c>
      <c r="B26" s="9">
        <v>843</v>
      </c>
      <c r="C26" s="10">
        <v>333</v>
      </c>
      <c r="D26" s="10">
        <v>2468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ht="20.05" customHeight="1">
      <c r="A27" t="s" s="8">
        <v>16</v>
      </c>
      <c r="B27" s="9">
        <v>795</v>
      </c>
      <c r="C27" s="10">
        <v>1075</v>
      </c>
      <c r="D27" s="10">
        <v>3169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ht="20.05" customHeight="1">
      <c r="A28" t="s" s="8">
        <v>16</v>
      </c>
      <c r="B28" s="9">
        <v>851</v>
      </c>
      <c r="C28" s="10">
        <v>493</v>
      </c>
      <c r="D28" s="10">
        <v>2598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ht="20.05" customHeight="1">
      <c r="A29" t="s" s="8">
        <v>16</v>
      </c>
      <c r="B29" s="9">
        <v>928</v>
      </c>
      <c r="C29" s="10">
        <v>240</v>
      </c>
      <c r="D29" s="10">
        <v>2321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ht="20.05" customHeight="1">
      <c r="A30" t="s" s="8">
        <v>16</v>
      </c>
      <c r="B30" s="9">
        <v>587</v>
      </c>
      <c r="C30" s="10">
        <v>359</v>
      </c>
      <c r="D30" s="10">
        <v>2220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ht="20.05" customHeight="1">
      <c r="A31" t="s" s="8">
        <v>16</v>
      </c>
      <c r="B31" s="9">
        <v>670</v>
      </c>
      <c r="C31" s="10">
        <v>295</v>
      </c>
      <c r="D31" s="10">
        <v>2212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ht="20.05" customHeight="1">
      <c r="A32" t="s" s="8">
        <v>16</v>
      </c>
      <c r="B32" s="9">
        <v>987</v>
      </c>
      <c r="C32" s="10">
        <v>254</v>
      </c>
      <c r="D32" s="10">
        <v>2447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ht="20.05" customHeight="1">
      <c r="A33" t="s" s="8">
        <v>16</v>
      </c>
      <c r="B33" s="9">
        <v>1100</v>
      </c>
      <c r="C33" s="10">
        <v>272</v>
      </c>
      <c r="D33" s="10">
        <v>2741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ht="20.05" customHeight="1">
      <c r="A34" t="s" s="8">
        <v>16</v>
      </c>
      <c r="B34" s="9">
        <v>1217</v>
      </c>
      <c r="C34" s="10">
        <v>177</v>
      </c>
      <c r="D34" s="10">
        <v>2654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ht="20.05" customHeight="1">
      <c r="A35" t="s" s="8">
        <v>16</v>
      </c>
      <c r="B35" s="9">
        <v>613</v>
      </c>
      <c r="C35" s="10">
        <v>641</v>
      </c>
      <c r="D35" s="10">
        <v>2539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ht="20.05" customHeight="1">
      <c r="A36" t="s" s="8">
        <v>16</v>
      </c>
      <c r="B36" s="9">
        <v>930</v>
      </c>
      <c r="C36" s="10">
        <v>257</v>
      </c>
      <c r="D36" s="10">
        <v>2487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ht="20.05" customHeight="1">
      <c r="A37" t="s" s="8">
        <v>16</v>
      </c>
      <c r="B37" s="9">
        <v>1020</v>
      </c>
      <c r="C37" s="10">
        <v>288</v>
      </c>
      <c r="D37" s="10">
        <v>2564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ht="20.05" customHeight="1">
      <c r="A38" t="s" s="8">
        <v>16</v>
      </c>
      <c r="B38" s="9">
        <v>964</v>
      </c>
      <c r="C38" s="10">
        <v>668</v>
      </c>
      <c r="D38" s="10">
        <v>2853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ht="20.05" customHeight="1">
      <c r="A39" t="s" s="8">
        <v>16</v>
      </c>
      <c r="B39" s="9">
        <v>1045</v>
      </c>
      <c r="C39" s="10">
        <v>377</v>
      </c>
      <c r="D39" s="10">
        <v>2639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ht="20.05" customHeight="1">
      <c r="A40" t="s" s="8">
        <v>16</v>
      </c>
      <c r="B40" s="9">
        <v>992</v>
      </c>
      <c r="C40" s="10">
        <v>356</v>
      </c>
      <c r="D40" s="10">
        <v>2656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ht="20.05" customHeight="1">
      <c r="A41" t="s" s="8">
        <v>16</v>
      </c>
      <c r="B41" s="9">
        <v>691</v>
      </c>
      <c r="C41" s="10">
        <v>652</v>
      </c>
      <c r="D41" s="10">
        <v>2688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ht="20.05" customHeight="1">
      <c r="A42" t="s" s="8">
        <v>16</v>
      </c>
      <c r="B42" s="9">
        <v>1105</v>
      </c>
      <c r="C42" s="10">
        <v>287</v>
      </c>
      <c r="D42" s="10">
        <v>2668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ht="20.05" customHeight="1">
      <c r="A43" t="s" s="8">
        <v>16</v>
      </c>
      <c r="B43" s="9">
        <v>669</v>
      </c>
      <c r="C43" s="10">
        <v>284</v>
      </c>
      <c r="D43" s="10">
        <v>2138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ht="20.05" customHeight="1">
      <c r="A44" t="s" s="8">
        <v>16</v>
      </c>
      <c r="B44" s="9">
        <v>849</v>
      </c>
      <c r="C44" s="10">
        <v>295</v>
      </c>
      <c r="D44" s="10">
        <v>2412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ht="20.05" customHeight="1">
      <c r="A45" t="s" s="8">
        <v>16</v>
      </c>
      <c r="B45" s="9">
        <v>1105</v>
      </c>
      <c r="C45" s="10">
        <v>267</v>
      </c>
      <c r="D45" s="10">
        <v>2691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ht="20.05" customHeight="1">
      <c r="A46" t="s" s="8">
        <v>16</v>
      </c>
      <c r="B46" s="9">
        <v>1087</v>
      </c>
      <c r="C46" s="10">
        <v>364</v>
      </c>
      <c r="D46" s="10">
        <v>2616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ht="20.05" customHeight="1">
      <c r="A47" t="s" s="8">
        <v>16</v>
      </c>
      <c r="B47" s="9">
        <v>1139</v>
      </c>
      <c r="C47" s="10">
        <v>407</v>
      </c>
      <c r="D47" s="10">
        <v>2695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ht="20.05" customHeight="1">
      <c r="A48" t="s" s="8">
        <v>16</v>
      </c>
      <c r="B48" s="9">
        <v>1113</v>
      </c>
      <c r="C48" s="10">
        <v>1625</v>
      </c>
      <c r="D48" s="10">
        <v>3931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ht="20.05" customHeight="1">
      <c r="A49" t="s" s="8">
        <v>16</v>
      </c>
      <c r="B49" s="9">
        <v>873</v>
      </c>
      <c r="C49" s="10">
        <v>299</v>
      </c>
      <c r="D49" s="10">
        <v>2361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ht="20.05" customHeight="1">
      <c r="A50" t="s" s="8">
        <v>16</v>
      </c>
      <c r="B50" s="9">
        <v>678</v>
      </c>
      <c r="C50" s="10">
        <v>336</v>
      </c>
      <c r="D50" s="10">
        <v>2323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ht="20.05" customHeight="1">
      <c r="A51" t="s" s="8">
        <v>16</v>
      </c>
      <c r="B51" s="9">
        <v>975</v>
      </c>
      <c r="C51" s="10">
        <v>188</v>
      </c>
      <c r="D51" s="10">
        <v>2454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ht="20.05" customHeight="1">
      <c r="A52" t="s" s="8">
        <v>16</v>
      </c>
      <c r="B52" s="9">
        <v>891</v>
      </c>
      <c r="C52" s="10">
        <v>485</v>
      </c>
      <c r="D52" s="10">
        <v>2678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ht="20.05" customHeight="1">
      <c r="A53" t="s" s="8">
        <v>16</v>
      </c>
      <c r="B53" s="9">
        <v>1384</v>
      </c>
      <c r="C53" s="10">
        <v>274</v>
      </c>
      <c r="D53" s="10">
        <v>2846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ht="20.05" customHeight="1">
      <c r="A54" t="s" s="8">
        <v>16</v>
      </c>
      <c r="B54" s="9">
        <v>1728</v>
      </c>
      <c r="C54" s="10">
        <v>965</v>
      </c>
      <c r="D54" s="10">
        <v>3822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ht="20.05" customHeight="1">
      <c r="A55" t="s" s="8">
        <v>16</v>
      </c>
      <c r="B55" s="9">
        <v>1547</v>
      </c>
      <c r="C55" s="10">
        <v>439</v>
      </c>
      <c r="D55" s="10">
        <v>3144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ht="20.05" customHeight="1">
      <c r="A56" t="s" s="8">
        <v>16</v>
      </c>
      <c r="B56" s="9">
        <v>890</v>
      </c>
      <c r="C56" s="10">
        <v>1823</v>
      </c>
      <c r="D56" s="10">
        <v>4036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ht="20.05" customHeight="1">
      <c r="A57" t="s" s="8">
        <v>16</v>
      </c>
      <c r="B57" s="9">
        <v>871</v>
      </c>
      <c r="C57" s="10">
        <v>270</v>
      </c>
      <c r="D57" s="10">
        <v>2405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ht="20.05" customHeight="1">
      <c r="A58" t="s" s="8">
        <v>16</v>
      </c>
      <c r="B58" s="9">
        <v>1065</v>
      </c>
      <c r="C58" s="10">
        <v>371</v>
      </c>
      <c r="D58" s="10">
        <v>2631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ht="20.05" customHeight="1">
      <c r="A59" t="s" s="8">
        <v>16</v>
      </c>
      <c r="B59" s="9">
        <v>1086</v>
      </c>
      <c r="C59" s="10">
        <v>375</v>
      </c>
      <c r="D59" s="10">
        <v>2650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ht="20.05" customHeight="1">
      <c r="A60" t="s" s="8">
        <v>16</v>
      </c>
      <c r="B60" s="9">
        <v>740</v>
      </c>
      <c r="C60" s="10">
        <v>261</v>
      </c>
      <c r="D60" s="10">
        <v>2255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ht="20.05" customHeight="1">
      <c r="A61" t="s" s="8">
        <v>16</v>
      </c>
      <c r="B61" s="9">
        <v>1284</v>
      </c>
      <c r="C61" s="10">
        <v>369</v>
      </c>
      <c r="D61" s="10">
        <v>2802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ht="20.05" customHeight="1">
      <c r="A62" t="s" s="8">
        <v>16</v>
      </c>
      <c r="B62" s="9">
        <v>684</v>
      </c>
      <c r="C62" s="10">
        <v>264</v>
      </c>
      <c r="D62" s="10">
        <v>2224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ht="20.05" customHeight="1">
      <c r="A63" t="s" s="8">
        <v>16</v>
      </c>
      <c r="B63" s="9">
        <v>717</v>
      </c>
      <c r="C63" s="10">
        <v>423</v>
      </c>
      <c r="D63" s="10">
        <v>2410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ht="20.05" customHeight="1">
      <c r="A64" t="s" s="8">
        <v>16</v>
      </c>
      <c r="B64" s="9">
        <v>939</v>
      </c>
      <c r="C64" s="10">
        <v>311</v>
      </c>
      <c r="D64" s="10">
        <v>2532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ht="20.05" customHeight="1">
      <c r="A65" t="s" s="8">
        <v>16</v>
      </c>
      <c r="B65" s="9">
        <v>1060</v>
      </c>
      <c r="C65" s="10">
        <v>371</v>
      </c>
      <c r="D65" s="10">
        <v>2636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ht="20.05" customHeight="1">
      <c r="A66" t="s" s="8">
        <v>16</v>
      </c>
      <c r="B66" s="9">
        <v>678</v>
      </c>
      <c r="C66" s="10">
        <v>361</v>
      </c>
      <c r="D66" s="10">
        <v>2301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ht="20.05" customHeight="1">
      <c r="A67" t="s" s="8">
        <v>16</v>
      </c>
      <c r="B67" s="9">
        <v>1176</v>
      </c>
      <c r="C67" s="10">
        <v>278</v>
      </c>
      <c r="D67" s="10">
        <v>2684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ht="20.05" customHeight="1">
      <c r="A68" t="s" s="8">
        <v>16</v>
      </c>
      <c r="B68" s="9">
        <v>878</v>
      </c>
      <c r="C68" s="10">
        <v>413</v>
      </c>
      <c r="D68" s="10">
        <v>2585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ht="20.05" customHeight="1">
      <c r="A69" t="s" s="8">
        <v>16</v>
      </c>
      <c r="B69" s="9">
        <v>758</v>
      </c>
      <c r="C69" s="10">
        <v>583</v>
      </c>
      <c r="D69" s="10">
        <v>2661</v>
      </c>
      <c r="E69" s="11"/>
      <c r="F69" s="10"/>
      <c r="G69" s="10"/>
      <c r="H69" s="10"/>
      <c r="I69" s="10"/>
      <c r="J69" s="10"/>
      <c r="K69" s="10"/>
      <c r="L69" s="10"/>
      <c r="M69" s="10"/>
      <c r="N69" s="10"/>
    </row>
    <row r="70" ht="20.05" customHeight="1">
      <c r="A70" t="s" s="8">
        <v>16</v>
      </c>
      <c r="B70" s="9">
        <v>1152</v>
      </c>
      <c r="C70" s="10">
        <v>1084</v>
      </c>
      <c r="D70" s="10">
        <v>3417</v>
      </c>
      <c r="E70" s="10">
        <f>SUM(D15:D70)</f>
        <v>147215</v>
      </c>
      <c r="F70" s="10">
        <f>AVERAGE(D15:D70)</f>
        <v>2628.839285714286</v>
      </c>
      <c r="G70" s="10">
        <f>COUNT(D15:D70)</f>
        <v>56</v>
      </c>
      <c r="H70" s="10">
        <v>1024</v>
      </c>
      <c r="I70" s="10">
        <f>E70*H70/1024*0.00000001667+G70*0.0000002</f>
        <v>0.002465274050</v>
      </c>
      <c r="J70" s="10"/>
      <c r="K70" s="10">
        <v>2596</v>
      </c>
      <c r="L70" s="10">
        <f>K70*G70*H70/1024*N3+G70*0.0000002</f>
        <v>0.002434617920</v>
      </c>
      <c r="M70" s="10">
        <f>100-(I70/L70)*100</f>
        <v>-1.25917622425122</v>
      </c>
      <c r="N70" s="10"/>
    </row>
    <row r="71" ht="20.05" customHeight="1">
      <c r="A71" s="13"/>
      <c r="B71" s="9"/>
      <c r="C71" s="10"/>
      <c r="D71" s="10"/>
      <c r="E71" s="12">
        <f>E70/D72</f>
        <v>0.8103161672427839</v>
      </c>
      <c r="F71" s="10"/>
      <c r="G71" s="10"/>
      <c r="H71" s="10"/>
      <c r="I71" s="10"/>
      <c r="J71" s="10"/>
      <c r="K71" s="10"/>
      <c r="L71" s="10"/>
      <c r="M71" s="10"/>
      <c r="N71" s="10"/>
    </row>
    <row r="72" ht="20.05" customHeight="1">
      <c r="A72" t="s" s="8">
        <v>17</v>
      </c>
      <c r="B72" s="9"/>
      <c r="C72" s="10"/>
      <c r="D72" s="10">
        <f>SUM(D3:D70)</f>
        <v>181676</v>
      </c>
      <c r="E72" s="10"/>
      <c r="F72" s="10"/>
      <c r="G72" s="10"/>
      <c r="H72" s="10"/>
      <c r="I72" s="10">
        <f>I70+I6+I14</f>
        <v>0.003329371355</v>
      </c>
      <c r="J72" s="10"/>
      <c r="K72" s="10"/>
      <c r="L72" s="10">
        <f>L70+L6+L14</f>
        <v>0.003298190120</v>
      </c>
      <c r="M72" s="10">
        <f>100-(I72/L72)*100</f>
        <v>-0.9454044147097136</v>
      </c>
      <c r="N72" s="10"/>
    </row>
    <row r="73" ht="20.05" customHeight="1">
      <c r="A73" t="s" s="8">
        <v>18</v>
      </c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ht="20.05" customHeight="1">
      <c r="A74" s="13"/>
      <c r="B74" s="9"/>
      <c r="C74" s="10"/>
      <c r="D74" s="10"/>
      <c r="E74" s="10"/>
      <c r="F74" s="10"/>
      <c r="G74" s="10"/>
      <c r="H74" s="10"/>
      <c r="I74" s="10">
        <f>L72/I72</f>
        <v>0.9906344977248716</v>
      </c>
      <c r="J74" s="10"/>
      <c r="K74" s="10"/>
      <c r="L74" s="10">
        <f>I72/L72</f>
        <v>1.009454044147097</v>
      </c>
      <c r="M74" s="10"/>
      <c r="N74" s="10"/>
    </row>
    <row r="75" ht="20.05" customHeight="1">
      <c r="A75" s="13"/>
      <c r="B75" s="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</row>
  </sheetData>
  <mergeCells count="1">
    <mergeCell ref="A1:N1"/>
  </mergeCells>
  <pageMargins left="1" right="1" top="1" bottom="1" header="0.25" footer="0.25"/>
  <pageSetup firstPageNumber="1" fitToHeight="1" fitToWidth="1" scale="46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