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Repository\daily\office\gate\excel\"/>
    </mc:Choice>
  </mc:AlternateContent>
  <xr:revisionPtr revIDLastSave="0" documentId="13_ncr:1_{91CFDC5B-E085-424C-97D0-880E0142E88A}" xr6:coauthVersionLast="45" xr6:coauthVersionMax="45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Sheet1" sheetId="1" r:id="rId1"/>
    <sheet name="sumif" sheetId="4" r:id="rId2"/>
    <sheet name="count" sheetId="5" r:id="rId3"/>
    <sheet name="数据集" sheetId="6" r:id="rId4"/>
    <sheet name="多表引用-A" sheetId="7" r:id="rId5"/>
    <sheet name="多表引用-B" sheetId="10" r:id="rId6"/>
    <sheet name="多表引用-C" sheetId="11" r:id="rId7"/>
    <sheet name="多表引用-汇总" sheetId="12" r:id="rId8"/>
    <sheet name="subtotal" sheetId="13" r:id="rId9"/>
  </sheets>
  <definedNames>
    <definedName name="_xlnm._FilterDatabase" localSheetId="8" hidden="1">subtotal!$A$22:$C$36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3" l="1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23" i="13"/>
  <c r="C15" i="13"/>
  <c r="C14" i="13"/>
  <c r="C12" i="13"/>
  <c r="C13" i="13"/>
  <c r="G4" i="13"/>
  <c r="F4" i="13"/>
  <c r="B15" i="13"/>
  <c r="B14" i="13"/>
  <c r="B13" i="13"/>
  <c r="B12" i="13"/>
  <c r="D3" i="13"/>
  <c r="D4" i="13"/>
  <c r="D5" i="13"/>
  <c r="D6" i="13"/>
  <c r="D7" i="13"/>
  <c r="D8" i="13"/>
  <c r="D9" i="13"/>
  <c r="D2" i="13"/>
  <c r="B5" i="12"/>
  <c r="B4" i="12"/>
  <c r="B3" i="12"/>
  <c r="B2" i="12"/>
  <c r="E6" i="10"/>
  <c r="E5" i="10"/>
  <c r="E6" i="11"/>
  <c r="E5" i="11"/>
  <c r="E4" i="11"/>
  <c r="E3" i="11"/>
  <c r="E2" i="11"/>
  <c r="E4" i="10"/>
  <c r="E3" i="10"/>
  <c r="E2" i="10"/>
  <c r="E3" i="7"/>
  <c r="E4" i="7"/>
  <c r="E5" i="7"/>
  <c r="E6" i="7"/>
  <c r="E2" i="7"/>
  <c r="I109" i="5"/>
  <c r="I108" i="5"/>
  <c r="B87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5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J18" i="5"/>
  <c r="H19" i="5"/>
  <c r="H18" i="5"/>
  <c r="G11" i="5" l="1"/>
  <c r="G10" i="5"/>
  <c r="G9" i="5"/>
  <c r="G8" i="5"/>
  <c r="G30" i="4"/>
  <c r="G29" i="4"/>
  <c r="E9" i="4"/>
  <c r="I19" i="4"/>
  <c r="I20" i="4"/>
  <c r="I21" i="4"/>
  <c r="E11" i="4"/>
  <c r="E10" i="4"/>
  <c r="H9" i="1"/>
  <c r="C11" i="1"/>
  <c r="C10" i="1"/>
  <c r="C7" i="1"/>
</calcChain>
</file>

<file path=xl/sharedStrings.xml><?xml version="1.0" encoding="utf-8"?>
<sst xmlns="http://schemas.openxmlformats.org/spreadsheetml/2006/main" count="363" uniqueCount="137">
  <si>
    <t>12334556666</t>
    <phoneticPr fontId="1" type="noConversion"/>
  </si>
  <si>
    <t>数字开头加单引号可以将其变为文本型数字</t>
    <phoneticPr fontId="1" type="noConversion"/>
  </si>
  <si>
    <t>瞿看海qkh</t>
    <phoneticPr fontId="1" type="noConversion"/>
  </si>
  <si>
    <t>任鑫rx</t>
    <phoneticPr fontId="1" type="noConversion"/>
  </si>
  <si>
    <t>你好烦</t>
    <phoneticPr fontId="1" type="noConversion"/>
  </si>
  <si>
    <t>范德萨范德萨</t>
    <phoneticPr fontId="1" type="noConversion"/>
  </si>
  <si>
    <t>大幅度发</t>
    <phoneticPr fontId="1" type="noConversion"/>
  </si>
  <si>
    <t>len()与lenb()</t>
    <phoneticPr fontId="1" type="noConversion"/>
  </si>
  <si>
    <t>ctrl + shift + →</t>
    <phoneticPr fontId="1" type="noConversion"/>
  </si>
  <si>
    <t>选中横向连续的单元格</t>
    <phoneticPr fontId="1" type="noConversion"/>
  </si>
  <si>
    <t>款项类型</t>
    <phoneticPr fontId="1" type="noConversion"/>
  </si>
  <si>
    <t>公积金</t>
    <phoneticPr fontId="1" type="noConversion"/>
  </si>
  <si>
    <t>教育支出</t>
    <phoneticPr fontId="1" type="noConversion"/>
  </si>
  <si>
    <t>社保</t>
    <phoneticPr fontId="1" type="noConversion"/>
  </si>
  <si>
    <t>金额</t>
    <phoneticPr fontId="1" type="noConversion"/>
  </si>
  <si>
    <t>款项</t>
    <phoneticPr fontId="1" type="noConversion"/>
  </si>
  <si>
    <t>总和</t>
    <phoneticPr fontId="1" type="noConversion"/>
  </si>
  <si>
    <t>单条件求和SUMIF</t>
    <phoneticPr fontId="1" type="noConversion"/>
  </si>
  <si>
    <t>1单列条件，单列求和</t>
    <phoneticPr fontId="1" type="noConversion"/>
  </si>
  <si>
    <t>2多列条件，多列求和</t>
    <phoneticPr fontId="1" type="noConversion"/>
  </si>
  <si>
    <t>SUMIF(criteria_range条件区域，criteria求和条件，[SUM_RANGE求和区域，如省略默认为条件区域])</t>
  </si>
  <si>
    <t>SUMIF(A$16:F$21,H17,B$16)</t>
    <phoneticPr fontId="1" type="noConversion"/>
  </si>
  <si>
    <t>SUMIF(A$7:A$12,D8,B$7:B$12)</t>
    <phoneticPr fontId="1" type="noConversion"/>
  </si>
  <si>
    <t>部门</t>
    <phoneticPr fontId="1" type="noConversion"/>
  </si>
  <si>
    <t>行政部</t>
    <phoneticPr fontId="1" type="noConversion"/>
  </si>
  <si>
    <t>会计部</t>
    <phoneticPr fontId="1" type="noConversion"/>
  </si>
  <si>
    <t>人事部</t>
    <phoneticPr fontId="1" type="noConversion"/>
  </si>
  <si>
    <t>工会</t>
    <phoneticPr fontId="1" type="noConversion"/>
  </si>
  <si>
    <t>科目名称</t>
    <phoneticPr fontId="1" type="noConversion"/>
  </si>
  <si>
    <t>SUMIFS(sum_range求和区域, criteria_range1条件区域1, criteria1条件1,[criteria_range2条件区域2, criteria2条件2],...)</t>
  </si>
  <si>
    <t>多条件求和SUMIFS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</si>
  <si>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</si>
  <si>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</si>
  <si>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</si>
  <si>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总笔数</t>
    <phoneticPr fontId="1" type="noConversion"/>
  </si>
  <si>
    <t>列</t>
    <phoneticPr fontId="1" type="noConversion"/>
  </si>
  <si>
    <t>行</t>
    <phoneticPr fontId="1" type="noConversion"/>
  </si>
  <si>
    <t>区域</t>
    <phoneticPr fontId="1" type="noConversion"/>
  </si>
  <si>
    <t>多个参数</t>
    <phoneticPr fontId="1" type="noConversion"/>
  </si>
  <si>
    <t>操作区域</t>
    <phoneticPr fontId="1" type="noConversion"/>
  </si>
  <si>
    <t>COUNT()</t>
    <phoneticPr fontId="1" type="noConversion"/>
  </si>
  <si>
    <t>只数数字，可对多个参数，行，列，区域进行计数</t>
    <phoneticPr fontId="1" type="noConversion"/>
  </si>
  <si>
    <t>COUNTIF()</t>
    <phoneticPr fontId="1" type="noConversion"/>
  </si>
  <si>
    <t>COUNTIF(COUNT_range,count_criterial)</t>
    <phoneticPr fontId="1" type="noConversion"/>
  </si>
  <si>
    <t>科目划分</t>
    <phoneticPr fontId="1" type="noConversion"/>
  </si>
  <si>
    <t>笔数</t>
    <phoneticPr fontId="1" type="noConversion"/>
  </si>
  <si>
    <t>公积金</t>
    <phoneticPr fontId="1" type="noConversion"/>
  </si>
  <si>
    <t>教育支出</t>
    <phoneticPr fontId="1" type="noConversion"/>
  </si>
  <si>
    <t>大于500的笔数</t>
    <phoneticPr fontId="1" type="noConversion"/>
  </si>
  <si>
    <t>学生名单</t>
    <phoneticPr fontId="1" type="noConversion"/>
  </si>
  <si>
    <t>是否体检</t>
    <phoneticPr fontId="1" type="noConversion"/>
  </si>
  <si>
    <t>已体检人员名单</t>
    <phoneticPr fontId="1" type="noConversion"/>
  </si>
  <si>
    <t>IF(COUNTIF(E:E,A22)=0,"否","是")</t>
    <phoneticPr fontId="1" type="noConversion"/>
  </si>
  <si>
    <t>来与没来，签未签到，等等</t>
    <phoneticPr fontId="1" type="noConversion"/>
  </si>
  <si>
    <t>银行卡号</t>
    <phoneticPr fontId="1" type="noConversion"/>
  </si>
  <si>
    <t>4218709452744260077</t>
  </si>
  <si>
    <t>5274146499995115828</t>
  </si>
  <si>
    <t>6225817582183755197</t>
  </si>
  <si>
    <t>6282027733394045207</t>
  </si>
  <si>
    <t>5587305922966534555</t>
  </si>
  <si>
    <t>3769696525319211325</t>
  </si>
  <si>
    <t>3568892195820456750</t>
  </si>
  <si>
    <t>6283627287203335844</t>
  </si>
  <si>
    <t>622282273983383620</t>
  </si>
  <si>
    <t>4041731060046389304</t>
  </si>
  <si>
    <t>5287086904455542774</t>
  </si>
  <si>
    <t>4041713405092693746</t>
  </si>
  <si>
    <t>4003604292093512993</t>
  </si>
  <si>
    <t>6226033449031781272</t>
  </si>
  <si>
    <t>5525834134825364595</t>
  </si>
  <si>
    <t>5525859496115778515</t>
  </si>
  <si>
    <t>4391885870136037727</t>
  </si>
  <si>
    <t>5176361183608298088</t>
  </si>
  <si>
    <t>5194129487193669725</t>
  </si>
  <si>
    <t>6225771575683836045</t>
  </si>
  <si>
    <t>王国贤</t>
  </si>
  <si>
    <t>卞昕蕊</t>
  </si>
  <si>
    <t>韦雅涵</t>
  </si>
  <si>
    <t>柳东东</t>
  </si>
  <si>
    <t>贺淳美</t>
  </si>
  <si>
    <t>汤淑慧</t>
  </si>
  <si>
    <t>苏亦菲</t>
  </si>
  <si>
    <t>冯泽惠</t>
  </si>
  <si>
    <t>郎益冉</t>
  </si>
  <si>
    <t>唐明远</t>
  </si>
  <si>
    <t>顾国栋</t>
  </si>
  <si>
    <t>云国栋</t>
  </si>
  <si>
    <t>殷涵越</t>
  </si>
  <si>
    <t>秦涵越</t>
  </si>
  <si>
    <t>卫慧嘉</t>
  </si>
  <si>
    <t>罗萌</t>
  </si>
  <si>
    <t>周易轩</t>
  </si>
  <si>
    <t>俞清妍</t>
  </si>
  <si>
    <t>伍益冉</t>
  </si>
  <si>
    <t>孔佳钰</t>
  </si>
  <si>
    <t>出现的次数</t>
    <phoneticPr fontId="1" type="noConversion"/>
  </si>
  <si>
    <t>条件格式</t>
    <phoneticPr fontId="1" type="noConversion"/>
  </si>
  <si>
    <t>开始-&gt;样式-&gt;条件格式</t>
    <phoneticPr fontId="1" type="noConversion"/>
  </si>
  <si>
    <t>数据有效性</t>
    <phoneticPr fontId="1" type="noConversion"/>
  </si>
  <si>
    <t>对数据有效性中的公式进行运算，true放行，false抛出错误</t>
    <phoneticPr fontId="1" type="noConversion"/>
  </si>
  <si>
    <t>将A87:A100设置为禁止输入重复数据</t>
    <phoneticPr fontId="1" type="noConversion"/>
  </si>
  <si>
    <t>请输入数据</t>
    <phoneticPr fontId="1" type="noConversion"/>
  </si>
  <si>
    <t>COUNTIFS</t>
    <phoneticPr fontId="1" type="noConversion"/>
  </si>
  <si>
    <t>科目</t>
    <phoneticPr fontId="1" type="noConversion"/>
  </si>
  <si>
    <t>姓名</t>
    <phoneticPr fontId="1" type="noConversion"/>
  </si>
  <si>
    <t>基本工资</t>
    <phoneticPr fontId="1" type="noConversion"/>
  </si>
  <si>
    <t>岗位工资</t>
    <phoneticPr fontId="1" type="noConversion"/>
  </si>
  <si>
    <t>奖金</t>
    <phoneticPr fontId="1" type="noConversion"/>
  </si>
  <si>
    <t>合计</t>
    <phoneticPr fontId="1" type="noConversion"/>
  </si>
  <si>
    <t>统计要求</t>
    <phoneticPr fontId="1" type="noConversion"/>
  </si>
  <si>
    <t>值</t>
    <phoneticPr fontId="1" type="noConversion"/>
  </si>
  <si>
    <t>总人数</t>
    <phoneticPr fontId="1" type="noConversion"/>
  </si>
  <si>
    <t>领取岗位工资人员数</t>
    <phoneticPr fontId="1" type="noConversion"/>
  </si>
  <si>
    <t>获得奖金人数</t>
    <phoneticPr fontId="1" type="noConversion"/>
  </si>
  <si>
    <t>人均基本工资</t>
    <phoneticPr fontId="1" type="noConversion"/>
  </si>
  <si>
    <t>A产品销售量</t>
    <phoneticPr fontId="1" type="noConversion"/>
  </si>
  <si>
    <t>A产品销售额</t>
    <phoneticPr fontId="1" type="noConversion"/>
  </si>
  <si>
    <t>一部</t>
    <phoneticPr fontId="1" type="noConversion"/>
  </si>
  <si>
    <t>二部</t>
    <phoneticPr fontId="1" type="noConversion"/>
  </si>
  <si>
    <t>三部</t>
    <phoneticPr fontId="1" type="noConversion"/>
  </si>
  <si>
    <t>四部</t>
    <phoneticPr fontId="1" type="noConversion"/>
  </si>
  <si>
    <t>五部</t>
    <phoneticPr fontId="1" type="noConversion"/>
  </si>
  <si>
    <t>计算项目</t>
    <phoneticPr fontId="1" type="noConversion"/>
  </si>
  <si>
    <t>总量</t>
    <phoneticPr fontId="1" type="noConversion"/>
  </si>
  <si>
    <t>销售量</t>
    <phoneticPr fontId="1" type="noConversion"/>
  </si>
  <si>
    <t>当前筛选后的总量</t>
    <phoneticPr fontId="1" type="noConversion"/>
  </si>
  <si>
    <t>平均销售额</t>
    <phoneticPr fontId="1" type="noConversion"/>
  </si>
  <si>
    <t>最大销售额</t>
    <phoneticPr fontId="1" type="noConversion"/>
  </si>
  <si>
    <t>最小销售额</t>
    <phoneticPr fontId="1" type="noConversion"/>
  </si>
  <si>
    <t>序号</t>
    <phoneticPr fontId="1" type="noConversion"/>
  </si>
  <si>
    <t>时政新闻部</t>
    <phoneticPr fontId="1" type="noConversion"/>
  </si>
  <si>
    <t>时事评论部</t>
    <phoneticPr fontId="1" type="noConversion"/>
  </si>
  <si>
    <t>社委办</t>
    <phoneticPr fontId="1" type="noConversion"/>
  </si>
  <si>
    <t>计划财务部</t>
    <phoneticPr fontId="1" type="noConversion"/>
  </si>
  <si>
    <t>党总支</t>
    <phoneticPr fontId="1" type="noConversion"/>
  </si>
  <si>
    <t>筛选后重编序列号</t>
    <phoneticPr fontId="1" type="noConversion"/>
  </si>
  <si>
    <t>SUBTOTAL(103,$B$23:B23)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</si>
</sst>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2" borderId="0" xfId="0" applyFont="1" applyFill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3" borderId="0" xfId="0" applyNumberFormat="1" applyFill="1" applyBorder="1" applyAlignment="1">
      <alignment horizontal="left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12"/>
  <sheetViews>
    <sheetView topLeftCell="A13" workbookViewId="0">
      <selection activeCell="A14" sqref="A14:E30"/>
    </sheetView>
  </sheetViews>
  <sheetFormatPr defaultRowHeight="14.25" x14ac:dyDescent="0.2"/>
  <cols>
    <col min="1" max="2" width="40.125" bestFit="1" customWidth="1"/>
    <col min="3" max="3" width="19.75" customWidth="1"/>
    <col min="4" max="4" width="17.75" customWidth="1"/>
  </cols>
  <sheetData>
    <row r="5" spans="1:8" x14ac:dyDescent="0.2">
      <c r="A5" t="s">
        <v>1</v>
      </c>
      <c r="B5" s="1" t="s">
        <v>0</v>
      </c>
    </row>
    <row r="7" spans="1:8" x14ac:dyDescent="0.2">
      <c r="A7">
        <v>1</v>
      </c>
      <c r="B7">
        <v>1</v>
      </c>
      <c r="C7" t="b">
        <f>A7=B7</f>
        <v>1</v>
      </c>
    </row>
    <row r="9" spans="1:8" x14ac:dyDescent="0.2">
      <c r="A9" t="s">
        <v>7</v>
      </c>
      <c r="H9">
        <f>SUM(F16)</f>
        <v>0</v>
      </c>
    </row>
    <row r="10" spans="1:8" x14ac:dyDescent="0.2">
      <c r="B10" t="s">
        <v>2</v>
      </c>
      <c r="C10" t="str">
        <f>LEFT(B10,LENB(B10)-LEN(B10))</f>
        <v>瞿看海</v>
      </c>
      <c r="D10" t="s">
        <v>4</v>
      </c>
      <c r="E10" t="s">
        <v>6</v>
      </c>
      <c r="F10" t="s">
        <v>5</v>
      </c>
    </row>
    <row r="11" spans="1:8" x14ac:dyDescent="0.2">
      <c r="B11" t="s">
        <v>3</v>
      </c>
      <c r="C11" t="str">
        <f>LEFT(B11,LENB(B11)-LEN(B11))</f>
        <v>任鑫</v>
      </c>
    </row>
    <row r="12" spans="1:8" x14ac:dyDescent="0.2">
      <c r="A12" t="s">
        <v>8</v>
      </c>
      <c r="B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3F3-6519-4EFD-945A-1C4CFB7E3F2B}">
  <dimension ref="A3:I37"/>
  <sheetViews>
    <sheetView topLeftCell="A25" workbookViewId="0">
      <selection activeCell="A27" sqref="A27:C35"/>
    </sheetView>
  </sheetViews>
  <sheetFormatPr defaultRowHeight="14.25" x14ac:dyDescent="0.2"/>
  <cols>
    <col min="1" max="1" width="10.125" customWidth="1"/>
    <col min="2" max="2" width="9.375" customWidth="1"/>
  </cols>
  <sheetData>
    <row r="3" spans="1:5" x14ac:dyDescent="0.2">
      <c r="A3" s="4" t="s">
        <v>17</v>
      </c>
    </row>
    <row r="4" spans="1:5" x14ac:dyDescent="0.2">
      <c r="A4" s="5" t="s">
        <v>20</v>
      </c>
    </row>
    <row r="5" spans="1:5" x14ac:dyDescent="0.2">
      <c r="A5" t="s">
        <v>18</v>
      </c>
    </row>
    <row r="6" spans="1:5" x14ac:dyDescent="0.2">
      <c r="A6" s="4" t="s">
        <v>22</v>
      </c>
    </row>
    <row r="7" spans="1:5" x14ac:dyDescent="0.2">
      <c r="A7" s="2" t="s">
        <v>10</v>
      </c>
      <c r="B7" s="2" t="s">
        <v>14</v>
      </c>
    </row>
    <row r="8" spans="1:5" x14ac:dyDescent="0.2">
      <c r="A8" s="3" t="s">
        <v>11</v>
      </c>
      <c r="B8" s="3">
        <v>1600</v>
      </c>
      <c r="D8" s="2" t="s">
        <v>15</v>
      </c>
      <c r="E8" s="2" t="s">
        <v>16</v>
      </c>
    </row>
    <row r="9" spans="1:5" x14ac:dyDescent="0.2">
      <c r="A9" s="3" t="s">
        <v>12</v>
      </c>
      <c r="B9" s="3">
        <v>500</v>
      </c>
      <c r="D9" t="s">
        <v>11</v>
      </c>
      <c r="E9">
        <f>SUMIF(A$8:A$13,D9,B$8:B$13)</f>
        <v>2960</v>
      </c>
    </row>
    <row r="10" spans="1:5" x14ac:dyDescent="0.2">
      <c r="A10" s="3" t="s">
        <v>11</v>
      </c>
      <c r="B10" s="3">
        <v>1360</v>
      </c>
      <c r="D10" t="s">
        <v>13</v>
      </c>
      <c r="E10">
        <f>SUMIF(A$8:A$13,D10,B$8:B$13)</f>
        <v>1560</v>
      </c>
    </row>
    <row r="11" spans="1:5" x14ac:dyDescent="0.2">
      <c r="A11" s="3" t="s">
        <v>13</v>
      </c>
      <c r="B11" s="3">
        <v>780</v>
      </c>
      <c r="D11" t="s">
        <v>12</v>
      </c>
      <c r="E11">
        <f>SUMIF(A$8:A$13,D11,B$8:B$13)</f>
        <v>950</v>
      </c>
    </row>
    <row r="12" spans="1:5" x14ac:dyDescent="0.2">
      <c r="A12" s="3" t="s">
        <v>12</v>
      </c>
      <c r="B12" s="3">
        <v>450</v>
      </c>
    </row>
    <row r="13" spans="1:5" x14ac:dyDescent="0.2">
      <c r="A13" s="3" t="s">
        <v>13</v>
      </c>
      <c r="B13" s="3">
        <v>780</v>
      </c>
    </row>
    <row r="15" spans="1:5" x14ac:dyDescent="0.2">
      <c r="A15" t="s">
        <v>19</v>
      </c>
    </row>
    <row r="16" spans="1:5" x14ac:dyDescent="0.2">
      <c r="A16" s="4" t="s">
        <v>21</v>
      </c>
    </row>
    <row r="17" spans="1:9" x14ac:dyDescent="0.2">
      <c r="A17" s="2" t="s">
        <v>10</v>
      </c>
      <c r="B17" s="2" t="s">
        <v>14</v>
      </c>
      <c r="C17" s="2" t="s">
        <v>10</v>
      </c>
      <c r="D17" s="2" t="s">
        <v>14</v>
      </c>
      <c r="E17" s="2" t="s">
        <v>10</v>
      </c>
      <c r="F17" s="2" t="s">
        <v>14</v>
      </c>
    </row>
    <row r="18" spans="1:9" x14ac:dyDescent="0.2">
      <c r="A18" s="3" t="s">
        <v>11</v>
      </c>
      <c r="B18" s="3">
        <v>1600</v>
      </c>
      <c r="C18" s="3" t="s">
        <v>12</v>
      </c>
      <c r="D18" s="3">
        <v>500</v>
      </c>
      <c r="E18" s="3" t="s">
        <v>13</v>
      </c>
      <c r="F18" s="3">
        <v>800</v>
      </c>
      <c r="H18" s="2" t="s">
        <v>15</v>
      </c>
      <c r="I18" s="2" t="s">
        <v>16</v>
      </c>
    </row>
    <row r="19" spans="1:9" x14ac:dyDescent="0.2">
      <c r="A19" s="3" t="s">
        <v>12</v>
      </c>
      <c r="B19" s="3">
        <v>500</v>
      </c>
      <c r="C19" s="3" t="s">
        <v>11</v>
      </c>
      <c r="D19" s="3">
        <v>2000</v>
      </c>
      <c r="E19" s="3" t="s">
        <v>12</v>
      </c>
      <c r="F19" s="3">
        <v>500</v>
      </c>
      <c r="H19" t="s">
        <v>11</v>
      </c>
      <c r="I19">
        <f ca="1">SUMIF(A$18:F$23,H19,B$18)</f>
        <v>8920</v>
      </c>
    </row>
    <row r="20" spans="1:9" x14ac:dyDescent="0.2">
      <c r="A20" s="3" t="s">
        <v>11</v>
      </c>
      <c r="B20" s="3">
        <v>1360</v>
      </c>
      <c r="C20" s="3" t="s">
        <v>11</v>
      </c>
      <c r="D20" s="3">
        <v>1000</v>
      </c>
      <c r="E20" s="3" t="s">
        <v>11</v>
      </c>
      <c r="F20" s="3">
        <v>1360</v>
      </c>
      <c r="H20" t="s">
        <v>13</v>
      </c>
      <c r="I20">
        <f ca="1">SUMIF(A$18:F$23,H20,B$18)</f>
        <v>4740</v>
      </c>
    </row>
    <row r="21" spans="1:9" x14ac:dyDescent="0.2">
      <c r="A21" s="3" t="s">
        <v>13</v>
      </c>
      <c r="B21" s="3">
        <v>780</v>
      </c>
      <c r="C21" s="3" t="s">
        <v>13</v>
      </c>
      <c r="D21" s="3">
        <v>780</v>
      </c>
      <c r="E21" s="3" t="s">
        <v>12</v>
      </c>
      <c r="F21" s="3">
        <v>450</v>
      </c>
      <c r="H21" t="s">
        <v>12</v>
      </c>
      <c r="I21">
        <f ca="1">SUMIF(A$18:F$23,H21,B$18)</f>
        <v>2850</v>
      </c>
    </row>
    <row r="22" spans="1:9" x14ac:dyDescent="0.2">
      <c r="A22" s="3" t="s">
        <v>12</v>
      </c>
      <c r="B22" s="3">
        <v>450</v>
      </c>
      <c r="C22" s="3" t="s">
        <v>12</v>
      </c>
      <c r="D22" s="3">
        <v>450</v>
      </c>
      <c r="E22" s="3" t="s">
        <v>11</v>
      </c>
      <c r="F22" s="3">
        <v>1600</v>
      </c>
    </row>
    <row r="23" spans="1:9" x14ac:dyDescent="0.2">
      <c r="A23" s="3" t="s">
        <v>13</v>
      </c>
      <c r="B23" s="3">
        <v>780</v>
      </c>
      <c r="C23" s="3" t="s">
        <v>13</v>
      </c>
      <c r="D23" s="3">
        <v>800</v>
      </c>
      <c r="E23" s="3" t="s">
        <v>13</v>
      </c>
      <c r="F23" s="3">
        <v>800</v>
      </c>
    </row>
    <row r="25" spans="1:9" x14ac:dyDescent="0.2">
      <c r="A25" t="s">
        <v>30</v>
      </c>
    </row>
    <row r="26" spans="1:9" x14ac:dyDescent="0.2">
      <c r="A26" s="5" t="s">
        <v>29</v>
      </c>
    </row>
    <row r="27" spans="1:9" x14ac:dyDescent="0.2">
      <c r="A27" s="2" t="s">
        <v>23</v>
      </c>
      <c r="B27" s="2" t="s">
        <v>28</v>
      </c>
      <c r="C27" s="2" t="s">
        <v>14</v>
      </c>
    </row>
    <row r="28" spans="1:9" x14ac:dyDescent="0.2">
      <c r="A28" s="3" t="s">
        <v>24</v>
      </c>
      <c r="B28" s="3" t="s">
        <v>11</v>
      </c>
      <c r="C28" s="3">
        <v>500</v>
      </c>
      <c r="E28" s="2" t="s">
        <v>23</v>
      </c>
      <c r="F28" s="2" t="s">
        <v>28</v>
      </c>
      <c r="G28" s="2" t="s">
        <v>16</v>
      </c>
    </row>
    <row r="29" spans="1:9" x14ac:dyDescent="0.2">
      <c r="A29" s="3" t="s">
        <v>25</v>
      </c>
      <c r="B29" s="3" t="s">
        <v>12</v>
      </c>
      <c r="C29" s="3">
        <v>2000</v>
      </c>
      <c r="E29" t="s">
        <v>24</v>
      </c>
      <c r="F29" t="s">
        <v>11</v>
      </c>
      <c r="G29">
        <f>SUMIFS(C$28:C$35,A$28:A$35,E29,B$28:B$35,F29)</f>
        <v>1300</v>
      </c>
    </row>
    <row r="30" spans="1:9" x14ac:dyDescent="0.2">
      <c r="A30" s="3" t="s">
        <v>26</v>
      </c>
      <c r="B30" s="3" t="s">
        <v>11</v>
      </c>
      <c r="C30" s="3">
        <v>1000</v>
      </c>
      <c r="E30" t="s">
        <v>25</v>
      </c>
      <c r="F30" t="s">
        <v>12</v>
      </c>
      <c r="G30">
        <f>SUMIFS(C$28:C$35,A$28:A$35,E30,B$28:B$35,F30)</f>
        <v>2800</v>
      </c>
    </row>
    <row r="31" spans="1:9" x14ac:dyDescent="0.2">
      <c r="A31" s="3" t="s">
        <v>27</v>
      </c>
      <c r="B31" s="3" t="s">
        <v>13</v>
      </c>
      <c r="C31" s="3">
        <v>780</v>
      </c>
    </row>
    <row r="32" spans="1:9" x14ac:dyDescent="0.2">
      <c r="A32" s="3" t="s">
        <v>24</v>
      </c>
      <c r="B32" s="3" t="s">
        <v>12</v>
      </c>
      <c r="C32" s="3">
        <v>450</v>
      </c>
    </row>
    <row r="33" spans="1:3" x14ac:dyDescent="0.2">
      <c r="A33" s="3" t="s">
        <v>25</v>
      </c>
      <c r="B33" s="3" t="s">
        <v>12</v>
      </c>
      <c r="C33" s="3">
        <v>800</v>
      </c>
    </row>
    <row r="34" spans="1:3" x14ac:dyDescent="0.2">
      <c r="A34" s="3" t="s">
        <v>24</v>
      </c>
      <c r="B34" s="3" t="s">
        <v>11</v>
      </c>
      <c r="C34" s="3">
        <v>800</v>
      </c>
    </row>
    <row r="35" spans="1:3" x14ac:dyDescent="0.2">
      <c r="A35" s="3" t="s">
        <v>27</v>
      </c>
      <c r="B35" s="3" t="s">
        <v>12</v>
      </c>
      <c r="C35" s="3">
        <v>500</v>
      </c>
    </row>
    <row r="36" spans="1:3" x14ac:dyDescent="0.2">
      <c r="C36" s="6"/>
    </row>
    <row r="37" spans="1:3" x14ac:dyDescent="0.2">
      <c r="C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A9D5-9C51-4A25-BECA-EA5C652D25F4}">
  <dimension ref="A4:J114"/>
  <sheetViews>
    <sheetView topLeftCell="A40" workbookViewId="0">
      <selection activeCell="A54" sqref="A54"/>
    </sheetView>
  </sheetViews>
  <sheetFormatPr defaultRowHeight="14.25" x14ac:dyDescent="0.2"/>
  <cols>
    <col min="1" max="1" width="46.375" bestFit="1" customWidth="1"/>
    <col min="2" max="2" width="11" bestFit="1" customWidth="1"/>
    <col min="5" max="5" width="15.125" bestFit="1" customWidth="1"/>
    <col min="10" max="10" width="14.25" bestFit="1" customWidth="1"/>
  </cols>
  <sheetData>
    <row r="4" spans="1:8" x14ac:dyDescent="0.2">
      <c r="A4" t="s">
        <v>40</v>
      </c>
    </row>
    <row r="5" spans="1:8" x14ac:dyDescent="0.2">
      <c r="A5" t="s">
        <v>41</v>
      </c>
    </row>
    <row r="6" spans="1:8" x14ac:dyDescent="0.2">
      <c r="A6" s="2" t="s">
        <v>23</v>
      </c>
      <c r="B6" s="2" t="s">
        <v>28</v>
      </c>
      <c r="C6" s="2" t="s">
        <v>31</v>
      </c>
      <c r="D6" s="2" t="s">
        <v>32</v>
      </c>
      <c r="E6" s="2" t="s">
        <v>33</v>
      </c>
    </row>
    <row r="7" spans="1:8" x14ac:dyDescent="0.2">
      <c r="A7" s="3" t="s">
        <v>24</v>
      </c>
      <c r="B7" s="3" t="s">
        <v>11</v>
      </c>
      <c r="C7" s="3">
        <v>500</v>
      </c>
      <c r="D7" s="3">
        <v>0</v>
      </c>
      <c r="E7" s="3">
        <v>500</v>
      </c>
      <c r="G7" s="2" t="s">
        <v>34</v>
      </c>
      <c r="H7" s="2" t="s">
        <v>39</v>
      </c>
    </row>
    <row r="8" spans="1:8" x14ac:dyDescent="0.2">
      <c r="A8" s="3" t="s">
        <v>25</v>
      </c>
      <c r="B8" s="3" t="s">
        <v>12</v>
      </c>
      <c r="C8" s="3">
        <v>2000</v>
      </c>
      <c r="D8" s="3">
        <v>0</v>
      </c>
      <c r="E8" s="3">
        <v>2000</v>
      </c>
      <c r="G8">
        <f>COUNT(E6:E14)</f>
        <v>8</v>
      </c>
      <c r="H8" t="s">
        <v>35</v>
      </c>
    </row>
    <row r="9" spans="1:8" x14ac:dyDescent="0.2">
      <c r="A9" s="3" t="s">
        <v>26</v>
      </c>
      <c r="B9" s="3" t="s">
        <v>11</v>
      </c>
      <c r="C9" s="3">
        <v>1000</v>
      </c>
      <c r="D9" s="3">
        <v>0</v>
      </c>
      <c r="E9" s="3">
        <v>1000</v>
      </c>
      <c r="G9">
        <f>COUNT(A7:E7)</f>
        <v>3</v>
      </c>
      <c r="H9" t="s">
        <v>36</v>
      </c>
    </row>
    <row r="10" spans="1:8" x14ac:dyDescent="0.2">
      <c r="A10" s="3" t="s">
        <v>27</v>
      </c>
      <c r="B10" s="3" t="s">
        <v>13</v>
      </c>
      <c r="C10" s="3">
        <v>780</v>
      </c>
      <c r="D10" s="3">
        <v>0</v>
      </c>
      <c r="E10" s="3">
        <v>780</v>
      </c>
      <c r="G10">
        <f>COUNT(A6:E15)</f>
        <v>24</v>
      </c>
      <c r="H10" t="s">
        <v>37</v>
      </c>
    </row>
    <row r="11" spans="1:8" x14ac:dyDescent="0.2">
      <c r="A11" s="3" t="s">
        <v>24</v>
      </c>
      <c r="B11" s="3" t="s">
        <v>12</v>
      </c>
      <c r="C11" s="3">
        <v>450</v>
      </c>
      <c r="D11" s="3">
        <v>0</v>
      </c>
      <c r="E11" s="3">
        <v>450</v>
      </c>
      <c r="G11">
        <f>COUNT(1,2,你好,4)</f>
        <v>3</v>
      </c>
      <c r="H11" t="s">
        <v>38</v>
      </c>
    </row>
    <row r="12" spans="1:8" x14ac:dyDescent="0.2">
      <c r="A12" s="3" t="s">
        <v>25</v>
      </c>
      <c r="B12" s="3" t="s">
        <v>12</v>
      </c>
      <c r="C12" s="3">
        <v>800</v>
      </c>
      <c r="D12" s="3">
        <v>0</v>
      </c>
      <c r="E12" s="3">
        <v>800</v>
      </c>
    </row>
    <row r="13" spans="1:8" x14ac:dyDescent="0.2">
      <c r="A13" s="3" t="s">
        <v>24</v>
      </c>
      <c r="B13" s="3" t="s">
        <v>11</v>
      </c>
      <c r="C13" s="3">
        <v>800</v>
      </c>
      <c r="D13" s="3">
        <v>0</v>
      </c>
      <c r="E13" s="3">
        <v>800</v>
      </c>
    </row>
    <row r="14" spans="1:8" x14ac:dyDescent="0.2">
      <c r="A14" s="3" t="s">
        <v>27</v>
      </c>
      <c r="B14" s="3" t="s">
        <v>12</v>
      </c>
      <c r="C14" s="3">
        <v>500</v>
      </c>
      <c r="D14" s="3">
        <v>0</v>
      </c>
      <c r="E14" s="3">
        <v>500</v>
      </c>
    </row>
    <row r="16" spans="1:8" x14ac:dyDescent="0.2">
      <c r="A16" t="s">
        <v>42</v>
      </c>
    </row>
    <row r="17" spans="1:10" x14ac:dyDescent="0.2">
      <c r="A17" t="s">
        <v>43</v>
      </c>
      <c r="G17" s="2" t="s">
        <v>44</v>
      </c>
      <c r="H17" s="2" t="s">
        <v>45</v>
      </c>
      <c r="J17" s="2" t="s">
        <v>48</v>
      </c>
    </row>
    <row r="18" spans="1:10" x14ac:dyDescent="0.2">
      <c r="G18" t="s">
        <v>46</v>
      </c>
      <c r="H18">
        <f>COUNTIF(B$7:B$14,G18)</f>
        <v>3</v>
      </c>
      <c r="J18">
        <f>COUNTIF(E7:E14,"&gt;500")</f>
        <v>5</v>
      </c>
    </row>
    <row r="19" spans="1:10" x14ac:dyDescent="0.2">
      <c r="G19" t="s">
        <v>47</v>
      </c>
      <c r="H19">
        <f>COUNTIF(B$7:B$14,G19)</f>
        <v>4</v>
      </c>
    </row>
    <row r="23" spans="1:10" x14ac:dyDescent="0.2">
      <c r="A23" t="s">
        <v>53</v>
      </c>
    </row>
    <row r="25" spans="1:10" x14ac:dyDescent="0.2">
      <c r="A25" t="s">
        <v>52</v>
      </c>
    </row>
    <row r="26" spans="1:10" x14ac:dyDescent="0.2">
      <c r="A26" s="2" t="s">
        <v>49</v>
      </c>
      <c r="B26" s="2" t="s">
        <v>50</v>
      </c>
      <c r="E26" s="2" t="s">
        <v>51</v>
      </c>
    </row>
    <row r="27" spans="1:10" x14ac:dyDescent="0.2">
      <c r="A27" t="s">
        <v>75</v>
      </c>
      <c r="B27" t="str">
        <f>IF(COUNTIF(E:E,A27)=0,"否","是")</f>
        <v>是</v>
      </c>
      <c r="E27" t="s">
        <v>75</v>
      </c>
    </row>
    <row r="28" spans="1:10" x14ac:dyDescent="0.2">
      <c r="A28" t="s">
        <v>76</v>
      </c>
      <c r="B28" t="str">
        <f>IF(COUNTIF(E:E,A28)=0,"否","是")</f>
        <v>是</v>
      </c>
      <c r="E28" t="s">
        <v>76</v>
      </c>
    </row>
    <row r="29" spans="1:10" x14ac:dyDescent="0.2">
      <c r="A29" t="s">
        <v>77</v>
      </c>
      <c r="B29" t="str">
        <f>IF(COUNTIF(E:E,A29)=0,"否","是")</f>
        <v>是</v>
      </c>
      <c r="E29" t="s">
        <v>77</v>
      </c>
    </row>
    <row r="30" spans="1:10" x14ac:dyDescent="0.2">
      <c r="A30" t="s">
        <v>78</v>
      </c>
      <c r="B30" t="str">
        <f>IF(COUNTIF(E:E,A30)=0,"否","是")</f>
        <v>是</v>
      </c>
      <c r="E30" t="s">
        <v>78</v>
      </c>
    </row>
    <row r="31" spans="1:10" x14ac:dyDescent="0.2">
      <c r="A31" t="s">
        <v>79</v>
      </c>
      <c r="B31" t="str">
        <f>IF(COUNTIF(E:E,A31)=0,"否","是")</f>
        <v>是</v>
      </c>
      <c r="E31" t="s">
        <v>79</v>
      </c>
    </row>
    <row r="32" spans="1:10" x14ac:dyDescent="0.2">
      <c r="A32" t="s">
        <v>80</v>
      </c>
      <c r="B32" t="str">
        <f>IF(COUNTIF(E:E,A32)=0,"否","是")</f>
        <v>是</v>
      </c>
      <c r="E32" t="s">
        <v>80</v>
      </c>
    </row>
    <row r="33" spans="1:5" x14ac:dyDescent="0.2">
      <c r="A33" t="s">
        <v>81</v>
      </c>
      <c r="B33" t="str">
        <f>IF(COUNTIF(E:E,A33)=0,"否","是")</f>
        <v>是</v>
      </c>
      <c r="E33" t="s">
        <v>81</v>
      </c>
    </row>
    <row r="34" spans="1:5" x14ac:dyDescent="0.2">
      <c r="A34" t="s">
        <v>82</v>
      </c>
      <c r="B34" t="str">
        <f>IF(COUNTIF(E:E,A34)=0,"否","是")</f>
        <v>是</v>
      </c>
      <c r="E34" t="s">
        <v>82</v>
      </c>
    </row>
    <row r="35" spans="1:5" x14ac:dyDescent="0.2">
      <c r="A35" t="s">
        <v>83</v>
      </c>
      <c r="B35" t="str">
        <f>IF(COUNTIF(E:E,A35)=0,"否","是")</f>
        <v>是</v>
      </c>
      <c r="E35" t="s">
        <v>83</v>
      </c>
    </row>
    <row r="36" spans="1:5" x14ac:dyDescent="0.2">
      <c r="A36" t="s">
        <v>84</v>
      </c>
      <c r="B36" t="str">
        <f>IF(COUNTIF(E:E,A36)=0,"否","是")</f>
        <v>是</v>
      </c>
      <c r="E36" t="s">
        <v>84</v>
      </c>
    </row>
    <row r="37" spans="1:5" x14ac:dyDescent="0.2">
      <c r="A37" t="s">
        <v>85</v>
      </c>
      <c r="B37" t="str">
        <f>IF(COUNTIF(E:E,A37)=0,"否","是")</f>
        <v>否</v>
      </c>
    </row>
    <row r="38" spans="1:5" x14ac:dyDescent="0.2">
      <c r="A38" t="s">
        <v>86</v>
      </c>
      <c r="B38" t="str">
        <f>IF(COUNTIF(E:E,A38)=0,"否","是")</f>
        <v>否</v>
      </c>
    </row>
    <row r="39" spans="1:5" x14ac:dyDescent="0.2">
      <c r="A39" t="s">
        <v>87</v>
      </c>
      <c r="B39" t="str">
        <f>IF(COUNTIF(E:E,A39)=0,"否","是")</f>
        <v>否</v>
      </c>
    </row>
    <row r="40" spans="1:5" x14ac:dyDescent="0.2">
      <c r="A40" t="s">
        <v>88</v>
      </c>
      <c r="B40" t="str">
        <f>IF(COUNTIF(E:E,A40)=0,"否","是")</f>
        <v>否</v>
      </c>
    </row>
    <row r="41" spans="1:5" x14ac:dyDescent="0.2">
      <c r="A41" t="s">
        <v>89</v>
      </c>
      <c r="B41" t="str">
        <f>IF(COUNTIF(E:E,A41)=0,"否","是")</f>
        <v>否</v>
      </c>
    </row>
    <row r="42" spans="1:5" x14ac:dyDescent="0.2">
      <c r="A42" t="s">
        <v>90</v>
      </c>
      <c r="B42" t="str">
        <f>IF(COUNTIF(E:E,A42)=0,"否","是")</f>
        <v>否</v>
      </c>
    </row>
    <row r="43" spans="1:5" x14ac:dyDescent="0.2">
      <c r="A43" t="s">
        <v>91</v>
      </c>
      <c r="B43" t="str">
        <f>IF(COUNTIF(E:E,A43)=0,"否","是")</f>
        <v>否</v>
      </c>
    </row>
    <row r="44" spans="1:5" x14ac:dyDescent="0.2">
      <c r="A44" t="s">
        <v>92</v>
      </c>
      <c r="B44" t="str">
        <f>IF(COUNTIF(E:E,A44)=0,"否","是")</f>
        <v>否</v>
      </c>
    </row>
    <row r="45" spans="1:5" x14ac:dyDescent="0.2">
      <c r="A45" t="s">
        <v>93</v>
      </c>
      <c r="B45" t="str">
        <f>IF(COUNTIF(E:E,A45)=0,"否","是")</f>
        <v>否</v>
      </c>
    </row>
    <row r="46" spans="1:5" x14ac:dyDescent="0.2">
      <c r="A46" t="s">
        <v>94</v>
      </c>
      <c r="B46" t="str">
        <f>IF(COUNTIF(E:E,A46)=0,"否","是")</f>
        <v>否</v>
      </c>
    </row>
    <row r="52" spans="1:2" x14ac:dyDescent="0.2">
      <c r="A52" t="s">
        <v>96</v>
      </c>
    </row>
    <row r="53" spans="1:2" x14ac:dyDescent="0.2">
      <c r="A53" t="s">
        <v>97</v>
      </c>
    </row>
    <row r="54" spans="1:2" x14ac:dyDescent="0.2">
      <c r="A54" s="2" t="s">
        <v>54</v>
      </c>
      <c r="B54" s="2" t="s">
        <v>95</v>
      </c>
    </row>
    <row r="55" spans="1:2" x14ac:dyDescent="0.2">
      <c r="A55" s="9" t="s">
        <v>55</v>
      </c>
      <c r="B55">
        <f>COUNTIF($A$55:$A$80,A55)</f>
        <v>2</v>
      </c>
    </row>
    <row r="56" spans="1:2" x14ac:dyDescent="0.2">
      <c r="A56" s="7" t="s">
        <v>56</v>
      </c>
      <c r="B56">
        <f t="shared" ref="B56:B80" si="0">COUNTIF($A$55:$A$80,A56)</f>
        <v>1</v>
      </c>
    </row>
    <row r="57" spans="1:2" x14ac:dyDescent="0.2">
      <c r="A57" s="7" t="s">
        <v>57</v>
      </c>
      <c r="B57">
        <f t="shared" si="0"/>
        <v>2</v>
      </c>
    </row>
    <row r="58" spans="1:2" x14ac:dyDescent="0.2">
      <c r="A58" s="7" t="s">
        <v>58</v>
      </c>
      <c r="B58">
        <f t="shared" si="0"/>
        <v>1</v>
      </c>
    </row>
    <row r="59" spans="1:2" x14ac:dyDescent="0.2">
      <c r="A59" s="7" t="s">
        <v>59</v>
      </c>
      <c r="B59">
        <f t="shared" si="0"/>
        <v>1</v>
      </c>
    </row>
    <row r="60" spans="1:2" x14ac:dyDescent="0.2">
      <c r="A60" s="7" t="s">
        <v>60</v>
      </c>
      <c r="B60">
        <f t="shared" si="0"/>
        <v>1</v>
      </c>
    </row>
    <row r="61" spans="1:2" x14ac:dyDescent="0.2">
      <c r="A61" s="7" t="s">
        <v>61</v>
      </c>
      <c r="B61">
        <f t="shared" si="0"/>
        <v>1</v>
      </c>
    </row>
    <row r="62" spans="1:2" x14ac:dyDescent="0.2">
      <c r="A62" s="7" t="s">
        <v>62</v>
      </c>
      <c r="B62">
        <f t="shared" si="0"/>
        <v>2</v>
      </c>
    </row>
    <row r="63" spans="1:2" x14ac:dyDescent="0.2">
      <c r="A63" s="7" t="s">
        <v>63</v>
      </c>
      <c r="B63">
        <f t="shared" si="0"/>
        <v>1</v>
      </c>
    </row>
    <row r="64" spans="1:2" x14ac:dyDescent="0.2">
      <c r="A64" s="7" t="s">
        <v>64</v>
      </c>
      <c r="B64">
        <f t="shared" si="0"/>
        <v>1</v>
      </c>
    </row>
    <row r="65" spans="1:2" x14ac:dyDescent="0.2">
      <c r="A65" s="7" t="s">
        <v>65</v>
      </c>
      <c r="B65">
        <f t="shared" si="0"/>
        <v>1</v>
      </c>
    </row>
    <row r="66" spans="1:2" x14ac:dyDescent="0.2">
      <c r="A66" s="7" t="s">
        <v>66</v>
      </c>
      <c r="B66">
        <f t="shared" si="0"/>
        <v>1</v>
      </c>
    </row>
    <row r="67" spans="1:2" x14ac:dyDescent="0.2">
      <c r="A67" s="7" t="s">
        <v>67</v>
      </c>
      <c r="B67">
        <f t="shared" si="0"/>
        <v>1</v>
      </c>
    </row>
    <row r="68" spans="1:2" x14ac:dyDescent="0.2">
      <c r="A68" s="7" t="s">
        <v>68</v>
      </c>
      <c r="B68">
        <f t="shared" si="0"/>
        <v>2</v>
      </c>
    </row>
    <row r="69" spans="1:2" x14ac:dyDescent="0.2">
      <c r="A69" s="7" t="s">
        <v>69</v>
      </c>
      <c r="B69">
        <f t="shared" si="0"/>
        <v>1</v>
      </c>
    </row>
    <row r="70" spans="1:2" x14ac:dyDescent="0.2">
      <c r="A70" s="7" t="s">
        <v>70</v>
      </c>
      <c r="B70">
        <f t="shared" si="0"/>
        <v>1</v>
      </c>
    </row>
    <row r="71" spans="1:2" x14ac:dyDescent="0.2">
      <c r="A71" s="7" t="s">
        <v>71</v>
      </c>
      <c r="B71">
        <f t="shared" si="0"/>
        <v>1</v>
      </c>
    </row>
    <row r="72" spans="1:2" x14ac:dyDescent="0.2">
      <c r="A72" s="7" t="s">
        <v>72</v>
      </c>
      <c r="B72">
        <f t="shared" si="0"/>
        <v>1</v>
      </c>
    </row>
    <row r="73" spans="1:2" x14ac:dyDescent="0.2">
      <c r="A73" s="7" t="s">
        <v>73</v>
      </c>
      <c r="B73">
        <f t="shared" si="0"/>
        <v>1</v>
      </c>
    </row>
    <row r="74" spans="1:2" x14ac:dyDescent="0.2">
      <c r="A74" s="7" t="s">
        <v>74</v>
      </c>
      <c r="B74">
        <f t="shared" si="0"/>
        <v>3</v>
      </c>
    </row>
    <row r="75" spans="1:2" x14ac:dyDescent="0.2">
      <c r="A75" s="7" t="s">
        <v>57</v>
      </c>
      <c r="B75">
        <f t="shared" si="0"/>
        <v>2</v>
      </c>
    </row>
    <row r="76" spans="1:2" x14ac:dyDescent="0.2">
      <c r="A76" s="7" t="s">
        <v>62</v>
      </c>
      <c r="B76">
        <f t="shared" si="0"/>
        <v>2</v>
      </c>
    </row>
    <row r="77" spans="1:2" x14ac:dyDescent="0.2">
      <c r="A77" s="7" t="s">
        <v>68</v>
      </c>
      <c r="B77">
        <f t="shared" si="0"/>
        <v>2</v>
      </c>
    </row>
    <row r="78" spans="1:2" x14ac:dyDescent="0.2">
      <c r="A78" s="7" t="s">
        <v>74</v>
      </c>
      <c r="B78">
        <f t="shared" si="0"/>
        <v>3</v>
      </c>
    </row>
    <row r="79" spans="1:2" x14ac:dyDescent="0.2">
      <c r="A79" s="7" t="s">
        <v>74</v>
      </c>
      <c r="B79">
        <f t="shared" si="0"/>
        <v>3</v>
      </c>
    </row>
    <row r="80" spans="1:2" x14ac:dyDescent="0.2">
      <c r="A80" s="7" t="s">
        <v>55</v>
      </c>
      <c r="B80">
        <f t="shared" si="0"/>
        <v>2</v>
      </c>
    </row>
    <row r="83" spans="1:2" x14ac:dyDescent="0.2">
      <c r="A83" s="7" t="s">
        <v>98</v>
      </c>
    </row>
    <row r="84" spans="1:2" x14ac:dyDescent="0.2">
      <c r="A84" s="7" t="s">
        <v>99</v>
      </c>
    </row>
    <row r="85" spans="1:2" x14ac:dyDescent="0.2">
      <c r="A85" t="s">
        <v>100</v>
      </c>
    </row>
    <row r="86" spans="1:2" x14ac:dyDescent="0.2">
      <c r="A86" s="2" t="s">
        <v>101</v>
      </c>
    </row>
    <row r="87" spans="1:2" x14ac:dyDescent="0.2">
      <c r="A87" s="3">
        <v>1</v>
      </c>
      <c r="B87" t="b">
        <f>COUNTIF($A$87:$A$100,A87)&lt;2</f>
        <v>0</v>
      </c>
    </row>
    <row r="88" spans="1:2" x14ac:dyDescent="0.2">
      <c r="A88" s="3">
        <v>2</v>
      </c>
    </row>
    <row r="89" spans="1:2" x14ac:dyDescent="0.2">
      <c r="A89" s="3">
        <v>1</v>
      </c>
    </row>
    <row r="90" spans="1:2" x14ac:dyDescent="0.2">
      <c r="A90" s="3"/>
    </row>
    <row r="91" spans="1:2" x14ac:dyDescent="0.2">
      <c r="A91" s="3"/>
    </row>
    <row r="92" spans="1:2" x14ac:dyDescent="0.2">
      <c r="A92" s="3"/>
    </row>
    <row r="93" spans="1:2" x14ac:dyDescent="0.2">
      <c r="A93" s="3"/>
    </row>
    <row r="94" spans="1:2" x14ac:dyDescent="0.2">
      <c r="A94" s="3"/>
    </row>
    <row r="95" spans="1:2" x14ac:dyDescent="0.2">
      <c r="A95" s="3"/>
    </row>
    <row r="96" spans="1:2" x14ac:dyDescent="0.2">
      <c r="A96" s="3"/>
    </row>
    <row r="97" spans="1:9" x14ac:dyDescent="0.2">
      <c r="A97" s="3"/>
    </row>
    <row r="98" spans="1:9" x14ac:dyDescent="0.2">
      <c r="A98" s="3"/>
    </row>
    <row r="99" spans="1:9" x14ac:dyDescent="0.2">
      <c r="A99" s="3"/>
    </row>
    <row r="100" spans="1:9" x14ac:dyDescent="0.2">
      <c r="A100" s="3"/>
    </row>
    <row r="103" spans="1:9" x14ac:dyDescent="0.2">
      <c r="A103" t="s">
        <v>102</v>
      </c>
    </row>
    <row r="106" spans="1:9" x14ac:dyDescent="0.2">
      <c r="A106" s="2" t="s">
        <v>23</v>
      </c>
      <c r="B106" s="2" t="s">
        <v>28</v>
      </c>
      <c r="C106" s="2" t="s">
        <v>31</v>
      </c>
      <c r="D106" s="2" t="s">
        <v>32</v>
      </c>
      <c r="E106" s="2" t="s">
        <v>33</v>
      </c>
    </row>
    <row r="107" spans="1:9" x14ac:dyDescent="0.2">
      <c r="A107" s="3" t="s">
        <v>24</v>
      </c>
      <c r="B107" s="3" t="s">
        <v>11</v>
      </c>
      <c r="C107" s="3">
        <v>500</v>
      </c>
      <c r="D107" s="3">
        <v>0</v>
      </c>
      <c r="E107" s="3">
        <v>500</v>
      </c>
      <c r="G107" s="2" t="s">
        <v>23</v>
      </c>
      <c r="H107" s="2" t="s">
        <v>103</v>
      </c>
      <c r="I107" s="2" t="s">
        <v>45</v>
      </c>
    </row>
    <row r="108" spans="1:9" x14ac:dyDescent="0.2">
      <c r="A108" s="3" t="s">
        <v>25</v>
      </c>
      <c r="B108" s="3" t="s">
        <v>12</v>
      </c>
      <c r="C108" s="3">
        <v>2000</v>
      </c>
      <c r="D108" s="3">
        <v>0</v>
      </c>
      <c r="E108" s="3">
        <v>2000</v>
      </c>
      <c r="G108" t="s">
        <v>24</v>
      </c>
      <c r="H108" t="s">
        <v>11</v>
      </c>
      <c r="I108">
        <f>COUNTIFS($A$107:$A$114,G108,$B$107:$B$114,H108)</f>
        <v>2</v>
      </c>
    </row>
    <row r="109" spans="1:9" x14ac:dyDescent="0.2">
      <c r="A109" s="3" t="s">
        <v>26</v>
      </c>
      <c r="B109" s="3" t="s">
        <v>11</v>
      </c>
      <c r="C109" s="3">
        <v>1000</v>
      </c>
      <c r="D109" s="3">
        <v>0</v>
      </c>
      <c r="E109" s="3">
        <v>1000</v>
      </c>
      <c r="G109" t="s">
        <v>25</v>
      </c>
      <c r="H109" t="s">
        <v>12</v>
      </c>
      <c r="I109">
        <f>COUNTIFS($A$107:$A$114,G109,$B$107:$B$114,H109)</f>
        <v>2</v>
      </c>
    </row>
    <row r="110" spans="1:9" x14ac:dyDescent="0.2">
      <c r="A110" s="3" t="s">
        <v>27</v>
      </c>
      <c r="B110" s="3" t="s">
        <v>13</v>
      </c>
      <c r="C110" s="3">
        <v>780</v>
      </c>
      <c r="D110" s="3">
        <v>0</v>
      </c>
      <c r="E110" s="3">
        <v>780</v>
      </c>
    </row>
    <row r="111" spans="1:9" x14ac:dyDescent="0.2">
      <c r="A111" s="3" t="s">
        <v>24</v>
      </c>
      <c r="B111" s="3" t="s">
        <v>12</v>
      </c>
      <c r="C111" s="3">
        <v>450</v>
      </c>
      <c r="D111" s="3">
        <v>0</v>
      </c>
      <c r="E111" s="3">
        <v>450</v>
      </c>
    </row>
    <row r="112" spans="1:9" x14ac:dyDescent="0.2">
      <c r="A112" s="3" t="s">
        <v>25</v>
      </c>
      <c r="B112" s="3" t="s">
        <v>12</v>
      </c>
      <c r="C112" s="3">
        <v>800</v>
      </c>
      <c r="D112" s="3">
        <v>0</v>
      </c>
      <c r="E112" s="3">
        <v>800</v>
      </c>
    </row>
    <row r="113" spans="1:5" x14ac:dyDescent="0.2">
      <c r="A113" s="3" t="s">
        <v>24</v>
      </c>
      <c r="B113" s="3" t="s">
        <v>11</v>
      </c>
      <c r="C113" s="3">
        <v>800</v>
      </c>
      <c r="D113" s="3">
        <v>0</v>
      </c>
      <c r="E113" s="3">
        <v>800</v>
      </c>
    </row>
    <row r="114" spans="1:5" x14ac:dyDescent="0.2">
      <c r="A114" s="3" t="s">
        <v>27</v>
      </c>
      <c r="B114" s="3" t="s">
        <v>12</v>
      </c>
      <c r="C114" s="3">
        <v>500</v>
      </c>
      <c r="D114" s="3">
        <v>0</v>
      </c>
      <c r="E114" s="3">
        <v>500</v>
      </c>
    </row>
  </sheetData>
  <dataConsolidate/>
  <phoneticPr fontId="1" type="noConversion"/>
  <conditionalFormatting sqref="A55:A80 A83:A84">
    <cfRule type="expression" dxfId="0" priority="1">
      <formula>COUNTIF($A$55:$A$80,A55)&gt;=2</formula>
    </cfRule>
  </conditionalFormatting>
  <dataValidations count="1">
    <dataValidation type="custom" errorStyle="warning" allowBlank="1" showInputMessage="1" showErrorMessage="1" errorTitle="数据重复" error="您输入的数据发生重复，请检查后，重新输入！" promptTitle="请输入数据" sqref="A87:A100" xr:uid="{28BE1330-C6A8-4C06-A8A3-BEEC5D8C6A4C}">
      <formula1>COUNTIF($A$87:$A$100,A87)&lt;2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6F4-C181-49A7-B9D6-BCA366E4ED3D}">
  <dimension ref="A1:E191"/>
  <sheetViews>
    <sheetView topLeftCell="A7" workbookViewId="0">
      <selection activeCell="C11" sqref="C11:C15"/>
    </sheetView>
  </sheetViews>
  <sheetFormatPr defaultRowHeight="14.25" x14ac:dyDescent="0.2"/>
  <cols>
    <col min="1" max="1" width="23.375" style="7" customWidth="1"/>
    <col min="2" max="2" width="20.75" customWidth="1"/>
    <col min="3" max="3" width="16.125" customWidth="1"/>
    <col min="5" max="5" width="15.25" customWidth="1"/>
  </cols>
  <sheetData>
    <row r="1" spans="1:5" s="8" customFormat="1" ht="22.5" customHeight="1" x14ac:dyDescent="0.2">
      <c r="A1" s="7" t="s">
        <v>55</v>
      </c>
      <c r="C1" s="8" t="s">
        <v>85</v>
      </c>
      <c r="E1" t="s">
        <v>130</v>
      </c>
    </row>
    <row r="2" spans="1:5" s="8" customFormat="1" ht="22.5" customHeight="1" x14ac:dyDescent="0.2">
      <c r="A2" s="7" t="s">
        <v>56</v>
      </c>
      <c r="C2" s="8" t="s">
        <v>86</v>
      </c>
      <c r="E2" t="s">
        <v>131</v>
      </c>
    </row>
    <row r="3" spans="1:5" s="8" customFormat="1" ht="22.5" customHeight="1" x14ac:dyDescent="0.2">
      <c r="A3" s="7" t="s">
        <v>57</v>
      </c>
      <c r="C3" s="8" t="s">
        <v>87</v>
      </c>
      <c r="E3" t="s">
        <v>132</v>
      </c>
    </row>
    <row r="4" spans="1:5" s="8" customFormat="1" ht="22.5" customHeight="1" x14ac:dyDescent="0.2">
      <c r="A4" s="7" t="s">
        <v>58</v>
      </c>
      <c r="C4" s="8" t="s">
        <v>88</v>
      </c>
      <c r="E4" t="s">
        <v>133</v>
      </c>
    </row>
    <row r="5" spans="1:5" s="8" customFormat="1" ht="22.5" customHeight="1" x14ac:dyDescent="0.2">
      <c r="A5" s="7" t="s">
        <v>59</v>
      </c>
      <c r="C5" s="8" t="s">
        <v>89</v>
      </c>
      <c r="E5" t="s">
        <v>134</v>
      </c>
    </row>
    <row r="6" spans="1:5" s="8" customFormat="1" ht="22.5" customHeight="1" x14ac:dyDescent="0.2">
      <c r="A6" s="7" t="s">
        <v>60</v>
      </c>
      <c r="C6" s="8" t="s">
        <v>90</v>
      </c>
    </row>
    <row r="7" spans="1:5" s="8" customFormat="1" ht="22.5" customHeight="1" x14ac:dyDescent="0.2">
      <c r="A7" s="7" t="s">
        <v>61</v>
      </c>
      <c r="C7" s="8" t="s">
        <v>91</v>
      </c>
    </row>
    <row r="8" spans="1:5" s="8" customFormat="1" ht="22.5" customHeight="1" x14ac:dyDescent="0.2">
      <c r="A8" s="7" t="s">
        <v>62</v>
      </c>
      <c r="C8" s="8" t="s">
        <v>92</v>
      </c>
    </row>
    <row r="9" spans="1:5" s="8" customFormat="1" ht="22.5" customHeight="1" x14ac:dyDescent="0.2">
      <c r="A9" s="7" t="s">
        <v>63</v>
      </c>
      <c r="C9" s="8" t="s">
        <v>93</v>
      </c>
    </row>
    <row r="10" spans="1:5" s="8" customFormat="1" ht="22.5" customHeight="1" x14ac:dyDescent="0.2">
      <c r="A10" s="7" t="s">
        <v>64</v>
      </c>
      <c r="C10" s="8" t="s">
        <v>94</v>
      </c>
    </row>
    <row r="11" spans="1:5" ht="22.5" customHeight="1" x14ac:dyDescent="0.2">
      <c r="A11" s="7" t="s">
        <v>65</v>
      </c>
      <c r="C11" t="s">
        <v>75</v>
      </c>
    </row>
    <row r="12" spans="1:5" ht="22.5" customHeight="1" x14ac:dyDescent="0.2">
      <c r="A12" s="7" t="s">
        <v>66</v>
      </c>
      <c r="C12" t="s">
        <v>76</v>
      </c>
    </row>
    <row r="13" spans="1:5" ht="22.5" customHeight="1" x14ac:dyDescent="0.2">
      <c r="A13" s="7" t="s">
        <v>67</v>
      </c>
      <c r="C13" t="s">
        <v>77</v>
      </c>
    </row>
    <row r="14" spans="1:5" ht="22.5" customHeight="1" x14ac:dyDescent="0.2">
      <c r="A14" s="7" t="s">
        <v>68</v>
      </c>
      <c r="C14" t="s">
        <v>78</v>
      </c>
    </row>
    <row r="15" spans="1:5" ht="22.5" customHeight="1" x14ac:dyDescent="0.2">
      <c r="A15" s="7" t="s">
        <v>69</v>
      </c>
      <c r="C15" t="s">
        <v>79</v>
      </c>
    </row>
    <row r="16" spans="1:5" ht="22.5" customHeight="1" x14ac:dyDescent="0.2">
      <c r="A16" s="7" t="s">
        <v>70</v>
      </c>
      <c r="C16" t="s">
        <v>80</v>
      </c>
    </row>
    <row r="17" spans="1:3" ht="22.5" customHeight="1" x14ac:dyDescent="0.2">
      <c r="A17" s="7" t="s">
        <v>71</v>
      </c>
      <c r="C17" t="s">
        <v>81</v>
      </c>
    </row>
    <row r="18" spans="1:3" ht="22.5" customHeight="1" x14ac:dyDescent="0.2">
      <c r="A18" s="7" t="s">
        <v>72</v>
      </c>
      <c r="C18" t="s">
        <v>82</v>
      </c>
    </row>
    <row r="19" spans="1:3" ht="22.5" customHeight="1" x14ac:dyDescent="0.2">
      <c r="A19" s="7" t="s">
        <v>73</v>
      </c>
      <c r="C19" t="s">
        <v>83</v>
      </c>
    </row>
    <row r="20" spans="1:3" ht="22.5" customHeight="1" x14ac:dyDescent="0.2">
      <c r="A20" s="7" t="s">
        <v>74</v>
      </c>
      <c r="C20" t="s">
        <v>84</v>
      </c>
    </row>
    <row r="21" spans="1:3" ht="69" customHeight="1" x14ac:dyDescent="0.2"/>
    <row r="22" spans="1:3" ht="69" customHeight="1" x14ac:dyDescent="0.2"/>
    <row r="23" spans="1:3" ht="69" customHeight="1" x14ac:dyDescent="0.2"/>
    <row r="24" spans="1:3" ht="69" customHeight="1" x14ac:dyDescent="0.2"/>
    <row r="25" spans="1:3" ht="69" customHeight="1" x14ac:dyDescent="0.2"/>
    <row r="26" spans="1:3" ht="69" customHeight="1" x14ac:dyDescent="0.2"/>
    <row r="27" spans="1:3" ht="69" customHeight="1" x14ac:dyDescent="0.2"/>
    <row r="28" spans="1:3" ht="69" customHeight="1" x14ac:dyDescent="0.2"/>
    <row r="29" spans="1:3" ht="69" customHeight="1" x14ac:dyDescent="0.2"/>
    <row r="30" spans="1:3" ht="69" customHeight="1" x14ac:dyDescent="0.2"/>
    <row r="31" spans="1:3" ht="69" customHeight="1" x14ac:dyDescent="0.2"/>
    <row r="32" spans="1:3" ht="69" customHeight="1" x14ac:dyDescent="0.2"/>
    <row r="33" ht="69" customHeight="1" x14ac:dyDescent="0.2"/>
    <row r="34" ht="69" customHeight="1" x14ac:dyDescent="0.2"/>
    <row r="35" ht="69" customHeight="1" x14ac:dyDescent="0.2"/>
    <row r="36" ht="69" customHeight="1" x14ac:dyDescent="0.2"/>
    <row r="37" ht="69" customHeight="1" x14ac:dyDescent="0.2"/>
    <row r="38" ht="69" customHeight="1" x14ac:dyDescent="0.2"/>
    <row r="39" ht="69" customHeight="1" x14ac:dyDescent="0.2"/>
    <row r="40" ht="69" customHeight="1" x14ac:dyDescent="0.2"/>
    <row r="41" ht="69" customHeight="1" x14ac:dyDescent="0.2"/>
    <row r="42" ht="69" customHeight="1" x14ac:dyDescent="0.2"/>
    <row r="43" ht="69" customHeight="1" x14ac:dyDescent="0.2"/>
    <row r="44" ht="69" customHeight="1" x14ac:dyDescent="0.2"/>
    <row r="45" ht="69" customHeight="1" x14ac:dyDescent="0.2"/>
    <row r="46" ht="69" customHeight="1" x14ac:dyDescent="0.2"/>
    <row r="47" ht="69" customHeight="1" x14ac:dyDescent="0.2"/>
    <row r="48" ht="69" customHeight="1" x14ac:dyDescent="0.2"/>
    <row r="49" ht="69" customHeight="1" x14ac:dyDescent="0.2"/>
    <row r="50" ht="69" customHeight="1" x14ac:dyDescent="0.2"/>
    <row r="51" ht="69" customHeight="1" x14ac:dyDescent="0.2"/>
    <row r="52" ht="69" customHeight="1" x14ac:dyDescent="0.2"/>
    <row r="53" ht="69" customHeight="1" x14ac:dyDescent="0.2"/>
    <row r="54" ht="69" customHeight="1" x14ac:dyDescent="0.2"/>
    <row r="55" ht="69" customHeight="1" x14ac:dyDescent="0.2"/>
    <row r="56" ht="69" customHeight="1" x14ac:dyDescent="0.2"/>
    <row r="57" ht="69" customHeight="1" x14ac:dyDescent="0.2"/>
    <row r="58" ht="69" customHeight="1" x14ac:dyDescent="0.2"/>
    <row r="59" ht="69" customHeight="1" x14ac:dyDescent="0.2"/>
    <row r="60" ht="69" customHeight="1" x14ac:dyDescent="0.2"/>
    <row r="61" ht="69" customHeight="1" x14ac:dyDescent="0.2"/>
    <row r="62" ht="69" customHeight="1" x14ac:dyDescent="0.2"/>
    <row r="63" ht="69" customHeight="1" x14ac:dyDescent="0.2"/>
    <row r="64" ht="69" customHeight="1" x14ac:dyDescent="0.2"/>
    <row r="65" ht="69" customHeight="1" x14ac:dyDescent="0.2"/>
    <row r="66" ht="69" customHeight="1" x14ac:dyDescent="0.2"/>
    <row r="67" ht="69" customHeight="1" x14ac:dyDescent="0.2"/>
    <row r="68" ht="69" customHeight="1" x14ac:dyDescent="0.2"/>
    <row r="69" ht="69" customHeight="1" x14ac:dyDescent="0.2"/>
    <row r="70" ht="69" customHeight="1" x14ac:dyDescent="0.2"/>
    <row r="71" ht="69" customHeight="1" x14ac:dyDescent="0.2"/>
    <row r="72" ht="69" customHeight="1" x14ac:dyDescent="0.2"/>
    <row r="73" ht="69" customHeight="1" x14ac:dyDescent="0.2"/>
    <row r="74" ht="69" customHeight="1" x14ac:dyDescent="0.2"/>
    <row r="75" ht="69" customHeight="1" x14ac:dyDescent="0.2"/>
    <row r="76" ht="69" customHeight="1" x14ac:dyDescent="0.2"/>
    <row r="77" ht="69" customHeight="1" x14ac:dyDescent="0.2"/>
    <row r="78" ht="69" customHeight="1" x14ac:dyDescent="0.2"/>
    <row r="79" ht="69" customHeight="1" x14ac:dyDescent="0.2"/>
    <row r="80" ht="69" customHeight="1" x14ac:dyDescent="0.2"/>
    <row r="81" ht="69" customHeight="1" x14ac:dyDescent="0.2"/>
    <row r="82" ht="69" customHeight="1" x14ac:dyDescent="0.2"/>
    <row r="83" ht="69" customHeight="1" x14ac:dyDescent="0.2"/>
    <row r="84" ht="69" customHeight="1" x14ac:dyDescent="0.2"/>
    <row r="85" ht="69" customHeight="1" x14ac:dyDescent="0.2"/>
    <row r="86" ht="69" customHeight="1" x14ac:dyDescent="0.2"/>
    <row r="87" ht="69" customHeight="1" x14ac:dyDescent="0.2"/>
    <row r="88" ht="69" customHeight="1" x14ac:dyDescent="0.2"/>
    <row r="89" ht="69" customHeight="1" x14ac:dyDescent="0.2"/>
    <row r="90" ht="69" customHeight="1" x14ac:dyDescent="0.2"/>
    <row r="91" ht="69" customHeight="1" x14ac:dyDescent="0.2"/>
    <row r="92" ht="69" customHeight="1" x14ac:dyDescent="0.2"/>
    <row r="93" ht="69" customHeight="1" x14ac:dyDescent="0.2"/>
    <row r="94" ht="69" customHeight="1" x14ac:dyDescent="0.2"/>
    <row r="95" ht="69" customHeight="1" x14ac:dyDescent="0.2"/>
    <row r="96" ht="69" customHeight="1" x14ac:dyDescent="0.2"/>
    <row r="97" ht="69" customHeight="1" x14ac:dyDescent="0.2"/>
    <row r="98" ht="69" customHeight="1" x14ac:dyDescent="0.2"/>
    <row r="99" ht="69" customHeight="1" x14ac:dyDescent="0.2"/>
    <row r="100" ht="69" customHeight="1" x14ac:dyDescent="0.2"/>
    <row r="101" ht="69" customHeight="1" x14ac:dyDescent="0.2"/>
    <row r="102" ht="69" customHeight="1" x14ac:dyDescent="0.2"/>
    <row r="103" ht="69" customHeight="1" x14ac:dyDescent="0.2"/>
    <row r="104" ht="69" customHeight="1" x14ac:dyDescent="0.2"/>
    <row r="105" ht="69" customHeight="1" x14ac:dyDescent="0.2"/>
    <row r="106" ht="69" customHeight="1" x14ac:dyDescent="0.2"/>
    <row r="107" ht="69" customHeight="1" x14ac:dyDescent="0.2"/>
    <row r="108" ht="69" customHeight="1" x14ac:dyDescent="0.2"/>
    <row r="109" ht="69" customHeight="1" x14ac:dyDescent="0.2"/>
    <row r="110" ht="69" customHeight="1" x14ac:dyDescent="0.2"/>
    <row r="111" ht="69" customHeight="1" x14ac:dyDescent="0.2"/>
    <row r="112" ht="69" customHeight="1" x14ac:dyDescent="0.2"/>
    <row r="113" ht="69" customHeight="1" x14ac:dyDescent="0.2"/>
    <row r="114" ht="69" customHeight="1" x14ac:dyDescent="0.2"/>
    <row r="115" ht="69" customHeight="1" x14ac:dyDescent="0.2"/>
    <row r="116" ht="69" customHeight="1" x14ac:dyDescent="0.2"/>
    <row r="117" ht="69" customHeight="1" x14ac:dyDescent="0.2"/>
    <row r="118" ht="69" customHeight="1" x14ac:dyDescent="0.2"/>
    <row r="119" ht="69" customHeight="1" x14ac:dyDescent="0.2"/>
    <row r="120" ht="69" customHeight="1" x14ac:dyDescent="0.2"/>
    <row r="121" ht="69" customHeight="1" x14ac:dyDescent="0.2"/>
    <row r="122" ht="69" customHeight="1" x14ac:dyDescent="0.2"/>
    <row r="123" ht="69" customHeight="1" x14ac:dyDescent="0.2"/>
    <row r="124" ht="69" customHeight="1" x14ac:dyDescent="0.2"/>
    <row r="125" ht="69" customHeight="1" x14ac:dyDescent="0.2"/>
    <row r="126" ht="69" customHeight="1" x14ac:dyDescent="0.2"/>
    <row r="127" ht="69" customHeight="1" x14ac:dyDescent="0.2"/>
    <row r="128" ht="69" customHeight="1" x14ac:dyDescent="0.2"/>
    <row r="129" ht="69" customHeight="1" x14ac:dyDescent="0.2"/>
    <row r="130" ht="69" customHeight="1" x14ac:dyDescent="0.2"/>
    <row r="131" ht="69" customHeight="1" x14ac:dyDescent="0.2"/>
    <row r="132" ht="69" customHeight="1" x14ac:dyDescent="0.2"/>
    <row r="133" ht="69" customHeight="1" x14ac:dyDescent="0.2"/>
    <row r="134" ht="69" customHeight="1" x14ac:dyDescent="0.2"/>
    <row r="135" ht="69" customHeight="1" x14ac:dyDescent="0.2"/>
    <row r="136" ht="69" customHeight="1" x14ac:dyDescent="0.2"/>
    <row r="137" ht="69" customHeight="1" x14ac:dyDescent="0.2"/>
    <row r="138" ht="69" customHeight="1" x14ac:dyDescent="0.2"/>
    <row r="139" ht="69" customHeight="1" x14ac:dyDescent="0.2"/>
    <row r="140" ht="69" customHeight="1" x14ac:dyDescent="0.2"/>
    <row r="141" ht="69" customHeight="1" x14ac:dyDescent="0.2"/>
    <row r="142" ht="69" customHeight="1" x14ac:dyDescent="0.2"/>
    <row r="143" ht="69" customHeight="1" x14ac:dyDescent="0.2"/>
    <row r="144" ht="69" customHeight="1" x14ac:dyDescent="0.2"/>
    <row r="145" ht="69" customHeight="1" x14ac:dyDescent="0.2"/>
    <row r="146" ht="69" customHeight="1" x14ac:dyDescent="0.2"/>
    <row r="147" ht="69" customHeight="1" x14ac:dyDescent="0.2"/>
    <row r="148" ht="69" customHeight="1" x14ac:dyDescent="0.2"/>
    <row r="149" ht="69" customHeight="1" x14ac:dyDescent="0.2"/>
    <row r="150" ht="69" customHeight="1" x14ac:dyDescent="0.2"/>
    <row r="151" ht="69" customHeight="1" x14ac:dyDescent="0.2"/>
    <row r="152" ht="69" customHeight="1" x14ac:dyDescent="0.2"/>
    <row r="153" ht="69" customHeight="1" x14ac:dyDescent="0.2"/>
    <row r="154" ht="69" customHeight="1" x14ac:dyDescent="0.2"/>
    <row r="155" ht="69" customHeight="1" x14ac:dyDescent="0.2"/>
    <row r="156" ht="69" customHeight="1" x14ac:dyDescent="0.2"/>
    <row r="157" ht="69" customHeight="1" x14ac:dyDescent="0.2"/>
    <row r="158" ht="69" customHeight="1" x14ac:dyDescent="0.2"/>
    <row r="159" ht="69" customHeight="1" x14ac:dyDescent="0.2"/>
    <row r="160" ht="69" customHeight="1" x14ac:dyDescent="0.2"/>
    <row r="161" ht="69" customHeight="1" x14ac:dyDescent="0.2"/>
    <row r="162" ht="69" customHeight="1" x14ac:dyDescent="0.2"/>
    <row r="163" ht="69" customHeight="1" x14ac:dyDescent="0.2"/>
    <row r="164" ht="69" customHeight="1" x14ac:dyDescent="0.2"/>
    <row r="165" ht="69" customHeight="1" x14ac:dyDescent="0.2"/>
    <row r="166" ht="69" customHeight="1" x14ac:dyDescent="0.2"/>
    <row r="167" ht="69" customHeight="1" x14ac:dyDescent="0.2"/>
    <row r="168" ht="69" customHeight="1" x14ac:dyDescent="0.2"/>
    <row r="169" ht="69" customHeight="1" x14ac:dyDescent="0.2"/>
    <row r="170" ht="69" customHeight="1" x14ac:dyDescent="0.2"/>
    <row r="171" ht="69" customHeight="1" x14ac:dyDescent="0.2"/>
    <row r="172" ht="69" customHeight="1" x14ac:dyDescent="0.2"/>
    <row r="173" ht="69" customHeight="1" x14ac:dyDescent="0.2"/>
    <row r="174" ht="69" customHeight="1" x14ac:dyDescent="0.2"/>
    <row r="175" ht="69" customHeight="1" x14ac:dyDescent="0.2"/>
    <row r="176" ht="69" customHeight="1" x14ac:dyDescent="0.2"/>
    <row r="177" ht="69" customHeight="1" x14ac:dyDescent="0.2"/>
    <row r="178" ht="69" customHeight="1" x14ac:dyDescent="0.2"/>
    <row r="179" ht="69" customHeight="1" x14ac:dyDescent="0.2"/>
    <row r="180" ht="69" customHeight="1" x14ac:dyDescent="0.2"/>
    <row r="181" ht="69" customHeight="1" x14ac:dyDescent="0.2"/>
    <row r="182" ht="69" customHeight="1" x14ac:dyDescent="0.2"/>
    <row r="183" ht="69" customHeight="1" x14ac:dyDescent="0.2"/>
    <row r="184" ht="69" customHeight="1" x14ac:dyDescent="0.2"/>
    <row r="185" ht="69" customHeight="1" x14ac:dyDescent="0.2"/>
    <row r="186" ht="69" customHeight="1" x14ac:dyDescent="0.2"/>
    <row r="187" ht="69" customHeight="1" x14ac:dyDescent="0.2"/>
    <row r="188" ht="69" customHeight="1" x14ac:dyDescent="0.2"/>
    <row r="189" ht="69" customHeight="1" x14ac:dyDescent="0.2"/>
    <row r="190" ht="69" customHeight="1" x14ac:dyDescent="0.2"/>
    <row r="191" ht="69" customHeight="1" x14ac:dyDescent="0.2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4FFD-9182-4D10-A4E5-FE2C6DC4AEC9}">
  <dimension ref="A1:E6"/>
  <sheetViews>
    <sheetView workbookViewId="0">
      <selection activeCell="C6" sqref="C6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85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86</v>
      </c>
      <c r="B3">
        <v>2000</v>
      </c>
      <c r="E3">
        <f t="shared" ref="E3:E6" si="0">SUM(B3:D3)</f>
        <v>2000</v>
      </c>
    </row>
    <row r="4" spans="1:5" x14ac:dyDescent="0.2">
      <c r="A4" s="8" t="s">
        <v>87</v>
      </c>
      <c r="B4">
        <v>2500</v>
      </c>
      <c r="C4">
        <v>4900</v>
      </c>
      <c r="D4">
        <v>500</v>
      </c>
      <c r="E4">
        <f t="shared" si="0"/>
        <v>7900</v>
      </c>
    </row>
    <row r="5" spans="1:5" x14ac:dyDescent="0.2">
      <c r="A5" s="8" t="s">
        <v>88</v>
      </c>
      <c r="B5">
        <v>4100</v>
      </c>
      <c r="C5">
        <v>2000</v>
      </c>
      <c r="E5">
        <f t="shared" si="0"/>
        <v>6100</v>
      </c>
    </row>
    <row r="6" spans="1:5" x14ac:dyDescent="0.2">
      <c r="A6" s="8" t="s">
        <v>89</v>
      </c>
      <c r="B6">
        <v>3000</v>
      </c>
      <c r="D6">
        <v>1000</v>
      </c>
      <c r="E6">
        <f t="shared" si="0"/>
        <v>4000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8867-0F3C-4241-BC1F-095E95F480A1}">
  <dimension ref="A1:E6"/>
  <sheetViews>
    <sheetView workbookViewId="0">
      <selection activeCell="C5" sqref="C5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90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91</v>
      </c>
      <c r="B3">
        <v>2000</v>
      </c>
      <c r="C3">
        <v>500</v>
      </c>
      <c r="E3">
        <f t="shared" ref="E3:E6" si="0">SUM(B3:D3)</f>
        <v>2500</v>
      </c>
    </row>
    <row r="4" spans="1:5" x14ac:dyDescent="0.2">
      <c r="A4" s="8" t="s">
        <v>92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s="8" t="s">
        <v>93</v>
      </c>
      <c r="B5">
        <v>2000</v>
      </c>
      <c r="D5">
        <v>900</v>
      </c>
      <c r="E5">
        <f t="shared" ref="E5:E6" si="1">SUM(B5:D5)</f>
        <v>2900</v>
      </c>
    </row>
    <row r="6" spans="1:5" x14ac:dyDescent="0.2">
      <c r="A6" s="8" t="s">
        <v>94</v>
      </c>
      <c r="B6">
        <v>2500</v>
      </c>
      <c r="C6">
        <v>3900</v>
      </c>
      <c r="D6">
        <v>1500</v>
      </c>
      <c r="E6">
        <f t="shared" si="1"/>
        <v>7900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B4A5-810E-4D2B-B7C7-DBA79537A578}">
  <dimension ref="A1:E6"/>
  <sheetViews>
    <sheetView workbookViewId="0">
      <selection activeCell="C5" sqref="C5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t="s">
        <v>75</v>
      </c>
      <c r="B2">
        <v>2580</v>
      </c>
      <c r="C2">
        <v>1000</v>
      </c>
      <c r="E2">
        <f>SUM(B2:D2)</f>
        <v>3580</v>
      </c>
    </row>
    <row r="3" spans="1:5" x14ac:dyDescent="0.2">
      <c r="A3" t="s">
        <v>76</v>
      </c>
      <c r="B3">
        <v>2600</v>
      </c>
      <c r="C3">
        <v>500</v>
      </c>
      <c r="D3">
        <v>900</v>
      </c>
      <c r="E3">
        <f t="shared" ref="E3:E6" si="0">SUM(B3:D3)</f>
        <v>4000</v>
      </c>
    </row>
    <row r="4" spans="1:5" x14ac:dyDescent="0.2">
      <c r="A4" t="s">
        <v>77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t="s">
        <v>78</v>
      </c>
      <c r="B5">
        <v>2100</v>
      </c>
      <c r="D5">
        <v>500</v>
      </c>
      <c r="E5">
        <f t="shared" si="0"/>
        <v>2600</v>
      </c>
    </row>
    <row r="6" spans="1:5" x14ac:dyDescent="0.2">
      <c r="A6" t="s">
        <v>79</v>
      </c>
      <c r="B6">
        <v>1000</v>
      </c>
      <c r="C6">
        <v>2200</v>
      </c>
      <c r="D6">
        <v>1000</v>
      </c>
      <c r="E6">
        <f t="shared" si="0"/>
        <v>4200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8720-C84C-4BB6-8321-3257202DD38A}">
  <dimension ref="A1:B5"/>
  <sheetViews>
    <sheetView workbookViewId="0"/>
  </sheetViews>
  <sheetFormatPr defaultRowHeight="14.25" x14ac:dyDescent="0.2"/>
  <cols>
    <col min="1" max="1" width="19.25" bestFit="1" customWidth="1"/>
  </cols>
  <sheetData>
    <row r="1" spans="1:2" x14ac:dyDescent="0.2">
      <c r="A1" s="2" t="s">
        <v>109</v>
      </c>
      <c r="B1" s="2" t="s">
        <v>110</v>
      </c>
    </row>
    <row r="2" spans="1:2" x14ac:dyDescent="0.2">
      <c r="A2" s="3" t="s">
        <v>111</v>
      </c>
      <c r="B2" s="3">
        <f>COUNT('多表引用-A:多表引用-C'!E$2:E$6)</f>
        <v>15</v>
      </c>
    </row>
    <row r="3" spans="1:2" x14ac:dyDescent="0.2">
      <c r="A3" s="3" t="s">
        <v>112</v>
      </c>
      <c r="B3" s="3">
        <f>COUNT('多表引用-A:多表引用-C'!C$2:C$6)</f>
        <v>11</v>
      </c>
    </row>
    <row r="4" spans="1:2" x14ac:dyDescent="0.2">
      <c r="A4" s="3" t="s">
        <v>113</v>
      </c>
      <c r="B4" s="3">
        <f>COUNT('多表引用-A:多表引用-C'!D$2:D$6)</f>
        <v>11</v>
      </c>
    </row>
    <row r="5" spans="1:2" x14ac:dyDescent="0.2">
      <c r="A5" s="3" t="s">
        <v>114</v>
      </c>
      <c r="B5" s="3">
        <f>AVERAGE('多表引用-A:多表引用-C'!E$2:E$6)</f>
        <v>4509.333333333333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6547-11CF-43B1-8DE8-15F27BA04784}">
  <dimension ref="A1:G39"/>
  <sheetViews>
    <sheetView tabSelected="1" topLeftCell="A19" workbookViewId="0">
      <selection activeCell="D28" sqref="D28"/>
    </sheetView>
  </sheetViews>
  <sheetFormatPr defaultRowHeight="14.25" x14ac:dyDescent="0.2"/>
  <cols>
    <col min="1" max="1" width="17.25" bestFit="1" customWidth="1"/>
    <col min="2" max="2" width="24.375" bestFit="1" customWidth="1"/>
    <col min="3" max="3" width="17.25" bestFit="1" customWidth="1"/>
    <col min="4" max="4" width="12.375" bestFit="1" customWidth="1"/>
    <col min="7" max="7" width="17.5" customWidth="1"/>
  </cols>
  <sheetData>
    <row r="1" spans="1:7" x14ac:dyDescent="0.2">
      <c r="A1" s="2" t="s">
        <v>23</v>
      </c>
      <c r="B1" s="2" t="s">
        <v>104</v>
      </c>
      <c r="C1" s="2" t="s">
        <v>115</v>
      </c>
      <c r="D1" s="2" t="s">
        <v>116</v>
      </c>
    </row>
    <row r="2" spans="1:7" x14ac:dyDescent="0.2">
      <c r="A2" t="s">
        <v>117</v>
      </c>
      <c r="B2" s="8" t="s">
        <v>92</v>
      </c>
      <c r="C2">
        <v>198</v>
      </c>
      <c r="D2">
        <f>C2*100</f>
        <v>19800</v>
      </c>
    </row>
    <row r="3" spans="1:7" x14ac:dyDescent="0.2">
      <c r="A3" t="s">
        <v>118</v>
      </c>
      <c r="B3" s="8" t="s">
        <v>93</v>
      </c>
      <c r="C3">
        <v>123</v>
      </c>
      <c r="D3">
        <f t="shared" ref="D3:D9" si="0">C3*100</f>
        <v>12300</v>
      </c>
    </row>
    <row r="4" spans="1:7" x14ac:dyDescent="0.2">
      <c r="A4" t="s">
        <v>119</v>
      </c>
      <c r="B4" s="8" t="s">
        <v>94</v>
      </c>
      <c r="C4">
        <v>145</v>
      </c>
      <c r="D4">
        <f t="shared" si="0"/>
        <v>14500</v>
      </c>
      <c r="F4">
        <f>AVERAGE(C3:C7)</f>
        <v>113.8</v>
      </c>
      <c r="G4">
        <f>SUM(C3:C7)</f>
        <v>569</v>
      </c>
    </row>
    <row r="5" spans="1:7" x14ac:dyDescent="0.2">
      <c r="A5" t="s">
        <v>120</v>
      </c>
      <c r="B5" t="s">
        <v>75</v>
      </c>
      <c r="C5">
        <v>45</v>
      </c>
      <c r="D5">
        <f t="shared" si="0"/>
        <v>4500</v>
      </c>
    </row>
    <row r="6" spans="1:7" x14ac:dyDescent="0.2">
      <c r="A6" t="s">
        <v>117</v>
      </c>
      <c r="B6" t="s">
        <v>76</v>
      </c>
      <c r="C6">
        <v>76</v>
      </c>
      <c r="D6">
        <f t="shared" si="0"/>
        <v>7600</v>
      </c>
    </row>
    <row r="7" spans="1:7" x14ac:dyDescent="0.2">
      <c r="A7" t="s">
        <v>118</v>
      </c>
      <c r="B7" t="s">
        <v>77</v>
      </c>
      <c r="C7">
        <v>180</v>
      </c>
      <c r="D7">
        <f t="shared" si="0"/>
        <v>18000</v>
      </c>
    </row>
    <row r="8" spans="1:7" x14ac:dyDescent="0.2">
      <c r="A8" t="s">
        <v>121</v>
      </c>
      <c r="B8" t="s">
        <v>78</v>
      </c>
      <c r="C8">
        <v>77</v>
      </c>
      <c r="D8">
        <f t="shared" si="0"/>
        <v>7700</v>
      </c>
    </row>
    <row r="9" spans="1:7" x14ac:dyDescent="0.2">
      <c r="A9" t="s">
        <v>120</v>
      </c>
      <c r="B9" t="s">
        <v>79</v>
      </c>
      <c r="C9">
        <v>120</v>
      </c>
      <c r="D9">
        <f t="shared" si="0"/>
        <v>12000</v>
      </c>
    </row>
    <row r="11" spans="1:7" x14ac:dyDescent="0.2">
      <c r="A11" s="2" t="s">
        <v>122</v>
      </c>
      <c r="B11" s="2" t="s">
        <v>123</v>
      </c>
      <c r="C11" s="2" t="s">
        <v>125</v>
      </c>
    </row>
    <row r="12" spans="1:7" x14ac:dyDescent="0.2">
      <c r="A12" t="s">
        <v>124</v>
      </c>
      <c r="B12">
        <f>SUM(C2:C9)</f>
        <v>964</v>
      </c>
      <c r="C12">
        <f>SUBTOTAL(9,C2:C9)</f>
        <v>964</v>
      </c>
    </row>
    <row r="13" spans="1:7" x14ac:dyDescent="0.2">
      <c r="A13" t="s">
        <v>126</v>
      </c>
      <c r="B13">
        <f>AVERAGE(C2:C9)</f>
        <v>120.5</v>
      </c>
      <c r="C13">
        <f>SUBTOTAL(1,C2:C9)</f>
        <v>120.5</v>
      </c>
    </row>
    <row r="14" spans="1:7" x14ac:dyDescent="0.2">
      <c r="A14" t="s">
        <v>127</v>
      </c>
      <c r="B14">
        <f>MAX(C2:C9)</f>
        <v>198</v>
      </c>
      <c r="C14">
        <f>SUBTOTAL(104,C2:C9)</f>
        <v>198</v>
      </c>
    </row>
    <row r="15" spans="1:7" x14ac:dyDescent="0.2">
      <c r="A15" t="s">
        <v>128</v>
      </c>
      <c r="B15">
        <f>MIN(C2:C9)</f>
        <v>45</v>
      </c>
      <c r="C15">
        <f>SUBTOTAL(105,C2:C9)</f>
        <v>45</v>
      </c>
    </row>
    <row r="21" spans="1:3" x14ac:dyDescent="0.2">
      <c r="A21" t="s">
        <v>135</v>
      </c>
      <c r="B21" t="s">
        <v>136</v>
      </c>
    </row>
    <row r="22" spans="1:3" x14ac:dyDescent="0.2">
      <c r="A22" s="2" t="s">
        <v>129</v>
      </c>
      <c r="B22" s="2" t="s">
        <v>23</v>
      </c>
      <c r="C22" s="2" t="s">
        <v>104</v>
      </c>
    </row>
    <row r="23" spans="1:3" x14ac:dyDescent="0.2">
      <c r="A23">
        <f>SUBTOTAL(103,$B$23:B23)</f>
        <v>1</v>
      </c>
      <c r="B23" t="s">
        <v>130</v>
      </c>
      <c r="C23" s="8" t="s">
        <v>85</v>
      </c>
    </row>
    <row r="24" spans="1:3" x14ac:dyDescent="0.2">
      <c r="A24">
        <f>SUBTOTAL(103,$B$23:B24)</f>
        <v>2</v>
      </c>
      <c r="B24" t="s">
        <v>131</v>
      </c>
      <c r="C24" s="8" t="s">
        <v>86</v>
      </c>
    </row>
    <row r="25" spans="1:3" x14ac:dyDescent="0.2">
      <c r="A25">
        <f>SUBTOTAL(103,$B$23:B25)</f>
        <v>3</v>
      </c>
      <c r="B25" t="s">
        <v>132</v>
      </c>
      <c r="C25" s="8" t="s">
        <v>87</v>
      </c>
    </row>
    <row r="26" spans="1:3" x14ac:dyDescent="0.2">
      <c r="A26">
        <f>SUBTOTAL(103,$B$23:B26)</f>
        <v>4</v>
      </c>
      <c r="B26" t="s">
        <v>133</v>
      </c>
      <c r="C26" s="8" t="s">
        <v>88</v>
      </c>
    </row>
    <row r="27" spans="1:3" x14ac:dyDescent="0.2">
      <c r="A27">
        <f>SUBTOTAL(103,$B$23:B27)</f>
        <v>5</v>
      </c>
      <c r="B27" t="s">
        <v>134</v>
      </c>
      <c r="C27" s="8" t="s">
        <v>89</v>
      </c>
    </row>
    <row r="28" spans="1:3" x14ac:dyDescent="0.2">
      <c r="A28">
        <f>SUBTOTAL(103,$B$23:B28)</f>
        <v>6</v>
      </c>
      <c r="B28" t="s">
        <v>130</v>
      </c>
      <c r="C28" s="8" t="s">
        <v>90</v>
      </c>
    </row>
    <row r="29" spans="1:3" x14ac:dyDescent="0.2">
      <c r="A29">
        <f>SUBTOTAL(103,$B$23:B29)</f>
        <v>7</v>
      </c>
      <c r="B29" t="s">
        <v>131</v>
      </c>
      <c r="C29" s="8" t="s">
        <v>91</v>
      </c>
    </row>
    <row r="30" spans="1:3" x14ac:dyDescent="0.2">
      <c r="A30">
        <f>SUBTOTAL(103,$B$23:B30)</f>
        <v>8</v>
      </c>
      <c r="B30" t="s">
        <v>132</v>
      </c>
      <c r="C30" s="8" t="s">
        <v>92</v>
      </c>
    </row>
    <row r="31" spans="1:3" x14ac:dyDescent="0.2">
      <c r="A31">
        <f>SUBTOTAL(103,$B$23:B31)</f>
        <v>9</v>
      </c>
      <c r="B31" t="s">
        <v>133</v>
      </c>
      <c r="C31" s="8" t="s">
        <v>93</v>
      </c>
    </row>
    <row r="32" spans="1:3" x14ac:dyDescent="0.2">
      <c r="A32">
        <f>SUBTOTAL(103,$B$23:B32)</f>
        <v>10</v>
      </c>
      <c r="B32" t="s">
        <v>134</v>
      </c>
      <c r="C32" s="8" t="s">
        <v>94</v>
      </c>
    </row>
    <row r="33" spans="1:3" x14ac:dyDescent="0.2">
      <c r="A33">
        <f>SUBTOTAL(103,$B$23:B33)</f>
        <v>11</v>
      </c>
      <c r="B33" t="s">
        <v>133</v>
      </c>
      <c r="C33" t="s">
        <v>75</v>
      </c>
    </row>
    <row r="34" spans="1:3" x14ac:dyDescent="0.2">
      <c r="A34">
        <f>SUBTOTAL(103,$B$23:B34)</f>
        <v>12</v>
      </c>
      <c r="B34" t="s">
        <v>133</v>
      </c>
      <c r="C34" t="s">
        <v>76</v>
      </c>
    </row>
    <row r="35" spans="1:3" x14ac:dyDescent="0.2">
      <c r="A35">
        <f>SUBTOTAL(103,$B$23:B35)</f>
        <v>13</v>
      </c>
      <c r="B35" t="s">
        <v>133</v>
      </c>
      <c r="C35" t="s">
        <v>77</v>
      </c>
    </row>
    <row r="36" spans="1:3" x14ac:dyDescent="0.2">
      <c r="A36">
        <f>SUBTOTAL(103,$B$23:B36)</f>
        <v>14</v>
      </c>
      <c r="B36" t="s">
        <v>131</v>
      </c>
      <c r="C36" t="s">
        <v>78</v>
      </c>
    </row>
    <row r="37" spans="1:3" x14ac:dyDescent="0.2">
      <c r="A37">
        <f>SUBTOTAL(103,$B$23:B37)</f>
        <v>15</v>
      </c>
      <c r="B37" t="s">
        <v>131</v>
      </c>
      <c r="C37" t="s">
        <v>79</v>
      </c>
    </row>
    <row r="39" spans="1:3" x14ac:dyDescent="0.2">
      <c r="B39" t="str">
        <f>"总计："&amp;SUBTOTAL(103,B23:B37)</f>
        <v>总计：15</v>
      </c>
    </row>
  </sheetData>
  <autoFilter ref="A22:C36" xr:uid="{C90E03E8-C94F-4E17-8EB7-7F2B350B0F5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sumif</vt:lpstr>
      <vt:lpstr>count</vt:lpstr>
      <vt:lpstr>数据集</vt:lpstr>
      <vt:lpstr>多表引用-A</vt:lpstr>
      <vt:lpstr>多表引用-B</vt:lpstr>
      <vt:lpstr>多表引用-C</vt:lpstr>
      <vt:lpstr>多表引用-汇总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2021-01-17T13:55:42Z</dcterms:modified>
</cp:coreProperties>
</file>