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12" yWindow="492" windowWidth="16956" windowHeight="10524"/>
  </bookViews>
  <sheets>
    <sheet name="HRF -&gt; DB" sheetId="1" r:id="rId1"/>
    <sheet name="top100-s50v02d1" sheetId="2" r:id="rId2"/>
    <sheet name="Lookup tables" sheetId="3" r:id="rId3"/>
  </sheets>
  <calcPr calcId="125725"/>
</workbook>
</file>

<file path=xl/calcChain.xml><?xml version="1.0" encoding="utf-8"?>
<calcChain xmlns="http://schemas.openxmlformats.org/spreadsheetml/2006/main">
  <c r="F167" i="1"/>
  <c r="F168"/>
  <c r="F169"/>
  <c r="F170"/>
  <c r="F172"/>
  <c r="F174"/>
  <c r="F176"/>
  <c r="F178"/>
  <c r="F181"/>
  <c r="F183"/>
  <c r="F185"/>
  <c r="F187"/>
  <c r="F190"/>
  <c r="F192"/>
  <c r="F194"/>
  <c r="F196"/>
  <c r="F199"/>
  <c r="F201"/>
  <c r="F203"/>
  <c r="F205"/>
  <c r="F207"/>
  <c r="F208"/>
  <c r="F209"/>
  <c r="F210"/>
  <c r="F211"/>
  <c r="F213"/>
  <c r="F215"/>
  <c r="F217"/>
  <c r="F219"/>
  <c r="F222"/>
  <c r="F224"/>
  <c r="F226"/>
  <c r="F228"/>
  <c r="F231"/>
  <c r="F233"/>
  <c r="F235"/>
  <c r="F237"/>
  <c r="F240"/>
  <c r="F242"/>
  <c r="F244"/>
  <c r="F246"/>
  <c r="F248"/>
  <c r="F249"/>
  <c r="F250"/>
  <c r="F251"/>
  <c r="F252"/>
  <c r="F254"/>
  <c r="F256"/>
  <c r="F258"/>
  <c r="F260"/>
  <c r="F263"/>
  <c r="F265"/>
  <c r="F267"/>
  <c r="F269"/>
  <c r="F272"/>
  <c r="F274"/>
  <c r="F276"/>
  <c r="F278"/>
  <c r="F281"/>
  <c r="F283"/>
  <c r="F285"/>
  <c r="F287"/>
  <c r="F289"/>
  <c r="F290"/>
  <c r="F291"/>
  <c r="F292"/>
  <c r="F293"/>
  <c r="F295"/>
  <c r="F297"/>
  <c r="F299"/>
  <c r="F301"/>
  <c r="F304"/>
  <c r="F306"/>
  <c r="F308"/>
  <c r="F310"/>
  <c r="F313"/>
  <c r="F315"/>
  <c r="F317"/>
  <c r="F319"/>
  <c r="F322"/>
  <c r="F324"/>
  <c r="F326"/>
  <c r="F328"/>
  <c r="F330"/>
  <c r="F331"/>
  <c r="F332"/>
  <c r="F333"/>
  <c r="F334"/>
  <c r="F336"/>
  <c r="F338"/>
  <c r="F340"/>
  <c r="F342"/>
  <c r="F345"/>
  <c r="F347"/>
  <c r="F349"/>
  <c r="F351"/>
  <c r="F354"/>
  <c r="F356"/>
  <c r="F358"/>
  <c r="F360"/>
  <c r="F363"/>
  <c r="F365"/>
  <c r="F367"/>
  <c r="F369"/>
  <c r="F371"/>
  <c r="F372"/>
  <c r="F373"/>
  <c r="F374"/>
  <c r="F375"/>
  <c r="F377"/>
  <c r="F379"/>
  <c r="F381"/>
  <c r="F383"/>
  <c r="F386"/>
  <c r="F388"/>
  <c r="F390"/>
  <c r="F392"/>
  <c r="F395"/>
  <c r="F397"/>
  <c r="F399"/>
  <c r="F401"/>
  <c r="F404"/>
  <c r="F406"/>
  <c r="F408"/>
  <c r="F410"/>
  <c r="F412"/>
  <c r="F418"/>
  <c r="F422"/>
  <c r="F427"/>
  <c r="F429"/>
  <c r="F431"/>
  <c r="F436"/>
  <c r="F440"/>
  <c r="F442"/>
  <c r="F445"/>
  <c r="F449"/>
  <c r="F451"/>
  <c r="F453"/>
  <c r="F457"/>
  <c r="F459"/>
  <c r="F463"/>
  <c r="F468"/>
  <c r="F472"/>
  <c r="F477"/>
  <c r="F481"/>
  <c r="F483"/>
  <c r="F486"/>
  <c r="F490"/>
  <c r="F492"/>
  <c r="F494"/>
  <c r="F498"/>
  <c r="F500"/>
  <c r="F504"/>
  <c r="F506"/>
  <c r="F509"/>
  <c r="F511"/>
  <c r="F513"/>
  <c r="F515"/>
  <c r="F518"/>
  <c r="F522"/>
  <c r="F527"/>
  <c r="F531"/>
  <c r="F533"/>
  <c r="F535"/>
  <c r="F541"/>
  <c r="F545"/>
  <c r="F550"/>
  <c r="F552"/>
  <c r="F554"/>
  <c r="F559"/>
  <c r="F563"/>
  <c r="F568"/>
  <c r="F572"/>
  <c r="F576"/>
  <c r="F580"/>
  <c r="F582"/>
  <c r="F586"/>
  <c r="F591"/>
  <c r="F593"/>
  <c r="F595"/>
  <c r="F600"/>
  <c r="F604"/>
  <c r="F609"/>
  <c r="F613"/>
  <c r="F615"/>
  <c r="F617"/>
  <c r="F623"/>
  <c r="F627"/>
  <c r="F632"/>
  <c r="F636"/>
  <c r="F641"/>
  <c r="F645"/>
  <c r="F650"/>
  <c r="F654"/>
  <c r="F658"/>
  <c r="F664"/>
  <c r="F668"/>
  <c r="F673"/>
  <c r="F677"/>
  <c r="F682"/>
  <c r="F686"/>
  <c r="F691"/>
  <c r="F695"/>
  <c r="F699"/>
  <c r="F705"/>
  <c r="F709"/>
  <c r="F714"/>
  <c r="F718"/>
  <c r="F723"/>
  <c r="F727"/>
  <c r="F732"/>
  <c r="F736"/>
  <c r="F740"/>
  <c r="F746"/>
  <c r="F750"/>
  <c r="F755"/>
  <c r="F759"/>
  <c r="F764"/>
  <c r="F768"/>
  <c r="F773"/>
  <c r="F777"/>
  <c r="F781"/>
  <c r="F787"/>
  <c r="F791"/>
  <c r="F796"/>
  <c r="F800"/>
  <c r="F805"/>
  <c r="F809"/>
  <c r="F814"/>
  <c r="F818"/>
  <c r="F822"/>
  <c r="F828"/>
  <c r="F832"/>
  <c r="F837"/>
  <c r="F841"/>
  <c r="F846"/>
  <c r="F850"/>
  <c r="F855"/>
  <c r="F859"/>
  <c r="F863"/>
  <c r="F869"/>
  <c r="F873"/>
  <c r="F878"/>
  <c r="F882"/>
  <c r="F887"/>
  <c r="F891"/>
  <c r="F896"/>
  <c r="F900"/>
  <c r="F904"/>
  <c r="F910"/>
  <c r="F914"/>
  <c r="F919"/>
  <c r="F923"/>
  <c r="F928"/>
  <c r="F932"/>
  <c r="F937"/>
  <c r="F941"/>
  <c r="F945"/>
  <c r="F951"/>
  <c r="F955"/>
  <c r="F960"/>
  <c r="F964"/>
  <c r="F969"/>
  <c r="F973"/>
  <c r="F978"/>
  <c r="F982"/>
  <c r="F986"/>
  <c r="F992"/>
  <c r="F996"/>
  <c r="F1001"/>
  <c r="F1005"/>
  <c r="F1010"/>
  <c r="F1014"/>
  <c r="F1019"/>
  <c r="F1023"/>
  <c r="F1027"/>
  <c r="F1033"/>
  <c r="F1037"/>
  <c r="F1042"/>
  <c r="F1046"/>
  <c r="F1051"/>
  <c r="F1055"/>
  <c r="F1060"/>
  <c r="F1064"/>
  <c r="F1068"/>
  <c r="F1074"/>
  <c r="F1078"/>
  <c r="F1083"/>
  <c r="F1087"/>
  <c r="F1092"/>
  <c r="F1096"/>
  <c r="F1101"/>
  <c r="F1105"/>
  <c r="F1109"/>
  <c r="F1115"/>
  <c r="F1119"/>
  <c r="F1124"/>
  <c r="F1128"/>
  <c r="F1133"/>
  <c r="F1137"/>
  <c r="F1142"/>
  <c r="F1146"/>
  <c r="F1150"/>
  <c r="F1156"/>
  <c r="F1160"/>
  <c r="F1165"/>
  <c r="F1169"/>
  <c r="F1174"/>
  <c r="F1178"/>
  <c r="F1183"/>
  <c r="F1187"/>
  <c r="F1191"/>
  <c r="F1197"/>
  <c r="F1201"/>
  <c r="F1206"/>
  <c r="F1210"/>
  <c r="F1215"/>
  <c r="F1219"/>
  <c r="F1224"/>
  <c r="F1228"/>
  <c r="F1232"/>
  <c r="F1238"/>
  <c r="F1242"/>
  <c r="F1247"/>
  <c r="F1251"/>
  <c r="F1256"/>
  <c r="F1260"/>
  <c r="F1265"/>
  <c r="F1269"/>
  <c r="F1273"/>
  <c r="F1279"/>
  <c r="F1283"/>
  <c r="F1288"/>
  <c r="F1292"/>
  <c r="F1297"/>
  <c r="F1301"/>
  <c r="F1306"/>
  <c r="F1310"/>
  <c r="F1314"/>
  <c r="F1320"/>
  <c r="F1324"/>
  <c r="F1329"/>
  <c r="F1333"/>
  <c r="F1338"/>
  <c r="F1342"/>
  <c r="F1347"/>
  <c r="F1351"/>
  <c r="F1355"/>
  <c r="F1361"/>
  <c r="F1365"/>
  <c r="F1370"/>
  <c r="F1374"/>
  <c r="F1379"/>
  <c r="F1383"/>
  <c r="F1388"/>
  <c r="F1392"/>
  <c r="F1396"/>
  <c r="F1402"/>
  <c r="F1406"/>
  <c r="F1411"/>
  <c r="F1415"/>
  <c r="F1420"/>
  <c r="F1424"/>
  <c r="F1429"/>
  <c r="F1433"/>
  <c r="F1437"/>
  <c r="F1443"/>
  <c r="F1447"/>
  <c r="F1452"/>
  <c r="F1456"/>
  <c r="F1461"/>
  <c r="F1465"/>
  <c r="F1470"/>
  <c r="F1474"/>
  <c r="F1478"/>
  <c r="F1484"/>
  <c r="F1488"/>
  <c r="F1493"/>
  <c r="F1497"/>
  <c r="F1502"/>
  <c r="F1506"/>
  <c r="F1511"/>
  <c r="F1515"/>
  <c r="F1519"/>
  <c r="F1525"/>
  <c r="F1529"/>
  <c r="F1534"/>
  <c r="F1538"/>
  <c r="F1543"/>
  <c r="F1547"/>
  <c r="F1552"/>
  <c r="F1556"/>
  <c r="F1560"/>
  <c r="F1566"/>
  <c r="F1570"/>
  <c r="F1575"/>
  <c r="F1579"/>
  <c r="F1584"/>
  <c r="F1588"/>
  <c r="F1593"/>
  <c r="F1597"/>
  <c r="F1601"/>
  <c r="F1607"/>
  <c r="F1611"/>
  <c r="F1616"/>
  <c r="F1620"/>
  <c r="F1625"/>
  <c r="F1629"/>
  <c r="F1634"/>
  <c r="F1638"/>
  <c r="F1642"/>
  <c r="F1648"/>
  <c r="F1652"/>
  <c r="F1657"/>
  <c r="F1661"/>
  <c r="F1666"/>
  <c r="F1670"/>
  <c r="F1675"/>
  <c r="F1679"/>
  <c r="F1683"/>
  <c r="F1689"/>
  <c r="F1693"/>
  <c r="F1698"/>
  <c r="F1702"/>
  <c r="F1707"/>
  <c r="F1711"/>
  <c r="F1716"/>
  <c r="F1720"/>
  <c r="F1724"/>
  <c r="F1730"/>
  <c r="F1734"/>
  <c r="F1739"/>
  <c r="F1743"/>
  <c r="F1748"/>
  <c r="F1752"/>
  <c r="F1757"/>
  <c r="F1761"/>
  <c r="F1765"/>
  <c r="F1771"/>
  <c r="F1775"/>
  <c r="F1780"/>
  <c r="F1784"/>
  <c r="F1789"/>
  <c r="F1793"/>
  <c r="F1798"/>
  <c r="F1802"/>
  <c r="F1806"/>
  <c r="F1812"/>
  <c r="F1816"/>
  <c r="F1821"/>
  <c r="F1825"/>
  <c r="F1830"/>
  <c r="F1834"/>
  <c r="F1839"/>
  <c r="F1843"/>
  <c r="F1847"/>
  <c r="F1853"/>
  <c r="F1857"/>
  <c r="F1862"/>
  <c r="F1866"/>
  <c r="F1871"/>
  <c r="F1875"/>
  <c r="F1880"/>
  <c r="F1884"/>
  <c r="F1888"/>
  <c r="F1894"/>
  <c r="F1898"/>
  <c r="F1903"/>
  <c r="F1907"/>
  <c r="F1912"/>
  <c r="F1916"/>
  <c r="F1921"/>
  <c r="F1925"/>
  <c r="F1929"/>
  <c r="F1935"/>
  <c r="F1939"/>
  <c r="F1944"/>
  <c r="F1948"/>
  <c r="F1953"/>
  <c r="F1957"/>
  <c r="F1962"/>
  <c r="F1966"/>
  <c r="F1970"/>
  <c r="F1976"/>
  <c r="F1980"/>
  <c r="F1985"/>
  <c r="F1989"/>
  <c r="F1994"/>
  <c r="F1998"/>
  <c r="F2003"/>
  <c r="F2007"/>
  <c r="F2011"/>
  <c r="F2017"/>
  <c r="F2021"/>
  <c r="F2026"/>
  <c r="F2030"/>
  <c r="F2035"/>
  <c r="F2039"/>
  <c r="F2044"/>
  <c r="F2048"/>
  <c r="F2052"/>
  <c r="F2058"/>
  <c r="F2062"/>
  <c r="F2067"/>
  <c r="F2071"/>
  <c r="F2076"/>
  <c r="F2080"/>
  <c r="F2085"/>
  <c r="F2089"/>
  <c r="F2093"/>
  <c r="F2099"/>
  <c r="F2103"/>
  <c r="F2108"/>
  <c r="F2112"/>
  <c r="F2117"/>
  <c r="F2121"/>
  <c r="F2126"/>
  <c r="F2130"/>
  <c r="F2134"/>
  <c r="F2140"/>
  <c r="F2144"/>
  <c r="F2149"/>
  <c r="F2153"/>
  <c r="F2158"/>
  <c r="F2162"/>
  <c r="F2167"/>
  <c r="F2171"/>
  <c r="F2175"/>
  <c r="F2181"/>
  <c r="F2185"/>
  <c r="F2190"/>
  <c r="F2194"/>
  <c r="F2199"/>
  <c r="F2203"/>
  <c r="F2208"/>
  <c r="F2212"/>
  <c r="F2216"/>
  <c r="F2222"/>
  <c r="F2226"/>
  <c r="F2231"/>
  <c r="F2235"/>
  <c r="F2240"/>
  <c r="F2244"/>
  <c r="F2249"/>
  <c r="F2253"/>
  <c r="F2257"/>
  <c r="F2263"/>
  <c r="F2267"/>
  <c r="F2272"/>
  <c r="F2276"/>
  <c r="F2281"/>
  <c r="F2285"/>
  <c r="F2290"/>
  <c r="F2294"/>
  <c r="F2298"/>
  <c r="F2304"/>
  <c r="F2308"/>
  <c r="F2313"/>
  <c r="F2317"/>
  <c r="F2322"/>
  <c r="F2326"/>
  <c r="F2331"/>
  <c r="F2335"/>
  <c r="F2339"/>
  <c r="F2345"/>
  <c r="F2349"/>
  <c r="F2354"/>
  <c r="F2358"/>
  <c r="F2363"/>
  <c r="F2367"/>
  <c r="F2372"/>
  <c r="F2376"/>
  <c r="F2380"/>
  <c r="F2386"/>
  <c r="F2390"/>
  <c r="F2395"/>
  <c r="F2399"/>
  <c r="F2404"/>
  <c r="F2408"/>
  <c r="F2413"/>
  <c r="F2417"/>
  <c r="F2421"/>
  <c r="F2427"/>
  <c r="F2431"/>
  <c r="F2436"/>
  <c r="F2440"/>
  <c r="F2445"/>
  <c r="F2449"/>
  <c r="F2454"/>
  <c r="F2458"/>
  <c r="F2462"/>
  <c r="F2468"/>
  <c r="F2472"/>
  <c r="F2477"/>
  <c r="F2481"/>
  <c r="F2486"/>
  <c r="F2490"/>
  <c r="F2495"/>
  <c r="F2499"/>
  <c r="F2503"/>
  <c r="F2509"/>
  <c r="F2513"/>
  <c r="F2518"/>
  <c r="F2522"/>
  <c r="F2527"/>
  <c r="F2531"/>
  <c r="F2536"/>
  <c r="F2540"/>
  <c r="F2544"/>
  <c r="F2550"/>
  <c r="F2554"/>
  <c r="F2559"/>
  <c r="F2563"/>
  <c r="F2568"/>
  <c r="F2572"/>
  <c r="F2577"/>
  <c r="F2581"/>
  <c r="F2585"/>
  <c r="F2591"/>
  <c r="F2595"/>
  <c r="F2600"/>
  <c r="F2604"/>
  <c r="F2609"/>
  <c r="F2613"/>
  <c r="F2618"/>
  <c r="F2622"/>
  <c r="F2626"/>
  <c r="F2632"/>
  <c r="F2636"/>
  <c r="F2641"/>
  <c r="F2645"/>
  <c r="F2650"/>
  <c r="F2654"/>
  <c r="F2659"/>
  <c r="F2663"/>
  <c r="F2667"/>
  <c r="F2673"/>
  <c r="F2677"/>
  <c r="F2682"/>
  <c r="F2686"/>
  <c r="F2691"/>
  <c r="F2695"/>
  <c r="F2700"/>
  <c r="F2704"/>
  <c r="F2708"/>
  <c r="F2714"/>
  <c r="F2718"/>
  <c r="F2723"/>
  <c r="F2727"/>
  <c r="F2732"/>
  <c r="F2736"/>
  <c r="F2741"/>
  <c r="F2745"/>
  <c r="F2749"/>
  <c r="F2755"/>
  <c r="F2759"/>
  <c r="F2764"/>
  <c r="F2768"/>
  <c r="F2773"/>
  <c r="F2777"/>
  <c r="F2782"/>
  <c r="F2786"/>
  <c r="F2790"/>
  <c r="F2796"/>
  <c r="F2800"/>
  <c r="F2805"/>
  <c r="F2809"/>
  <c r="F2814"/>
  <c r="F2818"/>
  <c r="F2823"/>
  <c r="F2827"/>
  <c r="F2831"/>
  <c r="F2837"/>
  <c r="F2841"/>
  <c r="F2846"/>
  <c r="F2850"/>
  <c r="F2855"/>
  <c r="F2859"/>
  <c r="F2864"/>
  <c r="F2868"/>
  <c r="F2872"/>
  <c r="F2878"/>
  <c r="F2882"/>
  <c r="F2887"/>
  <c r="F2891"/>
  <c r="F2896"/>
  <c r="F2900"/>
  <c r="F2905"/>
  <c r="F2909"/>
  <c r="F2913"/>
  <c r="F2919"/>
  <c r="F2923"/>
  <c r="F2928"/>
  <c r="F2932"/>
  <c r="F2937"/>
  <c r="F2941"/>
  <c r="F2946"/>
  <c r="F2950"/>
  <c r="F2954"/>
  <c r="F2960"/>
  <c r="F2964"/>
  <c r="F2969"/>
  <c r="F2973"/>
  <c r="F2978"/>
  <c r="F2982"/>
  <c r="F2987"/>
  <c r="F2991"/>
  <c r="F2995"/>
  <c r="F3001"/>
  <c r="F3005"/>
  <c r="F3010"/>
  <c r="F3014"/>
  <c r="F3019"/>
  <c r="F3023"/>
  <c r="F3028"/>
  <c r="F3032"/>
  <c r="F3036"/>
  <c r="F3042"/>
  <c r="F3046"/>
  <c r="F3051"/>
  <c r="F3055"/>
  <c r="F3060"/>
  <c r="F3064"/>
  <c r="F3069"/>
  <c r="F3073"/>
  <c r="F3077"/>
  <c r="F3083"/>
  <c r="F3087"/>
  <c r="F3092"/>
  <c r="F3096"/>
  <c r="F3101"/>
  <c r="F3105"/>
  <c r="F3110"/>
  <c r="F3114"/>
  <c r="F3118"/>
  <c r="F3124"/>
  <c r="F3128"/>
  <c r="F3133"/>
  <c r="F3137"/>
  <c r="F3142"/>
  <c r="F3146"/>
  <c r="F3151"/>
  <c r="F3155"/>
  <c r="F3159"/>
  <c r="F3165"/>
  <c r="F3169"/>
  <c r="F3174"/>
  <c r="F3178"/>
  <c r="F3183"/>
  <c r="F3187"/>
  <c r="F3192"/>
  <c r="F3196"/>
  <c r="F3200"/>
  <c r="F3206"/>
  <c r="F3210"/>
  <c r="F3215"/>
  <c r="F3219"/>
  <c r="F3224"/>
  <c r="F3228"/>
  <c r="F3233"/>
  <c r="F3237"/>
  <c r="F3241"/>
  <c r="F3247"/>
  <c r="F3251"/>
  <c r="F3256"/>
  <c r="F3260"/>
  <c r="F3265"/>
  <c r="F3269"/>
  <c r="F3274"/>
  <c r="F3278"/>
  <c r="F3282"/>
  <c r="F3288"/>
  <c r="F3292"/>
  <c r="F3297"/>
  <c r="F3301"/>
  <c r="F3306"/>
  <c r="F3310"/>
  <c r="F3315"/>
  <c r="F3319"/>
  <c r="F3323"/>
  <c r="F3329"/>
  <c r="F3333"/>
  <c r="F3338"/>
  <c r="F3342"/>
  <c r="F3347"/>
  <c r="F3351"/>
  <c r="F3356"/>
  <c r="F3360"/>
  <c r="F3364"/>
  <c r="F3370"/>
  <c r="F3374"/>
  <c r="F3379"/>
  <c r="F3383"/>
  <c r="F3388"/>
  <c r="F3392"/>
  <c r="F3397"/>
  <c r="F3401"/>
  <c r="F3405"/>
  <c r="F3411"/>
  <c r="F3415"/>
  <c r="F3420"/>
  <c r="F3424"/>
  <c r="F3429"/>
  <c r="F3433"/>
  <c r="F3438"/>
  <c r="F3442"/>
  <c r="F3446"/>
  <c r="F3452"/>
  <c r="F3456"/>
  <c r="F3461"/>
  <c r="F3465"/>
  <c r="F3470"/>
  <c r="F3474"/>
  <c r="F3479"/>
  <c r="F3483"/>
  <c r="F3487"/>
  <c r="F3493"/>
  <c r="F3497"/>
  <c r="F3502"/>
  <c r="F3506"/>
  <c r="F3511"/>
  <c r="F3515"/>
  <c r="F3520"/>
  <c r="F3524"/>
  <c r="F3528"/>
  <c r="F3534"/>
  <c r="F3538"/>
  <c r="F3543"/>
  <c r="F3547"/>
  <c r="F3552"/>
  <c r="F3556"/>
  <c r="F3561"/>
  <c r="F3565"/>
  <c r="F3569"/>
  <c r="F3575"/>
  <c r="F3579"/>
  <c r="F3584"/>
  <c r="F3588"/>
  <c r="F3593"/>
  <c r="F3597"/>
  <c r="F3602"/>
  <c r="F3606"/>
  <c r="F3610"/>
  <c r="F3616"/>
  <c r="F3620"/>
  <c r="F3625"/>
  <c r="F3629"/>
  <c r="F3634"/>
  <c r="F3638"/>
  <c r="F3643"/>
  <c r="F3647"/>
  <c r="F3651"/>
  <c r="F3657"/>
  <c r="F3661"/>
  <c r="F3666"/>
  <c r="F3670"/>
  <c r="F3675"/>
  <c r="F3679"/>
  <c r="F3684"/>
  <c r="F3688"/>
  <c r="F3692"/>
  <c r="F3698"/>
  <c r="F3702"/>
  <c r="F3707"/>
  <c r="F3711"/>
  <c r="F3716"/>
  <c r="F3720"/>
  <c r="F3725"/>
  <c r="F3729"/>
  <c r="F3733"/>
  <c r="F3739"/>
  <c r="F3743"/>
  <c r="F3748"/>
  <c r="F3752"/>
  <c r="F3757"/>
  <c r="F3761"/>
  <c r="F3766"/>
  <c r="F3770"/>
  <c r="F3774"/>
  <c r="F3780"/>
  <c r="F3784"/>
  <c r="F3789"/>
  <c r="F3793"/>
  <c r="F3798"/>
  <c r="F3802"/>
  <c r="F3807"/>
  <c r="F3811"/>
  <c r="F3815"/>
  <c r="F3821"/>
  <c r="F3825"/>
  <c r="F3830"/>
  <c r="F3834"/>
  <c r="F3839"/>
  <c r="F3843"/>
  <c r="F3848"/>
  <c r="F3852"/>
  <c r="F3856"/>
  <c r="F3862"/>
  <c r="F3866"/>
  <c r="F3871"/>
  <c r="F3875"/>
  <c r="F3880"/>
  <c r="F3884"/>
  <c r="F3889"/>
  <c r="F3893"/>
  <c r="F3897"/>
  <c r="F3903"/>
  <c r="F3907"/>
  <c r="F3912"/>
  <c r="F3916"/>
  <c r="F3921"/>
  <c r="F3925"/>
  <c r="F3930"/>
  <c r="F3934"/>
  <c r="F3938"/>
  <c r="F3944"/>
  <c r="F3948"/>
  <c r="F3953"/>
  <c r="F3957"/>
  <c r="F3962"/>
  <c r="F3966"/>
  <c r="F3971"/>
  <c r="F3975"/>
  <c r="F3979"/>
  <c r="F3985"/>
  <c r="F3989"/>
  <c r="F3994"/>
  <c r="F3998"/>
  <c r="F4003"/>
  <c r="F4007"/>
  <c r="F4012"/>
  <c r="F4016"/>
  <c r="F4020"/>
  <c r="F4026"/>
  <c r="F4030"/>
  <c r="F4035"/>
  <c r="F4039"/>
  <c r="F4044"/>
  <c r="F4048"/>
  <c r="F4053"/>
  <c r="F4057"/>
  <c r="F4061"/>
  <c r="F4067"/>
  <c r="F4071"/>
  <c r="F4076"/>
  <c r="F4080"/>
  <c r="F4085"/>
  <c r="F4089"/>
  <c r="F4094"/>
  <c r="F4098"/>
  <c r="F4102"/>
  <c r="F4108"/>
  <c r="F4112"/>
  <c r="F4117"/>
  <c r="F4121"/>
  <c r="F4126"/>
  <c r="F4130"/>
  <c r="F4135"/>
  <c r="F4139"/>
  <c r="F4143"/>
  <c r="F4149"/>
  <c r="F4153"/>
  <c r="F4158"/>
  <c r="F4162"/>
  <c r="F4167"/>
  <c r="F4171"/>
  <c r="F4176"/>
  <c r="F4180"/>
  <c r="F4184"/>
  <c r="F4190"/>
  <c r="F4194"/>
  <c r="F4199"/>
  <c r="F4203"/>
  <c r="F4208"/>
  <c r="F4212"/>
  <c r="F4217"/>
  <c r="F4221"/>
  <c r="F4225"/>
  <c r="F4231"/>
  <c r="F4235"/>
  <c r="F4240"/>
  <c r="F4244"/>
  <c r="F4249"/>
  <c r="F4253"/>
  <c r="F4258"/>
  <c r="F4262"/>
  <c r="F4266"/>
  <c r="F4272"/>
  <c r="F4276"/>
  <c r="F4281"/>
  <c r="F4285"/>
  <c r="F4290"/>
  <c r="F4294"/>
  <c r="F4299"/>
  <c r="F4303"/>
  <c r="F4307"/>
  <c r="F4313"/>
  <c r="F4317"/>
  <c r="F4322"/>
  <c r="F4326"/>
  <c r="F4331"/>
  <c r="F4335"/>
  <c r="F4340"/>
  <c r="F4344"/>
  <c r="F4348"/>
  <c r="F129"/>
  <c r="C200"/>
  <c r="C375"/>
  <c r="C4"/>
  <c r="B133" i="2"/>
  <c r="B130"/>
  <c r="C4348" i="1"/>
  <c r="C4347"/>
  <c r="C4346"/>
  <c r="C4345"/>
  <c r="C4344"/>
  <c r="C4343"/>
  <c r="C4342"/>
  <c r="C4341"/>
  <c r="C4340"/>
  <c r="C4339"/>
  <c r="C4338"/>
  <c r="C4337"/>
  <c r="C4336"/>
  <c r="C4335"/>
  <c r="C4333"/>
  <c r="C4332"/>
  <c r="C4331"/>
  <c r="C4330"/>
  <c r="C4329"/>
  <c r="C4328"/>
  <c r="C4327"/>
  <c r="C4326"/>
  <c r="C4325"/>
  <c r="C4324"/>
  <c r="C4323"/>
  <c r="C4322"/>
  <c r="C4321"/>
  <c r="F4319" s="1"/>
  <c r="C4320"/>
  <c r="F4337" s="1"/>
  <c r="C4319"/>
  <c r="F4346" s="1"/>
  <c r="C4318"/>
  <c r="F4333" s="1"/>
  <c r="C4317"/>
  <c r="F4328" s="1"/>
  <c r="C4316"/>
  <c r="F4342" s="1"/>
  <c r="C4315"/>
  <c r="F4324" s="1"/>
  <c r="C4314"/>
  <c r="F4315" s="1"/>
  <c r="C4313"/>
  <c r="C4312"/>
  <c r="C4311"/>
  <c r="C4310"/>
  <c r="C4309"/>
  <c r="C4308"/>
  <c r="C4307"/>
  <c r="C4306"/>
  <c r="C4305"/>
  <c r="C4304"/>
  <c r="C4303"/>
  <c r="C4302"/>
  <c r="C4301"/>
  <c r="C4300"/>
  <c r="C4299"/>
  <c r="C4298"/>
  <c r="C4297"/>
  <c r="C4296"/>
  <c r="C4295"/>
  <c r="C4294"/>
  <c r="C4292"/>
  <c r="C4291"/>
  <c r="C4290"/>
  <c r="C4289"/>
  <c r="C4288"/>
  <c r="C4287"/>
  <c r="C4286"/>
  <c r="C4285"/>
  <c r="C4284"/>
  <c r="C4283"/>
  <c r="C4282"/>
  <c r="C4281"/>
  <c r="C4280"/>
  <c r="F4278" s="1"/>
  <c r="C4279"/>
  <c r="F4296" s="1"/>
  <c r="C4278"/>
  <c r="F4305" s="1"/>
  <c r="C4277"/>
  <c r="F4292" s="1"/>
  <c r="C4276"/>
  <c r="F4287" s="1"/>
  <c r="C4275"/>
  <c r="F4301" s="1"/>
  <c r="C4274"/>
  <c r="F4283" s="1"/>
  <c r="C4273"/>
  <c r="F4274" s="1"/>
  <c r="C4272"/>
  <c r="C4271"/>
  <c r="C4270"/>
  <c r="C4269"/>
  <c r="C4268"/>
  <c r="C4267"/>
  <c r="C4266"/>
  <c r="C4265"/>
  <c r="C4264"/>
  <c r="C4263"/>
  <c r="C4262"/>
  <c r="C4261"/>
  <c r="C4260"/>
  <c r="C4259"/>
  <c r="C4258"/>
  <c r="C4257"/>
  <c r="C4256"/>
  <c r="C4255"/>
  <c r="C4254"/>
  <c r="C4253"/>
  <c r="C4251"/>
  <c r="C4250"/>
  <c r="C4249"/>
  <c r="C4248"/>
  <c r="C4247"/>
  <c r="C4246"/>
  <c r="C4245"/>
  <c r="C4244"/>
  <c r="C4243"/>
  <c r="C4242"/>
  <c r="C4241"/>
  <c r="C4240"/>
  <c r="C4239"/>
  <c r="F4237" s="1"/>
  <c r="C4238"/>
  <c r="F4255" s="1"/>
  <c r="C4237"/>
  <c r="F4264" s="1"/>
  <c r="C4236"/>
  <c r="F4251" s="1"/>
  <c r="C4235"/>
  <c r="F4246" s="1"/>
  <c r="C4234"/>
  <c r="F4260" s="1"/>
  <c r="C4233"/>
  <c r="F4242" s="1"/>
  <c r="C4232"/>
  <c r="F4233" s="1"/>
  <c r="C4231"/>
  <c r="C4230"/>
  <c r="C4229"/>
  <c r="C4228"/>
  <c r="C4227"/>
  <c r="C4226"/>
  <c r="C4225"/>
  <c r="C4224"/>
  <c r="C4223"/>
  <c r="C4222"/>
  <c r="C4221"/>
  <c r="C4220"/>
  <c r="C4219"/>
  <c r="C4218"/>
  <c r="C4217"/>
  <c r="C4216"/>
  <c r="C4215"/>
  <c r="C4214"/>
  <c r="C4213"/>
  <c r="C4212"/>
  <c r="C4210"/>
  <c r="C4209"/>
  <c r="C4208"/>
  <c r="C4207"/>
  <c r="C4206"/>
  <c r="C4205"/>
  <c r="C4204"/>
  <c r="C4203"/>
  <c r="C4202"/>
  <c r="C4201"/>
  <c r="C4200"/>
  <c r="C4199"/>
  <c r="C4198"/>
  <c r="F4196" s="1"/>
  <c r="C4197"/>
  <c r="F4214" s="1"/>
  <c r="C4196"/>
  <c r="F4223" s="1"/>
  <c r="C4195"/>
  <c r="F4210" s="1"/>
  <c r="C4194"/>
  <c r="F4205" s="1"/>
  <c r="C4193"/>
  <c r="F4219" s="1"/>
  <c r="C4192"/>
  <c r="F4201" s="1"/>
  <c r="C4191"/>
  <c r="F4192" s="1"/>
  <c r="C4190"/>
  <c r="C4189"/>
  <c r="C4188"/>
  <c r="C4187"/>
  <c r="C4186"/>
  <c r="C4185"/>
  <c r="C4184"/>
  <c r="C4183"/>
  <c r="C4182"/>
  <c r="C4181"/>
  <c r="C4180"/>
  <c r="C4179"/>
  <c r="C4178"/>
  <c r="C4177"/>
  <c r="C4176"/>
  <c r="C4175"/>
  <c r="C4174"/>
  <c r="C4173"/>
  <c r="C4172"/>
  <c r="C4171"/>
  <c r="C4169"/>
  <c r="C4168"/>
  <c r="C4167"/>
  <c r="C4166"/>
  <c r="C4165"/>
  <c r="C4164"/>
  <c r="C4163"/>
  <c r="C4162"/>
  <c r="C4161"/>
  <c r="C4160"/>
  <c r="C4159"/>
  <c r="C4158"/>
  <c r="C4157"/>
  <c r="F4155" s="1"/>
  <c r="C4156"/>
  <c r="F4173" s="1"/>
  <c r="C4155"/>
  <c r="F4182" s="1"/>
  <c r="C4154"/>
  <c r="F4169" s="1"/>
  <c r="C4153"/>
  <c r="F4164" s="1"/>
  <c r="C4152"/>
  <c r="F4178" s="1"/>
  <c r="C4151"/>
  <c r="F4160" s="1"/>
  <c r="C4150"/>
  <c r="F4151" s="1"/>
  <c r="C4149"/>
  <c r="C4148"/>
  <c r="C4147"/>
  <c r="C4146"/>
  <c r="C4145"/>
  <c r="C4144"/>
  <c r="C4143"/>
  <c r="C4142"/>
  <c r="C4141"/>
  <c r="C4140"/>
  <c r="C4139"/>
  <c r="C4138"/>
  <c r="C4137"/>
  <c r="C4136"/>
  <c r="C4135"/>
  <c r="C4134"/>
  <c r="C4133"/>
  <c r="C4132"/>
  <c r="C4131"/>
  <c r="C4130"/>
  <c r="C4128"/>
  <c r="C4127"/>
  <c r="C4126"/>
  <c r="C4125"/>
  <c r="C4124"/>
  <c r="C4123"/>
  <c r="C4122"/>
  <c r="C4121"/>
  <c r="C4120"/>
  <c r="C4119"/>
  <c r="C4118"/>
  <c r="C4117"/>
  <c r="C4116"/>
  <c r="F4114" s="1"/>
  <c r="C4115"/>
  <c r="F4132" s="1"/>
  <c r="C4114"/>
  <c r="F4141" s="1"/>
  <c r="C4113"/>
  <c r="F4128" s="1"/>
  <c r="C4112"/>
  <c r="F4123" s="1"/>
  <c r="C4111"/>
  <c r="F4137" s="1"/>
  <c r="C4110"/>
  <c r="F4119" s="1"/>
  <c r="C4109"/>
  <c r="F4110" s="1"/>
  <c r="C4108"/>
  <c r="C4107"/>
  <c r="C4106"/>
  <c r="C4105"/>
  <c r="C4104"/>
  <c r="C4103"/>
  <c r="C4102"/>
  <c r="C4101"/>
  <c r="C4100"/>
  <c r="C4099"/>
  <c r="C4098"/>
  <c r="C4097"/>
  <c r="C4096"/>
  <c r="C4095"/>
  <c r="C4094"/>
  <c r="C4093"/>
  <c r="C4092"/>
  <c r="C4091"/>
  <c r="C4090"/>
  <c r="C4089"/>
  <c r="C4087"/>
  <c r="C4086"/>
  <c r="C4085"/>
  <c r="C4084"/>
  <c r="C4083"/>
  <c r="C4082"/>
  <c r="C4081"/>
  <c r="C4080"/>
  <c r="C4079"/>
  <c r="C4078"/>
  <c r="C4077"/>
  <c r="C4076"/>
  <c r="C4075"/>
  <c r="F4073" s="1"/>
  <c r="C4074"/>
  <c r="F4091" s="1"/>
  <c r="C4073"/>
  <c r="F4100" s="1"/>
  <c r="C4072"/>
  <c r="F4087" s="1"/>
  <c r="C4071"/>
  <c r="F4082" s="1"/>
  <c r="C4070"/>
  <c r="F4096" s="1"/>
  <c r="C4069"/>
  <c r="F4078" s="1"/>
  <c r="C4068"/>
  <c r="F4069" s="1"/>
  <c r="C4067"/>
  <c r="C4066"/>
  <c r="C4065"/>
  <c r="C4064"/>
  <c r="C4063"/>
  <c r="C4062"/>
  <c r="C4061"/>
  <c r="C4060"/>
  <c r="C4059"/>
  <c r="C4058"/>
  <c r="C4057"/>
  <c r="C4056"/>
  <c r="C4055"/>
  <c r="C4054"/>
  <c r="C4053"/>
  <c r="C4052"/>
  <c r="C4051"/>
  <c r="C4050"/>
  <c r="C4049"/>
  <c r="C4048"/>
  <c r="C4046"/>
  <c r="C4045"/>
  <c r="C4044"/>
  <c r="C4043"/>
  <c r="C4042"/>
  <c r="C4041"/>
  <c r="C4040"/>
  <c r="C4039"/>
  <c r="C4038"/>
  <c r="C4037"/>
  <c r="C4036"/>
  <c r="C4035"/>
  <c r="C4034"/>
  <c r="F4032" s="1"/>
  <c r="C4033"/>
  <c r="F4050" s="1"/>
  <c r="C4032"/>
  <c r="F4059" s="1"/>
  <c r="C4031"/>
  <c r="F4046" s="1"/>
  <c r="C4030"/>
  <c r="F4041" s="1"/>
  <c r="C4029"/>
  <c r="F4055" s="1"/>
  <c r="C4028"/>
  <c r="F4037" s="1"/>
  <c r="C4027"/>
  <c r="F4028" s="1"/>
  <c r="C4026"/>
  <c r="C4025"/>
  <c r="C4024"/>
  <c r="C4023"/>
  <c r="C4022"/>
  <c r="C4021"/>
  <c r="C4020"/>
  <c r="C4019"/>
  <c r="C4018"/>
  <c r="C4017"/>
  <c r="C4016"/>
  <c r="C4015"/>
  <c r="C4014"/>
  <c r="C4013"/>
  <c r="C4012"/>
  <c r="C4011"/>
  <c r="C4010"/>
  <c r="C4009"/>
  <c r="C4008"/>
  <c r="C4007"/>
  <c r="C4005"/>
  <c r="C4004"/>
  <c r="C4003"/>
  <c r="C4002"/>
  <c r="C4001"/>
  <c r="C4000"/>
  <c r="C3999"/>
  <c r="C3998"/>
  <c r="C3997"/>
  <c r="C3996"/>
  <c r="C3995"/>
  <c r="C3994"/>
  <c r="C3993"/>
  <c r="F3991" s="1"/>
  <c r="C3992"/>
  <c r="F4009" s="1"/>
  <c r="C3991"/>
  <c r="F4018" s="1"/>
  <c r="C3990"/>
  <c r="F4005" s="1"/>
  <c r="C3989"/>
  <c r="F4000" s="1"/>
  <c r="C3988"/>
  <c r="F4014" s="1"/>
  <c r="C3987"/>
  <c r="F3996" s="1"/>
  <c r="C3986"/>
  <c r="F3987" s="1"/>
  <c r="C3985"/>
  <c r="C3984"/>
  <c r="C3983"/>
  <c r="C3982"/>
  <c r="C3981"/>
  <c r="C3980"/>
  <c r="C3979"/>
  <c r="C3978"/>
  <c r="C3977"/>
  <c r="C3976"/>
  <c r="C3975"/>
  <c r="C3974"/>
  <c r="C3973"/>
  <c r="C3972"/>
  <c r="C3971"/>
  <c r="C3970"/>
  <c r="C3969"/>
  <c r="C3968"/>
  <c r="C3967"/>
  <c r="C3966"/>
  <c r="C3964"/>
  <c r="C3963"/>
  <c r="C3962"/>
  <c r="C3961"/>
  <c r="C3960"/>
  <c r="C3959"/>
  <c r="C3958"/>
  <c r="C3957"/>
  <c r="C3956"/>
  <c r="C3955"/>
  <c r="C3954"/>
  <c r="C3953"/>
  <c r="C3952"/>
  <c r="F3950" s="1"/>
  <c r="C3951"/>
  <c r="F3968" s="1"/>
  <c r="C3950"/>
  <c r="F3977" s="1"/>
  <c r="C3949"/>
  <c r="F3964" s="1"/>
  <c r="C3948"/>
  <c r="F3959" s="1"/>
  <c r="C3947"/>
  <c r="F3973" s="1"/>
  <c r="C3946"/>
  <c r="F3955" s="1"/>
  <c r="C3945"/>
  <c r="F3946" s="1"/>
  <c r="C3944"/>
  <c r="C3943"/>
  <c r="C3942"/>
  <c r="C3941"/>
  <c r="C3940"/>
  <c r="C3939"/>
  <c r="C3938"/>
  <c r="C3937"/>
  <c r="C3936"/>
  <c r="C3935"/>
  <c r="C3934"/>
  <c r="C3933"/>
  <c r="C3932"/>
  <c r="C3931"/>
  <c r="C3930"/>
  <c r="C3929"/>
  <c r="C3928"/>
  <c r="C3927"/>
  <c r="C3926"/>
  <c r="C3925"/>
  <c r="C3923"/>
  <c r="C3922"/>
  <c r="C3921"/>
  <c r="C3920"/>
  <c r="C3919"/>
  <c r="C3918"/>
  <c r="C3917"/>
  <c r="C3916"/>
  <c r="C3915"/>
  <c r="C3914"/>
  <c r="C3913"/>
  <c r="C3912"/>
  <c r="C3911"/>
  <c r="F3909" s="1"/>
  <c r="C3910"/>
  <c r="F3927" s="1"/>
  <c r="C3909"/>
  <c r="F3936" s="1"/>
  <c r="C3908"/>
  <c r="F3923" s="1"/>
  <c r="C3907"/>
  <c r="F3918" s="1"/>
  <c r="C3906"/>
  <c r="F3932" s="1"/>
  <c r="C3905"/>
  <c r="F3914" s="1"/>
  <c r="C3904"/>
  <c r="F3905" s="1"/>
  <c r="C3903"/>
  <c r="C3902"/>
  <c r="C3901"/>
  <c r="C3900"/>
  <c r="C3899"/>
  <c r="C3898"/>
  <c r="C3897"/>
  <c r="C3896"/>
  <c r="C3895"/>
  <c r="C3894"/>
  <c r="C3893"/>
  <c r="C3892"/>
  <c r="C3891"/>
  <c r="C3890"/>
  <c r="C3889"/>
  <c r="C3888"/>
  <c r="C3887"/>
  <c r="C3886"/>
  <c r="C3885"/>
  <c r="C3884"/>
  <c r="C3882"/>
  <c r="C3881"/>
  <c r="C3880"/>
  <c r="C3879"/>
  <c r="C3878"/>
  <c r="C3877"/>
  <c r="C3876"/>
  <c r="C3875"/>
  <c r="C3874"/>
  <c r="C3873"/>
  <c r="C3872"/>
  <c r="C3871"/>
  <c r="C3870"/>
  <c r="F3868" s="1"/>
  <c r="C3869"/>
  <c r="F3886" s="1"/>
  <c r="C3868"/>
  <c r="F3895" s="1"/>
  <c r="C3867"/>
  <c r="F3882" s="1"/>
  <c r="C3866"/>
  <c r="F3877" s="1"/>
  <c r="C3865"/>
  <c r="F3891" s="1"/>
  <c r="C3864"/>
  <c r="F3873" s="1"/>
  <c r="C3863"/>
  <c r="F3864" s="1"/>
  <c r="C3862"/>
  <c r="C3861"/>
  <c r="C3860"/>
  <c r="C3859"/>
  <c r="C3858"/>
  <c r="C3857"/>
  <c r="C3856"/>
  <c r="C3855"/>
  <c r="C3854"/>
  <c r="C3853"/>
  <c r="C3852"/>
  <c r="C3851"/>
  <c r="C3850"/>
  <c r="C3849"/>
  <c r="C3848"/>
  <c r="C3847"/>
  <c r="C3846"/>
  <c r="C3845"/>
  <c r="C3844"/>
  <c r="C3843"/>
  <c r="C3841"/>
  <c r="C3840"/>
  <c r="C3839"/>
  <c r="C3838"/>
  <c r="C3837"/>
  <c r="C3836"/>
  <c r="C3835"/>
  <c r="C3834"/>
  <c r="C3833"/>
  <c r="C3832"/>
  <c r="C3831"/>
  <c r="C3830"/>
  <c r="C3829"/>
  <c r="F3827" s="1"/>
  <c r="C3828"/>
  <c r="F3845" s="1"/>
  <c r="C3827"/>
  <c r="F3854" s="1"/>
  <c r="C3826"/>
  <c r="F3841" s="1"/>
  <c r="C3825"/>
  <c r="F3836" s="1"/>
  <c r="C3824"/>
  <c r="F3850" s="1"/>
  <c r="C3823"/>
  <c r="F3832" s="1"/>
  <c r="C3822"/>
  <c r="F3823" s="1"/>
  <c r="C3821"/>
  <c r="C3820"/>
  <c r="C3819"/>
  <c r="C3818"/>
  <c r="C3817"/>
  <c r="C3816"/>
  <c r="C3815"/>
  <c r="C3814"/>
  <c r="C3813"/>
  <c r="C3812"/>
  <c r="C3811"/>
  <c r="C3810"/>
  <c r="C3809"/>
  <c r="C3808"/>
  <c r="C3807"/>
  <c r="C3806"/>
  <c r="C3805"/>
  <c r="C3804"/>
  <c r="C3803"/>
  <c r="C3802"/>
  <c r="C3800"/>
  <c r="C3799"/>
  <c r="C3798"/>
  <c r="C3797"/>
  <c r="C3796"/>
  <c r="C3795"/>
  <c r="C3794"/>
  <c r="C3793"/>
  <c r="C3792"/>
  <c r="C3791"/>
  <c r="C3790"/>
  <c r="C3789"/>
  <c r="C3788"/>
  <c r="F3786" s="1"/>
  <c r="C3787"/>
  <c r="F3804" s="1"/>
  <c r="C3786"/>
  <c r="F3813" s="1"/>
  <c r="C3785"/>
  <c r="F3800" s="1"/>
  <c r="C3784"/>
  <c r="F3795" s="1"/>
  <c r="C3783"/>
  <c r="F3809" s="1"/>
  <c r="C3782"/>
  <c r="F3791" s="1"/>
  <c r="C3781"/>
  <c r="F3782" s="1"/>
  <c r="C3780"/>
  <c r="C3779"/>
  <c r="C3778"/>
  <c r="C3777"/>
  <c r="C3776"/>
  <c r="C3775"/>
  <c r="C3774"/>
  <c r="C3773"/>
  <c r="C3772"/>
  <c r="C3771"/>
  <c r="C3770"/>
  <c r="C3769"/>
  <c r="C3768"/>
  <c r="C3767"/>
  <c r="C3766"/>
  <c r="C3765"/>
  <c r="C3764"/>
  <c r="C3763"/>
  <c r="C3762"/>
  <c r="C3761"/>
  <c r="C3759"/>
  <c r="C3758"/>
  <c r="C3757"/>
  <c r="C3756"/>
  <c r="C3755"/>
  <c r="C3754"/>
  <c r="C3753"/>
  <c r="C3752"/>
  <c r="C3751"/>
  <c r="C3750"/>
  <c r="C3749"/>
  <c r="C3748"/>
  <c r="C3747"/>
  <c r="F3745" s="1"/>
  <c r="C3746"/>
  <c r="F3763" s="1"/>
  <c r="C3745"/>
  <c r="F3772" s="1"/>
  <c r="C3744"/>
  <c r="F3759" s="1"/>
  <c r="C3743"/>
  <c r="F3754" s="1"/>
  <c r="C3742"/>
  <c r="F3768" s="1"/>
  <c r="C3741"/>
  <c r="F3750" s="1"/>
  <c r="C3740"/>
  <c r="F3741" s="1"/>
  <c r="C3739"/>
  <c r="C3738"/>
  <c r="C3737"/>
  <c r="C3736"/>
  <c r="C3735"/>
  <c r="C3734"/>
  <c r="C3733"/>
  <c r="C3732"/>
  <c r="C3731"/>
  <c r="C3730"/>
  <c r="C3729"/>
  <c r="C3728"/>
  <c r="C3727"/>
  <c r="C3726"/>
  <c r="C3725"/>
  <c r="C3724"/>
  <c r="C3723"/>
  <c r="C3722"/>
  <c r="C3721"/>
  <c r="C3720"/>
  <c r="C3718"/>
  <c r="C3717"/>
  <c r="C3716"/>
  <c r="C3715"/>
  <c r="C3714"/>
  <c r="C3713"/>
  <c r="C3712"/>
  <c r="C3711"/>
  <c r="C3710"/>
  <c r="C3709"/>
  <c r="C3708"/>
  <c r="C3707"/>
  <c r="C3706"/>
  <c r="F3704" s="1"/>
  <c r="C3705"/>
  <c r="F3722" s="1"/>
  <c r="C3704"/>
  <c r="F3731" s="1"/>
  <c r="C3703"/>
  <c r="F3718" s="1"/>
  <c r="C3702"/>
  <c r="F3713" s="1"/>
  <c r="C3701"/>
  <c r="F3727" s="1"/>
  <c r="C3700"/>
  <c r="F3709" s="1"/>
  <c r="C3699"/>
  <c r="F3700" s="1"/>
  <c r="C3698"/>
  <c r="C3697"/>
  <c r="C3696"/>
  <c r="C3695"/>
  <c r="C3694"/>
  <c r="C3693"/>
  <c r="C3692"/>
  <c r="C3691"/>
  <c r="C3690"/>
  <c r="C3689"/>
  <c r="C3688"/>
  <c r="C3687"/>
  <c r="C3686"/>
  <c r="C3685"/>
  <c r="C3684"/>
  <c r="C3683"/>
  <c r="C3682"/>
  <c r="C3681"/>
  <c r="C3680"/>
  <c r="C3679"/>
  <c r="C3677"/>
  <c r="C3676"/>
  <c r="C3675"/>
  <c r="C3674"/>
  <c r="C3673"/>
  <c r="C3672"/>
  <c r="C3671"/>
  <c r="C3670"/>
  <c r="C3669"/>
  <c r="C3668"/>
  <c r="C3667"/>
  <c r="C3666"/>
  <c r="C3665"/>
  <c r="F3663" s="1"/>
  <c r="C3664"/>
  <c r="F3681" s="1"/>
  <c r="C3663"/>
  <c r="F3690" s="1"/>
  <c r="C3662"/>
  <c r="F3677" s="1"/>
  <c r="C3661"/>
  <c r="F3672" s="1"/>
  <c r="C3660"/>
  <c r="F3686" s="1"/>
  <c r="C3659"/>
  <c r="F3668" s="1"/>
  <c r="C3658"/>
  <c r="F3659" s="1"/>
  <c r="C3657"/>
  <c r="C3656"/>
  <c r="C3655"/>
  <c r="C3654"/>
  <c r="C3653"/>
  <c r="C3652"/>
  <c r="C3651"/>
  <c r="C3650"/>
  <c r="C3649"/>
  <c r="C3648"/>
  <c r="C3647"/>
  <c r="C3646"/>
  <c r="C3645"/>
  <c r="C3644"/>
  <c r="C3643"/>
  <c r="C3642"/>
  <c r="C3641"/>
  <c r="C3640"/>
  <c r="C3639"/>
  <c r="C3638"/>
  <c r="C3636"/>
  <c r="C3635"/>
  <c r="C3634"/>
  <c r="C3633"/>
  <c r="C3632"/>
  <c r="C3631"/>
  <c r="C3630"/>
  <c r="C3629"/>
  <c r="C3628"/>
  <c r="C3627"/>
  <c r="C3626"/>
  <c r="C3625"/>
  <c r="C3624"/>
  <c r="F3622" s="1"/>
  <c r="C3623"/>
  <c r="F3640" s="1"/>
  <c r="C3622"/>
  <c r="F3649" s="1"/>
  <c r="C3621"/>
  <c r="F3636" s="1"/>
  <c r="C3620"/>
  <c r="F3631" s="1"/>
  <c r="C3619"/>
  <c r="F3645" s="1"/>
  <c r="C3618"/>
  <c r="F3627" s="1"/>
  <c r="C3617"/>
  <c r="F3618" s="1"/>
  <c r="C3616"/>
  <c r="C3615"/>
  <c r="C3614"/>
  <c r="C3613"/>
  <c r="C3612"/>
  <c r="C3611"/>
  <c r="C3610"/>
  <c r="C3609"/>
  <c r="C3608"/>
  <c r="C3607"/>
  <c r="C3606"/>
  <c r="C3605"/>
  <c r="C3604"/>
  <c r="C3603"/>
  <c r="C3602"/>
  <c r="C3601"/>
  <c r="C3600"/>
  <c r="C3599"/>
  <c r="C3598"/>
  <c r="C3597"/>
  <c r="C3595"/>
  <c r="C3594"/>
  <c r="C3593"/>
  <c r="C3592"/>
  <c r="C3591"/>
  <c r="C3590"/>
  <c r="C3589"/>
  <c r="C3588"/>
  <c r="C3587"/>
  <c r="C3586"/>
  <c r="C3585"/>
  <c r="C3584"/>
  <c r="C3583"/>
  <c r="F3581" s="1"/>
  <c r="C3582"/>
  <c r="F3599" s="1"/>
  <c r="C3581"/>
  <c r="F3608" s="1"/>
  <c r="C3580"/>
  <c r="F3595" s="1"/>
  <c r="C3579"/>
  <c r="F3590" s="1"/>
  <c r="C3578"/>
  <c r="F3604" s="1"/>
  <c r="C3577"/>
  <c r="F3586" s="1"/>
  <c r="C3576"/>
  <c r="F3577" s="1"/>
  <c r="C3575"/>
  <c r="C3574"/>
  <c r="C3573"/>
  <c r="C3572"/>
  <c r="C3571"/>
  <c r="C3570"/>
  <c r="C3569"/>
  <c r="C3568"/>
  <c r="C3567"/>
  <c r="C3566"/>
  <c r="C3565"/>
  <c r="C3564"/>
  <c r="C3563"/>
  <c r="C3562"/>
  <c r="C3561"/>
  <c r="C3560"/>
  <c r="C3559"/>
  <c r="C3558"/>
  <c r="C3557"/>
  <c r="C3556"/>
  <c r="C3554"/>
  <c r="C3553"/>
  <c r="C3552"/>
  <c r="C3551"/>
  <c r="C3550"/>
  <c r="C3549"/>
  <c r="C3548"/>
  <c r="C3547"/>
  <c r="C3546"/>
  <c r="C3545"/>
  <c r="C3544"/>
  <c r="C3543"/>
  <c r="C3542"/>
  <c r="F3540" s="1"/>
  <c r="C3541"/>
  <c r="F3558" s="1"/>
  <c r="C3540"/>
  <c r="F3567" s="1"/>
  <c r="C3539"/>
  <c r="F3554" s="1"/>
  <c r="C3538"/>
  <c r="F3549" s="1"/>
  <c r="C3537"/>
  <c r="F3563" s="1"/>
  <c r="C3536"/>
  <c r="F3545" s="1"/>
  <c r="C3535"/>
  <c r="F3536" s="1"/>
  <c r="C3534"/>
  <c r="C3533"/>
  <c r="C3532"/>
  <c r="C3531"/>
  <c r="C3530"/>
  <c r="C3529"/>
  <c r="C3528"/>
  <c r="C3527"/>
  <c r="C3526"/>
  <c r="C3525"/>
  <c r="C3524"/>
  <c r="C3523"/>
  <c r="C3522"/>
  <c r="C3521"/>
  <c r="C3520"/>
  <c r="C3519"/>
  <c r="C3518"/>
  <c r="C3517"/>
  <c r="C3516"/>
  <c r="C3515"/>
  <c r="C3513"/>
  <c r="C3512"/>
  <c r="C3511"/>
  <c r="C3510"/>
  <c r="C3509"/>
  <c r="C3508"/>
  <c r="C3507"/>
  <c r="C3506"/>
  <c r="C3505"/>
  <c r="C3504"/>
  <c r="C3503"/>
  <c r="C3502"/>
  <c r="C3501"/>
  <c r="F3499" s="1"/>
  <c r="C3500"/>
  <c r="F3517" s="1"/>
  <c r="C3499"/>
  <c r="F3526" s="1"/>
  <c r="C3498"/>
  <c r="F3513" s="1"/>
  <c r="C3497"/>
  <c r="F3508" s="1"/>
  <c r="C3496"/>
  <c r="F3522" s="1"/>
  <c r="C3495"/>
  <c r="F3504" s="1"/>
  <c r="C3494"/>
  <c r="F3495" s="1"/>
  <c r="C3493"/>
  <c r="C3492"/>
  <c r="C3491"/>
  <c r="C3490"/>
  <c r="C3489"/>
  <c r="C3488"/>
  <c r="C3487"/>
  <c r="C3486"/>
  <c r="C3485"/>
  <c r="C3484"/>
  <c r="C3483"/>
  <c r="C3482"/>
  <c r="C3481"/>
  <c r="C3480"/>
  <c r="C3479"/>
  <c r="C3478"/>
  <c r="C3477"/>
  <c r="C3476"/>
  <c r="C3475"/>
  <c r="C3474"/>
  <c r="C3472"/>
  <c r="C3471"/>
  <c r="C3470"/>
  <c r="C3469"/>
  <c r="C3468"/>
  <c r="C3467"/>
  <c r="C3466"/>
  <c r="C3465"/>
  <c r="C3464"/>
  <c r="C3463"/>
  <c r="C3462"/>
  <c r="C3461"/>
  <c r="C3460"/>
  <c r="F3458" s="1"/>
  <c r="C3459"/>
  <c r="F3476" s="1"/>
  <c r="C3458"/>
  <c r="F3485" s="1"/>
  <c r="C3457"/>
  <c r="F3472" s="1"/>
  <c r="C3456"/>
  <c r="F3467" s="1"/>
  <c r="C3455"/>
  <c r="F3481" s="1"/>
  <c r="C3454"/>
  <c r="F3463" s="1"/>
  <c r="C3453"/>
  <c r="F3454" s="1"/>
  <c r="C3452"/>
  <c r="C3451"/>
  <c r="C3450"/>
  <c r="C3449"/>
  <c r="C3448"/>
  <c r="C3447"/>
  <c r="C3446"/>
  <c r="C3445"/>
  <c r="C3444"/>
  <c r="C3443"/>
  <c r="C3442"/>
  <c r="C3441"/>
  <c r="C3440"/>
  <c r="C3439"/>
  <c r="C3438"/>
  <c r="C3437"/>
  <c r="C3436"/>
  <c r="C3435"/>
  <c r="C3434"/>
  <c r="C3433"/>
  <c r="C3431"/>
  <c r="C3430"/>
  <c r="C3429"/>
  <c r="C3428"/>
  <c r="C3427"/>
  <c r="C3426"/>
  <c r="C3425"/>
  <c r="C3424"/>
  <c r="C3423"/>
  <c r="C3422"/>
  <c r="C3421"/>
  <c r="C3420"/>
  <c r="C3419"/>
  <c r="F3417" s="1"/>
  <c r="C3418"/>
  <c r="F3435" s="1"/>
  <c r="C3417"/>
  <c r="F3444" s="1"/>
  <c r="C3416"/>
  <c r="F3431" s="1"/>
  <c r="C3415"/>
  <c r="F3426" s="1"/>
  <c r="C3414"/>
  <c r="F3440" s="1"/>
  <c r="C3413"/>
  <c r="F3422" s="1"/>
  <c r="C3412"/>
  <c r="F3413" s="1"/>
  <c r="C3411"/>
  <c r="C3410"/>
  <c r="C3409"/>
  <c r="C3408"/>
  <c r="C3407"/>
  <c r="C3406"/>
  <c r="C3405"/>
  <c r="C3404"/>
  <c r="C3403"/>
  <c r="C3402"/>
  <c r="C3401"/>
  <c r="C3400"/>
  <c r="C3399"/>
  <c r="C3398"/>
  <c r="C3397"/>
  <c r="C3396"/>
  <c r="C3395"/>
  <c r="C3394"/>
  <c r="C3393"/>
  <c r="C3392"/>
  <c r="C3390"/>
  <c r="C3389"/>
  <c r="C3388"/>
  <c r="C3387"/>
  <c r="C3386"/>
  <c r="C3385"/>
  <c r="C3384"/>
  <c r="C3383"/>
  <c r="C3382"/>
  <c r="C3381"/>
  <c r="C3380"/>
  <c r="C3379"/>
  <c r="C3378"/>
  <c r="F3376" s="1"/>
  <c r="C3377"/>
  <c r="F3394" s="1"/>
  <c r="C3376"/>
  <c r="F3403" s="1"/>
  <c r="C3375"/>
  <c r="F3390" s="1"/>
  <c r="C3374"/>
  <c r="F3385" s="1"/>
  <c r="C3373"/>
  <c r="F3399" s="1"/>
  <c r="C3372"/>
  <c r="F3381" s="1"/>
  <c r="C3371"/>
  <c r="F3372" s="1"/>
  <c r="C3370"/>
  <c r="C3369"/>
  <c r="C3368"/>
  <c r="C3367"/>
  <c r="C3366"/>
  <c r="C3365"/>
  <c r="C3364"/>
  <c r="C3363"/>
  <c r="C3362"/>
  <c r="C3361"/>
  <c r="C3360"/>
  <c r="C3359"/>
  <c r="C3358"/>
  <c r="C3357"/>
  <c r="C3356"/>
  <c r="C3355"/>
  <c r="C3354"/>
  <c r="C3353"/>
  <c r="C3352"/>
  <c r="C3351"/>
  <c r="C3349"/>
  <c r="C3348"/>
  <c r="C3347"/>
  <c r="C3346"/>
  <c r="C3345"/>
  <c r="C3344"/>
  <c r="C3343"/>
  <c r="C3342"/>
  <c r="C3341"/>
  <c r="C3340"/>
  <c r="C3339"/>
  <c r="C3338"/>
  <c r="C3337"/>
  <c r="F3335" s="1"/>
  <c r="C3336"/>
  <c r="F3353" s="1"/>
  <c r="C3335"/>
  <c r="F3362" s="1"/>
  <c r="C3334"/>
  <c r="F3349" s="1"/>
  <c r="C3333"/>
  <c r="F3344" s="1"/>
  <c r="C3332"/>
  <c r="F3358" s="1"/>
  <c r="C3331"/>
  <c r="F3340" s="1"/>
  <c r="C3330"/>
  <c r="F3331" s="1"/>
  <c r="C3329"/>
  <c r="C3328"/>
  <c r="C3327"/>
  <c r="C3326"/>
  <c r="C3325"/>
  <c r="C3324"/>
  <c r="C3323"/>
  <c r="C3322"/>
  <c r="C3321"/>
  <c r="C3320"/>
  <c r="C3319"/>
  <c r="C3318"/>
  <c r="C3317"/>
  <c r="C3316"/>
  <c r="C3315"/>
  <c r="C3314"/>
  <c r="C3313"/>
  <c r="C3312"/>
  <c r="C3311"/>
  <c r="C3310"/>
  <c r="C3308"/>
  <c r="C3307"/>
  <c r="C3306"/>
  <c r="C3305"/>
  <c r="C3304"/>
  <c r="C3303"/>
  <c r="C3302"/>
  <c r="C3301"/>
  <c r="C3300"/>
  <c r="C3299"/>
  <c r="C3298"/>
  <c r="C3297"/>
  <c r="C3296"/>
  <c r="F3294" s="1"/>
  <c r="C3295"/>
  <c r="F3312" s="1"/>
  <c r="C3294"/>
  <c r="F3321" s="1"/>
  <c r="C3293"/>
  <c r="F3308" s="1"/>
  <c r="C3292"/>
  <c r="F3303" s="1"/>
  <c r="C3291"/>
  <c r="F3317" s="1"/>
  <c r="C3290"/>
  <c r="F3299" s="1"/>
  <c r="C3289"/>
  <c r="F3290" s="1"/>
  <c r="C3288"/>
  <c r="C3287"/>
  <c r="C3286"/>
  <c r="C3285"/>
  <c r="C3284"/>
  <c r="C3283"/>
  <c r="C3282"/>
  <c r="C3281"/>
  <c r="C3280"/>
  <c r="C3279"/>
  <c r="C3278"/>
  <c r="C3277"/>
  <c r="C3276"/>
  <c r="C3275"/>
  <c r="C3274"/>
  <c r="C3273"/>
  <c r="C3272"/>
  <c r="C3271"/>
  <c r="C3270"/>
  <c r="C3269"/>
  <c r="C3267"/>
  <c r="C3266"/>
  <c r="C3265"/>
  <c r="C3264"/>
  <c r="C3263"/>
  <c r="C3262"/>
  <c r="C3261"/>
  <c r="C3260"/>
  <c r="C3259"/>
  <c r="C3258"/>
  <c r="C3257"/>
  <c r="C3256"/>
  <c r="C3255"/>
  <c r="F3253" s="1"/>
  <c r="C3254"/>
  <c r="F3271" s="1"/>
  <c r="C3253"/>
  <c r="F3280" s="1"/>
  <c r="C3252"/>
  <c r="F3267" s="1"/>
  <c r="C3251"/>
  <c r="F3262" s="1"/>
  <c r="C3250"/>
  <c r="F3276" s="1"/>
  <c r="C3249"/>
  <c r="F3258" s="1"/>
  <c r="C3248"/>
  <c r="F3249" s="1"/>
  <c r="C3247"/>
  <c r="C3246"/>
  <c r="C3245"/>
  <c r="C3244"/>
  <c r="C3243"/>
  <c r="C3242"/>
  <c r="C3241"/>
  <c r="C3240"/>
  <c r="C3239"/>
  <c r="C3238"/>
  <c r="C3237"/>
  <c r="C3236"/>
  <c r="C3235"/>
  <c r="C3234"/>
  <c r="C3233"/>
  <c r="C3232"/>
  <c r="C3231"/>
  <c r="C3230"/>
  <c r="C3229"/>
  <c r="C3228"/>
  <c r="C3226"/>
  <c r="C3225"/>
  <c r="C3224"/>
  <c r="C3223"/>
  <c r="C3222"/>
  <c r="C3221"/>
  <c r="C3220"/>
  <c r="C3219"/>
  <c r="C3218"/>
  <c r="C3217"/>
  <c r="C3216"/>
  <c r="C3215"/>
  <c r="C3214"/>
  <c r="F3212" s="1"/>
  <c r="C3213"/>
  <c r="F3230" s="1"/>
  <c r="C3212"/>
  <c r="F3239" s="1"/>
  <c r="C3211"/>
  <c r="F3226" s="1"/>
  <c r="C3210"/>
  <c r="F3221" s="1"/>
  <c r="C3209"/>
  <c r="F3235" s="1"/>
  <c r="C3208"/>
  <c r="F3217" s="1"/>
  <c r="C3207"/>
  <c r="F3208" s="1"/>
  <c r="C3206"/>
  <c r="C3205"/>
  <c r="C3204"/>
  <c r="C3203"/>
  <c r="C3202"/>
  <c r="C3201"/>
  <c r="C3200"/>
  <c r="C3199"/>
  <c r="C3198"/>
  <c r="C3197"/>
  <c r="C3196"/>
  <c r="C3195"/>
  <c r="C3194"/>
  <c r="C3193"/>
  <c r="C3192"/>
  <c r="C3191"/>
  <c r="C3190"/>
  <c r="C3189"/>
  <c r="C3188"/>
  <c r="C3187"/>
  <c r="C3185"/>
  <c r="C3184"/>
  <c r="C3183"/>
  <c r="C3182"/>
  <c r="C3181"/>
  <c r="C3180"/>
  <c r="C3179"/>
  <c r="C3178"/>
  <c r="C3177"/>
  <c r="C3176"/>
  <c r="C3175"/>
  <c r="C3174"/>
  <c r="C3173"/>
  <c r="F3171" s="1"/>
  <c r="C3172"/>
  <c r="F3189" s="1"/>
  <c r="C3171"/>
  <c r="F3198" s="1"/>
  <c r="C3170"/>
  <c r="F3185" s="1"/>
  <c r="C3169"/>
  <c r="F3180" s="1"/>
  <c r="C3168"/>
  <c r="F3194" s="1"/>
  <c r="C3167"/>
  <c r="F3176" s="1"/>
  <c r="C3166"/>
  <c r="F3167" s="1"/>
  <c r="C3165"/>
  <c r="C3164"/>
  <c r="C3163"/>
  <c r="C3162"/>
  <c r="C3161"/>
  <c r="C3160"/>
  <c r="C3159"/>
  <c r="C3158"/>
  <c r="C3157"/>
  <c r="C3156"/>
  <c r="C3155"/>
  <c r="C3154"/>
  <c r="C3153"/>
  <c r="C3152"/>
  <c r="C3151"/>
  <c r="C3150"/>
  <c r="C3149"/>
  <c r="C3148"/>
  <c r="C3147"/>
  <c r="C3146"/>
  <c r="C3144"/>
  <c r="C3143"/>
  <c r="C3142"/>
  <c r="C3141"/>
  <c r="C3140"/>
  <c r="C3139"/>
  <c r="C3138"/>
  <c r="C3137"/>
  <c r="C3136"/>
  <c r="C3135"/>
  <c r="C3134"/>
  <c r="C3133"/>
  <c r="C3132"/>
  <c r="F3130" s="1"/>
  <c r="C3131"/>
  <c r="F3148" s="1"/>
  <c r="C3130"/>
  <c r="F3157" s="1"/>
  <c r="C3129"/>
  <c r="F3144" s="1"/>
  <c r="C3128"/>
  <c r="F3139" s="1"/>
  <c r="C3127"/>
  <c r="F3153" s="1"/>
  <c r="C3126"/>
  <c r="F3135" s="1"/>
  <c r="C3125"/>
  <c r="F3126" s="1"/>
  <c r="C3124"/>
  <c r="C3123"/>
  <c r="C3122"/>
  <c r="C3121"/>
  <c r="C3120"/>
  <c r="C3119"/>
  <c r="C3118"/>
  <c r="C3117"/>
  <c r="C3116"/>
  <c r="C3115"/>
  <c r="C3114"/>
  <c r="C3113"/>
  <c r="C3112"/>
  <c r="C3111"/>
  <c r="C3110"/>
  <c r="C3109"/>
  <c r="C3108"/>
  <c r="C3107"/>
  <c r="C3106"/>
  <c r="C3105"/>
  <c r="C3103"/>
  <c r="C3102"/>
  <c r="C3101"/>
  <c r="C3100"/>
  <c r="C3099"/>
  <c r="C3098"/>
  <c r="C3097"/>
  <c r="C3096"/>
  <c r="C3095"/>
  <c r="C3094"/>
  <c r="C3093"/>
  <c r="C3092"/>
  <c r="C3091"/>
  <c r="F3089" s="1"/>
  <c r="C3090"/>
  <c r="F3107" s="1"/>
  <c r="C3089"/>
  <c r="F3116" s="1"/>
  <c r="C3088"/>
  <c r="F3103" s="1"/>
  <c r="C3087"/>
  <c r="F3098" s="1"/>
  <c r="C3086"/>
  <c r="F3112" s="1"/>
  <c r="C3085"/>
  <c r="F3094" s="1"/>
  <c r="C3084"/>
  <c r="F3085" s="1"/>
  <c r="C3083"/>
  <c r="C3082"/>
  <c r="C3081"/>
  <c r="C3080"/>
  <c r="C3079"/>
  <c r="C3078"/>
  <c r="C3077"/>
  <c r="C3076"/>
  <c r="C3075"/>
  <c r="C3074"/>
  <c r="C3073"/>
  <c r="C3072"/>
  <c r="C3071"/>
  <c r="C3070"/>
  <c r="C3069"/>
  <c r="C3068"/>
  <c r="C3067"/>
  <c r="C3066"/>
  <c r="C3065"/>
  <c r="C3064"/>
  <c r="C3062"/>
  <c r="C3061"/>
  <c r="C3060"/>
  <c r="C3059"/>
  <c r="C3058"/>
  <c r="C3057"/>
  <c r="C3056"/>
  <c r="C3055"/>
  <c r="C3054"/>
  <c r="C3053"/>
  <c r="C3052"/>
  <c r="C3051"/>
  <c r="C3050"/>
  <c r="F3048" s="1"/>
  <c r="C3049"/>
  <c r="F3066" s="1"/>
  <c r="C3048"/>
  <c r="F3075" s="1"/>
  <c r="C3047"/>
  <c r="F3062" s="1"/>
  <c r="C3046"/>
  <c r="F3057" s="1"/>
  <c r="C3045"/>
  <c r="F3071" s="1"/>
  <c r="C3044"/>
  <c r="F3053" s="1"/>
  <c r="C3043"/>
  <c r="F3044" s="1"/>
  <c r="C3042"/>
  <c r="C3041"/>
  <c r="C3040"/>
  <c r="C3039"/>
  <c r="C3038"/>
  <c r="C3037"/>
  <c r="C3036"/>
  <c r="C3035"/>
  <c r="C3034"/>
  <c r="C3033"/>
  <c r="C3032"/>
  <c r="C3031"/>
  <c r="C3030"/>
  <c r="C3029"/>
  <c r="C3028"/>
  <c r="C3027"/>
  <c r="C3026"/>
  <c r="C3025"/>
  <c r="C3024"/>
  <c r="C3023"/>
  <c r="C3021"/>
  <c r="C3020"/>
  <c r="C3019"/>
  <c r="C3018"/>
  <c r="C3017"/>
  <c r="C3016"/>
  <c r="C3015"/>
  <c r="C3014"/>
  <c r="C3013"/>
  <c r="C3012"/>
  <c r="C3011"/>
  <c r="C3010"/>
  <c r="C3009"/>
  <c r="F3007" s="1"/>
  <c r="C3008"/>
  <c r="F3025" s="1"/>
  <c r="C3007"/>
  <c r="F3034" s="1"/>
  <c r="C3006"/>
  <c r="F3021" s="1"/>
  <c r="C3005"/>
  <c r="F3016" s="1"/>
  <c r="C3004"/>
  <c r="F3030" s="1"/>
  <c r="C3003"/>
  <c r="F3012" s="1"/>
  <c r="C3002"/>
  <c r="F3003" s="1"/>
  <c r="C3001"/>
  <c r="C3000"/>
  <c r="C2999"/>
  <c r="C2998"/>
  <c r="C2997"/>
  <c r="C2996"/>
  <c r="C2995"/>
  <c r="C2994"/>
  <c r="C2993"/>
  <c r="C2992"/>
  <c r="C2991"/>
  <c r="C2990"/>
  <c r="C2989"/>
  <c r="C2988"/>
  <c r="C2987"/>
  <c r="C2986"/>
  <c r="C2985"/>
  <c r="C2984"/>
  <c r="C2983"/>
  <c r="C2982"/>
  <c r="C2980"/>
  <c r="C2979"/>
  <c r="C2978"/>
  <c r="C2977"/>
  <c r="C2976"/>
  <c r="C2975"/>
  <c r="C2974"/>
  <c r="C2973"/>
  <c r="C2972"/>
  <c r="C2971"/>
  <c r="C2970"/>
  <c r="C2969"/>
  <c r="C2968"/>
  <c r="F2966" s="1"/>
  <c r="C2967"/>
  <c r="F2984" s="1"/>
  <c r="C2966"/>
  <c r="F2993" s="1"/>
  <c r="C2965"/>
  <c r="F2980" s="1"/>
  <c r="C2964"/>
  <c r="F2975" s="1"/>
  <c r="C2963"/>
  <c r="F2989" s="1"/>
  <c r="C2962"/>
  <c r="F2971" s="1"/>
  <c r="C2961"/>
  <c r="F2962" s="1"/>
  <c r="C2960"/>
  <c r="C2959"/>
  <c r="C2958"/>
  <c r="C2957"/>
  <c r="C2956"/>
  <c r="C2955"/>
  <c r="C2954"/>
  <c r="C2953"/>
  <c r="C2952"/>
  <c r="C2951"/>
  <c r="C2950"/>
  <c r="C2949"/>
  <c r="C2948"/>
  <c r="C2947"/>
  <c r="C2946"/>
  <c r="C2945"/>
  <c r="C2944"/>
  <c r="C2943"/>
  <c r="C2942"/>
  <c r="C2941"/>
  <c r="C2939"/>
  <c r="C2938"/>
  <c r="C2937"/>
  <c r="C2936"/>
  <c r="C2935"/>
  <c r="C2934"/>
  <c r="C2933"/>
  <c r="C2932"/>
  <c r="C2931"/>
  <c r="C2930"/>
  <c r="C2929"/>
  <c r="C2928"/>
  <c r="C2927"/>
  <c r="F2925" s="1"/>
  <c r="C2926"/>
  <c r="F2943" s="1"/>
  <c r="C2925"/>
  <c r="F2952" s="1"/>
  <c r="C2924"/>
  <c r="F2939" s="1"/>
  <c r="C2923"/>
  <c r="F2934" s="1"/>
  <c r="C2922"/>
  <c r="F2948" s="1"/>
  <c r="C2921"/>
  <c r="F2930" s="1"/>
  <c r="C2920"/>
  <c r="F2921" s="1"/>
  <c r="C2919"/>
  <c r="C2918"/>
  <c r="C2917"/>
  <c r="C2916"/>
  <c r="C2915"/>
  <c r="C2914"/>
  <c r="C2913"/>
  <c r="C2912"/>
  <c r="C2911"/>
  <c r="C2910"/>
  <c r="C2909"/>
  <c r="C2908"/>
  <c r="C2907"/>
  <c r="C2906"/>
  <c r="C2905"/>
  <c r="C2904"/>
  <c r="C2903"/>
  <c r="C2902"/>
  <c r="C2901"/>
  <c r="C2900"/>
  <c r="C2898"/>
  <c r="C2897"/>
  <c r="C2896"/>
  <c r="C2895"/>
  <c r="C2894"/>
  <c r="C2893"/>
  <c r="C2892"/>
  <c r="C2891"/>
  <c r="C2890"/>
  <c r="C2889"/>
  <c r="C2888"/>
  <c r="C2887"/>
  <c r="C2886"/>
  <c r="F2884" s="1"/>
  <c r="C2885"/>
  <c r="F2902" s="1"/>
  <c r="C2884"/>
  <c r="F2911" s="1"/>
  <c r="C2883"/>
  <c r="F2898" s="1"/>
  <c r="C2882"/>
  <c r="F2893" s="1"/>
  <c r="C2881"/>
  <c r="F2907" s="1"/>
  <c r="C2880"/>
  <c r="F2889" s="1"/>
  <c r="C2879"/>
  <c r="F2880" s="1"/>
  <c r="C2878"/>
  <c r="C2877"/>
  <c r="C2876"/>
  <c r="C2875"/>
  <c r="C2874"/>
  <c r="C2873"/>
  <c r="C2872"/>
  <c r="C2871"/>
  <c r="C2870"/>
  <c r="C2869"/>
  <c r="C2868"/>
  <c r="C2867"/>
  <c r="C2866"/>
  <c r="C2865"/>
  <c r="C2864"/>
  <c r="C2863"/>
  <c r="C2862"/>
  <c r="C2861"/>
  <c r="C2860"/>
  <c r="C2859"/>
  <c r="C2857"/>
  <c r="C2856"/>
  <c r="C2855"/>
  <c r="C2854"/>
  <c r="C2853"/>
  <c r="C2852"/>
  <c r="C2851"/>
  <c r="C2850"/>
  <c r="C2849"/>
  <c r="C2848"/>
  <c r="C2847"/>
  <c r="C2846"/>
  <c r="C2845"/>
  <c r="F2843" s="1"/>
  <c r="C2844"/>
  <c r="F2861" s="1"/>
  <c r="C2843"/>
  <c r="F2870" s="1"/>
  <c r="C2842"/>
  <c r="F2857" s="1"/>
  <c r="C2841"/>
  <c r="F2852" s="1"/>
  <c r="C2840"/>
  <c r="F2866" s="1"/>
  <c r="C2839"/>
  <c r="F2848" s="1"/>
  <c r="C2838"/>
  <c r="F2839" s="1"/>
  <c r="C2837"/>
  <c r="C2836"/>
  <c r="C2835"/>
  <c r="C2834"/>
  <c r="C2833"/>
  <c r="C2832"/>
  <c r="C2831"/>
  <c r="C2830"/>
  <c r="C2829"/>
  <c r="C2828"/>
  <c r="C2827"/>
  <c r="C2826"/>
  <c r="C2825"/>
  <c r="C2824"/>
  <c r="C2823"/>
  <c r="C2822"/>
  <c r="C2821"/>
  <c r="C2820"/>
  <c r="C2819"/>
  <c r="C2818"/>
  <c r="C2816"/>
  <c r="C2815"/>
  <c r="C2814"/>
  <c r="C2813"/>
  <c r="C2812"/>
  <c r="C2811"/>
  <c r="C2810"/>
  <c r="C2809"/>
  <c r="C2808"/>
  <c r="C2807"/>
  <c r="C2806"/>
  <c r="C2805"/>
  <c r="C2804"/>
  <c r="F2802" s="1"/>
  <c r="C2803"/>
  <c r="F2820" s="1"/>
  <c r="C2802"/>
  <c r="F2829" s="1"/>
  <c r="C2801"/>
  <c r="F2816" s="1"/>
  <c r="C2800"/>
  <c r="F2811" s="1"/>
  <c r="C2799"/>
  <c r="F2825" s="1"/>
  <c r="C2798"/>
  <c r="F2807" s="1"/>
  <c r="C2797"/>
  <c r="F2798" s="1"/>
  <c r="C2796"/>
  <c r="C2795"/>
  <c r="C2794"/>
  <c r="C2793"/>
  <c r="C2792"/>
  <c r="C2791"/>
  <c r="C2790"/>
  <c r="C2789"/>
  <c r="C2788"/>
  <c r="C2787"/>
  <c r="C2786"/>
  <c r="C2785"/>
  <c r="C2784"/>
  <c r="C2783"/>
  <c r="C2782"/>
  <c r="C2781"/>
  <c r="C2780"/>
  <c r="C2779"/>
  <c r="C2778"/>
  <c r="C2777"/>
  <c r="C2775"/>
  <c r="C2774"/>
  <c r="C2773"/>
  <c r="C2772"/>
  <c r="C2771"/>
  <c r="C2770"/>
  <c r="C2769"/>
  <c r="C2768"/>
  <c r="C2767"/>
  <c r="C2766"/>
  <c r="C2765"/>
  <c r="C2764"/>
  <c r="C2763"/>
  <c r="F2761" s="1"/>
  <c r="C2762"/>
  <c r="F2779" s="1"/>
  <c r="C2761"/>
  <c r="F2788" s="1"/>
  <c r="C2760"/>
  <c r="F2775" s="1"/>
  <c r="C2759"/>
  <c r="F2770" s="1"/>
  <c r="C2758"/>
  <c r="F2784" s="1"/>
  <c r="C2757"/>
  <c r="F2766" s="1"/>
  <c r="C2756"/>
  <c r="F2757" s="1"/>
  <c r="C2755"/>
  <c r="C2754"/>
  <c r="C2753"/>
  <c r="C2752"/>
  <c r="C2751"/>
  <c r="C2750"/>
  <c r="C2749"/>
  <c r="C2748"/>
  <c r="C2747"/>
  <c r="C2746"/>
  <c r="C2745"/>
  <c r="C2744"/>
  <c r="C2743"/>
  <c r="C2742"/>
  <c r="C2741"/>
  <c r="C2740"/>
  <c r="C2739"/>
  <c r="C2738"/>
  <c r="C2737"/>
  <c r="C2736"/>
  <c r="C2734"/>
  <c r="C2733"/>
  <c r="C2732"/>
  <c r="C2731"/>
  <c r="C2730"/>
  <c r="C2729"/>
  <c r="C2728"/>
  <c r="C2727"/>
  <c r="C2726"/>
  <c r="C2725"/>
  <c r="C2724"/>
  <c r="C2723"/>
  <c r="C2722"/>
  <c r="F2720" s="1"/>
  <c r="C2721"/>
  <c r="F2738" s="1"/>
  <c r="C2720"/>
  <c r="F2747" s="1"/>
  <c r="C2719"/>
  <c r="F2734" s="1"/>
  <c r="C2718"/>
  <c r="F2729" s="1"/>
  <c r="C2717"/>
  <c r="F2743" s="1"/>
  <c r="C2716"/>
  <c r="F2725" s="1"/>
  <c r="C2715"/>
  <c r="F2716" s="1"/>
  <c r="C2714"/>
  <c r="C2713"/>
  <c r="C2712"/>
  <c r="C2711"/>
  <c r="C2710"/>
  <c r="C2709"/>
  <c r="C2708"/>
  <c r="C2707"/>
  <c r="C2706"/>
  <c r="C2705"/>
  <c r="C2704"/>
  <c r="C2703"/>
  <c r="C2702"/>
  <c r="C2701"/>
  <c r="C2700"/>
  <c r="C2699"/>
  <c r="C2698"/>
  <c r="C2697"/>
  <c r="C2696"/>
  <c r="C2695"/>
  <c r="C2693"/>
  <c r="C2692"/>
  <c r="C2691"/>
  <c r="C2690"/>
  <c r="C2689"/>
  <c r="C2688"/>
  <c r="C2687"/>
  <c r="C2686"/>
  <c r="C2685"/>
  <c r="C2684"/>
  <c r="C2683"/>
  <c r="C2682"/>
  <c r="C2681"/>
  <c r="F2679" s="1"/>
  <c r="C2680"/>
  <c r="F2697" s="1"/>
  <c r="C2679"/>
  <c r="F2706" s="1"/>
  <c r="C2678"/>
  <c r="F2693" s="1"/>
  <c r="C2677"/>
  <c r="F2688" s="1"/>
  <c r="C2676"/>
  <c r="F2702" s="1"/>
  <c r="C2675"/>
  <c r="F2684" s="1"/>
  <c r="C2674"/>
  <c r="F2675" s="1"/>
  <c r="C2673"/>
  <c r="C2672"/>
  <c r="C2671"/>
  <c r="C2670"/>
  <c r="C2669"/>
  <c r="C2668"/>
  <c r="C2667"/>
  <c r="C2666"/>
  <c r="C2665"/>
  <c r="C2664"/>
  <c r="C2663"/>
  <c r="C2662"/>
  <c r="C2661"/>
  <c r="C2660"/>
  <c r="C2659"/>
  <c r="C2658"/>
  <c r="C2657"/>
  <c r="C2656"/>
  <c r="C2655"/>
  <c r="C2654"/>
  <c r="C2652"/>
  <c r="C2651"/>
  <c r="C2650"/>
  <c r="C2649"/>
  <c r="C2648"/>
  <c r="C2647"/>
  <c r="C2646"/>
  <c r="C2645"/>
  <c r="C2644"/>
  <c r="C2643"/>
  <c r="C2642"/>
  <c r="C2641"/>
  <c r="C2640"/>
  <c r="F2638" s="1"/>
  <c r="C2639"/>
  <c r="F2656" s="1"/>
  <c r="C2638"/>
  <c r="F2665" s="1"/>
  <c r="C2637"/>
  <c r="F2652" s="1"/>
  <c r="C2636"/>
  <c r="F2647" s="1"/>
  <c r="C2635"/>
  <c r="F2661" s="1"/>
  <c r="C2634"/>
  <c r="F2643" s="1"/>
  <c r="C2633"/>
  <c r="F2634" s="1"/>
  <c r="C2632"/>
  <c r="C2631"/>
  <c r="C2630"/>
  <c r="C2629"/>
  <c r="C2628"/>
  <c r="C2627"/>
  <c r="C2626"/>
  <c r="C2625"/>
  <c r="C2624"/>
  <c r="C2623"/>
  <c r="C2622"/>
  <c r="C2621"/>
  <c r="C2620"/>
  <c r="C2619"/>
  <c r="C2618"/>
  <c r="C2617"/>
  <c r="C2616"/>
  <c r="C2615"/>
  <c r="C2614"/>
  <c r="C2613"/>
  <c r="C2611"/>
  <c r="C2610"/>
  <c r="C2609"/>
  <c r="C2608"/>
  <c r="C2607"/>
  <c r="C2606"/>
  <c r="C2605"/>
  <c r="C2604"/>
  <c r="C2603"/>
  <c r="C2602"/>
  <c r="C2601"/>
  <c r="C2600"/>
  <c r="C2599"/>
  <c r="F2597" s="1"/>
  <c r="C2598"/>
  <c r="F2615" s="1"/>
  <c r="C2597"/>
  <c r="F2624" s="1"/>
  <c r="C2596"/>
  <c r="F2611" s="1"/>
  <c r="C2595"/>
  <c r="F2606" s="1"/>
  <c r="C2594"/>
  <c r="F2620" s="1"/>
  <c r="C2593"/>
  <c r="F2602" s="1"/>
  <c r="C2592"/>
  <c r="F2593" s="1"/>
  <c r="C2591"/>
  <c r="C2590"/>
  <c r="C2589"/>
  <c r="C2588"/>
  <c r="C2587"/>
  <c r="C2586"/>
  <c r="C2585"/>
  <c r="C2584"/>
  <c r="C2583"/>
  <c r="C2582"/>
  <c r="C2581"/>
  <c r="C2580"/>
  <c r="C2579"/>
  <c r="C2578"/>
  <c r="C2577"/>
  <c r="C2576"/>
  <c r="C2575"/>
  <c r="C2574"/>
  <c r="C2573"/>
  <c r="C2572"/>
  <c r="C2570"/>
  <c r="C2569"/>
  <c r="C2568"/>
  <c r="C2567"/>
  <c r="C2566"/>
  <c r="C2565"/>
  <c r="C2564"/>
  <c r="C2563"/>
  <c r="C2562"/>
  <c r="C2561"/>
  <c r="C2560"/>
  <c r="C2559"/>
  <c r="C2558"/>
  <c r="F2556" s="1"/>
  <c r="C2557"/>
  <c r="F2574" s="1"/>
  <c r="C2556"/>
  <c r="F2583" s="1"/>
  <c r="C2555"/>
  <c r="F2570" s="1"/>
  <c r="C2554"/>
  <c r="F2565" s="1"/>
  <c r="C2553"/>
  <c r="F2579" s="1"/>
  <c r="C2552"/>
  <c r="F2561" s="1"/>
  <c r="C2551"/>
  <c r="F2552" s="1"/>
  <c r="C2550"/>
  <c r="C2549"/>
  <c r="C2548"/>
  <c r="C2547"/>
  <c r="C2546"/>
  <c r="C2545"/>
  <c r="C2544"/>
  <c r="C2543"/>
  <c r="C2542"/>
  <c r="C2541"/>
  <c r="C2540"/>
  <c r="C2539"/>
  <c r="C2538"/>
  <c r="C2537"/>
  <c r="C2536"/>
  <c r="C2535"/>
  <c r="C2534"/>
  <c r="C2533"/>
  <c r="C2532"/>
  <c r="C2531"/>
  <c r="C2529"/>
  <c r="C2528"/>
  <c r="C2527"/>
  <c r="C2526"/>
  <c r="C2525"/>
  <c r="C2524"/>
  <c r="C2523"/>
  <c r="C2522"/>
  <c r="C2521"/>
  <c r="C2520"/>
  <c r="C2519"/>
  <c r="C2518"/>
  <c r="C2517"/>
  <c r="F2515" s="1"/>
  <c r="C2516"/>
  <c r="F2533" s="1"/>
  <c r="C2515"/>
  <c r="F2542" s="1"/>
  <c r="C2514"/>
  <c r="F2529" s="1"/>
  <c r="C2513"/>
  <c r="F2524" s="1"/>
  <c r="C2512"/>
  <c r="F2538" s="1"/>
  <c r="C2511"/>
  <c r="F2520" s="1"/>
  <c r="C2510"/>
  <c r="F2511" s="1"/>
  <c r="C2509"/>
  <c r="C2508"/>
  <c r="C2507"/>
  <c r="C2506"/>
  <c r="C2505"/>
  <c r="C2504"/>
  <c r="C2503"/>
  <c r="C2502"/>
  <c r="C2501"/>
  <c r="C2500"/>
  <c r="C2499"/>
  <c r="C2498"/>
  <c r="C2497"/>
  <c r="C2496"/>
  <c r="C2495"/>
  <c r="C2494"/>
  <c r="C2493"/>
  <c r="C2492"/>
  <c r="C2491"/>
  <c r="C2490"/>
  <c r="C2488"/>
  <c r="C2487"/>
  <c r="C2486"/>
  <c r="C2485"/>
  <c r="C2484"/>
  <c r="C2483"/>
  <c r="C2482"/>
  <c r="C2481"/>
  <c r="C2480"/>
  <c r="C2479"/>
  <c r="C2478"/>
  <c r="C2477"/>
  <c r="C2476"/>
  <c r="F2474" s="1"/>
  <c r="C2475"/>
  <c r="F2492" s="1"/>
  <c r="C2474"/>
  <c r="F2501" s="1"/>
  <c r="C2473"/>
  <c r="F2488" s="1"/>
  <c r="C2472"/>
  <c r="F2483" s="1"/>
  <c r="C2471"/>
  <c r="F2497" s="1"/>
  <c r="C2470"/>
  <c r="F2479" s="1"/>
  <c r="C2469"/>
  <c r="F2470" s="1"/>
  <c r="C2468"/>
  <c r="C2467"/>
  <c r="C2466"/>
  <c r="C2465"/>
  <c r="C2464"/>
  <c r="C2463"/>
  <c r="C2462"/>
  <c r="C2461"/>
  <c r="C2460"/>
  <c r="C2459"/>
  <c r="C2458"/>
  <c r="C2457"/>
  <c r="C2456"/>
  <c r="C2455"/>
  <c r="C2454"/>
  <c r="C2453"/>
  <c r="C2452"/>
  <c r="C2451"/>
  <c r="C2450"/>
  <c r="C2449"/>
  <c r="C2447"/>
  <c r="C2446"/>
  <c r="C2445"/>
  <c r="C2444"/>
  <c r="C2443"/>
  <c r="C2442"/>
  <c r="C2441"/>
  <c r="C2440"/>
  <c r="C2439"/>
  <c r="C2438"/>
  <c r="C2437"/>
  <c r="C2436"/>
  <c r="C2435"/>
  <c r="F2433" s="1"/>
  <c r="C2434"/>
  <c r="F2451" s="1"/>
  <c r="C2433"/>
  <c r="F2460" s="1"/>
  <c r="C2432"/>
  <c r="F2447" s="1"/>
  <c r="C2431"/>
  <c r="F2442" s="1"/>
  <c r="C2430"/>
  <c r="F2456" s="1"/>
  <c r="C2429"/>
  <c r="F2438" s="1"/>
  <c r="C2428"/>
  <c r="F2429" s="1"/>
  <c r="C2427"/>
  <c r="C2426"/>
  <c r="C2425"/>
  <c r="C2424"/>
  <c r="C2423"/>
  <c r="C2422"/>
  <c r="C2421"/>
  <c r="C2420"/>
  <c r="C2419"/>
  <c r="C2418"/>
  <c r="C2417"/>
  <c r="C2416"/>
  <c r="C2415"/>
  <c r="C2414"/>
  <c r="C2413"/>
  <c r="C2412"/>
  <c r="C2411"/>
  <c r="C2410"/>
  <c r="C2409"/>
  <c r="C2408"/>
  <c r="C2406"/>
  <c r="C2405"/>
  <c r="C2404"/>
  <c r="C2403"/>
  <c r="C2402"/>
  <c r="C2401"/>
  <c r="C2400"/>
  <c r="C2399"/>
  <c r="C2398"/>
  <c r="C2397"/>
  <c r="C2396"/>
  <c r="C2395"/>
  <c r="C2394"/>
  <c r="F2392" s="1"/>
  <c r="C2393"/>
  <c r="F2410" s="1"/>
  <c r="C2392"/>
  <c r="F2419" s="1"/>
  <c r="C2391"/>
  <c r="F2406" s="1"/>
  <c r="C2390"/>
  <c r="F2401" s="1"/>
  <c r="C2389"/>
  <c r="F2415" s="1"/>
  <c r="C2388"/>
  <c r="F2397" s="1"/>
  <c r="C2387"/>
  <c r="F2388" s="1"/>
  <c r="C2386"/>
  <c r="C2385"/>
  <c r="C2384"/>
  <c r="C2383"/>
  <c r="C2382"/>
  <c r="C2381"/>
  <c r="C2380"/>
  <c r="C2379"/>
  <c r="C2378"/>
  <c r="C2377"/>
  <c r="C2376"/>
  <c r="C2375"/>
  <c r="C2374"/>
  <c r="C2373"/>
  <c r="C2372"/>
  <c r="C2371"/>
  <c r="C2370"/>
  <c r="C2369"/>
  <c r="C2368"/>
  <c r="C2367"/>
  <c r="C2365"/>
  <c r="C2364"/>
  <c r="C2363"/>
  <c r="C2362"/>
  <c r="C2361"/>
  <c r="C2360"/>
  <c r="C2359"/>
  <c r="C2358"/>
  <c r="C2357"/>
  <c r="C2356"/>
  <c r="C2355"/>
  <c r="C2354"/>
  <c r="C2353"/>
  <c r="F2351" s="1"/>
  <c r="C2352"/>
  <c r="F2369" s="1"/>
  <c r="C2351"/>
  <c r="F2378" s="1"/>
  <c r="C2350"/>
  <c r="F2365" s="1"/>
  <c r="C2349"/>
  <c r="F2360" s="1"/>
  <c r="C2348"/>
  <c r="F2374" s="1"/>
  <c r="C2347"/>
  <c r="F2356" s="1"/>
  <c r="C2346"/>
  <c r="F2347" s="1"/>
  <c r="C2345"/>
  <c r="C2344"/>
  <c r="C2343"/>
  <c r="C2342"/>
  <c r="C2341"/>
  <c r="C2340"/>
  <c r="C2339"/>
  <c r="C2338"/>
  <c r="C2337"/>
  <c r="C2336"/>
  <c r="C2335"/>
  <c r="C2334"/>
  <c r="C2333"/>
  <c r="C2332"/>
  <c r="C2331"/>
  <c r="C2330"/>
  <c r="C2329"/>
  <c r="C2328"/>
  <c r="C2327"/>
  <c r="C2326"/>
  <c r="C2324"/>
  <c r="C2323"/>
  <c r="C2322"/>
  <c r="C2321"/>
  <c r="C2320"/>
  <c r="C2319"/>
  <c r="C2318"/>
  <c r="C2317"/>
  <c r="C2316"/>
  <c r="C2315"/>
  <c r="C2314"/>
  <c r="C2313"/>
  <c r="C2312"/>
  <c r="F2310" s="1"/>
  <c r="C2311"/>
  <c r="F2328" s="1"/>
  <c r="C2310"/>
  <c r="F2337" s="1"/>
  <c r="C2309"/>
  <c r="F2324" s="1"/>
  <c r="C2308"/>
  <c r="F2319" s="1"/>
  <c r="C2307"/>
  <c r="F2333" s="1"/>
  <c r="C2306"/>
  <c r="F2315" s="1"/>
  <c r="C2305"/>
  <c r="F2306" s="1"/>
  <c r="C2304"/>
  <c r="C2303"/>
  <c r="C2302"/>
  <c r="C2301"/>
  <c r="C2300"/>
  <c r="C2299"/>
  <c r="C2298"/>
  <c r="C2297"/>
  <c r="C2296"/>
  <c r="C2295"/>
  <c r="C2294"/>
  <c r="C2293"/>
  <c r="C2292"/>
  <c r="C2291"/>
  <c r="C2290"/>
  <c r="C2289"/>
  <c r="C2288"/>
  <c r="C2287"/>
  <c r="C2286"/>
  <c r="C2285"/>
  <c r="C2283"/>
  <c r="C2282"/>
  <c r="C2281"/>
  <c r="C2280"/>
  <c r="C2279"/>
  <c r="C2278"/>
  <c r="C2277"/>
  <c r="C2276"/>
  <c r="C2275"/>
  <c r="C2274"/>
  <c r="C2273"/>
  <c r="C2272"/>
  <c r="C2271"/>
  <c r="F2269" s="1"/>
  <c r="C2270"/>
  <c r="F2287" s="1"/>
  <c r="C2269"/>
  <c r="F2296" s="1"/>
  <c r="C2268"/>
  <c r="F2283" s="1"/>
  <c r="C2267"/>
  <c r="F2278" s="1"/>
  <c r="C2266"/>
  <c r="F2292" s="1"/>
  <c r="C2265"/>
  <c r="F2274" s="1"/>
  <c r="C2264"/>
  <c r="F2265" s="1"/>
  <c r="C2263"/>
  <c r="C2262"/>
  <c r="C2261"/>
  <c r="C2260"/>
  <c r="C2259"/>
  <c r="C2258"/>
  <c r="C2257"/>
  <c r="C2256"/>
  <c r="C2255"/>
  <c r="C2254"/>
  <c r="C2253"/>
  <c r="C2252"/>
  <c r="C2251"/>
  <c r="C2250"/>
  <c r="C2249"/>
  <c r="C2248"/>
  <c r="C2247"/>
  <c r="C2246"/>
  <c r="C2245"/>
  <c r="C2244"/>
  <c r="C2242"/>
  <c r="C2241"/>
  <c r="C2240"/>
  <c r="C2239"/>
  <c r="C2238"/>
  <c r="C2237"/>
  <c r="C2236"/>
  <c r="C2235"/>
  <c r="C2234"/>
  <c r="C2233"/>
  <c r="C2232"/>
  <c r="C2231"/>
  <c r="C2230"/>
  <c r="F2228" s="1"/>
  <c r="C2229"/>
  <c r="F2246" s="1"/>
  <c r="C2228"/>
  <c r="F2255" s="1"/>
  <c r="C2227"/>
  <c r="F2242" s="1"/>
  <c r="C2226"/>
  <c r="F2237" s="1"/>
  <c r="C2225"/>
  <c r="F2251" s="1"/>
  <c r="C2224"/>
  <c r="F2233" s="1"/>
  <c r="C2223"/>
  <c r="F2224" s="1"/>
  <c r="C2222"/>
  <c r="C2221"/>
  <c r="C2220"/>
  <c r="C2219"/>
  <c r="C2218"/>
  <c r="C2217"/>
  <c r="C2216"/>
  <c r="C2215"/>
  <c r="C2214"/>
  <c r="C2213"/>
  <c r="C2212"/>
  <c r="C2211"/>
  <c r="C2210"/>
  <c r="C2209"/>
  <c r="C2208"/>
  <c r="C2207"/>
  <c r="C2206"/>
  <c r="C2205"/>
  <c r="C2204"/>
  <c r="C2203"/>
  <c r="C2201"/>
  <c r="C2200"/>
  <c r="C2199"/>
  <c r="C2198"/>
  <c r="C2197"/>
  <c r="C2196"/>
  <c r="C2195"/>
  <c r="C2194"/>
  <c r="C2193"/>
  <c r="C2192"/>
  <c r="C2191"/>
  <c r="C2190"/>
  <c r="C2189"/>
  <c r="F2187" s="1"/>
  <c r="C2188"/>
  <c r="F2205" s="1"/>
  <c r="C2187"/>
  <c r="F2214" s="1"/>
  <c r="C2186"/>
  <c r="F2201" s="1"/>
  <c r="C2185"/>
  <c r="F2196" s="1"/>
  <c r="C2184"/>
  <c r="F2210" s="1"/>
  <c r="C2183"/>
  <c r="F2192" s="1"/>
  <c r="C2182"/>
  <c r="F2183" s="1"/>
  <c r="C2181"/>
  <c r="C2180"/>
  <c r="C2179"/>
  <c r="C2178"/>
  <c r="C2177"/>
  <c r="C2176"/>
  <c r="C2175"/>
  <c r="C2174"/>
  <c r="C2173"/>
  <c r="C2172"/>
  <c r="C2171"/>
  <c r="C2170"/>
  <c r="C2169"/>
  <c r="C2168"/>
  <c r="C2167"/>
  <c r="C2166"/>
  <c r="C2165"/>
  <c r="C2164"/>
  <c r="C2163"/>
  <c r="C2162"/>
  <c r="C2160"/>
  <c r="C2159"/>
  <c r="C2158"/>
  <c r="C2157"/>
  <c r="C2156"/>
  <c r="C2155"/>
  <c r="C2154"/>
  <c r="C2153"/>
  <c r="C2152"/>
  <c r="C2151"/>
  <c r="C2150"/>
  <c r="C2149"/>
  <c r="C2148"/>
  <c r="F2146" s="1"/>
  <c r="C2147"/>
  <c r="F2164" s="1"/>
  <c r="C2146"/>
  <c r="F2173" s="1"/>
  <c r="C2145"/>
  <c r="F2160" s="1"/>
  <c r="C2144"/>
  <c r="F2155" s="1"/>
  <c r="C2143"/>
  <c r="F2169" s="1"/>
  <c r="C2142"/>
  <c r="F2151" s="1"/>
  <c r="C2141"/>
  <c r="F2142" s="1"/>
  <c r="C2140"/>
  <c r="C2139"/>
  <c r="C2138"/>
  <c r="C2137"/>
  <c r="C2136"/>
  <c r="C2135"/>
  <c r="C2134"/>
  <c r="C2133"/>
  <c r="C2132"/>
  <c r="C2131"/>
  <c r="C2130"/>
  <c r="C2129"/>
  <c r="C2128"/>
  <c r="C2127"/>
  <c r="C2126"/>
  <c r="C2125"/>
  <c r="C2124"/>
  <c r="C2123"/>
  <c r="C2122"/>
  <c r="C2121"/>
  <c r="C2119"/>
  <c r="C2118"/>
  <c r="C2117"/>
  <c r="C2116"/>
  <c r="C2115"/>
  <c r="C2114"/>
  <c r="C2113"/>
  <c r="C2112"/>
  <c r="C2111"/>
  <c r="C2110"/>
  <c r="C2109"/>
  <c r="C2108"/>
  <c r="C2107"/>
  <c r="F2105" s="1"/>
  <c r="C2106"/>
  <c r="F2123" s="1"/>
  <c r="C2105"/>
  <c r="F2132" s="1"/>
  <c r="C2104"/>
  <c r="F2119" s="1"/>
  <c r="C2103"/>
  <c r="F2114" s="1"/>
  <c r="C2102"/>
  <c r="F2128" s="1"/>
  <c r="C2101"/>
  <c r="F2110" s="1"/>
  <c r="C2100"/>
  <c r="F2101" s="1"/>
  <c r="C2099"/>
  <c r="C2098"/>
  <c r="C2097"/>
  <c r="C2096"/>
  <c r="C2095"/>
  <c r="C2094"/>
  <c r="C2093"/>
  <c r="C2092"/>
  <c r="C2091"/>
  <c r="C2090"/>
  <c r="C2089"/>
  <c r="C2088"/>
  <c r="C2087"/>
  <c r="C2086"/>
  <c r="C2085"/>
  <c r="C2084"/>
  <c r="C2083"/>
  <c r="C2082"/>
  <c r="C2081"/>
  <c r="C2080"/>
  <c r="C2078"/>
  <c r="C2077"/>
  <c r="C2076"/>
  <c r="C2075"/>
  <c r="C2074"/>
  <c r="C2073"/>
  <c r="C2072"/>
  <c r="C2071"/>
  <c r="C2070"/>
  <c r="C2069"/>
  <c r="C2068"/>
  <c r="C2067"/>
  <c r="C2066"/>
  <c r="F2064" s="1"/>
  <c r="C2065"/>
  <c r="F2082" s="1"/>
  <c r="C2064"/>
  <c r="F2091" s="1"/>
  <c r="C2063"/>
  <c r="F2078" s="1"/>
  <c r="C2062"/>
  <c r="F2073" s="1"/>
  <c r="C2061"/>
  <c r="F2087" s="1"/>
  <c r="C2060"/>
  <c r="F2069" s="1"/>
  <c r="C2059"/>
  <c r="F2060" s="1"/>
  <c r="C2058"/>
  <c r="C2057"/>
  <c r="C2056"/>
  <c r="C2055"/>
  <c r="C2054"/>
  <c r="C2053"/>
  <c r="C2052"/>
  <c r="C2051"/>
  <c r="C2050"/>
  <c r="C2049"/>
  <c r="C2048"/>
  <c r="C2047"/>
  <c r="C2046"/>
  <c r="C2045"/>
  <c r="C2044"/>
  <c r="C2043"/>
  <c r="C2042"/>
  <c r="C2041"/>
  <c r="C2040"/>
  <c r="C2039"/>
  <c r="C2037"/>
  <c r="C2036"/>
  <c r="C2035"/>
  <c r="C2034"/>
  <c r="C2033"/>
  <c r="C2032"/>
  <c r="C2031"/>
  <c r="C2030"/>
  <c r="C2029"/>
  <c r="C2028"/>
  <c r="C2027"/>
  <c r="C2026"/>
  <c r="C2025"/>
  <c r="F2023" s="1"/>
  <c r="C2024"/>
  <c r="F2041" s="1"/>
  <c r="C2023"/>
  <c r="F2050" s="1"/>
  <c r="C2022"/>
  <c r="F2037" s="1"/>
  <c r="C2021"/>
  <c r="F2032" s="1"/>
  <c r="C2020"/>
  <c r="F2046" s="1"/>
  <c r="C2019"/>
  <c r="F2028" s="1"/>
  <c r="C2018"/>
  <c r="F2019" s="1"/>
  <c r="C2017"/>
  <c r="C2016"/>
  <c r="C2015"/>
  <c r="C2014"/>
  <c r="C2013"/>
  <c r="C2012"/>
  <c r="C2011"/>
  <c r="C2010"/>
  <c r="C2009"/>
  <c r="C2008"/>
  <c r="C2007"/>
  <c r="C2006"/>
  <c r="C2005"/>
  <c r="C2004"/>
  <c r="C2003"/>
  <c r="C2002"/>
  <c r="C2001"/>
  <c r="C2000"/>
  <c r="C1999"/>
  <c r="C1998"/>
  <c r="C1996"/>
  <c r="C1995"/>
  <c r="C1994"/>
  <c r="C1993"/>
  <c r="C1992"/>
  <c r="C1991"/>
  <c r="C1990"/>
  <c r="C1989"/>
  <c r="C1988"/>
  <c r="C1987"/>
  <c r="C1986"/>
  <c r="C1985"/>
  <c r="C1984"/>
  <c r="F1982" s="1"/>
  <c r="C1983"/>
  <c r="F2000" s="1"/>
  <c r="C1982"/>
  <c r="F2009" s="1"/>
  <c r="C1981"/>
  <c r="F1996" s="1"/>
  <c r="C1980"/>
  <c r="F1991" s="1"/>
  <c r="C1979"/>
  <c r="F2005" s="1"/>
  <c r="C1978"/>
  <c r="F1987" s="1"/>
  <c r="C1977"/>
  <c r="F1978" s="1"/>
  <c r="C1976"/>
  <c r="C1975"/>
  <c r="C1974"/>
  <c r="C1973"/>
  <c r="C1972"/>
  <c r="C1971"/>
  <c r="C1970"/>
  <c r="C1969"/>
  <c r="C1968"/>
  <c r="C1967"/>
  <c r="C1966"/>
  <c r="C1965"/>
  <c r="C1964"/>
  <c r="C1963"/>
  <c r="C1962"/>
  <c r="C1961"/>
  <c r="C1960"/>
  <c r="C1959"/>
  <c r="C1958"/>
  <c r="C1957"/>
  <c r="C1955"/>
  <c r="C1954"/>
  <c r="C1953"/>
  <c r="C1952"/>
  <c r="C1951"/>
  <c r="C1950"/>
  <c r="C1949"/>
  <c r="C1948"/>
  <c r="C1947"/>
  <c r="C1946"/>
  <c r="C1945"/>
  <c r="C1944"/>
  <c r="C1943"/>
  <c r="F1941" s="1"/>
  <c r="C1942"/>
  <c r="F1959" s="1"/>
  <c r="C1941"/>
  <c r="F1968" s="1"/>
  <c r="C1940"/>
  <c r="F1955" s="1"/>
  <c r="C1939"/>
  <c r="F1950" s="1"/>
  <c r="C1938"/>
  <c r="F1964" s="1"/>
  <c r="C1937"/>
  <c r="F1946" s="1"/>
  <c r="C1936"/>
  <c r="F1937" s="1"/>
  <c r="C1935"/>
  <c r="C1934"/>
  <c r="C1933"/>
  <c r="C1932"/>
  <c r="C1931"/>
  <c r="C1930"/>
  <c r="C1929"/>
  <c r="C1928"/>
  <c r="C1927"/>
  <c r="C1926"/>
  <c r="C1925"/>
  <c r="C1924"/>
  <c r="C1923"/>
  <c r="C1922"/>
  <c r="C1921"/>
  <c r="C1920"/>
  <c r="C1919"/>
  <c r="C1918"/>
  <c r="C1917"/>
  <c r="C1916"/>
  <c r="C1914"/>
  <c r="C1913"/>
  <c r="C1912"/>
  <c r="C1911"/>
  <c r="C1910"/>
  <c r="C1909"/>
  <c r="C1908"/>
  <c r="C1907"/>
  <c r="C1906"/>
  <c r="C1905"/>
  <c r="C1904"/>
  <c r="C1903"/>
  <c r="C1902"/>
  <c r="F1900" s="1"/>
  <c r="C1901"/>
  <c r="F1918" s="1"/>
  <c r="C1900"/>
  <c r="F1927" s="1"/>
  <c r="C1899"/>
  <c r="F1914" s="1"/>
  <c r="C1898"/>
  <c r="F1909" s="1"/>
  <c r="C1897"/>
  <c r="F1923" s="1"/>
  <c r="C1896"/>
  <c r="F1905" s="1"/>
  <c r="C1895"/>
  <c r="F1896" s="1"/>
  <c r="C1894"/>
  <c r="C1893"/>
  <c r="C1892"/>
  <c r="C1891"/>
  <c r="C1890"/>
  <c r="C1889"/>
  <c r="C1888"/>
  <c r="C1887"/>
  <c r="C1886"/>
  <c r="C1885"/>
  <c r="C1884"/>
  <c r="C1883"/>
  <c r="C1882"/>
  <c r="C1881"/>
  <c r="C1880"/>
  <c r="C1879"/>
  <c r="C1878"/>
  <c r="C1877"/>
  <c r="C1876"/>
  <c r="C1875"/>
  <c r="C1873"/>
  <c r="C1872"/>
  <c r="C1871"/>
  <c r="C1870"/>
  <c r="C1869"/>
  <c r="C1868"/>
  <c r="C1867"/>
  <c r="C1866"/>
  <c r="C1865"/>
  <c r="C1864"/>
  <c r="C1863"/>
  <c r="C1862"/>
  <c r="C1861"/>
  <c r="F1859" s="1"/>
  <c r="C1860"/>
  <c r="F1877" s="1"/>
  <c r="C1859"/>
  <c r="F1886" s="1"/>
  <c r="C1858"/>
  <c r="F1873" s="1"/>
  <c r="C1857"/>
  <c r="F1868" s="1"/>
  <c r="C1856"/>
  <c r="F1882" s="1"/>
  <c r="C1855"/>
  <c r="F1864" s="1"/>
  <c r="C1854"/>
  <c r="F1855" s="1"/>
  <c r="C1853"/>
  <c r="C1852"/>
  <c r="C1851"/>
  <c r="C1850"/>
  <c r="C1849"/>
  <c r="C1848"/>
  <c r="C1847"/>
  <c r="C1846"/>
  <c r="C1845"/>
  <c r="C1844"/>
  <c r="C1843"/>
  <c r="C1842"/>
  <c r="C1841"/>
  <c r="C1840"/>
  <c r="C1839"/>
  <c r="C1838"/>
  <c r="C1837"/>
  <c r="C1836"/>
  <c r="C1835"/>
  <c r="C1834"/>
  <c r="C1832"/>
  <c r="C1831"/>
  <c r="C1830"/>
  <c r="C1829"/>
  <c r="C1828"/>
  <c r="C1827"/>
  <c r="C1826"/>
  <c r="C1825"/>
  <c r="C1824"/>
  <c r="C1823"/>
  <c r="C1822"/>
  <c r="C1821"/>
  <c r="C1820"/>
  <c r="F1818" s="1"/>
  <c r="C1819"/>
  <c r="F1836" s="1"/>
  <c r="C1818"/>
  <c r="F1845" s="1"/>
  <c r="C1817"/>
  <c r="F1832" s="1"/>
  <c r="C1816"/>
  <c r="F1827" s="1"/>
  <c r="C1815"/>
  <c r="F1841" s="1"/>
  <c r="C1814"/>
  <c r="F1823" s="1"/>
  <c r="C1813"/>
  <c r="F1814" s="1"/>
  <c r="C1812"/>
  <c r="C1811"/>
  <c r="C1810"/>
  <c r="C1809"/>
  <c r="C1808"/>
  <c r="C1807"/>
  <c r="C1806"/>
  <c r="C1805"/>
  <c r="C1804"/>
  <c r="C1803"/>
  <c r="C1802"/>
  <c r="C1801"/>
  <c r="C1800"/>
  <c r="C1799"/>
  <c r="C1798"/>
  <c r="C1797"/>
  <c r="C1796"/>
  <c r="C1795"/>
  <c r="C1794"/>
  <c r="C1793"/>
  <c r="C1791"/>
  <c r="C1790"/>
  <c r="C1789"/>
  <c r="C1788"/>
  <c r="C1787"/>
  <c r="C1786"/>
  <c r="C1785"/>
  <c r="C1784"/>
  <c r="C1783"/>
  <c r="C1782"/>
  <c r="C1781"/>
  <c r="C1780"/>
  <c r="C1779"/>
  <c r="F1777" s="1"/>
  <c r="C1778"/>
  <c r="F1795" s="1"/>
  <c r="C1777"/>
  <c r="F1804" s="1"/>
  <c r="C1776"/>
  <c r="F1791" s="1"/>
  <c r="C1775"/>
  <c r="F1786" s="1"/>
  <c r="C1774"/>
  <c r="F1800" s="1"/>
  <c r="C1773"/>
  <c r="F1782" s="1"/>
  <c r="C1772"/>
  <c r="F1773" s="1"/>
  <c r="C1771"/>
  <c r="C1770"/>
  <c r="C1769"/>
  <c r="C1768"/>
  <c r="C1767"/>
  <c r="C1766"/>
  <c r="C1765"/>
  <c r="C1764"/>
  <c r="C1763"/>
  <c r="C1762"/>
  <c r="C1761"/>
  <c r="C1760"/>
  <c r="C1759"/>
  <c r="C1758"/>
  <c r="C1757"/>
  <c r="C1756"/>
  <c r="C1755"/>
  <c r="C1754"/>
  <c r="C1753"/>
  <c r="C1752"/>
  <c r="C1750"/>
  <c r="C1749"/>
  <c r="C1748"/>
  <c r="C1747"/>
  <c r="C1746"/>
  <c r="C1745"/>
  <c r="C1744"/>
  <c r="C1743"/>
  <c r="C1742"/>
  <c r="C1741"/>
  <c r="C1740"/>
  <c r="C1739"/>
  <c r="C1738"/>
  <c r="F1736" s="1"/>
  <c r="C1737"/>
  <c r="F1754" s="1"/>
  <c r="C1736"/>
  <c r="F1763" s="1"/>
  <c r="C1735"/>
  <c r="F1750" s="1"/>
  <c r="C1734"/>
  <c r="F1745" s="1"/>
  <c r="C1733"/>
  <c r="F1759" s="1"/>
  <c r="C1732"/>
  <c r="F1741" s="1"/>
  <c r="C1731"/>
  <c r="F1732" s="1"/>
  <c r="C1730"/>
  <c r="C1729"/>
  <c r="C1728"/>
  <c r="C1727"/>
  <c r="C1726"/>
  <c r="C1725"/>
  <c r="C1724"/>
  <c r="C1723"/>
  <c r="C1722"/>
  <c r="C1721"/>
  <c r="C1720"/>
  <c r="C1719"/>
  <c r="C1718"/>
  <c r="C1717"/>
  <c r="C1716"/>
  <c r="C1715"/>
  <c r="C1714"/>
  <c r="C1713"/>
  <c r="C1712"/>
  <c r="C1711"/>
  <c r="C1709"/>
  <c r="C1708"/>
  <c r="C1707"/>
  <c r="C1706"/>
  <c r="C1705"/>
  <c r="C1704"/>
  <c r="C1703"/>
  <c r="C1702"/>
  <c r="C1701"/>
  <c r="C1700"/>
  <c r="C1699"/>
  <c r="C1698"/>
  <c r="C1697"/>
  <c r="F1695" s="1"/>
  <c r="C1696"/>
  <c r="F1713" s="1"/>
  <c r="C1695"/>
  <c r="F1722" s="1"/>
  <c r="C1694"/>
  <c r="F1709" s="1"/>
  <c r="C1693"/>
  <c r="F1704" s="1"/>
  <c r="C1692"/>
  <c r="F1718" s="1"/>
  <c r="C1691"/>
  <c r="F1700" s="1"/>
  <c r="C1690"/>
  <c r="F1691" s="1"/>
  <c r="C1689"/>
  <c r="C1688"/>
  <c r="C1687"/>
  <c r="C1686"/>
  <c r="C1685"/>
  <c r="C1684"/>
  <c r="C1683"/>
  <c r="C1682"/>
  <c r="C1681"/>
  <c r="C1680"/>
  <c r="C1679"/>
  <c r="C1678"/>
  <c r="C1677"/>
  <c r="C1676"/>
  <c r="C1675"/>
  <c r="C1674"/>
  <c r="C1673"/>
  <c r="C1672"/>
  <c r="C1671"/>
  <c r="C1670"/>
  <c r="C1668"/>
  <c r="C1667"/>
  <c r="C1666"/>
  <c r="C1665"/>
  <c r="C1664"/>
  <c r="C1663"/>
  <c r="C1662"/>
  <c r="C1661"/>
  <c r="C1660"/>
  <c r="C1659"/>
  <c r="C1658"/>
  <c r="C1657"/>
  <c r="C1656"/>
  <c r="F1654" s="1"/>
  <c r="C1655"/>
  <c r="F1672" s="1"/>
  <c r="C1654"/>
  <c r="F1681" s="1"/>
  <c r="C1653"/>
  <c r="F1668" s="1"/>
  <c r="C1652"/>
  <c r="F1663" s="1"/>
  <c r="C1651"/>
  <c r="F1677" s="1"/>
  <c r="C1650"/>
  <c r="F1659" s="1"/>
  <c r="C1649"/>
  <c r="F1650" s="1"/>
  <c r="C1648"/>
  <c r="C1647"/>
  <c r="C1646"/>
  <c r="C1645"/>
  <c r="C1644"/>
  <c r="C1643"/>
  <c r="C1642"/>
  <c r="C1641"/>
  <c r="C1640"/>
  <c r="C1639"/>
  <c r="C1638"/>
  <c r="C1637"/>
  <c r="C1636"/>
  <c r="C1635"/>
  <c r="C1634"/>
  <c r="C1633"/>
  <c r="C1632"/>
  <c r="C1631"/>
  <c r="C1630"/>
  <c r="C1629"/>
  <c r="C1627"/>
  <c r="C1626"/>
  <c r="C1625"/>
  <c r="C1624"/>
  <c r="C1623"/>
  <c r="C1622"/>
  <c r="C1621"/>
  <c r="C1620"/>
  <c r="C1619"/>
  <c r="C1618"/>
  <c r="C1617"/>
  <c r="C1616"/>
  <c r="C1615"/>
  <c r="F1613" s="1"/>
  <c r="C1614"/>
  <c r="F1631" s="1"/>
  <c r="C1613"/>
  <c r="F1640" s="1"/>
  <c r="C1612"/>
  <c r="F1627" s="1"/>
  <c r="C1611"/>
  <c r="F1622" s="1"/>
  <c r="C1610"/>
  <c r="F1636" s="1"/>
  <c r="C1609"/>
  <c r="F1618" s="1"/>
  <c r="C1608"/>
  <c r="F1609" s="1"/>
  <c r="C1607"/>
  <c r="C1606"/>
  <c r="C1605"/>
  <c r="C1604"/>
  <c r="C1603"/>
  <c r="C1602"/>
  <c r="C1601"/>
  <c r="C1600"/>
  <c r="C1599"/>
  <c r="C1598"/>
  <c r="C1597"/>
  <c r="C1596"/>
  <c r="C1595"/>
  <c r="C1594"/>
  <c r="C1593"/>
  <c r="C1592"/>
  <c r="C1591"/>
  <c r="C1590"/>
  <c r="C1589"/>
  <c r="C1588"/>
  <c r="C1586"/>
  <c r="C1585"/>
  <c r="C1584"/>
  <c r="C1583"/>
  <c r="C1582"/>
  <c r="C1581"/>
  <c r="C1580"/>
  <c r="C1579"/>
  <c r="C1578"/>
  <c r="C1577"/>
  <c r="C1576"/>
  <c r="C1575"/>
  <c r="C1574"/>
  <c r="F1572" s="1"/>
  <c r="C1573"/>
  <c r="F1590" s="1"/>
  <c r="C1572"/>
  <c r="F1599" s="1"/>
  <c r="C1571"/>
  <c r="F1586" s="1"/>
  <c r="C1570"/>
  <c r="F1581" s="1"/>
  <c r="C1569"/>
  <c r="F1595" s="1"/>
  <c r="C1568"/>
  <c r="F1577" s="1"/>
  <c r="C1567"/>
  <c r="F1568" s="1"/>
  <c r="C1566"/>
  <c r="C1565"/>
  <c r="C1564"/>
  <c r="C1563"/>
  <c r="C1562"/>
  <c r="C1561"/>
  <c r="C1560"/>
  <c r="C1559"/>
  <c r="C1558"/>
  <c r="C1557"/>
  <c r="C1556"/>
  <c r="C1555"/>
  <c r="C1554"/>
  <c r="C1553"/>
  <c r="C1552"/>
  <c r="C1551"/>
  <c r="C1550"/>
  <c r="C1549"/>
  <c r="C1548"/>
  <c r="C1547"/>
  <c r="C1545"/>
  <c r="C1544"/>
  <c r="C1543"/>
  <c r="C1542"/>
  <c r="C1541"/>
  <c r="C1540"/>
  <c r="C1539"/>
  <c r="C1538"/>
  <c r="C1537"/>
  <c r="C1536"/>
  <c r="C1535"/>
  <c r="C1534"/>
  <c r="C1533"/>
  <c r="F1531" s="1"/>
  <c r="C1532"/>
  <c r="F1549" s="1"/>
  <c r="C1531"/>
  <c r="F1558" s="1"/>
  <c r="C1530"/>
  <c r="F1545" s="1"/>
  <c r="C1529"/>
  <c r="F1540" s="1"/>
  <c r="C1528"/>
  <c r="F1554" s="1"/>
  <c r="C1527"/>
  <c r="F1536" s="1"/>
  <c r="C1526"/>
  <c r="F1527" s="1"/>
  <c r="C1525"/>
  <c r="C1524"/>
  <c r="C1523"/>
  <c r="C1522"/>
  <c r="C1521"/>
  <c r="C1520"/>
  <c r="C1519"/>
  <c r="C1518"/>
  <c r="C1517"/>
  <c r="C1516"/>
  <c r="C1515"/>
  <c r="C1514"/>
  <c r="C1513"/>
  <c r="C1512"/>
  <c r="C1511"/>
  <c r="C1510"/>
  <c r="C1509"/>
  <c r="C1508"/>
  <c r="C1507"/>
  <c r="C1506"/>
  <c r="C1504"/>
  <c r="C1503"/>
  <c r="C1502"/>
  <c r="C1501"/>
  <c r="C1500"/>
  <c r="C1499"/>
  <c r="C1498"/>
  <c r="C1497"/>
  <c r="C1496"/>
  <c r="C1495"/>
  <c r="C1494"/>
  <c r="C1493"/>
  <c r="C1492"/>
  <c r="F1490" s="1"/>
  <c r="C1491"/>
  <c r="F1508" s="1"/>
  <c r="C1490"/>
  <c r="F1517" s="1"/>
  <c r="C1489"/>
  <c r="F1504" s="1"/>
  <c r="C1488"/>
  <c r="F1499" s="1"/>
  <c r="C1487"/>
  <c r="F1513" s="1"/>
  <c r="C1486"/>
  <c r="F1495" s="1"/>
  <c r="C1485"/>
  <c r="F1486" s="1"/>
  <c r="C1484"/>
  <c r="C1483"/>
  <c r="C1482"/>
  <c r="C1481"/>
  <c r="C1480"/>
  <c r="C1479"/>
  <c r="C1478"/>
  <c r="C1477"/>
  <c r="C1476"/>
  <c r="C1475"/>
  <c r="C1474"/>
  <c r="C1473"/>
  <c r="C1472"/>
  <c r="C1471"/>
  <c r="C1470"/>
  <c r="C1469"/>
  <c r="C1468"/>
  <c r="C1467"/>
  <c r="C1466"/>
  <c r="C1465"/>
  <c r="C1463"/>
  <c r="C1462"/>
  <c r="C1461"/>
  <c r="C1460"/>
  <c r="C1459"/>
  <c r="C1458"/>
  <c r="C1457"/>
  <c r="C1456"/>
  <c r="C1455"/>
  <c r="C1454"/>
  <c r="C1453"/>
  <c r="C1452"/>
  <c r="C1451"/>
  <c r="F1449" s="1"/>
  <c r="C1450"/>
  <c r="F1467" s="1"/>
  <c r="C1449"/>
  <c r="F1476" s="1"/>
  <c r="C1448"/>
  <c r="F1463" s="1"/>
  <c r="C1447"/>
  <c r="F1458" s="1"/>
  <c r="C1446"/>
  <c r="F1472" s="1"/>
  <c r="C1445"/>
  <c r="F1454" s="1"/>
  <c r="C1444"/>
  <c r="F1445" s="1"/>
  <c r="C1443"/>
  <c r="C1442"/>
  <c r="C1441"/>
  <c r="C1440"/>
  <c r="C1439"/>
  <c r="C1438"/>
  <c r="C1437"/>
  <c r="C1436"/>
  <c r="C1435"/>
  <c r="C1434"/>
  <c r="C1433"/>
  <c r="C1432"/>
  <c r="C1431"/>
  <c r="C1430"/>
  <c r="C1429"/>
  <c r="C1428"/>
  <c r="C1427"/>
  <c r="C1426"/>
  <c r="C1425"/>
  <c r="C1424"/>
  <c r="C1422"/>
  <c r="C1421"/>
  <c r="C1420"/>
  <c r="C1419"/>
  <c r="C1418"/>
  <c r="C1417"/>
  <c r="C1416"/>
  <c r="C1415"/>
  <c r="C1414"/>
  <c r="C1413"/>
  <c r="C1412"/>
  <c r="C1411"/>
  <c r="C1410"/>
  <c r="F1408" s="1"/>
  <c r="C1409"/>
  <c r="F1426" s="1"/>
  <c r="C1408"/>
  <c r="F1435" s="1"/>
  <c r="C1407"/>
  <c r="F1422" s="1"/>
  <c r="C1406"/>
  <c r="F1417" s="1"/>
  <c r="C1405"/>
  <c r="F1431" s="1"/>
  <c r="C1404"/>
  <c r="F1413" s="1"/>
  <c r="C1403"/>
  <c r="F1404" s="1"/>
  <c r="C1402"/>
  <c r="C1401"/>
  <c r="C1400"/>
  <c r="C1399"/>
  <c r="C1398"/>
  <c r="C1397"/>
  <c r="C1396"/>
  <c r="C1395"/>
  <c r="C1394"/>
  <c r="C1393"/>
  <c r="C1392"/>
  <c r="C1391"/>
  <c r="C1390"/>
  <c r="C1389"/>
  <c r="C1388"/>
  <c r="C1387"/>
  <c r="C1386"/>
  <c r="C1385"/>
  <c r="C1384"/>
  <c r="C1383"/>
  <c r="C1381"/>
  <c r="C1380"/>
  <c r="C1379"/>
  <c r="C1378"/>
  <c r="C1377"/>
  <c r="C1376"/>
  <c r="C1375"/>
  <c r="C1374"/>
  <c r="C1373"/>
  <c r="C1372"/>
  <c r="C1371"/>
  <c r="C1370"/>
  <c r="C1369"/>
  <c r="F1367" s="1"/>
  <c r="C1368"/>
  <c r="F1385" s="1"/>
  <c r="C1367"/>
  <c r="F1394" s="1"/>
  <c r="C1366"/>
  <c r="F1381" s="1"/>
  <c r="C1365"/>
  <c r="F1376" s="1"/>
  <c r="C1364"/>
  <c r="F1390" s="1"/>
  <c r="C1363"/>
  <c r="F1372" s="1"/>
  <c r="C1362"/>
  <c r="F1363" s="1"/>
  <c r="C1361"/>
  <c r="C1360"/>
  <c r="C1359"/>
  <c r="C1358"/>
  <c r="C1357"/>
  <c r="C1356"/>
  <c r="C1355"/>
  <c r="C1354"/>
  <c r="C1353"/>
  <c r="C1352"/>
  <c r="C1351"/>
  <c r="C1350"/>
  <c r="C1349"/>
  <c r="C1348"/>
  <c r="C1347"/>
  <c r="C1346"/>
  <c r="C1345"/>
  <c r="C1344"/>
  <c r="C1343"/>
  <c r="C1342"/>
  <c r="C1340"/>
  <c r="C1339"/>
  <c r="C1338"/>
  <c r="C1337"/>
  <c r="C1336"/>
  <c r="C1335"/>
  <c r="C1334"/>
  <c r="C1333"/>
  <c r="C1332"/>
  <c r="C1331"/>
  <c r="C1330"/>
  <c r="C1329"/>
  <c r="C1328"/>
  <c r="F1326" s="1"/>
  <c r="C1327"/>
  <c r="F1344" s="1"/>
  <c r="C1326"/>
  <c r="F1353" s="1"/>
  <c r="C1325"/>
  <c r="F1340" s="1"/>
  <c r="C1324"/>
  <c r="F1335" s="1"/>
  <c r="C1323"/>
  <c r="F1349" s="1"/>
  <c r="C1322"/>
  <c r="F1331" s="1"/>
  <c r="C1321"/>
  <c r="F1322" s="1"/>
  <c r="C1320"/>
  <c r="C1319"/>
  <c r="C1318"/>
  <c r="C1317"/>
  <c r="C1316"/>
  <c r="C1315"/>
  <c r="C1314"/>
  <c r="C1313"/>
  <c r="C1312"/>
  <c r="C1311"/>
  <c r="C1310"/>
  <c r="C1309"/>
  <c r="C1308"/>
  <c r="C1307"/>
  <c r="C1306"/>
  <c r="C1305"/>
  <c r="C1304"/>
  <c r="C1303"/>
  <c r="C1302"/>
  <c r="C1301"/>
  <c r="C1299"/>
  <c r="C1298"/>
  <c r="C1297"/>
  <c r="C1296"/>
  <c r="C1295"/>
  <c r="C1294"/>
  <c r="C1293"/>
  <c r="C1292"/>
  <c r="C1291"/>
  <c r="C1290"/>
  <c r="C1289"/>
  <c r="C1288"/>
  <c r="C1287"/>
  <c r="F1285" s="1"/>
  <c r="C1286"/>
  <c r="F1303" s="1"/>
  <c r="C1285"/>
  <c r="F1312" s="1"/>
  <c r="C1284"/>
  <c r="F1299" s="1"/>
  <c r="C1283"/>
  <c r="F1294" s="1"/>
  <c r="C1282"/>
  <c r="F1308" s="1"/>
  <c r="C1281"/>
  <c r="F1290" s="1"/>
  <c r="C1280"/>
  <c r="F1281" s="1"/>
  <c r="C1279"/>
  <c r="C1278"/>
  <c r="C1277"/>
  <c r="C1276"/>
  <c r="C1275"/>
  <c r="C1274"/>
  <c r="C1273"/>
  <c r="C1272"/>
  <c r="C1271"/>
  <c r="C1270"/>
  <c r="C1269"/>
  <c r="C1268"/>
  <c r="C1267"/>
  <c r="C1266"/>
  <c r="C1265"/>
  <c r="C1264"/>
  <c r="C1263"/>
  <c r="C1262"/>
  <c r="C1261"/>
  <c r="C1260"/>
  <c r="C1258"/>
  <c r="C1257"/>
  <c r="C1256"/>
  <c r="C1255"/>
  <c r="C1254"/>
  <c r="C1253"/>
  <c r="C1252"/>
  <c r="C1251"/>
  <c r="C1250"/>
  <c r="C1249"/>
  <c r="C1248"/>
  <c r="C1247"/>
  <c r="C1246"/>
  <c r="F1244" s="1"/>
  <c r="C1245"/>
  <c r="F1262" s="1"/>
  <c r="C1244"/>
  <c r="F1271" s="1"/>
  <c r="C1243"/>
  <c r="F1258" s="1"/>
  <c r="C1242"/>
  <c r="F1253" s="1"/>
  <c r="C1241"/>
  <c r="F1267" s="1"/>
  <c r="C1240"/>
  <c r="F1249" s="1"/>
  <c r="C1239"/>
  <c r="F1240" s="1"/>
  <c r="C1238"/>
  <c r="C1237"/>
  <c r="C1236"/>
  <c r="C1235"/>
  <c r="C1234"/>
  <c r="C1233"/>
  <c r="C1232"/>
  <c r="C1231"/>
  <c r="C1230"/>
  <c r="C1229"/>
  <c r="C1228"/>
  <c r="C1227"/>
  <c r="C1226"/>
  <c r="C1225"/>
  <c r="C1224"/>
  <c r="C1223"/>
  <c r="C1222"/>
  <c r="C1221"/>
  <c r="C1220"/>
  <c r="C1219"/>
  <c r="C1217"/>
  <c r="C1216"/>
  <c r="C1215"/>
  <c r="C1214"/>
  <c r="C1213"/>
  <c r="C1212"/>
  <c r="C1211"/>
  <c r="C1210"/>
  <c r="C1209"/>
  <c r="C1208"/>
  <c r="C1207"/>
  <c r="C1206"/>
  <c r="C1205"/>
  <c r="F1203" s="1"/>
  <c r="C1204"/>
  <c r="F1221" s="1"/>
  <c r="C1203"/>
  <c r="F1230" s="1"/>
  <c r="C1202"/>
  <c r="F1217" s="1"/>
  <c r="C1201"/>
  <c r="F1212" s="1"/>
  <c r="C1200"/>
  <c r="F1226" s="1"/>
  <c r="C1199"/>
  <c r="F1208" s="1"/>
  <c r="C1198"/>
  <c r="F1199" s="1"/>
  <c r="C1197"/>
  <c r="C1196"/>
  <c r="C1195"/>
  <c r="C1194"/>
  <c r="C1193"/>
  <c r="C1192"/>
  <c r="C1191"/>
  <c r="C1190"/>
  <c r="C1189"/>
  <c r="C1188"/>
  <c r="C1187"/>
  <c r="C1186"/>
  <c r="C1185"/>
  <c r="C1184"/>
  <c r="C1183"/>
  <c r="C1182"/>
  <c r="C1181"/>
  <c r="C1180"/>
  <c r="C1179"/>
  <c r="C1178"/>
  <c r="C1176"/>
  <c r="C1175"/>
  <c r="C1174"/>
  <c r="C1173"/>
  <c r="C1172"/>
  <c r="C1171"/>
  <c r="C1170"/>
  <c r="C1169"/>
  <c r="C1168"/>
  <c r="C1167"/>
  <c r="C1166"/>
  <c r="C1165"/>
  <c r="C1164"/>
  <c r="F1162" s="1"/>
  <c r="C1163"/>
  <c r="F1180" s="1"/>
  <c r="C1162"/>
  <c r="F1189" s="1"/>
  <c r="C1161"/>
  <c r="F1176" s="1"/>
  <c r="C1160"/>
  <c r="F1171" s="1"/>
  <c r="C1159"/>
  <c r="F1185" s="1"/>
  <c r="C1158"/>
  <c r="F1167" s="1"/>
  <c r="C1157"/>
  <c r="F1158" s="1"/>
  <c r="C1156"/>
  <c r="C1155"/>
  <c r="C1154"/>
  <c r="C1153"/>
  <c r="C1152"/>
  <c r="C1151"/>
  <c r="C1150"/>
  <c r="C1149"/>
  <c r="C1148"/>
  <c r="C1147"/>
  <c r="C1146"/>
  <c r="C1145"/>
  <c r="C1144"/>
  <c r="C1143"/>
  <c r="C1142"/>
  <c r="C1141"/>
  <c r="C1140"/>
  <c r="C1139"/>
  <c r="C1138"/>
  <c r="C1137"/>
  <c r="C1135"/>
  <c r="C1134"/>
  <c r="C1133"/>
  <c r="C1132"/>
  <c r="C1131"/>
  <c r="C1130"/>
  <c r="C1129"/>
  <c r="C1128"/>
  <c r="C1127"/>
  <c r="C1126"/>
  <c r="C1125"/>
  <c r="C1124"/>
  <c r="C1123"/>
  <c r="F1121" s="1"/>
  <c r="C1122"/>
  <c r="F1139" s="1"/>
  <c r="C1121"/>
  <c r="F1148" s="1"/>
  <c r="C1120"/>
  <c r="F1135" s="1"/>
  <c r="C1119"/>
  <c r="F1130" s="1"/>
  <c r="C1118"/>
  <c r="F1144" s="1"/>
  <c r="C1117"/>
  <c r="F1126" s="1"/>
  <c r="C1116"/>
  <c r="F1117" s="1"/>
  <c r="C1115"/>
  <c r="C1114"/>
  <c r="C1113"/>
  <c r="C1112"/>
  <c r="C1111"/>
  <c r="C1110"/>
  <c r="C1109"/>
  <c r="C1108"/>
  <c r="C1107"/>
  <c r="C1106"/>
  <c r="C1105"/>
  <c r="C1104"/>
  <c r="C1103"/>
  <c r="C1102"/>
  <c r="C1101"/>
  <c r="C1100"/>
  <c r="C1099"/>
  <c r="C1098"/>
  <c r="C1097"/>
  <c r="C1096"/>
  <c r="C1094"/>
  <c r="C1093"/>
  <c r="C1092"/>
  <c r="C1091"/>
  <c r="C1090"/>
  <c r="C1089"/>
  <c r="C1088"/>
  <c r="C1087"/>
  <c r="C1086"/>
  <c r="C1085"/>
  <c r="C1084"/>
  <c r="C1083"/>
  <c r="C1082"/>
  <c r="F1080" s="1"/>
  <c r="C1081"/>
  <c r="F1098" s="1"/>
  <c r="C1080"/>
  <c r="F1107" s="1"/>
  <c r="C1079"/>
  <c r="F1094" s="1"/>
  <c r="C1078"/>
  <c r="F1089" s="1"/>
  <c r="C1077"/>
  <c r="F1103" s="1"/>
  <c r="C1076"/>
  <c r="F1085" s="1"/>
  <c r="C1075"/>
  <c r="F1076" s="1"/>
  <c r="C1074"/>
  <c r="C1073"/>
  <c r="C1072"/>
  <c r="C1071"/>
  <c r="C1070"/>
  <c r="C1069"/>
  <c r="C1068"/>
  <c r="C1067"/>
  <c r="C1066"/>
  <c r="C1065"/>
  <c r="C1064"/>
  <c r="C1063"/>
  <c r="C1062"/>
  <c r="C1061"/>
  <c r="C1060"/>
  <c r="C1059"/>
  <c r="C1058"/>
  <c r="C1057"/>
  <c r="C1056"/>
  <c r="C1055"/>
  <c r="C1053"/>
  <c r="C1052"/>
  <c r="C1051"/>
  <c r="C1050"/>
  <c r="C1049"/>
  <c r="C1048"/>
  <c r="C1047"/>
  <c r="C1046"/>
  <c r="C1045"/>
  <c r="C1044"/>
  <c r="C1043"/>
  <c r="C1042"/>
  <c r="C1041"/>
  <c r="F1039" s="1"/>
  <c r="C1040"/>
  <c r="F1057" s="1"/>
  <c r="C1039"/>
  <c r="F1066" s="1"/>
  <c r="C1038"/>
  <c r="F1053" s="1"/>
  <c r="C1037"/>
  <c r="F1048" s="1"/>
  <c r="C1036"/>
  <c r="F1062" s="1"/>
  <c r="C1035"/>
  <c r="F1044" s="1"/>
  <c r="C1034"/>
  <c r="F1035" s="1"/>
  <c r="C1033"/>
  <c r="C1032"/>
  <c r="C1031"/>
  <c r="C1030"/>
  <c r="C1029"/>
  <c r="C1028"/>
  <c r="C1027"/>
  <c r="C1026"/>
  <c r="C1025"/>
  <c r="C1024"/>
  <c r="C1023"/>
  <c r="C1022"/>
  <c r="C1021"/>
  <c r="C1020"/>
  <c r="C1019"/>
  <c r="C1018"/>
  <c r="C1017"/>
  <c r="C1016"/>
  <c r="C1015"/>
  <c r="C1014"/>
  <c r="C1012"/>
  <c r="C1011"/>
  <c r="C1010"/>
  <c r="C1009"/>
  <c r="C1008"/>
  <c r="C1007"/>
  <c r="C1006"/>
  <c r="C1005"/>
  <c r="C1004"/>
  <c r="C1003"/>
  <c r="C1002"/>
  <c r="C1001"/>
  <c r="C1000"/>
  <c r="F998" s="1"/>
  <c r="C999"/>
  <c r="F1016" s="1"/>
  <c r="C998"/>
  <c r="F1025" s="1"/>
  <c r="C997"/>
  <c r="F1012" s="1"/>
  <c r="C996"/>
  <c r="F1007" s="1"/>
  <c r="C995"/>
  <c r="F1021" s="1"/>
  <c r="C994"/>
  <c r="F1003" s="1"/>
  <c r="C993"/>
  <c r="F994" s="1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1"/>
  <c r="C970"/>
  <c r="C969"/>
  <c r="C968"/>
  <c r="C967"/>
  <c r="C966"/>
  <c r="C965"/>
  <c r="C964"/>
  <c r="C963"/>
  <c r="C962"/>
  <c r="C961"/>
  <c r="C960"/>
  <c r="C959"/>
  <c r="F957" s="1"/>
  <c r="C958"/>
  <c r="F975" s="1"/>
  <c r="C957"/>
  <c r="F984" s="1"/>
  <c r="C956"/>
  <c r="F971" s="1"/>
  <c r="C955"/>
  <c r="F966" s="1"/>
  <c r="C954"/>
  <c r="F980" s="1"/>
  <c r="C953"/>
  <c r="F962" s="1"/>
  <c r="C952"/>
  <c r="F953" s="1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0"/>
  <c r="C929"/>
  <c r="C928"/>
  <c r="C927"/>
  <c r="C926"/>
  <c r="C925"/>
  <c r="C924"/>
  <c r="C923"/>
  <c r="C922"/>
  <c r="C921"/>
  <c r="C920"/>
  <c r="C919"/>
  <c r="C918"/>
  <c r="F916" s="1"/>
  <c r="C917"/>
  <c r="F934" s="1"/>
  <c r="C916"/>
  <c r="F943" s="1"/>
  <c r="C915"/>
  <c r="F930" s="1"/>
  <c r="C914"/>
  <c r="F925" s="1"/>
  <c r="C913"/>
  <c r="F939" s="1"/>
  <c r="C912"/>
  <c r="F921" s="1"/>
  <c r="C911"/>
  <c r="F912" s="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89"/>
  <c r="C888"/>
  <c r="C887"/>
  <c r="C886"/>
  <c r="C885"/>
  <c r="C884"/>
  <c r="C883"/>
  <c r="C882"/>
  <c r="C881"/>
  <c r="C880"/>
  <c r="C879"/>
  <c r="C878"/>
  <c r="C877"/>
  <c r="F875" s="1"/>
  <c r="C876"/>
  <c r="F893" s="1"/>
  <c r="C875"/>
  <c r="F902" s="1"/>
  <c r="C874"/>
  <c r="F889" s="1"/>
  <c r="C873"/>
  <c r="F884" s="1"/>
  <c r="C872"/>
  <c r="F898" s="1"/>
  <c r="C871"/>
  <c r="F880" s="1"/>
  <c r="C870"/>
  <c r="F871" s="1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8"/>
  <c r="C847"/>
  <c r="C846"/>
  <c r="C845"/>
  <c r="C844"/>
  <c r="C843"/>
  <c r="C842"/>
  <c r="C841"/>
  <c r="C840"/>
  <c r="C839"/>
  <c r="C838"/>
  <c r="C837"/>
  <c r="C836"/>
  <c r="F834" s="1"/>
  <c r="C835"/>
  <c r="F852" s="1"/>
  <c r="C834"/>
  <c r="F861" s="1"/>
  <c r="C833"/>
  <c r="F848" s="1"/>
  <c r="C832"/>
  <c r="F843" s="1"/>
  <c r="C831"/>
  <c r="F857" s="1"/>
  <c r="C830"/>
  <c r="F839" s="1"/>
  <c r="C829"/>
  <c r="F830" s="1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7"/>
  <c r="C806"/>
  <c r="C805"/>
  <c r="C804"/>
  <c r="C803"/>
  <c r="C802"/>
  <c r="C801"/>
  <c r="C800"/>
  <c r="C799"/>
  <c r="C798"/>
  <c r="C797"/>
  <c r="C796"/>
  <c r="C795"/>
  <c r="F793" s="1"/>
  <c r="C794"/>
  <c r="F811" s="1"/>
  <c r="C793"/>
  <c r="F820" s="1"/>
  <c r="C792"/>
  <c r="F807" s="1"/>
  <c r="C791"/>
  <c r="F802" s="1"/>
  <c r="C790"/>
  <c r="F816" s="1"/>
  <c r="C789"/>
  <c r="F798" s="1"/>
  <c r="C788"/>
  <c r="F789" s="1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6"/>
  <c r="C765"/>
  <c r="C764"/>
  <c r="C763"/>
  <c r="C762"/>
  <c r="C761"/>
  <c r="C760"/>
  <c r="C759"/>
  <c r="C758"/>
  <c r="C757"/>
  <c r="C756"/>
  <c r="C755"/>
  <c r="C754"/>
  <c r="F752" s="1"/>
  <c r="C753"/>
  <c r="F770" s="1"/>
  <c r="C752"/>
  <c r="F779" s="1"/>
  <c r="C751"/>
  <c r="F766" s="1"/>
  <c r="C750"/>
  <c r="F761" s="1"/>
  <c r="C749"/>
  <c r="F775" s="1"/>
  <c r="C748"/>
  <c r="F757" s="1"/>
  <c r="C747"/>
  <c r="F748" s="1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5"/>
  <c r="C724"/>
  <c r="C723"/>
  <c r="C722"/>
  <c r="C721"/>
  <c r="C720"/>
  <c r="C719"/>
  <c r="C718"/>
  <c r="C717"/>
  <c r="C716"/>
  <c r="C715"/>
  <c r="C714"/>
  <c r="C713"/>
  <c r="F711" s="1"/>
  <c r="C712"/>
  <c r="F729" s="1"/>
  <c r="C711"/>
  <c r="F738" s="1"/>
  <c r="C710"/>
  <c r="F725" s="1"/>
  <c r="C709"/>
  <c r="F720" s="1"/>
  <c r="C708"/>
  <c r="F734" s="1"/>
  <c r="C707"/>
  <c r="F716" s="1"/>
  <c r="C706"/>
  <c r="F707" s="1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4"/>
  <c r="C683"/>
  <c r="C682"/>
  <c r="C681"/>
  <c r="C680"/>
  <c r="C679"/>
  <c r="C678"/>
  <c r="C677"/>
  <c r="C676"/>
  <c r="C675"/>
  <c r="C674"/>
  <c r="C673"/>
  <c r="C672"/>
  <c r="F670" s="1"/>
  <c r="C671"/>
  <c r="F688" s="1"/>
  <c r="C670"/>
  <c r="F697" s="1"/>
  <c r="C669"/>
  <c r="F684" s="1"/>
  <c r="C668"/>
  <c r="F679" s="1"/>
  <c r="C667"/>
  <c r="F693" s="1"/>
  <c r="C666"/>
  <c r="F675" s="1"/>
  <c r="C665"/>
  <c r="F666" s="1"/>
  <c r="C664"/>
  <c r="C663"/>
  <c r="C662"/>
  <c r="C661"/>
  <c r="F660" s="1"/>
  <c r="C660"/>
  <c r="F659" s="1"/>
  <c r="C659"/>
  <c r="C658"/>
  <c r="C657"/>
  <c r="C656"/>
  <c r="C655"/>
  <c r="C654"/>
  <c r="C653"/>
  <c r="C652"/>
  <c r="C651"/>
  <c r="C650"/>
  <c r="C649"/>
  <c r="C648"/>
  <c r="C647"/>
  <c r="C646"/>
  <c r="C645"/>
  <c r="C643"/>
  <c r="C642"/>
  <c r="C641"/>
  <c r="C640"/>
  <c r="C639"/>
  <c r="C638"/>
  <c r="C637"/>
  <c r="C636"/>
  <c r="C635"/>
  <c r="C634"/>
  <c r="C633"/>
  <c r="C632"/>
  <c r="C631"/>
  <c r="F629" s="1"/>
  <c r="C630"/>
  <c r="F647" s="1"/>
  <c r="C629"/>
  <c r="F656" s="1"/>
  <c r="C628"/>
  <c r="F643" s="1"/>
  <c r="C627"/>
  <c r="F638" s="1"/>
  <c r="C626"/>
  <c r="F652" s="1"/>
  <c r="C625"/>
  <c r="F634" s="1"/>
  <c r="C624"/>
  <c r="F625" s="1"/>
  <c r="C623"/>
  <c r="C622"/>
  <c r="C621"/>
  <c r="C620"/>
  <c r="F619" s="1"/>
  <c r="C619"/>
  <c r="F618" s="1"/>
  <c r="C618"/>
  <c r="C617"/>
  <c r="C616"/>
  <c r="C615"/>
  <c r="C614"/>
  <c r="C613"/>
  <c r="C612"/>
  <c r="C611"/>
  <c r="C610"/>
  <c r="C609"/>
  <c r="C608"/>
  <c r="C607"/>
  <c r="C606"/>
  <c r="C605"/>
  <c r="C604"/>
  <c r="C602"/>
  <c r="C601"/>
  <c r="C600"/>
  <c r="C599"/>
  <c r="C598"/>
  <c r="C597"/>
  <c r="C596"/>
  <c r="C595"/>
  <c r="C594"/>
  <c r="C593"/>
  <c r="C592"/>
  <c r="C591"/>
  <c r="C590"/>
  <c r="F588" s="1"/>
  <c r="C589"/>
  <c r="F606" s="1"/>
  <c r="C588"/>
  <c r="C587"/>
  <c r="F602" s="1"/>
  <c r="C586"/>
  <c r="F597" s="1"/>
  <c r="C585"/>
  <c r="F611" s="1"/>
  <c r="C584"/>
  <c r="C583"/>
  <c r="F584" s="1"/>
  <c r="C582"/>
  <c r="C581"/>
  <c r="C580"/>
  <c r="C579"/>
  <c r="F578" s="1"/>
  <c r="C578"/>
  <c r="F577" s="1"/>
  <c r="C577"/>
  <c r="C576"/>
  <c r="C575"/>
  <c r="C574"/>
  <c r="C573"/>
  <c r="C572"/>
  <c r="C571"/>
  <c r="C570"/>
  <c r="C569"/>
  <c r="C568"/>
  <c r="C567"/>
  <c r="C566"/>
  <c r="C565"/>
  <c r="C564"/>
  <c r="C563"/>
  <c r="C561"/>
  <c r="C560"/>
  <c r="C559"/>
  <c r="C558"/>
  <c r="C557"/>
  <c r="C556"/>
  <c r="C555"/>
  <c r="C554"/>
  <c r="C553"/>
  <c r="C552"/>
  <c r="C551"/>
  <c r="C550"/>
  <c r="C549"/>
  <c r="F547" s="1"/>
  <c r="C548"/>
  <c r="F565" s="1"/>
  <c r="C547"/>
  <c r="F574" s="1"/>
  <c r="C546"/>
  <c r="F561" s="1"/>
  <c r="C545"/>
  <c r="F556" s="1"/>
  <c r="C544"/>
  <c r="F570" s="1"/>
  <c r="C543"/>
  <c r="C542"/>
  <c r="F543" s="1"/>
  <c r="C541"/>
  <c r="C540"/>
  <c r="C539"/>
  <c r="C538"/>
  <c r="F537" s="1"/>
  <c r="C537"/>
  <c r="F536" s="1"/>
  <c r="C536"/>
  <c r="C535"/>
  <c r="C534"/>
  <c r="C533"/>
  <c r="C532"/>
  <c r="C531"/>
  <c r="C530"/>
  <c r="C529"/>
  <c r="C528"/>
  <c r="C527"/>
  <c r="C526"/>
  <c r="C525"/>
  <c r="C524"/>
  <c r="C523"/>
  <c r="C522"/>
  <c r="C520"/>
  <c r="C519"/>
  <c r="C518"/>
  <c r="C517"/>
  <c r="C516"/>
  <c r="C515"/>
  <c r="C514"/>
  <c r="C513"/>
  <c r="C512"/>
  <c r="C511"/>
  <c r="C510"/>
  <c r="C509"/>
  <c r="C508"/>
  <c r="C507"/>
  <c r="F524" s="1"/>
  <c r="C506"/>
  <c r="C505"/>
  <c r="F520" s="1"/>
  <c r="C504"/>
  <c r="C503"/>
  <c r="F529" s="1"/>
  <c r="C502"/>
  <c r="C501"/>
  <c r="F502" s="1"/>
  <c r="C500"/>
  <c r="C499"/>
  <c r="C498"/>
  <c r="C497"/>
  <c r="F496" s="1"/>
  <c r="C496"/>
  <c r="F495" s="1"/>
  <c r="C495"/>
  <c r="C494"/>
  <c r="C493"/>
  <c r="C492"/>
  <c r="C491"/>
  <c r="C490"/>
  <c r="C489"/>
  <c r="C488"/>
  <c r="C487"/>
  <c r="C486"/>
  <c r="C485"/>
  <c r="C484"/>
  <c r="C483"/>
  <c r="C482"/>
  <c r="C481"/>
  <c r="C479"/>
  <c r="C478"/>
  <c r="C477"/>
  <c r="C476"/>
  <c r="C475"/>
  <c r="C474"/>
  <c r="C473"/>
  <c r="C472"/>
  <c r="C471"/>
  <c r="C470"/>
  <c r="C469"/>
  <c r="C468"/>
  <c r="C467"/>
  <c r="F465" s="1"/>
  <c r="C466"/>
  <c r="C465"/>
  <c r="C464"/>
  <c r="F479" s="1"/>
  <c r="C463"/>
  <c r="F474" s="1"/>
  <c r="C462"/>
  <c r="F488" s="1"/>
  <c r="C461"/>
  <c r="F470" s="1"/>
  <c r="C460"/>
  <c r="F461" s="1"/>
  <c r="C459"/>
  <c r="C458"/>
  <c r="C457"/>
  <c r="C456"/>
  <c r="F455" s="1"/>
  <c r="C455"/>
  <c r="F454" s="1"/>
  <c r="C454"/>
  <c r="C453"/>
  <c r="C452"/>
  <c r="C451"/>
  <c r="C450"/>
  <c r="C449"/>
  <c r="C448"/>
  <c r="C447"/>
  <c r="C446"/>
  <c r="F416" s="1"/>
  <c r="C445"/>
  <c r="C444"/>
  <c r="C443"/>
  <c r="C442"/>
  <c r="C441"/>
  <c r="C440"/>
  <c r="C438"/>
  <c r="C437"/>
  <c r="C436"/>
  <c r="C435"/>
  <c r="C434"/>
  <c r="C433"/>
  <c r="C432"/>
  <c r="C431"/>
  <c r="C430"/>
  <c r="C429"/>
  <c r="C428"/>
  <c r="C427"/>
  <c r="C426"/>
  <c r="F424" s="1"/>
  <c r="C425"/>
  <c r="C424"/>
  <c r="C423"/>
  <c r="F438" s="1"/>
  <c r="C422"/>
  <c r="F433" s="1"/>
  <c r="C421"/>
  <c r="F447" s="1"/>
  <c r="C420"/>
  <c r="C419"/>
  <c r="F420" s="1"/>
  <c r="C418"/>
  <c r="C417"/>
  <c r="C416"/>
  <c r="C415"/>
  <c r="F414" s="1"/>
  <c r="C414"/>
  <c r="F413" s="1"/>
  <c r="C413"/>
  <c r="C412"/>
  <c r="C411"/>
  <c r="C410"/>
  <c r="C409"/>
  <c r="C408"/>
  <c r="C407"/>
  <c r="C406"/>
  <c r="C405"/>
  <c r="C404"/>
  <c r="C403"/>
  <c r="C402"/>
  <c r="C401"/>
  <c r="C400"/>
  <c r="C399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199"/>
  <c r="C198"/>
  <c r="C197"/>
  <c r="C196"/>
  <c r="C195"/>
  <c r="C194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F166"/>
  <c r="C166"/>
  <c r="C165"/>
  <c r="F164"/>
  <c r="C164"/>
  <c r="C163"/>
  <c r="F162"/>
  <c r="C162"/>
  <c r="C161"/>
  <c r="C160"/>
  <c r="C159"/>
  <c r="F158"/>
  <c r="C158"/>
  <c r="C157"/>
  <c r="C156"/>
  <c r="C155"/>
  <c r="C154"/>
  <c r="F153"/>
  <c r="C153"/>
  <c r="C151"/>
  <c r="C150"/>
  <c r="F149"/>
  <c r="C149"/>
  <c r="C148"/>
  <c r="C147"/>
  <c r="C146"/>
  <c r="C145"/>
  <c r="F144"/>
  <c r="C144"/>
  <c r="C143"/>
  <c r="F142"/>
  <c r="C142"/>
  <c r="C141"/>
  <c r="F140"/>
  <c r="C140"/>
  <c r="F128" s="1"/>
  <c r="C139"/>
  <c r="F137" s="1"/>
  <c r="C138"/>
  <c r="F155" s="1"/>
  <c r="C137"/>
  <c r="C136"/>
  <c r="F151" s="1"/>
  <c r="F135"/>
  <c r="C135"/>
  <c r="F146" s="1"/>
  <c r="C134"/>
  <c r="F160" s="1"/>
  <c r="F133"/>
  <c r="C133"/>
  <c r="C132"/>
  <c r="G131"/>
  <c r="F131"/>
  <c r="C131"/>
  <c r="C130"/>
  <c r="C129"/>
  <c r="C128"/>
  <c r="G129" s="1"/>
  <c r="C127"/>
  <c r="C126"/>
  <c r="F126" s="1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5"/>
  <c r="E4"/>
  <c r="E3"/>
  <c r="E2"/>
  <c r="F1564" l="1"/>
  <c r="F4187"/>
  <c r="F4228"/>
  <c r="F4269"/>
  <c r="F785"/>
  <c r="F990"/>
  <c r="F1113"/>
  <c r="F1154"/>
  <c r="F1482"/>
  <c r="F1728"/>
  <c r="F1810"/>
  <c r="F1933"/>
  <c r="F2138"/>
  <c r="F2261"/>
  <c r="F2384"/>
  <c r="F2466"/>
  <c r="F2712"/>
  <c r="F3040"/>
  <c r="F3245"/>
  <c r="F3368"/>
  <c r="F3573"/>
  <c r="F3778"/>
  <c r="F701"/>
  <c r="F742"/>
  <c r="F783"/>
  <c r="F824"/>
  <c r="F865"/>
  <c r="F906"/>
  <c r="F947"/>
  <c r="F988"/>
  <c r="F1029"/>
  <c r="F1070"/>
  <c r="F1111"/>
  <c r="F1152"/>
  <c r="F1193"/>
  <c r="F1234"/>
  <c r="F1275"/>
  <c r="F1316"/>
  <c r="F1357"/>
  <c r="F1398"/>
  <c r="F1439"/>
  <c r="F1480"/>
  <c r="F1521"/>
  <c r="F1562"/>
  <c r="F1603"/>
  <c r="F1644"/>
  <c r="F1685"/>
  <c r="F1726"/>
  <c r="F1767"/>
  <c r="F1808"/>
  <c r="F1849"/>
  <c r="F1890"/>
  <c r="F1931"/>
  <c r="F1972"/>
  <c r="F2013"/>
  <c r="F2054"/>
  <c r="F2095"/>
  <c r="F2136"/>
  <c r="F2177"/>
  <c r="F2218"/>
  <c r="F2259"/>
  <c r="F2300"/>
  <c r="F2341"/>
  <c r="F2382"/>
  <c r="F2423"/>
  <c r="F2464"/>
  <c r="F2505"/>
  <c r="F2546"/>
  <c r="F2587"/>
  <c r="F2628"/>
  <c r="F2669"/>
  <c r="F2710"/>
  <c r="F2751"/>
  <c r="F2792"/>
  <c r="F2833"/>
  <c r="F2874"/>
  <c r="F2915"/>
  <c r="F2956"/>
  <c r="F2997"/>
  <c r="F3038"/>
  <c r="F3079"/>
  <c r="F3120"/>
  <c r="F3161"/>
  <c r="F3202"/>
  <c r="F3243"/>
  <c r="F3284"/>
  <c r="F3325"/>
  <c r="F3366"/>
  <c r="F3407"/>
  <c r="F3448"/>
  <c r="F3489"/>
  <c r="F3530"/>
  <c r="F3571"/>
  <c r="F3612"/>
  <c r="F3653"/>
  <c r="F3694"/>
  <c r="F3735"/>
  <c r="F3776"/>
  <c r="F3817"/>
  <c r="F3858"/>
  <c r="F3899"/>
  <c r="F3940"/>
  <c r="F3981"/>
  <c r="F4022"/>
  <c r="F4063"/>
  <c r="F4104"/>
  <c r="F4145"/>
  <c r="F4186"/>
  <c r="F4227"/>
  <c r="F4268"/>
  <c r="F4309"/>
  <c r="F826"/>
  <c r="F908"/>
  <c r="F1236"/>
  <c r="F1441"/>
  <c r="F2056"/>
  <c r="F2589"/>
  <c r="F2794"/>
  <c r="F2917"/>
  <c r="F3122"/>
  <c r="F3450"/>
  <c r="F3696"/>
  <c r="F3901"/>
  <c r="F700"/>
  <c r="F741"/>
  <c r="F782"/>
  <c r="F823"/>
  <c r="F864"/>
  <c r="F905"/>
  <c r="F946"/>
  <c r="F987"/>
  <c r="F1028"/>
  <c r="F1069"/>
  <c r="F1110"/>
  <c r="F1151"/>
  <c r="F1192"/>
  <c r="F1233"/>
  <c r="F1930"/>
  <c r="F2258"/>
  <c r="F2586"/>
  <c r="F2914"/>
  <c r="F3242"/>
  <c r="F3570"/>
  <c r="F3898"/>
  <c r="F3939"/>
  <c r="F3980"/>
  <c r="F4021"/>
  <c r="F4103"/>
  <c r="F4144"/>
  <c r="F4185"/>
  <c r="F4226"/>
  <c r="F4267"/>
  <c r="F4308"/>
  <c r="F621"/>
  <c r="F662"/>
  <c r="F744"/>
  <c r="F1318"/>
  <c r="F702"/>
  <c r="F1030"/>
  <c r="F1274"/>
  <c r="F1315"/>
  <c r="F1356"/>
  <c r="F1358"/>
  <c r="F1397"/>
  <c r="F1438"/>
  <c r="F1479"/>
  <c r="F1520"/>
  <c r="F1561"/>
  <c r="F1602"/>
  <c r="F1643"/>
  <c r="F1684"/>
  <c r="F1686"/>
  <c r="F1725"/>
  <c r="F1766"/>
  <c r="F1807"/>
  <c r="F1848"/>
  <c r="F1889"/>
  <c r="F1971"/>
  <c r="F2012"/>
  <c r="F2014"/>
  <c r="F2053"/>
  <c r="F2094"/>
  <c r="F2135"/>
  <c r="F2176"/>
  <c r="F2217"/>
  <c r="F2299"/>
  <c r="F2340"/>
  <c r="F2342"/>
  <c r="F2381"/>
  <c r="F2422"/>
  <c r="F2463"/>
  <c r="F2504"/>
  <c r="F2545"/>
  <c r="F2627"/>
  <c r="F2668"/>
  <c r="F2670"/>
  <c r="F2709"/>
  <c r="F2750"/>
  <c r="F2791"/>
  <c r="F2832"/>
  <c r="F2873"/>
  <c r="F2955"/>
  <c r="F2996"/>
  <c r="F2998"/>
  <c r="F3037"/>
  <c r="F3078"/>
  <c r="F3119"/>
  <c r="F3160"/>
  <c r="F3201"/>
  <c r="F3283"/>
  <c r="F3324"/>
  <c r="F3326"/>
  <c r="F3365"/>
  <c r="F3406"/>
  <c r="F3447"/>
  <c r="F3488"/>
  <c r="F3529"/>
  <c r="F3611"/>
  <c r="F3652"/>
  <c r="F3654"/>
  <c r="F3693"/>
  <c r="F3734"/>
  <c r="F3775"/>
  <c r="F3816"/>
  <c r="F3857"/>
  <c r="F3941"/>
  <c r="F4023"/>
  <c r="F4062"/>
  <c r="F4064"/>
  <c r="F4105"/>
  <c r="F949"/>
  <c r="F1072"/>
  <c r="F1277"/>
  <c r="F1400"/>
  <c r="F1605"/>
  <c r="F1646"/>
  <c r="F1769"/>
  <c r="F1892"/>
  <c r="F1974"/>
  <c r="F2097"/>
  <c r="F2220"/>
  <c r="F2302"/>
  <c r="F2425"/>
  <c r="F2548"/>
  <c r="F2630"/>
  <c r="F2753"/>
  <c r="F2876"/>
  <c r="F2958"/>
  <c r="F3081"/>
  <c r="F3204"/>
  <c r="F3286"/>
  <c r="F3409"/>
  <c r="F3532"/>
  <c r="F3614"/>
  <c r="F3737"/>
  <c r="F3860"/>
  <c r="F3983"/>
  <c r="F4024"/>
  <c r="F4065"/>
  <c r="F4147"/>
  <c r="F4188"/>
  <c r="F4229"/>
  <c r="F4311"/>
  <c r="F3818"/>
  <c r="F3490"/>
  <c r="F3162"/>
  <c r="F2834"/>
  <c r="F2506"/>
  <c r="F2178"/>
  <c r="F1850"/>
  <c r="F1522"/>
  <c r="F1194"/>
  <c r="F866"/>
  <c r="F538"/>
  <c r="F415"/>
  <c r="F456"/>
  <c r="F497"/>
  <c r="F579"/>
  <c r="F620"/>
  <c r="F661"/>
  <c r="F743"/>
  <c r="F784"/>
  <c r="F825"/>
  <c r="F907"/>
  <c r="F948"/>
  <c r="F989"/>
  <c r="F1071"/>
  <c r="F1112"/>
  <c r="F1153"/>
  <c r="F1235"/>
  <c r="F1276"/>
  <c r="F1317"/>
  <c r="F1399"/>
  <c r="F1440"/>
  <c r="F1481"/>
  <c r="F1563"/>
  <c r="F1604"/>
  <c r="F1645"/>
  <c r="F1727"/>
  <c r="F1768"/>
  <c r="F1809"/>
  <c r="F1891"/>
  <c r="F1932"/>
  <c r="F1973"/>
  <c r="F2055"/>
  <c r="F2096"/>
  <c r="F2137"/>
  <c r="F2219"/>
  <c r="F2260"/>
  <c r="F2301"/>
  <c r="F2383"/>
  <c r="F2424"/>
  <c r="F2465"/>
  <c r="F2547"/>
  <c r="F2588"/>
  <c r="F2629"/>
  <c r="F2711"/>
  <c r="F2752"/>
  <c r="F2793"/>
  <c r="F2875"/>
  <c r="F2916"/>
  <c r="F2957"/>
  <c r="F3039"/>
  <c r="F3080"/>
  <c r="F3121"/>
  <c r="F3203"/>
  <c r="F3244"/>
  <c r="F3285"/>
  <c r="F3367"/>
  <c r="F3408"/>
  <c r="F3449"/>
  <c r="F3531"/>
  <c r="F3572"/>
  <c r="F3613"/>
  <c r="F3695"/>
  <c r="F3736"/>
  <c r="F3777"/>
  <c r="F3859"/>
  <c r="F3900"/>
  <c r="F3982"/>
  <c r="F4146"/>
  <c r="F4310"/>
  <c r="F539"/>
  <c r="F703"/>
  <c r="F867"/>
  <c r="F1031"/>
  <c r="F1195"/>
  <c r="F1359"/>
  <c r="F1523"/>
  <c r="F1687"/>
  <c r="F1851"/>
  <c r="F2015"/>
  <c r="F2179"/>
  <c r="F2343"/>
  <c r="F2507"/>
  <c r="F2671"/>
  <c r="F2835"/>
  <c r="F2999"/>
  <c r="F3163"/>
  <c r="F3327"/>
  <c r="F3491"/>
  <c r="F3655"/>
  <c r="F3819"/>
  <c r="F3942"/>
  <c r="F4106"/>
  <c r="F4270"/>
  <c r="F127"/>
  <c r="G127"/>
</calcChain>
</file>

<file path=xl/sharedStrings.xml><?xml version="1.0" encoding="utf-8"?>
<sst xmlns="http://schemas.openxmlformats.org/spreadsheetml/2006/main" count="15117" uniqueCount="1059">
  <si>
    <t>HRF</t>
  </si>
  <si>
    <t>Label</t>
  </si>
  <si>
    <t>DB</t>
  </si>
  <si>
    <t>Manual input</t>
  </si>
  <si>
    <t>HT-ML</t>
  </si>
  <si>
    <t>HT-ML Short</t>
  </si>
  <si>
    <t>[basics]</t>
  </si>
  <si>
    <t>application=HO</t>
  </si>
  <si>
    <t>appversion=1.43</t>
  </si>
  <si>
    <t>Datumdiff</t>
  </si>
  <si>
    <t>date=2012-10-08 16:58:00</t>
  </si>
  <si>
    <t>Datum</t>
  </si>
  <si>
    <t>'2012-10-18</t>
  </si>
  <si>
    <t>season=50</t>
  </si>
  <si>
    <t>matchround=2</t>
  </si>
  <si>
    <t>teamID=3000</t>
  </si>
  <si>
    <t>teamName=Sverige</t>
  </si>
  <si>
    <t>owner=Scox_</t>
  </si>
  <si>
    <t>ownerEmail=0</t>
  </si>
  <si>
    <t>ownerICQ=10553628</t>
  </si>
  <si>
    <t>ownerHomepage=http://www.htsweden.se/</t>
  </si>
  <si>
    <t>countryID=1</t>
  </si>
  <si>
    <t>leagueID=1</t>
  </si>
  <si>
    <t>regionID=0</t>
  </si>
  <si>
    <t>[league]</t>
  </si>
  <si>
    <t>serie=III.42</t>
  </si>
  <si>
    <t>spelade=0</t>
  </si>
  <si>
    <t>gjorda=0</t>
  </si>
  <si>
    <t>inslappta=0</t>
  </si>
  <si>
    <t>poang=0</t>
  </si>
  <si>
    <t>placering=3</t>
  </si>
  <si>
    <t>[club]</t>
  </si>
  <si>
    <t>mvTranare=0</t>
  </si>
  <si>
    <t>hjTranare=0</t>
  </si>
  <si>
    <t>psykolog=0</t>
  </si>
  <si>
    <t>presstalesman=0</t>
  </si>
  <si>
    <t>ekonom=0</t>
  </si>
  <si>
    <t>massor=0</t>
  </si>
  <si>
    <t>lakare=0</t>
  </si>
  <si>
    <t>juniorverksamhet=0</t>
  </si>
  <si>
    <t>undefeated=0</t>
  </si>
  <si>
    <t>victories=0</t>
  </si>
  <si>
    <t>fanclub=1886</t>
  </si>
  <si>
    <t>[team]</t>
  </si>
  <si>
    <t>trLevel=100</t>
  </si>
  <si>
    <t>staminaTrainingPart=5</t>
  </si>
  <si>
    <t>trTypeValue=8</t>
  </si>
  <si>
    <t>trType=Playmaking</t>
  </si>
  <si>
    <t>stamningValue=0</t>
  </si>
  <si>
    <t>stamning=like the Cold War</t>
  </si>
  <si>
    <t>sjalvfortroendeValue=4</t>
  </si>
  <si>
    <t>sjalvfortroende=decent</t>
  </si>
  <si>
    <t>exper433=3</t>
  </si>
  <si>
    <t>exper451=8</t>
  </si>
  <si>
    <t>exper352=9</t>
  </si>
  <si>
    <t>exper532=9</t>
  </si>
  <si>
    <t>exper343=9</t>
  </si>
  <si>
    <t>exper541=3</t>
  </si>
  <si>
    <t>[lineup]</t>
  </si>
  <si>
    <t>trainer=192033814</t>
  </si>
  <si>
    <t>installning=0</t>
  </si>
  <si>
    <t>tactictype=0</t>
  </si>
  <si>
    <t>keeper=260996627</t>
  </si>
  <si>
    <t>rightBack=209901930</t>
  </si>
  <si>
    <t>insideBack1=273563146</t>
  </si>
  <si>
    <t>insideBack2=205362009</t>
  </si>
  <si>
    <t>leftBack=249793996</t>
  </si>
  <si>
    <t>rightWinger=292804523</t>
  </si>
  <si>
    <t>insideMid1=272309617</t>
  </si>
  <si>
    <t>insideMid2=247513334</t>
  </si>
  <si>
    <t>leftWinger=201103517</t>
  </si>
  <si>
    <t>forward1=192033814</t>
  </si>
  <si>
    <t>forward2=181165578</t>
  </si>
  <si>
    <t>substBack=</t>
  </si>
  <si>
    <t>substInsideMid=</t>
  </si>
  <si>
    <t>substWinger=</t>
  </si>
  <si>
    <t>substKeeper=</t>
  </si>
  <si>
    <t>substForward=</t>
  </si>
  <si>
    <t>captain=209901930</t>
  </si>
  <si>
    <t>kicker1=209901930</t>
  </si>
  <si>
    <t>behRightBack=2</t>
  </si>
  <si>
    <t>behInsideBack1=1</t>
  </si>
  <si>
    <t>behInsideBack2=7</t>
  </si>
  <si>
    <t>behLeftBack=2</t>
  </si>
  <si>
    <t>behRightWinger=0</t>
  </si>
  <si>
    <t>behInsideMid1=0</t>
  </si>
  <si>
    <t>behInsideMid2=2</t>
  </si>
  <si>
    <t>behLeftWinger=3</t>
  </si>
  <si>
    <t>behForward1=2</t>
  </si>
  <si>
    <t>behForward2=2</t>
  </si>
  <si>
    <t>[economy]</t>
  </si>
  <si>
    <t>playingMatch=truecash=0</t>
  </si>
  <si>
    <t>IncomeSponsorer=0</t>
  </si>
  <si>
    <t>incomePublik=0</t>
  </si>
  <si>
    <t>incomeFinansiella=0</t>
  </si>
  <si>
    <t>incomeTillfalliga=0</t>
  </si>
  <si>
    <t>incomeSumma=0</t>
  </si>
  <si>
    <t>costsSpelare=0</t>
  </si>
  <si>
    <t>costsPersonal=0</t>
  </si>
  <si>
    <t>costsArena=0</t>
  </si>
  <si>
    <t>costsJuniorverksamhet=0</t>
  </si>
  <si>
    <t>costsRantor=0</t>
  </si>
  <si>
    <t>costsTillfalliga=0</t>
  </si>
  <si>
    <t>costsSumma=0</t>
  </si>
  <si>
    <t>total=0</t>
  </si>
  <si>
    <t>lastIncomeSponsorer=0</t>
  </si>
  <si>
    <t>lastIncomePublik=0</t>
  </si>
  <si>
    <t>lastIncomeFinansiella=0</t>
  </si>
  <si>
    <t>lastIncomeTillfalliga=0</t>
  </si>
  <si>
    <t>lastIncomeSumma=0</t>
  </si>
  <si>
    <t>lastCostsSpelare=0</t>
  </si>
  <si>
    <t>lastCostsPersonal=0</t>
  </si>
  <si>
    <t>lastCostsArena=0</t>
  </si>
  <si>
    <t>lastCostsJuniorverksamhet=0</t>
  </si>
  <si>
    <t>lastCostsRantor=0</t>
  </si>
  <si>
    <t>lastCostsTillfalliga=0</t>
  </si>
  <si>
    <t>lastCostsSumma=0</t>
  </si>
  <si>
    <t>lastTotal=0</t>
  </si>
  <si>
    <t>[arena]</t>
  </si>
  <si>
    <t>arenaname=Sverige Arena</t>
  </si>
  <si>
    <t>arenaid=0</t>
  </si>
  <si>
    <t>antalStaplats=1000</t>
  </si>
  <si>
    <t>antalSitt=1000</t>
  </si>
  <si>
    <t>antalTak=1000</t>
  </si>
  <si>
    <t>antalVIP=1000</t>
  </si>
  <si>
    <t>seatTotal=4000</t>
  </si>
  <si>
    <t>expandingStaplats=0</t>
  </si>
  <si>
    <t>expandingSitt=0</t>
  </si>
  <si>
    <t>expandingTak=0</t>
  </si>
  <si>
    <t>expandingVIP=0</t>
  </si>
  <si>
    <t>expandingSseatTotal=0</t>
  </si>
  <si>
    <t>isExpanding=0</t>
  </si>
  <si>
    <t>ExpansionDate=0</t>
  </si>
  <si>
    <t>[table]</t>
  </si>
  <si>
    <t>[player206613872]</t>
  </si>
  <si>
    <t>Spelarid</t>
  </si>
  <si>
    <t>[tr]</t>
  </si>
  <si>
    <t>name=Andris 'Hertan' Hertmanis</t>
  </si>
  <si>
    <t>Namn</t>
  </si>
  <si>
    <t>ald=31</t>
  </si>
  <si>
    <t>År</t>
  </si>
  <si>
    <t>[/td]</t>
  </si>
  <si>
    <t>agedays=7</t>
  </si>
  <si>
    <t>dagar</t>
  </si>
  <si>
    <t>ska=-1</t>
  </si>
  <si>
    <t>Skadeveckor</t>
  </si>
  <si>
    <t>[table][tr]</t>
  </si>
  <si>
    <t>for=8</t>
  </si>
  <si>
    <t>Form</t>
  </si>
  <si>
    <t>uth=6</t>
  </si>
  <si>
    <t>Kondition</t>
  </si>
  <si>
    <t>[/th]</t>
  </si>
  <si>
    <t>spe=1</t>
  </si>
  <si>
    <t>Spelupplägg</t>
  </si>
  <si>
    <t>mal=0</t>
  </si>
  <si>
    <t>Målgörare</t>
  </si>
  <si>
    <t>fra=1</t>
  </si>
  <si>
    <t>Framspel</t>
  </si>
  <si>
    <t>ytt=1</t>
  </si>
  <si>
    <t>Ytter</t>
  </si>
  <si>
    <t>fas=19</t>
  </si>
  <si>
    <t>Fasta situationer</t>
  </si>
  <si>
    <t>bac=13</t>
  </si>
  <si>
    <t>Försvar</t>
  </si>
  <si>
    <t>[/td][/tr]</t>
  </si>
  <si>
    <t>mlv=18</t>
  </si>
  <si>
    <t>Målvakt</t>
  </si>
  <si>
    <t>rut=20</t>
  </si>
  <si>
    <t>Rutin</t>
  </si>
  <si>
    <t>led=6</t>
  </si>
  <si>
    <t>Ledarförmåga</t>
  </si>
  <si>
    <t>sal=454300</t>
  </si>
  <si>
    <t>Lön</t>
  </si>
  <si>
    <t>mkt=105520</t>
  </si>
  <si>
    <t>TSI</t>
  </si>
  <si>
    <t>gev=8</t>
  </si>
  <si>
    <t>Totalt gjorda mål</t>
  </si>
  <si>
    <t>gtl=0</t>
  </si>
  <si>
    <t>Seriemål</t>
  </si>
  <si>
    <t>gtc=0</t>
  </si>
  <si>
    <t>Cupmål</t>
  </si>
  <si>
    <t>gtt=0</t>
  </si>
  <si>
    <t>Träningsmatchmål</t>
  </si>
  <si>
    <t>hat=0</t>
  </si>
  <si>
    <t>Hattrick</t>
  </si>
  <si>
    <t>CountryID=1</t>
  </si>
  <si>
    <t>Land</t>
  </si>
  <si>
    <t>warnings=0</t>
  </si>
  <si>
    <t>Varningar</t>
  </si>
  <si>
    <t>speciality=0</t>
  </si>
  <si>
    <t>Specialitet</t>
  </si>
  <si>
    <t>specialityLabel=</t>
  </si>
  <si>
    <t>gentleness=4</t>
  </si>
  <si>
    <t>Trevlighet</t>
  </si>
  <si>
    <t>gentlenessLabel=popular guy</t>
  </si>
  <si>
    <t>honesty=2</t>
  </si>
  <si>
    <t>Hederlighet</t>
  </si>
  <si>
    <t>honestyLabel=honest</t>
  </si>
  <si>
    <t>Aggressiveness=0</t>
  </si>
  <si>
    <t>Aggressivitet</t>
  </si>
  <si>
    <t>AggressivenessLabel=tranquil</t>
  </si>
  <si>
    <t>TrainerType=1</t>
  </si>
  <si>
    <t>Tränartyp</t>
  </si>
  <si>
    <t>TrainerSkill=8</t>
  </si>
  <si>
    <t>Tränarförmåga</t>
  </si>
  <si>
    <t>rating=0</t>
  </si>
  <si>
    <t>Rating</t>
  </si>
  <si>
    <t>PlayerNumber=1</t>
  </si>
  <si>
    <t>Tröjnummer</t>
  </si>
  <si>
    <t>TransferListed=0</t>
  </si>
  <si>
    <t>Transferlistad</t>
  </si>
  <si>
    <t>NationalTeamID=3000</t>
  </si>
  <si>
    <t>NT id</t>
  </si>
  <si>
    <t>Caps=37</t>
  </si>
  <si>
    <t>NT-Caps</t>
  </si>
  <si>
    <t>[/td][/tr][/table]</t>
  </si>
  <si>
    <t>CapsU20=16</t>
  </si>
  <si>
    <t>U20-Caps</t>
  </si>
  <si>
    <t>[player253698848]</t>
  </si>
  <si>
    <t>name=Edgar 'Eagle' Pettersson</t>
  </si>
  <si>
    <t>ald=27</t>
  </si>
  <si>
    <t>agedays=48</t>
  </si>
  <si>
    <t>for=6</t>
  </si>
  <si>
    <t>uth=7</t>
  </si>
  <si>
    <t>mal=1</t>
  </si>
  <si>
    <t>ytt=2</t>
  </si>
  <si>
    <t>fas=17</t>
  </si>
  <si>
    <t>bac=12</t>
  </si>
  <si>
    <t>rut=8</t>
  </si>
  <si>
    <t>led=3</t>
  </si>
  <si>
    <t>sal=588700</t>
  </si>
  <si>
    <t>mkt=104160</t>
  </si>
  <si>
    <t>gev=3</t>
  </si>
  <si>
    <t>gentleness=0</t>
  </si>
  <si>
    <t>gentlenessLabel=nasty fellow</t>
  </si>
  <si>
    <t>honesty=3</t>
  </si>
  <si>
    <t>honestyLabel=upright</t>
  </si>
  <si>
    <t>TrainerType=</t>
  </si>
  <si>
    <t>TrainerSkill=</t>
  </si>
  <si>
    <t>Caps=0</t>
  </si>
  <si>
    <t>CapsU20=0</t>
  </si>
  <si>
    <t>[player260996627]</t>
  </si>
  <si>
    <t>name=Fredric Mellgren</t>
  </si>
  <si>
    <t>ald=26</t>
  </si>
  <si>
    <t>agedays=94</t>
  </si>
  <si>
    <t>for=7</t>
  </si>
  <si>
    <t>spe=3</t>
  </si>
  <si>
    <t>fra=2</t>
  </si>
  <si>
    <t>fas=16</t>
  </si>
  <si>
    <t>bac=15</t>
  </si>
  <si>
    <t>mlv=17</t>
  </si>
  <si>
    <t>rut=16</t>
  </si>
  <si>
    <t>led=1</t>
  </si>
  <si>
    <t>sal=444900</t>
  </si>
  <si>
    <t>mkt=95850</t>
  </si>
  <si>
    <t>gev=7</t>
  </si>
  <si>
    <t>gentleness=3</t>
  </si>
  <si>
    <t>gentlenessLabel=sympathetic guy</t>
  </si>
  <si>
    <t>Aggressiveness=1</t>
  </si>
  <si>
    <t>AggressivenessLabel=calm</t>
  </si>
  <si>
    <t>Caps=6</t>
  </si>
  <si>
    <t>CapsU20=31</t>
  </si>
  <si>
    <t>[player267108743]</t>
  </si>
  <si>
    <t>name=Jonas Ovesson</t>
  </si>
  <si>
    <t>agedays=56</t>
  </si>
  <si>
    <t>fra=3</t>
  </si>
  <si>
    <t>fas=15</t>
  </si>
  <si>
    <t>mlv=16</t>
  </si>
  <si>
    <t>rut=9</t>
  </si>
  <si>
    <t>sal=365900</t>
  </si>
  <si>
    <t>mkt=71820</t>
  </si>
  <si>
    <t>gev=5</t>
  </si>
  <si>
    <t>honesty=1</t>
  </si>
  <si>
    <t>honestyLabel=dishonest</t>
  </si>
  <si>
    <t>Aggressiveness=2</t>
  </si>
  <si>
    <t>AggressivenessLabel=balanced</t>
  </si>
  <si>
    <t>[player192033814]</t>
  </si>
  <si>
    <t>name=Kjell 'Chefen' Anderström</t>
  </si>
  <si>
    <t>ald=32</t>
  </si>
  <si>
    <t>agedays=16</t>
  </si>
  <si>
    <t>for=5</t>
  </si>
  <si>
    <t>spe=18</t>
  </si>
  <si>
    <t>mal=2</t>
  </si>
  <si>
    <t>fra=13</t>
  </si>
  <si>
    <t>ytt=3</t>
  </si>
  <si>
    <t>fas=8</t>
  </si>
  <si>
    <t>bac=4</t>
  </si>
  <si>
    <t>mlv=1</t>
  </si>
  <si>
    <t>rut=12</t>
  </si>
  <si>
    <t>led=7</t>
  </si>
  <si>
    <t>sal=655800</t>
  </si>
  <si>
    <t>mkt=130760</t>
  </si>
  <si>
    <t>gev=51</t>
  </si>
  <si>
    <t>gentleness=1</t>
  </si>
  <si>
    <t>gentlenessLabel=controversial person</t>
  </si>
  <si>
    <t>Aggressiveness=3</t>
  </si>
  <si>
    <t>AggressivenessLabel=temperamental</t>
  </si>
  <si>
    <t>TrainerType=2</t>
  </si>
  <si>
    <t>TrainerSkill=7</t>
  </si>
  <si>
    <t>PlayerNumber=10</t>
  </si>
  <si>
    <t>Caps=10</t>
  </si>
  <si>
    <t>[player221809803]</t>
  </si>
  <si>
    <t>name=Pontus Hasseler</t>
  </si>
  <si>
    <t>ald=29</t>
  </si>
  <si>
    <t>agedays=105</t>
  </si>
  <si>
    <t>for=4</t>
  </si>
  <si>
    <t>fas=20</t>
  </si>
  <si>
    <t>mlv=19</t>
  </si>
  <si>
    <t>rut=13</t>
  </si>
  <si>
    <t>sal=779700</t>
  </si>
  <si>
    <t>mkt=108560</t>
  </si>
  <si>
    <t>gev=4</t>
  </si>
  <si>
    <t>honesty=4</t>
  </si>
  <si>
    <t>honestyLabel=righteous</t>
  </si>
  <si>
    <t>Caps=28</t>
  </si>
  <si>
    <t>CapsU20=12</t>
  </si>
  <si>
    <t>[player249793996]</t>
  </si>
  <si>
    <t>name=Stefan Bladborn</t>
  </si>
  <si>
    <t>agedays=79</t>
  </si>
  <si>
    <t>spe=10</t>
  </si>
  <si>
    <t>mal=4</t>
  </si>
  <si>
    <t>fra=7</t>
  </si>
  <si>
    <t>ytt=10</t>
  </si>
  <si>
    <t>bac=16</t>
  </si>
  <si>
    <t>rut=7</t>
  </si>
  <si>
    <t>sal=499300</t>
  </si>
  <si>
    <t>mkt=186270</t>
  </si>
  <si>
    <t>gev=20</t>
  </si>
  <si>
    <t>speciality=3</t>
  </si>
  <si>
    <t>specialityLabel=Powerful</t>
  </si>
  <si>
    <t>gentleness=2</t>
  </si>
  <si>
    <t>gentlenessLabel=pleasant guy</t>
  </si>
  <si>
    <t>CapsU20=1</t>
  </si>
  <si>
    <t>[player238391810]</t>
  </si>
  <si>
    <t>name=Teodor 'Muren' Beckbom</t>
  </si>
  <si>
    <t>ald=28</t>
  </si>
  <si>
    <t>agedays=66</t>
  </si>
  <si>
    <t>spe=2</t>
  </si>
  <si>
    <t>led=5</t>
  </si>
  <si>
    <t>sal=751500</t>
  </si>
  <si>
    <t>mkt=115080</t>
  </si>
  <si>
    <t>gev=1</t>
  </si>
  <si>
    <t>Caps=3</t>
  </si>
  <si>
    <t>[player209901930]</t>
  </si>
  <si>
    <t>name=Thomas 'Öbban' Molbrant</t>
  </si>
  <si>
    <t>ald=30</t>
  </si>
  <si>
    <t>agedays=109</t>
  </si>
  <si>
    <t>bac=10</t>
  </si>
  <si>
    <t>mlv=20</t>
  </si>
  <si>
    <t>sal=688500</t>
  </si>
  <si>
    <t>mkt=151930</t>
  </si>
  <si>
    <t>PlayerNumber=100</t>
  </si>
  <si>
    <t>Caps=8</t>
  </si>
  <si>
    <t>[player254961665]</t>
  </si>
  <si>
    <t>name=Amir Hassan</t>
  </si>
  <si>
    <t>agedays=30</t>
  </si>
  <si>
    <t>ska=0</t>
  </si>
  <si>
    <t>spe=13</t>
  </si>
  <si>
    <t>mal=3</t>
  </si>
  <si>
    <t>fas=3</t>
  </si>
  <si>
    <t>sal=326200</t>
  </si>
  <si>
    <t>mkt=128240</t>
  </si>
  <si>
    <t>gev=25</t>
  </si>
  <si>
    <t>speciality=5</t>
  </si>
  <si>
    <t>specialityLabel=Head</t>
  </si>
  <si>
    <t>PlayerNumber=4</t>
  </si>
  <si>
    <t>Caps=2</t>
  </si>
  <si>
    <t>[player241467579]</t>
  </si>
  <si>
    <t>name=Anders Karlman</t>
  </si>
  <si>
    <t>agedays=12</t>
  </si>
  <si>
    <t>uth=8</t>
  </si>
  <si>
    <t>spe=8</t>
  </si>
  <si>
    <t>ytt=16</t>
  </si>
  <si>
    <t>fas=11</t>
  </si>
  <si>
    <t>sal=273700</t>
  </si>
  <si>
    <t>mkt=169850</t>
  </si>
  <si>
    <t>[player236159295]</t>
  </si>
  <si>
    <t>name=Andreas Granwald</t>
  </si>
  <si>
    <t>agedays=92</t>
  </si>
  <si>
    <t>spe=7</t>
  </si>
  <si>
    <t>fra=8</t>
  </si>
  <si>
    <t>ytt=15</t>
  </si>
  <si>
    <t>rut=10</t>
  </si>
  <si>
    <t>sal=503880</t>
  </si>
  <si>
    <t>mkt=295450</t>
  </si>
  <si>
    <t>gev=21</t>
  </si>
  <si>
    <t>TransferListed=1</t>
  </si>
  <si>
    <t>[player189010481]</t>
  </si>
  <si>
    <t>name=Björn Erskär</t>
  </si>
  <si>
    <t>spe=12</t>
  </si>
  <si>
    <t>bac=18</t>
  </si>
  <si>
    <t>sal=465500</t>
  </si>
  <si>
    <t>mkt=124840</t>
  </si>
  <si>
    <t>gev=70</t>
  </si>
  <si>
    <t>Caps=95</t>
  </si>
  <si>
    <t>CapsU20=7</t>
  </si>
  <si>
    <t>[player275579177]</t>
  </si>
  <si>
    <t>name=Daniel Edenbo</t>
  </si>
  <si>
    <t>ald=25</t>
  </si>
  <si>
    <t>agedays=111</t>
  </si>
  <si>
    <t>fra=6</t>
  </si>
  <si>
    <t>led=4</t>
  </si>
  <si>
    <t>sal=298200</t>
  </si>
  <si>
    <t>mkt=240000</t>
  </si>
  <si>
    <t>gev=9</t>
  </si>
  <si>
    <t>hat=1</t>
  </si>
  <si>
    <t>speciality=2</t>
  </si>
  <si>
    <t>specialityLabel=Quick</t>
  </si>
  <si>
    <t>Aggressiveness=4</t>
  </si>
  <si>
    <t>AggressivenessLabel=fiery</t>
  </si>
  <si>
    <t>[player228635503]</t>
  </si>
  <si>
    <t>name=Eduards Zemitāns</t>
  </si>
  <si>
    <t>agedays=38</t>
  </si>
  <si>
    <t>spe=9</t>
  </si>
  <si>
    <t>mal=6</t>
  </si>
  <si>
    <t>fra=12</t>
  </si>
  <si>
    <t>ytt=5</t>
  </si>
  <si>
    <t>fas=2</t>
  </si>
  <si>
    <t>bac=17</t>
  </si>
  <si>
    <t>sal=757800</t>
  </si>
  <si>
    <t>mkt=289730</t>
  </si>
  <si>
    <t>gev=37</t>
  </si>
  <si>
    <t>Caps=9</t>
  </si>
  <si>
    <t>[player274367879]</t>
  </si>
  <si>
    <t>name=Fredrik Holbeck</t>
  </si>
  <si>
    <t>agedays=85</t>
  </si>
  <si>
    <t>fra=9</t>
  </si>
  <si>
    <t>fas=7</t>
  </si>
  <si>
    <t>sal=346100</t>
  </si>
  <si>
    <t>mkt=235480</t>
  </si>
  <si>
    <t>Caps=1</t>
  </si>
  <si>
    <t>CapsU20=10</t>
  </si>
  <si>
    <t>[player253758767]</t>
  </si>
  <si>
    <t>name=Fredrik Karlsson</t>
  </si>
  <si>
    <t>agedays=47</t>
  </si>
  <si>
    <t>spe=4</t>
  </si>
  <si>
    <t>mal=5</t>
  </si>
  <si>
    <t>ytt=14</t>
  </si>
  <si>
    <t>fas=1</t>
  </si>
  <si>
    <t>led=2</t>
  </si>
  <si>
    <t>sal=483360</t>
  </si>
  <si>
    <t>mkt=298720</t>
  </si>
  <si>
    <t>[player209814032]</t>
  </si>
  <si>
    <t>name=Håkan Rodskog</t>
  </si>
  <si>
    <t>agedays=104</t>
  </si>
  <si>
    <t>spe=6</t>
  </si>
  <si>
    <t>ytt=11</t>
  </si>
  <si>
    <t>sal=508680</t>
  </si>
  <si>
    <t>mkt=156090</t>
  </si>
  <si>
    <t>gev=144</t>
  </si>
  <si>
    <t>hat=7</t>
  </si>
  <si>
    <t>CapsU20=24</t>
  </si>
  <si>
    <t>[player247508977]</t>
  </si>
  <si>
    <t>name=Johan Ulffeldt</t>
  </si>
  <si>
    <t>agedays=26</t>
  </si>
  <si>
    <t>ytt=6</t>
  </si>
  <si>
    <t>sal=446600</t>
  </si>
  <si>
    <t>mkt=196310</t>
  </si>
  <si>
    <t>gev=29</t>
  </si>
  <si>
    <t>PlayerNumber=6</t>
  </si>
  <si>
    <t>[player259919875]</t>
  </si>
  <si>
    <t>name=Kristoffer Bergström</t>
  </si>
  <si>
    <t>agedays=9</t>
  </si>
  <si>
    <t>spe=14</t>
  </si>
  <si>
    <t>sal=443100</t>
  </si>
  <si>
    <t>mkt=287320</t>
  </si>
  <si>
    <t>honesty=0</t>
  </si>
  <si>
    <t>honestyLabel=infamous</t>
  </si>
  <si>
    <t>PlayerNumber=2</t>
  </si>
  <si>
    <t>CapsU20=8</t>
  </si>
  <si>
    <t>[player279734525]</t>
  </si>
  <si>
    <t>name=Magnus Ericsson</t>
  </si>
  <si>
    <t>agedays=42</t>
  </si>
  <si>
    <t>spe=15</t>
  </si>
  <si>
    <t>sal=466680</t>
  </si>
  <si>
    <t>mkt=249120</t>
  </si>
  <si>
    <t>CapsU20=6</t>
  </si>
  <si>
    <t>[player259355164]</t>
  </si>
  <si>
    <t>name=Martin 'Blixten' Oskarsson</t>
  </si>
  <si>
    <t>agedays=1</t>
  </si>
  <si>
    <t>ytt=4</t>
  </si>
  <si>
    <t>mlv=2</t>
  </si>
  <si>
    <t>sal=370100</t>
  </si>
  <si>
    <t>mkt=241720</t>
  </si>
  <si>
    <t>gev=19</t>
  </si>
  <si>
    <t>PlayerNumber=3</t>
  </si>
  <si>
    <t>CapsU20=27</t>
  </si>
  <si>
    <t>[player195797869]</t>
  </si>
  <si>
    <t>name=Mikael Kihlskär</t>
  </si>
  <si>
    <t>agedays=97</t>
  </si>
  <si>
    <t>sal=580080</t>
  </si>
  <si>
    <t>mkt=161810</t>
  </si>
  <si>
    <t>gev=27</t>
  </si>
  <si>
    <t>Caps=65</t>
  </si>
  <si>
    <t>[player227675157]</t>
  </si>
  <si>
    <t>name=Olle Persson</t>
  </si>
  <si>
    <t>agedays=73</t>
  </si>
  <si>
    <t>sal=489800</t>
  </si>
  <si>
    <t>mkt=215280</t>
  </si>
  <si>
    <t>gev=31</t>
  </si>
  <si>
    <t>[player193033476]</t>
  </si>
  <si>
    <t>name=Pekka Muurela</t>
  </si>
  <si>
    <t>agedays=34</t>
  </si>
  <si>
    <t>ska=1</t>
  </si>
  <si>
    <t>fas=14</t>
  </si>
  <si>
    <t>sal=444600</t>
  </si>
  <si>
    <t>mkt=135800</t>
  </si>
  <si>
    <t>gev=57</t>
  </si>
  <si>
    <t>Caps=70</t>
  </si>
  <si>
    <t>[player285092892]</t>
  </si>
  <si>
    <t>name=Samuel 'Kungen' Utterbrant</t>
  </si>
  <si>
    <t>agedays=3</t>
  </si>
  <si>
    <t>for=3</t>
  </si>
  <si>
    <t>bac=14</t>
  </si>
  <si>
    <t>sal=277600</t>
  </si>
  <si>
    <t>mkt=144270</t>
  </si>
  <si>
    <t>gev=16</t>
  </si>
  <si>
    <t>PlayerNumber=5</t>
  </si>
  <si>
    <t>[player278398594]</t>
  </si>
  <si>
    <t>name=Thomas Mathiasson</t>
  </si>
  <si>
    <t>agedays=53</t>
  </si>
  <si>
    <t>fas=4</t>
  </si>
  <si>
    <t>sal=497160</t>
  </si>
  <si>
    <t>mkt=259410</t>
  </si>
  <si>
    <t>[player216861055]</t>
  </si>
  <si>
    <t>name=Yiorgos Pachos</t>
  </si>
  <si>
    <t>fas=18</t>
  </si>
  <si>
    <t>sal=471700</t>
  </si>
  <si>
    <t>mkt=167730</t>
  </si>
  <si>
    <t>gev=56</t>
  </si>
  <si>
    <t>Caps=13</t>
  </si>
  <si>
    <t>[player246107637]</t>
  </si>
  <si>
    <t>name=Atle Jansson</t>
  </si>
  <si>
    <t>agedays=11</t>
  </si>
  <si>
    <t>spe=17</t>
  </si>
  <si>
    <t>fra=11</t>
  </si>
  <si>
    <t>bac=9</t>
  </si>
  <si>
    <t>sal=754800</t>
  </si>
  <si>
    <t>mkt=236510</t>
  </si>
  <si>
    <t>gev=35</t>
  </si>
  <si>
    <t>speciality=4</t>
  </si>
  <si>
    <t>specialityLabel=Unpredictable</t>
  </si>
  <si>
    <t>[player248039483]</t>
  </si>
  <si>
    <t>name=Bengt Gustavsson</t>
  </si>
  <si>
    <t>fas=10</t>
  </si>
  <si>
    <t>sal=657500</t>
  </si>
  <si>
    <t>mkt=288030</t>
  </si>
  <si>
    <t>Caps=4</t>
  </si>
  <si>
    <t>CapsU20=4</t>
  </si>
  <si>
    <t>[player258677872]</t>
  </si>
  <si>
    <t>name=Fredrik Erér</t>
  </si>
  <si>
    <t>fas=6</t>
  </si>
  <si>
    <t>bac=7</t>
  </si>
  <si>
    <t>sal=1433640</t>
  </si>
  <si>
    <t>mkt=324040</t>
  </si>
  <si>
    <t>gev=67</t>
  </si>
  <si>
    <t>hat=3</t>
  </si>
  <si>
    <t>CapsU20=13</t>
  </si>
  <si>
    <t>[player252970904]</t>
  </si>
  <si>
    <t>name=Gabriel 'Archangel' Åkerner</t>
  </si>
  <si>
    <t>sal=573500</t>
  </si>
  <si>
    <t>mkt=322150</t>
  </si>
  <si>
    <t>gev=40</t>
  </si>
  <si>
    <t>Caps=14</t>
  </si>
  <si>
    <t>[player275875477]</t>
  </si>
  <si>
    <t>name=Göran Gyllenkvist</t>
  </si>
  <si>
    <t>agedays=71</t>
  </si>
  <si>
    <t>fra=10</t>
  </si>
  <si>
    <t>bac=6</t>
  </si>
  <si>
    <t>sal=783700</t>
  </si>
  <si>
    <t>mkt=271110</t>
  </si>
  <si>
    <t>gev=41</t>
  </si>
  <si>
    <t>gtl=1</t>
  </si>
  <si>
    <t>CapsU20=3</t>
  </si>
  <si>
    <t>[player205362009]</t>
  </si>
  <si>
    <t>name=Gunnar 'Äckelbäckaren' Frostenbo</t>
  </si>
  <si>
    <t>agedays=22</t>
  </si>
  <si>
    <t>rut=14</t>
  </si>
  <si>
    <t>sal=752400</t>
  </si>
  <si>
    <t>mkt=173090</t>
  </si>
  <si>
    <t>gev=65</t>
  </si>
  <si>
    <t>[player209176601]</t>
  </si>
  <si>
    <t>name=Håkan 'Frälsaren' Berntsson</t>
  </si>
  <si>
    <t>agedays=103</t>
  </si>
  <si>
    <t>fra=14</t>
  </si>
  <si>
    <t>fas=5</t>
  </si>
  <si>
    <t>rut=17</t>
  </si>
  <si>
    <t>sal=693600</t>
  </si>
  <si>
    <t>mkt=290930</t>
  </si>
  <si>
    <t>gev=45</t>
  </si>
  <si>
    <t>PlayerNumber=9</t>
  </si>
  <si>
    <t>CapsU20=17</t>
  </si>
  <si>
    <t>[player201103517]</t>
  </si>
  <si>
    <t>name=Hans 'Bananen' Lindmar</t>
  </si>
  <si>
    <t>agedays=89</t>
  </si>
  <si>
    <t>for=2</t>
  </si>
  <si>
    <t>rut=11</t>
  </si>
  <si>
    <t>sal=683900</t>
  </si>
  <si>
    <t>mkt=105130</t>
  </si>
  <si>
    <t>gev=66</t>
  </si>
  <si>
    <t>[player247535161]</t>
  </si>
  <si>
    <t>name=Ilias Pansos</t>
  </si>
  <si>
    <t>sal=610000</t>
  </si>
  <si>
    <t>mkt=272900</t>
  </si>
  <si>
    <t>gev=23</t>
  </si>
  <si>
    <t>[player247513334]</t>
  </si>
  <si>
    <t>name=Jan Olsson</t>
  </si>
  <si>
    <t>bac=11</t>
  </si>
  <si>
    <t>sal=586800</t>
  </si>
  <si>
    <t>mkt=273590</t>
  </si>
  <si>
    <t>gev=33</t>
  </si>
  <si>
    <t>speciality=1</t>
  </si>
  <si>
    <t>specialityLabel=Technical</t>
  </si>
  <si>
    <t>agedays=21</t>
  </si>
  <si>
    <t>mkt=129520</t>
  </si>
  <si>
    <t>Caps=11</t>
  </si>
  <si>
    <t>[player183543611]</t>
  </si>
  <si>
    <t>name=Kjell Pettersson</t>
  </si>
  <si>
    <t>ald=33</t>
  </si>
  <si>
    <t>rut=18</t>
  </si>
  <si>
    <t>sal=532900</t>
  </si>
  <si>
    <t>mkt=82500</t>
  </si>
  <si>
    <t>gev=59</t>
  </si>
  <si>
    <t>Caps=23</t>
  </si>
  <si>
    <t>[player207633998]</t>
  </si>
  <si>
    <t>name=Klas 'Biffen' Larsson</t>
  </si>
  <si>
    <t>agedays=24</t>
  </si>
  <si>
    <t>bac=5</t>
  </si>
  <si>
    <t>rut=19</t>
  </si>
  <si>
    <t>sal=697400</t>
  </si>
  <si>
    <t>mkt=130490</t>
  </si>
  <si>
    <t>gev=84</t>
  </si>
  <si>
    <t>Caps=33</t>
  </si>
  <si>
    <t>[player214263616]</t>
  </si>
  <si>
    <t>name=Kristian 'Aspen' Aspenskär</t>
  </si>
  <si>
    <t>agedays=62</t>
  </si>
  <si>
    <t>sal=853000</t>
  </si>
  <si>
    <t>mkt=223310</t>
  </si>
  <si>
    <t>gev=62</t>
  </si>
  <si>
    <t>[player190601086]</t>
  </si>
  <si>
    <t>name=Olof Gustavsson</t>
  </si>
  <si>
    <t>agedays=36</t>
  </si>
  <si>
    <t>bac=8</t>
  </si>
  <si>
    <t>sal=579100</t>
  </si>
  <si>
    <t>mkt=128130</t>
  </si>
  <si>
    <t>hat=2</t>
  </si>
  <si>
    <t>[player193881889]</t>
  </si>
  <si>
    <t>name=Rickard 'Superstar' Andersson</t>
  </si>
  <si>
    <t>sal=552200</t>
  </si>
  <si>
    <t>mkt=171650</t>
  </si>
  <si>
    <t>Caps=19</t>
  </si>
  <si>
    <t>CapsU20=11</t>
  </si>
  <si>
    <t>[player210076828]</t>
  </si>
  <si>
    <t>name=Roland 'DubbelRolle' Paulsson</t>
  </si>
  <si>
    <t>agedays=93</t>
  </si>
  <si>
    <t>mkt=245590</t>
  </si>
  <si>
    <t>gev=36</t>
  </si>
  <si>
    <t>PlayerNumber=11</t>
  </si>
  <si>
    <t>Caps=7</t>
  </si>
  <si>
    <t>agedays=84</t>
  </si>
  <si>
    <t>[player176619691]</t>
  </si>
  <si>
    <t>name=Stefan Hökborn</t>
  </si>
  <si>
    <t>agedays=82</t>
  </si>
  <si>
    <t>ytt=7</t>
  </si>
  <si>
    <t>fas=13</t>
  </si>
  <si>
    <t>sal=663120</t>
  </si>
  <si>
    <t>mkt=92150</t>
  </si>
  <si>
    <t>gev=81</t>
  </si>
  <si>
    <t>CapsU20=5</t>
  </si>
  <si>
    <t>[player259580739]</t>
  </si>
  <si>
    <t>name=Stefan Killér</t>
  </si>
  <si>
    <t>sal=484500</t>
  </si>
  <si>
    <t>mkt=217320</t>
  </si>
  <si>
    <t>CapsU20=21</t>
  </si>
  <si>
    <t>[player205015504]</t>
  </si>
  <si>
    <t>name=Stefan 'Opparn' Stensson</t>
  </si>
  <si>
    <t>agedays=20</t>
  </si>
  <si>
    <t>sal=827700</t>
  </si>
  <si>
    <t>mkt=146310</t>
  </si>
  <si>
    <t>gev=58</t>
  </si>
  <si>
    <t>[player273563146]</t>
  </si>
  <si>
    <t>name=Tapio Jyräsalo</t>
  </si>
  <si>
    <t>agedays=8</t>
  </si>
  <si>
    <t>sal=697100</t>
  </si>
  <si>
    <t>mkt=243630</t>
  </si>
  <si>
    <t>gev=34</t>
  </si>
  <si>
    <t>CapsU20=9</t>
  </si>
  <si>
    <t>[player242373740]</t>
  </si>
  <si>
    <t>name=Tomas Oskarsson</t>
  </si>
  <si>
    <t>agedays=40</t>
  </si>
  <si>
    <t>sal=665800</t>
  </si>
  <si>
    <t>mkt=284600</t>
  </si>
  <si>
    <t>gev=26</t>
  </si>
  <si>
    <t>[player248139545]</t>
  </si>
  <si>
    <t>name=Ulf Stensson</t>
  </si>
  <si>
    <t>fas=9</t>
  </si>
  <si>
    <t>sal=599400</t>
  </si>
  <si>
    <t>mkt=260050</t>
  </si>
  <si>
    <t>gev=46</t>
  </si>
  <si>
    <t>Caps=5</t>
  </si>
  <si>
    <t>[player272309617]</t>
  </si>
  <si>
    <t>name=Wille Ecken</t>
  </si>
  <si>
    <t>agedays=4</t>
  </si>
  <si>
    <t>sal=580600</t>
  </si>
  <si>
    <t>mkt=264610</t>
  </si>
  <si>
    <t>[player272976628]</t>
  </si>
  <si>
    <t>name=Aden Shariff</t>
  </si>
  <si>
    <t>agedays=108</t>
  </si>
  <si>
    <t>mal=17</t>
  </si>
  <si>
    <t>sal=664440</t>
  </si>
  <si>
    <t>mkt=208050</t>
  </si>
  <si>
    <t>gev=74</t>
  </si>
  <si>
    <t>[player268582412]</t>
  </si>
  <si>
    <t>name=Anders Andersson</t>
  </si>
  <si>
    <t>agedays=28</t>
  </si>
  <si>
    <t>mal=16</t>
  </si>
  <si>
    <t>bac=3</t>
  </si>
  <si>
    <t>rut=6</t>
  </si>
  <si>
    <t>sal=477840</t>
  </si>
  <si>
    <t>mkt=194800</t>
  </si>
  <si>
    <t>gev=80</t>
  </si>
  <si>
    <t>hat=5</t>
  </si>
  <si>
    <t>PlayerNumber=21</t>
  </si>
  <si>
    <t>[player298319685]</t>
  </si>
  <si>
    <t>name=Anders Olofsson</t>
  </si>
  <si>
    <t>ald=23</t>
  </si>
  <si>
    <t>ytt=9</t>
  </si>
  <si>
    <t>sal=395500</t>
  </si>
  <si>
    <t>mkt=237560</t>
  </si>
  <si>
    <t>gev=71</t>
  </si>
  <si>
    <t>gtl=2</t>
  </si>
  <si>
    <t>hat=4</t>
  </si>
  <si>
    <t>[player272697299]</t>
  </si>
  <si>
    <t>name=Björn Falander</t>
  </si>
  <si>
    <t>sal=514600</t>
  </si>
  <si>
    <t>mkt=281620</t>
  </si>
  <si>
    <t>gev=87</t>
  </si>
  <si>
    <t>PlayerNumber=22</t>
  </si>
  <si>
    <t>[player248158195]</t>
  </si>
  <si>
    <t>name=Frej Beckborn</t>
  </si>
  <si>
    <t>mal=15</t>
  </si>
  <si>
    <t>sal=325800</t>
  </si>
  <si>
    <t>mkt=301390</t>
  </si>
  <si>
    <t>[player295512574]</t>
  </si>
  <si>
    <t>name=Ginters 'Bombardero' Kurvis</t>
  </si>
  <si>
    <t>ald=24</t>
  </si>
  <si>
    <t>rut=5</t>
  </si>
  <si>
    <t>sal=514400</t>
  </si>
  <si>
    <t>mkt=152080</t>
  </si>
  <si>
    <t>hat=6</t>
  </si>
  <si>
    <t>[player308952082]</t>
  </si>
  <si>
    <t>name=Johan Svensson</t>
  </si>
  <si>
    <t>agedays=5</t>
  </si>
  <si>
    <t>spe=5</t>
  </si>
  <si>
    <t>rut=4</t>
  </si>
  <si>
    <t>sal=222000</t>
  </si>
  <si>
    <t>mkt=101400</t>
  </si>
  <si>
    <t>PlayerNumber=13</t>
  </si>
  <si>
    <t>mkt=130880</t>
  </si>
  <si>
    <t>[player181165578]</t>
  </si>
  <si>
    <t>name=Lars Carlstedt</t>
  </si>
  <si>
    <t>agedays=18</t>
  </si>
  <si>
    <t>spe=0</t>
  </si>
  <si>
    <t>ytt=8</t>
  </si>
  <si>
    <t>bac=0</t>
  </si>
  <si>
    <t>sal=390400</t>
  </si>
  <si>
    <t>mkt=54920</t>
  </si>
  <si>
    <t>gev=207</t>
  </si>
  <si>
    <t>hat=17</t>
  </si>
  <si>
    <t>Caps=30</t>
  </si>
  <si>
    <t>CapsU20=18</t>
  </si>
  <si>
    <t>[player286316997]</t>
  </si>
  <si>
    <t>name=Lars Tormar</t>
  </si>
  <si>
    <t>agedays=90</t>
  </si>
  <si>
    <t>ytt=12</t>
  </si>
  <si>
    <t>sal=305200</t>
  </si>
  <si>
    <t>mkt=202230</t>
  </si>
  <si>
    <t>[player306152885]</t>
  </si>
  <si>
    <t>name=Melker 'Farbror' Hjorting</t>
  </si>
  <si>
    <t>sal=278700</t>
  </si>
  <si>
    <t>mkt=184530</t>
  </si>
  <si>
    <t>gev=64</t>
  </si>
  <si>
    <t>[player273693540]</t>
  </si>
  <si>
    <t>name=Niclas 'Gulle' Gullbratt</t>
  </si>
  <si>
    <t>agedays=98</t>
  </si>
  <si>
    <t>sal=319600</t>
  </si>
  <si>
    <t>mkt=277370</t>
  </si>
  <si>
    <t>gev=122</t>
  </si>
  <si>
    <t>[player296551432]</t>
  </si>
  <si>
    <t>name=Per Åh</t>
  </si>
  <si>
    <t>agedays=6</t>
  </si>
  <si>
    <t>sal=310500</t>
  </si>
  <si>
    <t>mkt=174050</t>
  </si>
  <si>
    <t>PlayerNumber=12</t>
  </si>
  <si>
    <t>[player303819320]</t>
  </si>
  <si>
    <t>name=Per Ång</t>
  </si>
  <si>
    <t>sal=326400</t>
  </si>
  <si>
    <t>mkt=123260</t>
  </si>
  <si>
    <t>gev=44</t>
  </si>
  <si>
    <t>PlayerNumber=99</t>
  </si>
  <si>
    <t>[player296949148]</t>
  </si>
  <si>
    <t>name=Pör Ederberg</t>
  </si>
  <si>
    <t>sal=345240</t>
  </si>
  <si>
    <t>mkt=212460</t>
  </si>
  <si>
    <t>[player287329348]</t>
  </si>
  <si>
    <t>name=Robert 'Morfar' Billner</t>
  </si>
  <si>
    <t>agedays=77</t>
  </si>
  <si>
    <t>sal=320200</t>
  </si>
  <si>
    <t>mkt=250070</t>
  </si>
  <si>
    <t>PlayerNumber=8</t>
  </si>
  <si>
    <t>[player296547726]</t>
  </si>
  <si>
    <t>name=Thomas Håkansson</t>
  </si>
  <si>
    <t>sal=217300</t>
  </si>
  <si>
    <t>mkt=133930</t>
  </si>
  <si>
    <t>gev=72</t>
  </si>
  <si>
    <t>gtl=3</t>
  </si>
  <si>
    <t>[player306814274]</t>
  </si>
  <si>
    <t>name=Torbjörn Jeppsson</t>
  </si>
  <si>
    <t>bac=2</t>
  </si>
  <si>
    <t>sal=327800</t>
  </si>
  <si>
    <t>mkt=129080</t>
  </si>
  <si>
    <t>gev=39</t>
  </si>
  <si>
    <t>PlayerNumber=15</t>
  </si>
  <si>
    <t>[player272718481]</t>
  </si>
  <si>
    <t>name=Urban 'Ubbe' Danielsson</t>
  </si>
  <si>
    <t>sal=324900</t>
  </si>
  <si>
    <t>mkt=296210</t>
  </si>
  <si>
    <t>gev=103</t>
  </si>
  <si>
    <t>hat=8</t>
  </si>
  <si>
    <t>[player231989217]</t>
  </si>
  <si>
    <t>name=Algot Grenkvist</t>
  </si>
  <si>
    <t>agedays=17</t>
  </si>
  <si>
    <t>spe=16</t>
  </si>
  <si>
    <t>ytt=17</t>
  </si>
  <si>
    <t>sal=562200</t>
  </si>
  <si>
    <t>mkt=250390</t>
  </si>
  <si>
    <t>gev=63</t>
  </si>
  <si>
    <t>[player228553134]</t>
  </si>
  <si>
    <t>name=Claes Oskarsson</t>
  </si>
  <si>
    <t>sal=392040</t>
  </si>
  <si>
    <t>mkt=231510</t>
  </si>
  <si>
    <t>PlayerNumber=7</t>
  </si>
  <si>
    <t>[player226923909]</t>
  </si>
  <si>
    <t>name=Johan Josefsson</t>
  </si>
  <si>
    <t>sal=555900</t>
  </si>
  <si>
    <t>mkt=169960</t>
  </si>
  <si>
    <t>PlayerNumber=16</t>
  </si>
  <si>
    <t>[player258561354]</t>
  </si>
  <si>
    <t>name=Kent Grundhall</t>
  </si>
  <si>
    <t>sal=414700</t>
  </si>
  <si>
    <t>mkt=332500</t>
  </si>
  <si>
    <t>CapsU20=25</t>
  </si>
  <si>
    <t>[player202208268]</t>
  </si>
  <si>
    <t>name=Lars 'La Primadonna' Carlsson</t>
  </si>
  <si>
    <t>agedays=64</t>
  </si>
  <si>
    <t>sal=448500</t>
  </si>
  <si>
    <t>mkt=180470</t>
  </si>
  <si>
    <t>Caps=25</t>
  </si>
  <si>
    <t>[player259813763]</t>
  </si>
  <si>
    <t>name=Māris Sunelis</t>
  </si>
  <si>
    <t>agedays=10</t>
  </si>
  <si>
    <t>sal=983640</t>
  </si>
  <si>
    <t>mkt=433780</t>
  </si>
  <si>
    <t>[player232175021]</t>
  </si>
  <si>
    <t>name=Martin 'Duvan' Duvstad</t>
  </si>
  <si>
    <t>sal=501200</t>
  </si>
  <si>
    <t>mkt=289300</t>
  </si>
  <si>
    <t>Caps=17</t>
  </si>
  <si>
    <t>[player191252437]</t>
  </si>
  <si>
    <t>name=Mikael Åhing</t>
  </si>
  <si>
    <t>sal=284880</t>
  </si>
  <si>
    <t>mkt=162220</t>
  </si>
  <si>
    <t>gev=98</t>
  </si>
  <si>
    <t>Caps=12</t>
  </si>
  <si>
    <t>[player223939311]</t>
  </si>
  <si>
    <t>name=Oliver 'Tapas' Pettersson</t>
  </si>
  <si>
    <t>agedays=106</t>
  </si>
  <si>
    <t>sal=483700</t>
  </si>
  <si>
    <t>mkt=271660</t>
  </si>
  <si>
    <t>[player195107750]</t>
  </si>
  <si>
    <t>name=Onni Postinen</t>
  </si>
  <si>
    <t>agedays=13</t>
  </si>
  <si>
    <t>ytt=18</t>
  </si>
  <si>
    <t>mlv=0</t>
  </si>
  <si>
    <t>sal=526700</t>
  </si>
  <si>
    <t>mkt=217060</t>
  </si>
  <si>
    <t>gev=82</t>
  </si>
  <si>
    <t>Caps=31</t>
  </si>
  <si>
    <t>[player185823751]</t>
  </si>
  <si>
    <t>name=Per Nederblad</t>
  </si>
  <si>
    <t>agedays=29</t>
  </si>
  <si>
    <t>sal=401880</t>
  </si>
  <si>
    <t>mkt=65600</t>
  </si>
  <si>
    <t>gev=95</t>
  </si>
  <si>
    <t>Caps=32</t>
  </si>
  <si>
    <t>[player268159628]</t>
  </si>
  <si>
    <t>name=Alexander Utterhult</t>
  </si>
  <si>
    <t>agedays=86</t>
  </si>
  <si>
    <t>mal=13</t>
  </si>
  <si>
    <t>fra=16</t>
  </si>
  <si>
    <t>sal=246700</t>
  </si>
  <si>
    <t>mkt=263310</t>
  </si>
  <si>
    <t>gev=53</t>
  </si>
  <si>
    <t>[player243551699]</t>
  </si>
  <si>
    <t>name=Anders Jonasson</t>
  </si>
  <si>
    <t>agedays=25</t>
  </si>
  <si>
    <t>mal=9</t>
  </si>
  <si>
    <t>fra=15</t>
  </si>
  <si>
    <t>sal=429400</t>
  </si>
  <si>
    <t>mkt=251050</t>
  </si>
  <si>
    <t>[player223956812]</t>
  </si>
  <si>
    <t>name=Calle Åhkvist</t>
  </si>
  <si>
    <t>agedays=91</t>
  </si>
  <si>
    <t>rut=15</t>
  </si>
  <si>
    <t>sal=296000</t>
  </si>
  <si>
    <t>mkt=266800</t>
  </si>
  <si>
    <t>gev=142</t>
  </si>
  <si>
    <t>hat=11</t>
  </si>
  <si>
    <t>[player272675537]</t>
  </si>
  <si>
    <t>name=Leon 'Sunspot' Nederland</t>
  </si>
  <si>
    <t>agedays=110</t>
  </si>
  <si>
    <t>sal=204000</t>
  </si>
  <si>
    <t>mkt=228630</t>
  </si>
  <si>
    <t>gev=61</t>
  </si>
  <si>
    <t>[player255387627]</t>
  </si>
  <si>
    <t>name=Nicolai Carlsson</t>
  </si>
  <si>
    <t>mal=14</t>
  </si>
  <si>
    <t>sal=253000</t>
  </si>
  <si>
    <t>mkt=270780</t>
  </si>
  <si>
    <t>[player233860673]</t>
  </si>
  <si>
    <t>name=Niklas Eriksson</t>
  </si>
  <si>
    <t>sal=487900</t>
  </si>
  <si>
    <t>mkt=292470</t>
  </si>
  <si>
    <t>gev=83</t>
  </si>
  <si>
    <t>CapsU20=15</t>
  </si>
  <si>
    <t>[player290901139]</t>
  </si>
  <si>
    <t>name=Noah Persson</t>
  </si>
  <si>
    <t>agedays=52</t>
  </si>
  <si>
    <t>mal=10</t>
  </si>
  <si>
    <t>sal=223900</t>
  </si>
  <si>
    <t>mkt=196160</t>
  </si>
  <si>
    <t>[player286843178]</t>
  </si>
  <si>
    <t>name=Peter Riskvist</t>
  </si>
  <si>
    <t>sal=327900</t>
  </si>
  <si>
    <t>mkt=266320</t>
  </si>
  <si>
    <t>gev=43</t>
  </si>
  <si>
    <t>[player240850629]</t>
  </si>
  <si>
    <t>name=Peter Silfwer</t>
  </si>
  <si>
    <t>agedays=14</t>
  </si>
  <si>
    <t>mal=11</t>
  </si>
  <si>
    <t>sal=333300</t>
  </si>
  <si>
    <t>mkt=252880</t>
  </si>
  <si>
    <t>[player274129942]</t>
  </si>
  <si>
    <t>name=Roland 'Peps' Persson</t>
  </si>
  <si>
    <t>sal=251400</t>
  </si>
  <si>
    <t>mkt=269390</t>
  </si>
  <si>
    <t>gev=47</t>
  </si>
  <si>
    <t>PlayerNumber=61</t>
  </si>
  <si>
    <t>[player242687866]</t>
  </si>
  <si>
    <t>name=Svante Rogersson</t>
  </si>
  <si>
    <t>agedays=65</t>
  </si>
  <si>
    <t>sal=474200</t>
  </si>
  <si>
    <t>mkt=321830</t>
  </si>
  <si>
    <t>[player246037159]</t>
  </si>
  <si>
    <t>name=Tomas Bladell</t>
  </si>
  <si>
    <t>sal=613000</t>
  </si>
  <si>
    <t>mkt=314420</t>
  </si>
  <si>
    <t>PlayerNumber=18</t>
  </si>
  <si>
    <t>[player255565334]</t>
  </si>
  <si>
    <t>name=Ulf 'Babyface Killer' Rosenström</t>
  </si>
  <si>
    <t>agedays=27</t>
  </si>
  <si>
    <t>mal=12</t>
  </si>
  <si>
    <t>sal=290500</t>
  </si>
  <si>
    <t>mkt=333230</t>
  </si>
  <si>
    <t>[xtra]</t>
  </si>
  <si>
    <t>TrainingDate=2012-10-11 22:00:00</t>
  </si>
  <si>
    <t>EconomyDate=2012-10-14 00:00:01</t>
  </si>
  <si>
    <t>SeriesMatchDate=2012-10-14 10:00:00</t>
  </si>
  <si>
    <t>CurrencyName=kr</t>
  </si>
  <si>
    <t>CurrencyRate=1</t>
  </si>
  <si>
    <t>LogoURL=http://htsweden.htsv.se</t>
  </si>
  <si>
    <t>HasPromoted=False</t>
  </si>
  <si>
    <t>TrainerID=192033814</t>
  </si>
  <si>
    <t>TrainerName=Kjell 'Chefen' Anderström</t>
  </si>
  <si>
    <t>ArrivalDate=2009-01-01 03:33:33</t>
  </si>
  <si>
    <t>LeagueLevelUnitID=1</t>
  </si>
  <si>
    <t>[lastlineup]</t>
  </si>
  <si>
    <t>[hr]</t>
  </si>
  <si>
    <t>[br]</t>
  </si>
  <si>
    <t>[td colspan=2]</t>
  </si>
  <si>
    <t>Värde</t>
  </si>
  <si>
    <t>Förmågenivå</t>
  </si>
  <si>
    <t>Trackervikter</t>
  </si>
  <si>
    <t>obefintlig</t>
  </si>
  <si>
    <t>Förmåga</t>
  </si>
  <si>
    <t>IB</t>
  </si>
  <si>
    <t>YB</t>
  </si>
  <si>
    <t>katastrofal</t>
  </si>
  <si>
    <t>usel</t>
  </si>
  <si>
    <t>dålig</t>
  </si>
  <si>
    <t>hyfsad</t>
  </si>
  <si>
    <t>bra</t>
  </si>
  <si>
    <t>ypperlig</t>
  </si>
  <si>
    <t>enastående</t>
  </si>
  <si>
    <t>fenomenal</t>
  </si>
  <si>
    <t>unik</t>
  </si>
  <si>
    <t>älskad</t>
  </si>
  <si>
    <t>legendarisk</t>
  </si>
  <si>
    <t>populär</t>
  </si>
  <si>
    <t>gudabenådad</t>
  </si>
  <si>
    <t>genomsympatisk</t>
  </si>
  <si>
    <t>övernaturlig</t>
  </si>
  <si>
    <t>sympatisk</t>
  </si>
  <si>
    <t>oförglömlig</t>
  </si>
  <si>
    <t>kontroversiell</t>
  </si>
  <si>
    <t>himmelsk</t>
  </si>
  <si>
    <t>otrevlig</t>
  </si>
  <si>
    <t>titanisk</t>
  </si>
  <si>
    <t>utomjordisk</t>
  </si>
  <si>
    <t>älskad lagkamrat</t>
  </si>
  <si>
    <t>mytomspunnen</t>
  </si>
  <si>
    <t>populär kille</t>
  </si>
  <si>
    <t>magisk</t>
  </si>
  <si>
    <t>genomsympatisk kille</t>
  </si>
  <si>
    <t>utopisk</t>
  </si>
  <si>
    <t>sympatisk kille</t>
  </si>
  <si>
    <t>gudomlig</t>
  </si>
  <si>
    <t>kontroversiell person</t>
  </si>
  <si>
    <t>gudomlig+1</t>
  </si>
  <si>
    <t>otrevlig typ</t>
  </si>
  <si>
    <t>gudomlig+2</t>
  </si>
  <si>
    <t>gudomlig+3</t>
  </si>
  <si>
    <t>offensiv tränare</t>
  </si>
  <si>
    <t>gudomlig+4</t>
  </si>
  <si>
    <t>balanserad tränare</t>
  </si>
  <si>
    <t>gudomlig+5</t>
  </si>
  <si>
    <t>defensiv tränare</t>
  </si>
  <si>
    <t>gudomlig+6</t>
  </si>
  <si>
    <t>gudomlig+7</t>
  </si>
  <si>
    <t>beloved team member</t>
  </si>
  <si>
    <t>gudomlig+8</t>
  </si>
  <si>
    <t>popular guy</t>
  </si>
  <si>
    <t>gudomlig+9</t>
  </si>
  <si>
    <t>sympathetic guy</t>
  </si>
  <si>
    <t>gudomlig+10</t>
  </si>
  <si>
    <t>pleasant guy</t>
  </si>
  <si>
    <t>gudomlig+11</t>
  </si>
  <si>
    <t>controversial person</t>
  </si>
  <si>
    <t>gudomlig+12</t>
  </si>
  <si>
    <t>nasty fellow</t>
  </si>
  <si>
    <t>gudomlig+13</t>
  </si>
  <si>
    <t>gudomlig+14</t>
  </si>
  <si>
    <t>gudomlig+15</t>
  </si>
  <si>
    <t>gudomlig+16</t>
  </si>
  <si>
    <t>gudomlig+17</t>
  </si>
  <si>
    <t>gudomlig+18</t>
  </si>
  <si>
    <t>gudomlig+19</t>
  </si>
  <si>
    <t>gudomlig+20</t>
  </si>
  <si>
    <t>PlayerNumber=</t>
  </si>
</sst>
</file>

<file path=xl/styles.xml><?xml version="1.0" encoding="utf-8"?>
<styleSheet xmlns="http://schemas.openxmlformats.org/spreadsheetml/2006/main">
  <numFmts count="2">
    <numFmt numFmtId="164" formatCode="yyyy\-mm\-dd;@"/>
    <numFmt numFmtId="165" formatCode="h:mm:ss;@"/>
  </numFmts>
  <fonts count="13"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color rgb="FF000000"/>
      <name val="Arial"/>
    </font>
  </fonts>
  <fills count="13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FE2F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wrapText="1"/>
    </xf>
    <xf numFmtId="0" fontId="0" fillId="3" borderId="0" xfId="0" applyFill="1" applyAlignment="1">
      <alignment horizontal="center" wrapText="1"/>
    </xf>
    <xf numFmtId="0" fontId="0" fillId="4" borderId="0" xfId="0" applyFill="1" applyAlignment="1">
      <alignment wrapText="1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0" fontId="3" fillId="5" borderId="0" xfId="0" applyFont="1" applyFill="1" applyAlignment="1">
      <alignment wrapText="1"/>
    </xf>
    <xf numFmtId="0" fontId="0" fillId="6" borderId="0" xfId="0" applyFill="1" applyAlignment="1">
      <alignment horizontal="left" wrapText="1"/>
    </xf>
    <xf numFmtId="0" fontId="4" fillId="0" borderId="0" xfId="0" applyFont="1" applyAlignment="1">
      <alignment horizontal="right"/>
    </xf>
    <xf numFmtId="0" fontId="5" fillId="7" borderId="0" xfId="0" applyFont="1" applyFill="1" applyAlignment="1">
      <alignment horizontal="right" wrapText="1"/>
    </xf>
    <xf numFmtId="0" fontId="6" fillId="0" borderId="0" xfId="0" applyFont="1" applyAlignment="1">
      <alignment wrapText="1"/>
    </xf>
    <xf numFmtId="165" fontId="0" fillId="0" borderId="0" xfId="0" applyNumberFormat="1" applyAlignment="1">
      <alignment wrapText="1"/>
    </xf>
    <xf numFmtId="0" fontId="7" fillId="8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0" fontId="9" fillId="9" borderId="0" xfId="0" applyFont="1" applyFill="1" applyAlignment="1">
      <alignment horizontal="left" wrapText="1"/>
    </xf>
    <xf numFmtId="0" fontId="10" fillId="10" borderId="0" xfId="0" applyFont="1" applyFill="1" applyAlignment="1">
      <alignment wrapText="1"/>
    </xf>
    <xf numFmtId="0" fontId="11" fillId="0" borderId="0" xfId="0" applyFont="1"/>
    <xf numFmtId="0" fontId="0" fillId="11" borderId="0" xfId="0" applyFill="1" applyAlignment="1">
      <alignment wrapText="1"/>
    </xf>
    <xf numFmtId="0" fontId="12" fillId="12" borderId="0" xfId="0" applyFont="1" applyFill="1" applyAlignment="1">
      <alignment horizontal="center" wrapText="1"/>
    </xf>
    <xf numFmtId="0" fontId="0" fillId="0" borderId="0" xfId="0" applyNumberFormat="1" applyAlignment="1">
      <alignment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392"/>
  <sheetViews>
    <sheetView tabSelected="1" zoomScale="70" zoomScaleNormal="70" workbookViewId="0">
      <pane ySplit="1" topLeftCell="A2" activePane="bottomLeft" state="frozen"/>
      <selection pane="bottomLeft" activeCell="A2" sqref="A2"/>
    </sheetView>
  </sheetViews>
  <sheetFormatPr defaultColWidth="17.109375" defaultRowHeight="12.75" customHeight="1"/>
  <cols>
    <col min="1" max="1" width="48.5546875" customWidth="1"/>
    <col min="3" max="3" width="31" customWidth="1"/>
    <col min="4" max="4" width="11.6640625" customWidth="1"/>
    <col min="5" max="5" width="31.33203125" customWidth="1"/>
    <col min="6" max="6" width="70.44140625" customWidth="1"/>
    <col min="7" max="7" width="28.5546875" customWidth="1"/>
  </cols>
  <sheetData>
    <row r="1" spans="1:7" ht="12.75" customHeight="1">
      <c r="A1" s="13" t="s">
        <v>0</v>
      </c>
      <c r="B1" s="1" t="s">
        <v>1</v>
      </c>
      <c r="C1" t="s">
        <v>2</v>
      </c>
      <c r="D1" t="s">
        <v>3</v>
      </c>
      <c r="E1" t="s">
        <v>0</v>
      </c>
      <c r="F1" t="s">
        <v>4</v>
      </c>
      <c r="G1" t="s">
        <v>5</v>
      </c>
    </row>
    <row r="2" spans="1:7">
      <c r="A2" s="19" t="s">
        <v>6</v>
      </c>
      <c r="B2" s="1"/>
      <c r="E2" t="str">
        <f>A2</f>
        <v>[basics]</v>
      </c>
    </row>
    <row r="3" spans="1:7">
      <c r="A3" s="19" t="s">
        <v>7</v>
      </c>
      <c r="B3" s="1"/>
      <c r="D3" s="14">
        <v>0.33333333333333298</v>
      </c>
      <c r="E3" t="str">
        <f>A3</f>
        <v>application=HO</v>
      </c>
    </row>
    <row r="4" spans="1:7" ht="14.4">
      <c r="A4" s="19" t="s">
        <v>8</v>
      </c>
      <c r="B4" s="1" t="s">
        <v>9</v>
      </c>
      <c r="C4" s="22" t="e">
        <f>DATEVALUE(D5)-DATEVALUE(C5)</f>
        <v>#VALUE!</v>
      </c>
      <c r="E4" t="str">
        <f>A4</f>
        <v>appversion=1.43</v>
      </c>
    </row>
    <row r="5" spans="1:7">
      <c r="A5" s="19" t="s">
        <v>10</v>
      </c>
      <c r="B5" s="1" t="s">
        <v>11</v>
      </c>
      <c r="C5" t="str">
        <f>MID(A5,6,(LEN(A5)-14))</f>
        <v>2012-10-08</v>
      </c>
      <c r="D5" s="8" t="s">
        <v>12</v>
      </c>
      <c r="E5" t="str">
        <f>CONCATENATE(LEFT(A5,5),D5," ",D3)</f>
        <v>date='2012-10-18 0,333333333333333</v>
      </c>
    </row>
    <row r="6" spans="1:7">
      <c r="A6" s="19" t="s">
        <v>13</v>
      </c>
      <c r="B6" s="1"/>
      <c r="E6" t="str">
        <f>A6</f>
        <v>season=50</v>
      </c>
    </row>
    <row r="7" spans="1:7">
      <c r="A7" s="19" t="s">
        <v>14</v>
      </c>
      <c r="B7" s="1"/>
      <c r="D7">
        <v>3</v>
      </c>
      <c r="E7" t="str">
        <f>CONCATENATE(LEFT(A7,(LEN(A7)-1)),D7)</f>
        <v>matchround=3</v>
      </c>
    </row>
    <row r="8" spans="1:7">
      <c r="A8" s="19" t="s">
        <v>15</v>
      </c>
      <c r="B8" s="1"/>
      <c r="E8" t="str">
        <f t="shared" ref="E8:E39" si="0">A8</f>
        <v>teamID=3000</v>
      </c>
    </row>
    <row r="9" spans="1:7">
      <c r="A9" s="19" t="s">
        <v>16</v>
      </c>
      <c r="B9" s="1"/>
      <c r="E9" t="str">
        <f t="shared" si="0"/>
        <v>teamName=Sverige</v>
      </c>
    </row>
    <row r="10" spans="1:7">
      <c r="A10" s="19" t="s">
        <v>17</v>
      </c>
      <c r="B10" s="1"/>
      <c r="E10" t="str">
        <f t="shared" si="0"/>
        <v>owner=Scox_</v>
      </c>
    </row>
    <row r="11" spans="1:7">
      <c r="A11" s="19" t="s">
        <v>18</v>
      </c>
      <c r="B11" s="1"/>
      <c r="E11" t="str">
        <f t="shared" si="0"/>
        <v>ownerEmail=0</v>
      </c>
    </row>
    <row r="12" spans="1:7">
      <c r="A12" s="19" t="s">
        <v>19</v>
      </c>
      <c r="B12" s="1"/>
      <c r="E12" t="str">
        <f t="shared" si="0"/>
        <v>ownerICQ=10553628</v>
      </c>
    </row>
    <row r="13" spans="1:7">
      <c r="A13" s="19" t="s">
        <v>20</v>
      </c>
      <c r="B13" s="1"/>
      <c r="E13" t="str">
        <f t="shared" si="0"/>
        <v>ownerHomepage=http://www.htsweden.se/</v>
      </c>
    </row>
    <row r="14" spans="1:7">
      <c r="A14" s="19" t="s">
        <v>21</v>
      </c>
      <c r="B14" s="1"/>
      <c r="E14" t="str">
        <f t="shared" si="0"/>
        <v>countryID=1</v>
      </c>
    </row>
    <row r="15" spans="1:7">
      <c r="A15" s="19" t="s">
        <v>22</v>
      </c>
      <c r="B15" s="1"/>
      <c r="E15" t="str">
        <f t="shared" si="0"/>
        <v>leagueID=1</v>
      </c>
    </row>
    <row r="16" spans="1:7">
      <c r="A16" s="19" t="s">
        <v>23</v>
      </c>
      <c r="B16" s="1"/>
      <c r="E16" t="str">
        <f t="shared" si="0"/>
        <v>regionID=0</v>
      </c>
    </row>
    <row r="17" spans="1:5">
      <c r="A17" s="19" t="s">
        <v>24</v>
      </c>
      <c r="B17" s="1"/>
      <c r="E17" t="str">
        <f t="shared" si="0"/>
        <v>[league]</v>
      </c>
    </row>
    <row r="18" spans="1:5">
      <c r="A18" s="19" t="s">
        <v>25</v>
      </c>
      <c r="B18" s="1"/>
      <c r="E18" t="str">
        <f t="shared" si="0"/>
        <v>serie=III.42</v>
      </c>
    </row>
    <row r="19" spans="1:5">
      <c r="A19" s="19" t="s">
        <v>26</v>
      </c>
      <c r="B19" s="1"/>
      <c r="E19" t="str">
        <f t="shared" si="0"/>
        <v>spelade=0</v>
      </c>
    </row>
    <row r="20" spans="1:5">
      <c r="A20" s="19" t="s">
        <v>27</v>
      </c>
      <c r="B20" s="1"/>
      <c r="E20" t="str">
        <f t="shared" si="0"/>
        <v>gjorda=0</v>
      </c>
    </row>
    <row r="21" spans="1:5">
      <c r="A21" s="19" t="s">
        <v>28</v>
      </c>
      <c r="B21" s="1"/>
      <c r="E21" t="str">
        <f t="shared" si="0"/>
        <v>inslappta=0</v>
      </c>
    </row>
    <row r="22" spans="1:5">
      <c r="A22" s="19" t="s">
        <v>29</v>
      </c>
      <c r="B22" s="1"/>
      <c r="E22" t="str">
        <f t="shared" si="0"/>
        <v>poang=0</v>
      </c>
    </row>
    <row r="23" spans="1:5">
      <c r="A23" s="19" t="s">
        <v>30</v>
      </c>
      <c r="B23" s="1"/>
      <c r="E23" t="str">
        <f t="shared" si="0"/>
        <v>placering=3</v>
      </c>
    </row>
    <row r="24" spans="1:5">
      <c r="A24" s="19" t="s">
        <v>31</v>
      </c>
      <c r="B24" s="1"/>
      <c r="E24" t="str">
        <f t="shared" si="0"/>
        <v>[club]</v>
      </c>
    </row>
    <row r="25" spans="1:5">
      <c r="A25" s="19" t="s">
        <v>32</v>
      </c>
      <c r="B25" s="1"/>
      <c r="E25" t="str">
        <f t="shared" si="0"/>
        <v>mvTranare=0</v>
      </c>
    </row>
    <row r="26" spans="1:5">
      <c r="A26" s="19" t="s">
        <v>33</v>
      </c>
      <c r="B26" s="1"/>
      <c r="E26" t="str">
        <f t="shared" si="0"/>
        <v>hjTranare=0</v>
      </c>
    </row>
    <row r="27" spans="1:5">
      <c r="A27" s="19" t="s">
        <v>34</v>
      </c>
      <c r="B27" s="1"/>
      <c r="E27" t="str">
        <f t="shared" si="0"/>
        <v>psykolog=0</v>
      </c>
    </row>
    <row r="28" spans="1:5">
      <c r="A28" s="19" t="s">
        <v>35</v>
      </c>
      <c r="B28" s="1"/>
      <c r="E28" t="str">
        <f t="shared" si="0"/>
        <v>presstalesman=0</v>
      </c>
    </row>
    <row r="29" spans="1:5">
      <c r="A29" s="19" t="s">
        <v>36</v>
      </c>
      <c r="B29" s="1"/>
      <c r="E29" t="str">
        <f t="shared" si="0"/>
        <v>ekonom=0</v>
      </c>
    </row>
    <row r="30" spans="1:5">
      <c r="A30" s="19" t="s">
        <v>37</v>
      </c>
      <c r="B30" s="1"/>
      <c r="E30" t="str">
        <f t="shared" si="0"/>
        <v>massor=0</v>
      </c>
    </row>
    <row r="31" spans="1:5">
      <c r="A31" s="19" t="s">
        <v>38</v>
      </c>
      <c r="B31" s="1"/>
      <c r="E31" t="str">
        <f t="shared" si="0"/>
        <v>lakare=0</v>
      </c>
    </row>
    <row r="32" spans="1:5">
      <c r="A32" s="19" t="s">
        <v>39</v>
      </c>
      <c r="B32" s="1"/>
      <c r="E32" t="str">
        <f t="shared" si="0"/>
        <v>juniorverksamhet=0</v>
      </c>
    </row>
    <row r="33" spans="1:5">
      <c r="A33" s="19" t="s">
        <v>40</v>
      </c>
      <c r="B33" s="1"/>
      <c r="E33" t="str">
        <f t="shared" si="0"/>
        <v>undefeated=0</v>
      </c>
    </row>
    <row r="34" spans="1:5">
      <c r="A34" s="19" t="s">
        <v>41</v>
      </c>
      <c r="B34" s="1"/>
      <c r="E34" t="str">
        <f t="shared" si="0"/>
        <v>victories=0</v>
      </c>
    </row>
    <row r="35" spans="1:5">
      <c r="A35" s="19" t="s">
        <v>42</v>
      </c>
      <c r="B35" s="1"/>
      <c r="E35" t="str">
        <f t="shared" si="0"/>
        <v>fanclub=1886</v>
      </c>
    </row>
    <row r="36" spans="1:5">
      <c r="A36" s="19" t="s">
        <v>43</v>
      </c>
      <c r="B36" s="1"/>
      <c r="E36" t="str">
        <f t="shared" si="0"/>
        <v>[team]</v>
      </c>
    </row>
    <row r="37" spans="1:5">
      <c r="A37" s="19" t="s">
        <v>44</v>
      </c>
      <c r="B37" s="1"/>
      <c r="E37" t="str">
        <f t="shared" si="0"/>
        <v>trLevel=100</v>
      </c>
    </row>
    <row r="38" spans="1:5">
      <c r="A38" s="19" t="s">
        <v>45</v>
      </c>
      <c r="B38" s="1"/>
      <c r="E38" t="str">
        <f t="shared" si="0"/>
        <v>staminaTrainingPart=5</v>
      </c>
    </row>
    <row r="39" spans="1:5">
      <c r="A39" s="19" t="s">
        <v>46</v>
      </c>
      <c r="B39" s="1"/>
      <c r="E39" t="str">
        <f t="shared" si="0"/>
        <v>trTypeValue=8</v>
      </c>
    </row>
    <row r="40" spans="1:5">
      <c r="A40" s="19" t="s">
        <v>47</v>
      </c>
      <c r="B40" s="1"/>
      <c r="E40" t="str">
        <f t="shared" ref="E40:E71" si="1">A40</f>
        <v>trType=Playmaking</v>
      </c>
    </row>
    <row r="41" spans="1:5">
      <c r="A41" s="19" t="s">
        <v>48</v>
      </c>
      <c r="B41" s="1"/>
      <c r="E41" t="str">
        <f t="shared" si="1"/>
        <v>stamningValue=0</v>
      </c>
    </row>
    <row r="42" spans="1:5">
      <c r="A42" s="19" t="s">
        <v>49</v>
      </c>
      <c r="B42" s="1"/>
      <c r="E42" t="str">
        <f t="shared" si="1"/>
        <v>stamning=like the Cold War</v>
      </c>
    </row>
    <row r="43" spans="1:5">
      <c r="A43" s="19" t="s">
        <v>50</v>
      </c>
      <c r="B43" s="1"/>
      <c r="E43" t="str">
        <f t="shared" si="1"/>
        <v>sjalvfortroendeValue=4</v>
      </c>
    </row>
    <row r="44" spans="1:5">
      <c r="A44" s="19" t="s">
        <v>51</v>
      </c>
      <c r="B44" s="1"/>
      <c r="E44" t="str">
        <f t="shared" si="1"/>
        <v>sjalvfortroende=decent</v>
      </c>
    </row>
    <row r="45" spans="1:5">
      <c r="A45" s="19" t="s">
        <v>52</v>
      </c>
      <c r="B45" s="1"/>
      <c r="E45" t="str">
        <f t="shared" si="1"/>
        <v>exper433=3</v>
      </c>
    </row>
    <row r="46" spans="1:5">
      <c r="A46" s="19" t="s">
        <v>53</v>
      </c>
      <c r="B46" s="1"/>
      <c r="E46" t="str">
        <f t="shared" si="1"/>
        <v>exper451=8</v>
      </c>
    </row>
    <row r="47" spans="1:5">
      <c r="A47" s="19" t="s">
        <v>54</v>
      </c>
      <c r="B47" s="1"/>
      <c r="E47" t="str">
        <f t="shared" si="1"/>
        <v>exper352=9</v>
      </c>
    </row>
    <row r="48" spans="1:5">
      <c r="A48" s="19" t="s">
        <v>55</v>
      </c>
      <c r="B48" s="1"/>
      <c r="E48" t="str">
        <f t="shared" si="1"/>
        <v>exper532=9</v>
      </c>
    </row>
    <row r="49" spans="1:5">
      <c r="A49" s="19" t="s">
        <v>56</v>
      </c>
      <c r="B49" s="1"/>
      <c r="E49" t="str">
        <f t="shared" si="1"/>
        <v>exper343=9</v>
      </c>
    </row>
    <row r="50" spans="1:5">
      <c r="A50" s="19" t="s">
        <v>57</v>
      </c>
      <c r="B50" s="1"/>
      <c r="E50" t="str">
        <f t="shared" si="1"/>
        <v>exper541=3</v>
      </c>
    </row>
    <row r="51" spans="1:5">
      <c r="A51" s="19" t="s">
        <v>58</v>
      </c>
      <c r="B51" s="1"/>
      <c r="E51" t="str">
        <f t="shared" si="1"/>
        <v>[lineup]</v>
      </c>
    </row>
    <row r="52" spans="1:5">
      <c r="A52" s="19" t="s">
        <v>59</v>
      </c>
      <c r="B52" s="1"/>
      <c r="E52" t="str">
        <f t="shared" si="1"/>
        <v>trainer=192033814</v>
      </c>
    </row>
    <row r="53" spans="1:5">
      <c r="A53" s="19" t="s">
        <v>60</v>
      </c>
      <c r="B53" s="1"/>
      <c r="E53" t="str">
        <f t="shared" si="1"/>
        <v>installning=0</v>
      </c>
    </row>
    <row r="54" spans="1:5">
      <c r="A54" s="19" t="s">
        <v>61</v>
      </c>
      <c r="B54" s="1"/>
      <c r="E54" t="str">
        <f t="shared" si="1"/>
        <v>tactictype=0</v>
      </c>
    </row>
    <row r="55" spans="1:5">
      <c r="A55" s="19" t="s">
        <v>62</v>
      </c>
      <c r="B55" s="1"/>
      <c r="E55" t="str">
        <f t="shared" si="1"/>
        <v>keeper=260996627</v>
      </c>
    </row>
    <row r="56" spans="1:5">
      <c r="A56" s="19" t="s">
        <v>63</v>
      </c>
      <c r="B56" s="1"/>
      <c r="E56" t="str">
        <f t="shared" si="1"/>
        <v>rightBack=209901930</v>
      </c>
    </row>
    <row r="57" spans="1:5">
      <c r="A57" s="19" t="s">
        <v>64</v>
      </c>
      <c r="B57" s="1"/>
      <c r="E57" t="str">
        <f t="shared" si="1"/>
        <v>insideBack1=273563146</v>
      </c>
    </row>
    <row r="58" spans="1:5">
      <c r="A58" s="19" t="s">
        <v>65</v>
      </c>
      <c r="B58" s="1"/>
      <c r="E58" t="str">
        <f t="shared" si="1"/>
        <v>insideBack2=205362009</v>
      </c>
    </row>
    <row r="59" spans="1:5">
      <c r="A59" s="19" t="s">
        <v>66</v>
      </c>
      <c r="B59" s="1"/>
      <c r="E59" t="str">
        <f t="shared" si="1"/>
        <v>leftBack=249793996</v>
      </c>
    </row>
    <row r="60" spans="1:5">
      <c r="A60" s="19" t="s">
        <v>67</v>
      </c>
      <c r="B60" s="1"/>
      <c r="E60" t="str">
        <f t="shared" si="1"/>
        <v>rightWinger=292804523</v>
      </c>
    </row>
    <row r="61" spans="1:5">
      <c r="A61" s="19" t="s">
        <v>68</v>
      </c>
      <c r="B61" s="1"/>
      <c r="E61" t="str">
        <f t="shared" si="1"/>
        <v>insideMid1=272309617</v>
      </c>
    </row>
    <row r="62" spans="1:5">
      <c r="A62" s="19" t="s">
        <v>69</v>
      </c>
      <c r="B62" s="1"/>
      <c r="E62" t="str">
        <f t="shared" si="1"/>
        <v>insideMid2=247513334</v>
      </c>
    </row>
    <row r="63" spans="1:5">
      <c r="A63" s="19" t="s">
        <v>70</v>
      </c>
      <c r="B63" s="1"/>
      <c r="E63" t="str">
        <f t="shared" si="1"/>
        <v>leftWinger=201103517</v>
      </c>
    </row>
    <row r="64" spans="1:5">
      <c r="A64" s="19" t="s">
        <v>71</v>
      </c>
      <c r="B64" s="1"/>
      <c r="E64" t="str">
        <f t="shared" si="1"/>
        <v>forward1=192033814</v>
      </c>
    </row>
    <row r="65" spans="1:5">
      <c r="A65" s="19" t="s">
        <v>72</v>
      </c>
      <c r="B65" s="1"/>
      <c r="E65" t="str">
        <f t="shared" si="1"/>
        <v>forward2=181165578</v>
      </c>
    </row>
    <row r="66" spans="1:5">
      <c r="A66" s="19" t="s">
        <v>73</v>
      </c>
      <c r="B66" s="1"/>
      <c r="E66" t="str">
        <f t="shared" si="1"/>
        <v>substBack=</v>
      </c>
    </row>
    <row r="67" spans="1:5">
      <c r="A67" s="19" t="s">
        <v>74</v>
      </c>
      <c r="B67" s="1"/>
      <c r="E67" t="str">
        <f t="shared" si="1"/>
        <v>substInsideMid=</v>
      </c>
    </row>
    <row r="68" spans="1:5">
      <c r="A68" s="19" t="s">
        <v>75</v>
      </c>
      <c r="B68" s="1"/>
      <c r="E68" t="str">
        <f t="shared" si="1"/>
        <v>substWinger=</v>
      </c>
    </row>
    <row r="69" spans="1:5">
      <c r="A69" s="19" t="s">
        <v>76</v>
      </c>
      <c r="B69" s="1"/>
      <c r="E69" t="str">
        <f t="shared" si="1"/>
        <v>substKeeper=</v>
      </c>
    </row>
    <row r="70" spans="1:5">
      <c r="A70" s="19" t="s">
        <v>77</v>
      </c>
      <c r="B70" s="1"/>
      <c r="E70" t="str">
        <f t="shared" si="1"/>
        <v>substForward=</v>
      </c>
    </row>
    <row r="71" spans="1:5">
      <c r="A71" s="19" t="s">
        <v>78</v>
      </c>
      <c r="B71" s="1"/>
      <c r="E71" t="str">
        <f t="shared" si="1"/>
        <v>captain=209901930</v>
      </c>
    </row>
    <row r="72" spans="1:5">
      <c r="A72" s="19" t="s">
        <v>79</v>
      </c>
      <c r="B72" s="1"/>
      <c r="E72" t="str">
        <f t="shared" ref="E72:E103" si="2">A72</f>
        <v>kicker1=209901930</v>
      </c>
    </row>
    <row r="73" spans="1:5">
      <c r="A73" s="19" t="s">
        <v>80</v>
      </c>
      <c r="B73" s="1"/>
      <c r="E73" t="str">
        <f t="shared" si="2"/>
        <v>behRightBack=2</v>
      </c>
    </row>
    <row r="74" spans="1:5">
      <c r="A74" s="19" t="s">
        <v>81</v>
      </c>
      <c r="B74" s="1"/>
      <c r="E74" t="str">
        <f t="shared" si="2"/>
        <v>behInsideBack1=1</v>
      </c>
    </row>
    <row r="75" spans="1:5">
      <c r="A75" s="19" t="s">
        <v>82</v>
      </c>
      <c r="B75" s="1"/>
      <c r="E75" t="str">
        <f t="shared" si="2"/>
        <v>behInsideBack2=7</v>
      </c>
    </row>
    <row r="76" spans="1:5">
      <c r="A76" s="19" t="s">
        <v>83</v>
      </c>
      <c r="B76" s="1"/>
      <c r="E76" t="str">
        <f t="shared" si="2"/>
        <v>behLeftBack=2</v>
      </c>
    </row>
    <row r="77" spans="1:5">
      <c r="A77" s="19" t="s">
        <v>84</v>
      </c>
      <c r="B77" s="1"/>
      <c r="E77" t="str">
        <f t="shared" si="2"/>
        <v>behRightWinger=0</v>
      </c>
    </row>
    <row r="78" spans="1:5">
      <c r="A78" s="19" t="s">
        <v>85</v>
      </c>
      <c r="B78" s="1"/>
      <c r="E78" t="str">
        <f t="shared" si="2"/>
        <v>behInsideMid1=0</v>
      </c>
    </row>
    <row r="79" spans="1:5">
      <c r="A79" s="19" t="s">
        <v>86</v>
      </c>
      <c r="B79" s="1"/>
      <c r="E79" t="str">
        <f t="shared" si="2"/>
        <v>behInsideMid2=2</v>
      </c>
    </row>
    <row r="80" spans="1:5">
      <c r="A80" s="19" t="s">
        <v>87</v>
      </c>
      <c r="B80" s="1"/>
      <c r="E80" t="str">
        <f t="shared" si="2"/>
        <v>behLeftWinger=3</v>
      </c>
    </row>
    <row r="81" spans="1:5">
      <c r="A81" s="19" t="s">
        <v>88</v>
      </c>
      <c r="B81" s="1"/>
      <c r="E81" t="str">
        <f t="shared" si="2"/>
        <v>behForward1=2</v>
      </c>
    </row>
    <row r="82" spans="1:5">
      <c r="A82" s="19" t="s">
        <v>89</v>
      </c>
      <c r="B82" s="1"/>
      <c r="E82" t="str">
        <f t="shared" si="2"/>
        <v>behForward2=2</v>
      </c>
    </row>
    <row r="83" spans="1:5">
      <c r="A83" s="19" t="s">
        <v>90</v>
      </c>
      <c r="B83" s="1"/>
      <c r="E83" t="str">
        <f t="shared" si="2"/>
        <v>[economy]</v>
      </c>
    </row>
    <row r="84" spans="1:5">
      <c r="A84" s="19" t="s">
        <v>91</v>
      </c>
      <c r="B84" s="1"/>
      <c r="E84" t="str">
        <f t="shared" si="2"/>
        <v>playingMatch=truecash=0</v>
      </c>
    </row>
    <row r="85" spans="1:5">
      <c r="A85" s="19" t="s">
        <v>92</v>
      </c>
      <c r="B85" s="1"/>
      <c r="E85" t="str">
        <f t="shared" si="2"/>
        <v>IncomeSponsorer=0</v>
      </c>
    </row>
    <row r="86" spans="1:5">
      <c r="A86" s="19" t="s">
        <v>93</v>
      </c>
      <c r="B86" s="1"/>
      <c r="E86" t="str">
        <f t="shared" si="2"/>
        <v>incomePublik=0</v>
      </c>
    </row>
    <row r="87" spans="1:5">
      <c r="A87" s="19" t="s">
        <v>94</v>
      </c>
      <c r="B87" s="1"/>
      <c r="E87" t="str">
        <f t="shared" si="2"/>
        <v>incomeFinansiella=0</v>
      </c>
    </row>
    <row r="88" spans="1:5">
      <c r="A88" s="19" t="s">
        <v>95</v>
      </c>
      <c r="B88" s="1"/>
      <c r="E88" t="str">
        <f t="shared" si="2"/>
        <v>incomeTillfalliga=0</v>
      </c>
    </row>
    <row r="89" spans="1:5">
      <c r="A89" s="19" t="s">
        <v>96</v>
      </c>
      <c r="B89" s="1"/>
      <c r="E89" t="str">
        <f t="shared" si="2"/>
        <v>incomeSumma=0</v>
      </c>
    </row>
    <row r="90" spans="1:5">
      <c r="A90" s="19" t="s">
        <v>97</v>
      </c>
      <c r="B90" s="1"/>
      <c r="E90" t="str">
        <f t="shared" si="2"/>
        <v>costsSpelare=0</v>
      </c>
    </row>
    <row r="91" spans="1:5">
      <c r="A91" s="19" t="s">
        <v>98</v>
      </c>
      <c r="B91" s="1"/>
      <c r="E91" t="str">
        <f t="shared" si="2"/>
        <v>costsPersonal=0</v>
      </c>
    </row>
    <row r="92" spans="1:5">
      <c r="A92" s="19" t="s">
        <v>99</v>
      </c>
      <c r="B92" s="1"/>
      <c r="E92" t="str">
        <f t="shared" si="2"/>
        <v>costsArena=0</v>
      </c>
    </row>
    <row r="93" spans="1:5">
      <c r="A93" s="19" t="s">
        <v>100</v>
      </c>
      <c r="B93" s="1"/>
      <c r="E93" t="str">
        <f t="shared" si="2"/>
        <v>costsJuniorverksamhet=0</v>
      </c>
    </row>
    <row r="94" spans="1:5">
      <c r="A94" s="19" t="s">
        <v>101</v>
      </c>
      <c r="B94" s="1"/>
      <c r="E94" t="str">
        <f t="shared" si="2"/>
        <v>costsRantor=0</v>
      </c>
    </row>
    <row r="95" spans="1:5">
      <c r="A95" s="19" t="s">
        <v>102</v>
      </c>
      <c r="B95" s="1"/>
      <c r="E95" t="str">
        <f t="shared" si="2"/>
        <v>costsTillfalliga=0</v>
      </c>
    </row>
    <row r="96" spans="1:5">
      <c r="A96" s="19" t="s">
        <v>103</v>
      </c>
      <c r="B96" s="1"/>
      <c r="E96" t="str">
        <f t="shared" si="2"/>
        <v>costsSumma=0</v>
      </c>
    </row>
    <row r="97" spans="1:5">
      <c r="A97" s="19" t="s">
        <v>104</v>
      </c>
      <c r="B97" s="1"/>
      <c r="E97" t="str">
        <f t="shared" si="2"/>
        <v>total=0</v>
      </c>
    </row>
    <row r="98" spans="1:5">
      <c r="A98" s="19" t="s">
        <v>105</v>
      </c>
      <c r="B98" s="1"/>
      <c r="E98" t="str">
        <f t="shared" si="2"/>
        <v>lastIncomeSponsorer=0</v>
      </c>
    </row>
    <row r="99" spans="1:5">
      <c r="A99" s="19" t="s">
        <v>106</v>
      </c>
      <c r="B99" s="1"/>
      <c r="E99" t="str">
        <f t="shared" si="2"/>
        <v>lastIncomePublik=0</v>
      </c>
    </row>
    <row r="100" spans="1:5">
      <c r="A100" s="19" t="s">
        <v>107</v>
      </c>
      <c r="B100" s="1"/>
      <c r="E100" t="str">
        <f t="shared" si="2"/>
        <v>lastIncomeFinansiella=0</v>
      </c>
    </row>
    <row r="101" spans="1:5">
      <c r="A101" s="19" t="s">
        <v>108</v>
      </c>
      <c r="B101" s="1"/>
      <c r="E101" t="str">
        <f t="shared" si="2"/>
        <v>lastIncomeTillfalliga=0</v>
      </c>
    </row>
    <row r="102" spans="1:5">
      <c r="A102" s="19" t="s">
        <v>109</v>
      </c>
      <c r="B102" s="1"/>
      <c r="E102" t="str">
        <f t="shared" si="2"/>
        <v>lastIncomeSumma=0</v>
      </c>
    </row>
    <row r="103" spans="1:5">
      <c r="A103" s="19" t="s">
        <v>110</v>
      </c>
      <c r="B103" s="1"/>
      <c r="E103" t="str">
        <f t="shared" si="2"/>
        <v>lastCostsSpelare=0</v>
      </c>
    </row>
    <row r="104" spans="1:5">
      <c r="A104" s="19" t="s">
        <v>111</v>
      </c>
      <c r="B104" s="1"/>
      <c r="E104" t="str">
        <f t="shared" ref="E104:E125" si="3">A104</f>
        <v>lastCostsPersonal=0</v>
      </c>
    </row>
    <row r="105" spans="1:5">
      <c r="A105" s="19" t="s">
        <v>112</v>
      </c>
      <c r="B105" s="1"/>
      <c r="E105" t="str">
        <f t="shared" si="3"/>
        <v>lastCostsArena=0</v>
      </c>
    </row>
    <row r="106" spans="1:5">
      <c r="A106" s="19" t="s">
        <v>113</v>
      </c>
      <c r="B106" s="1"/>
      <c r="E106" t="str">
        <f t="shared" si="3"/>
        <v>lastCostsJuniorverksamhet=0</v>
      </c>
    </row>
    <row r="107" spans="1:5">
      <c r="A107" s="19" t="s">
        <v>114</v>
      </c>
      <c r="B107" s="1"/>
      <c r="E107" t="str">
        <f t="shared" si="3"/>
        <v>lastCostsRantor=0</v>
      </c>
    </row>
    <row r="108" spans="1:5">
      <c r="A108" s="19" t="s">
        <v>115</v>
      </c>
      <c r="B108" s="1"/>
      <c r="E108" t="str">
        <f t="shared" si="3"/>
        <v>lastCostsTillfalliga=0</v>
      </c>
    </row>
    <row r="109" spans="1:5">
      <c r="A109" s="19" t="s">
        <v>116</v>
      </c>
      <c r="B109" s="1"/>
      <c r="E109" t="str">
        <f t="shared" si="3"/>
        <v>lastCostsSumma=0</v>
      </c>
    </row>
    <row r="110" spans="1:5">
      <c r="A110" s="19" t="s">
        <v>117</v>
      </c>
      <c r="B110" s="1"/>
      <c r="E110" t="str">
        <f t="shared" si="3"/>
        <v>lastTotal=0</v>
      </c>
    </row>
    <row r="111" spans="1:5">
      <c r="A111" s="19" t="s">
        <v>118</v>
      </c>
      <c r="B111" s="1"/>
      <c r="E111" t="str">
        <f t="shared" si="3"/>
        <v>[arena]</v>
      </c>
    </row>
    <row r="112" spans="1:5">
      <c r="A112" s="19" t="s">
        <v>119</v>
      </c>
      <c r="B112" s="1"/>
      <c r="E112" t="str">
        <f t="shared" si="3"/>
        <v>arenaname=Sverige Arena</v>
      </c>
    </row>
    <row r="113" spans="1:7">
      <c r="A113" s="19" t="s">
        <v>120</v>
      </c>
      <c r="B113" s="1"/>
      <c r="E113" t="str">
        <f t="shared" si="3"/>
        <v>arenaid=0</v>
      </c>
    </row>
    <row r="114" spans="1:7">
      <c r="A114" s="19" t="s">
        <v>121</v>
      </c>
      <c r="B114" s="1"/>
      <c r="E114" t="str">
        <f t="shared" si="3"/>
        <v>antalStaplats=1000</v>
      </c>
    </row>
    <row r="115" spans="1:7">
      <c r="A115" s="19" t="s">
        <v>122</v>
      </c>
      <c r="B115" s="1"/>
      <c r="E115" t="str">
        <f t="shared" si="3"/>
        <v>antalSitt=1000</v>
      </c>
    </row>
    <row r="116" spans="1:7">
      <c r="A116" s="19" t="s">
        <v>123</v>
      </c>
      <c r="B116" s="1"/>
      <c r="E116" t="str">
        <f t="shared" si="3"/>
        <v>antalTak=1000</v>
      </c>
    </row>
    <row r="117" spans="1:7">
      <c r="A117" s="19" t="s">
        <v>124</v>
      </c>
      <c r="B117" s="1"/>
      <c r="E117" t="str">
        <f t="shared" si="3"/>
        <v>antalVIP=1000</v>
      </c>
    </row>
    <row r="118" spans="1:7">
      <c r="A118" s="19" t="s">
        <v>125</v>
      </c>
      <c r="B118" s="1"/>
      <c r="E118" t="str">
        <f t="shared" si="3"/>
        <v>seatTotal=4000</v>
      </c>
    </row>
    <row r="119" spans="1:7">
      <c r="A119" s="19" t="s">
        <v>126</v>
      </c>
      <c r="B119" s="1"/>
      <c r="E119" t="str">
        <f t="shared" si="3"/>
        <v>expandingStaplats=0</v>
      </c>
    </row>
    <row r="120" spans="1:7">
      <c r="A120" s="19" t="s">
        <v>127</v>
      </c>
      <c r="B120" s="1"/>
      <c r="E120" t="str">
        <f t="shared" si="3"/>
        <v>expandingSitt=0</v>
      </c>
    </row>
    <row r="121" spans="1:7">
      <c r="A121" s="19" t="s">
        <v>128</v>
      </c>
      <c r="B121" s="1"/>
      <c r="E121" t="str">
        <f t="shared" si="3"/>
        <v>expandingTak=0</v>
      </c>
    </row>
    <row r="122" spans="1:7">
      <c r="A122" s="19" t="s">
        <v>129</v>
      </c>
      <c r="B122" s="1"/>
      <c r="E122" t="str">
        <f t="shared" si="3"/>
        <v>expandingVIP=0</v>
      </c>
    </row>
    <row r="123" spans="1:7">
      <c r="A123" s="19" t="s">
        <v>130</v>
      </c>
      <c r="B123" s="1"/>
      <c r="E123" t="str">
        <f t="shared" si="3"/>
        <v>expandingSseatTotal=0</v>
      </c>
    </row>
    <row r="124" spans="1:7">
      <c r="A124" s="19" t="s">
        <v>131</v>
      </c>
      <c r="B124" s="1"/>
      <c r="E124" t="str">
        <f t="shared" si="3"/>
        <v>isExpanding=0</v>
      </c>
    </row>
    <row r="125" spans="1:7">
      <c r="A125" s="19" t="s">
        <v>132</v>
      </c>
      <c r="B125" s="1"/>
      <c r="E125" t="str">
        <f t="shared" si="3"/>
        <v>ExpansionDate=0</v>
      </c>
      <c r="G125" t="s">
        <v>133</v>
      </c>
    </row>
    <row r="126" spans="1:7">
      <c r="A126" s="19" t="s">
        <v>134</v>
      </c>
      <c r="B126" s="11" t="s">
        <v>135</v>
      </c>
      <c r="C126" s="19" t="str">
        <f>MID(A126,8,(LEN(A126)-8))</f>
        <v>206613872</v>
      </c>
      <c r="F126" s="19" t="str">
        <f>CONCATENATE("[hr][b]",C127,"[/b] ","[playerid=",C126,"]")</f>
        <v>[hr][b]Andris 'Hertan' Hertmanis[/b] [playerid=206613872]</v>
      </c>
      <c r="G126" t="s">
        <v>136</v>
      </c>
    </row>
    <row r="127" spans="1:7">
      <c r="A127" s="19" t="s">
        <v>137</v>
      </c>
      <c r="B127" s="11" t="s">
        <v>138</v>
      </c>
      <c r="C127" s="19" t="str">
        <f>RIGHT(A127,(LEN(A127)-5))</f>
        <v>Andris 'Hertan' Hertmanis</v>
      </c>
      <c r="F127" t="str">
        <f>CONCATENATE(C128," år och ",C129," dagar, TSI = ",C143,", Lön = ",C142)</f>
        <v>31 år och 7 dagar, TSI = 105520, Lön = 454300</v>
      </c>
      <c r="G127" t="str">
        <f>CONCATENATE("[td][b]",C127,"[/b] ","[playerid=",C126,"]")</f>
        <v>[td][b]Andris 'Hertan' Hertmanis[/b] [playerid=206613872]</v>
      </c>
    </row>
    <row r="128" spans="1:7">
      <c r="A128" s="19" t="s">
        <v>139</v>
      </c>
      <c r="B128" s="1" t="s">
        <v>140</v>
      </c>
      <c r="C128" t="str">
        <f>RIGHT(A128,(LEN(A128)-4))</f>
        <v>31</v>
      </c>
      <c r="F128" t="str">
        <f>CONCATENATE(VLOOKUP(IF((COUNTA(D131)&gt;0),D131,VALUE(C131)),'Lookup tables'!$A$2:$B$42,2,FALSE)," form, ",VLOOKUP(IF((COUNTA(D132)&gt;0),D132,VALUE(C132)),'Lookup tables'!$A$2:$B$42,2,FALSE)," kondition, ",VLOOKUP(IF((COUNTA(D140)&gt;0),D140,VALUE(C140)),'Lookup tables'!$A$2:$B$42,2,FALSE)," rutin")</f>
        <v>fenomenal form, ypperlig kondition, gudomlig rutin</v>
      </c>
      <c r="G128" t="s">
        <v>141</v>
      </c>
    </row>
    <row r="129" spans="1:7">
      <c r="A129" s="19" t="s">
        <v>142</v>
      </c>
      <c r="B129" s="1" t="s">
        <v>143</v>
      </c>
      <c r="C129" t="str">
        <f>RIGHT(A129,(LEN(A129)-8))</f>
        <v>7</v>
      </c>
      <c r="F129" t="str">
        <f>CONCATENATE(IF((COUNTA(C152)&gt;0),CONCATENATE(C152,", "),""),IF((LEN(C159)&gt;0),CONCATENATE(VLOOKUP(VALUE(C159),'Lookup tables'!$D$25:$E$27,2,FALSE),", "),""),CONCATENATE(VLOOKUP(VALUE(C141),'Lookup tables'!$A$2:$B$42,2,FALSE)," ledarförmåga, "),CONCATENATE(VLOOKUP(C154,'Lookup tables'!$D$29:$E$34,2,FALSE),", "),IF(AND((VALUE(C130)&lt;0),(COUNTA(D130)&lt;1)),"ingen skada",CONCATENATE("[b]skada +",IF((COUNTA(D130)&gt;0),D130,C130),"[/b]")))</f>
        <v>offensiv tränare, ypperlig ledarförmåga, populär kille, ingen skada</v>
      </c>
      <c r="G129" t="str">
        <f>CONCATENATE("[td]",IF((COUNTA(D128)&gt;0),D128,C128),".",IF((COUNTA(D129)&gt;0),D129,C129))</f>
        <v>[td]31.7</v>
      </c>
    </row>
    <row r="130" spans="1:7">
      <c r="A130" s="19" t="s">
        <v>144</v>
      </c>
      <c r="B130" s="1" t="s">
        <v>145</v>
      </c>
      <c r="C130" t="str">
        <f t="shared" ref="C130:C148" si="4">RIGHT(A130,(LEN(A130)-4))</f>
        <v>-1</v>
      </c>
      <c r="F130" t="s">
        <v>146</v>
      </c>
      <c r="G130" t="s">
        <v>141</v>
      </c>
    </row>
    <row r="131" spans="1:7">
      <c r="A131" s="19" t="s">
        <v>147</v>
      </c>
      <c r="B131" s="1" t="s">
        <v>148</v>
      </c>
      <c r="C131" t="str">
        <f t="shared" si="4"/>
        <v>8</v>
      </c>
      <c r="F131" s="19" t="str">
        <f>CONCATENATE("[th]",B132)</f>
        <v>[th]Kondition</v>
      </c>
      <c r="G131" t="str">
        <f>CONCATENATE("[td]",IF((COUNTA(D131)&gt;0),D131,C131))</f>
        <v>[td]8</v>
      </c>
    </row>
    <row r="132" spans="1:7">
      <c r="A132" s="19" t="s">
        <v>149</v>
      </c>
      <c r="B132" s="1" t="s">
        <v>150</v>
      </c>
      <c r="C132" t="str">
        <f t="shared" si="4"/>
        <v>6</v>
      </c>
      <c r="F132" s="19" t="s">
        <v>151</v>
      </c>
      <c r="G132" t="s">
        <v>141</v>
      </c>
    </row>
    <row r="133" spans="1:7">
      <c r="A133" s="19" t="s">
        <v>152</v>
      </c>
      <c r="B133" s="1" t="s">
        <v>153</v>
      </c>
      <c r="C133" t="str">
        <f t="shared" si="4"/>
        <v>1</v>
      </c>
      <c r="F133" s="19" t="str">
        <f>CONCATENATE("[td]",VLOOKUP(IF((COUNTA(D132)&gt;0),D132,VALUE(C132)),'Lookup tables'!$A$2:$B$42,2,FALSE))</f>
        <v>[td]ypperlig</v>
      </c>
    </row>
    <row r="134" spans="1:7">
      <c r="A134" s="19" t="s">
        <v>154</v>
      </c>
      <c r="B134" s="1" t="s">
        <v>155</v>
      </c>
      <c r="C134" t="str">
        <f t="shared" si="4"/>
        <v>0</v>
      </c>
      <c r="F134" s="19" t="s">
        <v>141</v>
      </c>
      <c r="G134" t="s">
        <v>141</v>
      </c>
    </row>
    <row r="135" spans="1:7">
      <c r="A135" s="19" t="s">
        <v>156</v>
      </c>
      <c r="B135" s="1" t="s">
        <v>157</v>
      </c>
      <c r="C135" t="str">
        <f t="shared" si="4"/>
        <v>1</v>
      </c>
      <c r="F135" s="19" t="str">
        <f>CONCATENATE("[th]",B139)</f>
        <v>[th]Målvakt</v>
      </c>
    </row>
    <row r="136" spans="1:7">
      <c r="A136" s="19" t="s">
        <v>158</v>
      </c>
      <c r="B136" s="1" t="s">
        <v>159</v>
      </c>
      <c r="C136" t="str">
        <f t="shared" si="4"/>
        <v>1</v>
      </c>
      <c r="F136" s="19" t="s">
        <v>151</v>
      </c>
      <c r="G136" t="s">
        <v>141</v>
      </c>
    </row>
    <row r="137" spans="1:7">
      <c r="A137" s="19" t="s">
        <v>160</v>
      </c>
      <c r="B137" s="1" t="s">
        <v>161</v>
      </c>
      <c r="C137" t="str">
        <f t="shared" si="4"/>
        <v>19</v>
      </c>
      <c r="F137" s="19" t="str">
        <f>CONCATENATE("[td]",VLOOKUP(IF((COUNTA(D139)&gt;0),D139,VALUE(C139)),'Lookup tables'!$A$2:$B$42,2,FALSE))</f>
        <v>[td]magisk</v>
      </c>
    </row>
    <row r="138" spans="1:7">
      <c r="A138" s="19" t="s">
        <v>162</v>
      </c>
      <c r="B138" s="1" t="s">
        <v>163</v>
      </c>
      <c r="C138" t="str">
        <f t="shared" si="4"/>
        <v>13</v>
      </c>
      <c r="F138" s="19" t="s">
        <v>164</v>
      </c>
      <c r="G138" t="s">
        <v>141</v>
      </c>
    </row>
    <row r="139" spans="1:7">
      <c r="A139" s="19" t="s">
        <v>165</v>
      </c>
      <c r="B139" s="1" t="s">
        <v>166</v>
      </c>
      <c r="C139" t="str">
        <f t="shared" si="4"/>
        <v>18</v>
      </c>
      <c r="F139" s="19" t="s">
        <v>136</v>
      </c>
    </row>
    <row r="140" spans="1:7">
      <c r="A140" s="19" t="s">
        <v>167</v>
      </c>
      <c r="B140" s="1" t="s">
        <v>168</v>
      </c>
      <c r="C140" t="str">
        <f t="shared" si="4"/>
        <v>20</v>
      </c>
      <c r="F140" s="19" t="str">
        <f>CONCATENATE("[th]",B133)</f>
        <v>[th]Spelupplägg</v>
      </c>
      <c r="G140" t="s">
        <v>141</v>
      </c>
    </row>
    <row r="141" spans="1:7">
      <c r="A141" s="19" t="s">
        <v>169</v>
      </c>
      <c r="B141" s="1" t="s">
        <v>170</v>
      </c>
      <c r="C141" t="str">
        <f t="shared" si="4"/>
        <v>6</v>
      </c>
      <c r="F141" s="19" t="s">
        <v>151</v>
      </c>
    </row>
    <row r="142" spans="1:7">
      <c r="A142" s="19" t="s">
        <v>171</v>
      </c>
      <c r="B142" s="1" t="s">
        <v>172</v>
      </c>
      <c r="C142" t="str">
        <f t="shared" si="4"/>
        <v>454300</v>
      </c>
      <c r="F142" s="19" t="str">
        <f>CONCATENATE("[td]",VLOOKUP(IF((COUNTA(D133)&gt;0),D133,VALUE(C133)),'Lookup tables'!$A$2:$B$42,2,FALSE))</f>
        <v>[td]katastrofal</v>
      </c>
      <c r="G142" t="s">
        <v>141</v>
      </c>
    </row>
    <row r="143" spans="1:7">
      <c r="A143" s="19" t="s">
        <v>173</v>
      </c>
      <c r="B143" s="1" t="s">
        <v>174</v>
      </c>
      <c r="C143" t="str">
        <f t="shared" si="4"/>
        <v>105520</v>
      </c>
      <c r="F143" s="19" t="s">
        <v>141</v>
      </c>
    </row>
    <row r="144" spans="1:7">
      <c r="A144" s="19" t="s">
        <v>175</v>
      </c>
      <c r="B144" s="1" t="s">
        <v>176</v>
      </c>
      <c r="C144" t="str">
        <f t="shared" si="4"/>
        <v>8</v>
      </c>
      <c r="F144" s="19" t="str">
        <f>CONCATENATE("[th]",B135)</f>
        <v>[th]Framspel</v>
      </c>
      <c r="G144" t="s">
        <v>141</v>
      </c>
    </row>
    <row r="145" spans="1:7">
      <c r="A145" s="19" t="s">
        <v>177</v>
      </c>
      <c r="B145" s="1" t="s">
        <v>178</v>
      </c>
      <c r="C145" t="str">
        <f t="shared" si="4"/>
        <v>0</v>
      </c>
      <c r="F145" s="19" t="s">
        <v>151</v>
      </c>
    </row>
    <row r="146" spans="1:7">
      <c r="A146" s="19" t="s">
        <v>179</v>
      </c>
      <c r="B146" s="1" t="s">
        <v>180</v>
      </c>
      <c r="C146" t="str">
        <f t="shared" si="4"/>
        <v>0</v>
      </c>
      <c r="F146" s="19" t="str">
        <f>CONCATENATE("[td]",VLOOKUP(IF((COUNTA(D135)&gt;0),D135,VALUE(C135)),'Lookup tables'!$A$2:$B$42,2,FALSE))</f>
        <v>[td]katastrofal</v>
      </c>
      <c r="G146" t="s">
        <v>141</v>
      </c>
    </row>
    <row r="147" spans="1:7">
      <c r="A147" s="19" t="s">
        <v>181</v>
      </c>
      <c r="B147" s="1" t="s">
        <v>182</v>
      </c>
      <c r="C147" t="str">
        <f t="shared" si="4"/>
        <v>0</v>
      </c>
      <c r="F147" s="19" t="s">
        <v>164</v>
      </c>
    </row>
    <row r="148" spans="1:7">
      <c r="A148" s="19" t="s">
        <v>183</v>
      </c>
      <c r="B148" s="1" t="s">
        <v>184</v>
      </c>
      <c r="C148" t="str">
        <f t="shared" si="4"/>
        <v>0</v>
      </c>
      <c r="F148" s="19" t="s">
        <v>136</v>
      </c>
      <c r="G148" t="s">
        <v>141</v>
      </c>
    </row>
    <row r="149" spans="1:7">
      <c r="A149" s="19" t="s">
        <v>185</v>
      </c>
      <c r="B149" s="1" t="s">
        <v>186</v>
      </c>
      <c r="C149" t="str">
        <f>RIGHT(A149,(LEN(A149)-10))</f>
        <v>1</v>
      </c>
      <c r="F149" s="19" t="str">
        <f>CONCATENATE("[th]",B136)</f>
        <v>[th]Ytter</v>
      </c>
    </row>
    <row r="150" spans="1:7">
      <c r="A150" s="19" t="s">
        <v>187</v>
      </c>
      <c r="B150" s="1" t="s">
        <v>188</v>
      </c>
      <c r="C150" t="str">
        <f>RIGHT(A150,(LEN(A150)-9))</f>
        <v>0</v>
      </c>
      <c r="F150" s="19" t="s">
        <v>151</v>
      </c>
    </row>
    <row r="151" spans="1:7">
      <c r="A151" s="19" t="s">
        <v>189</v>
      </c>
      <c r="B151" s="1" t="s">
        <v>190</v>
      </c>
      <c r="C151" t="str">
        <f>RIGHT(A151,(LEN(A151)-11))</f>
        <v>0</v>
      </c>
      <c r="F151" s="19" t="str">
        <f>CONCATENATE("[td]",VLOOKUP(IF((COUNTA(D136)&gt;0),D136,VALUE(C136)),'Lookup tables'!$A$2:$B$42,2,FALSE))</f>
        <v>[td]katastrofal</v>
      </c>
    </row>
    <row r="152" spans="1:7">
      <c r="A152" s="19" t="s">
        <v>191</v>
      </c>
      <c r="B152" s="1" t="s">
        <v>190</v>
      </c>
      <c r="F152" s="19" t="s">
        <v>141</v>
      </c>
    </row>
    <row r="153" spans="1:7">
      <c r="A153" s="19" t="s">
        <v>192</v>
      </c>
      <c r="B153" s="1" t="s">
        <v>193</v>
      </c>
      <c r="C153" t="str">
        <f>RIGHT(A153,(LEN(A153)-11))</f>
        <v>4</v>
      </c>
      <c r="F153" s="19" t="str">
        <f>CONCATENATE("[th]",B138)</f>
        <v>[th]Försvar</v>
      </c>
    </row>
    <row r="154" spans="1:7">
      <c r="A154" s="19" t="s">
        <v>194</v>
      </c>
      <c r="B154" s="1" t="s">
        <v>193</v>
      </c>
      <c r="C154" t="str">
        <f>RIGHT(A154,(LEN(A154)-16))</f>
        <v>popular guy</v>
      </c>
      <c r="F154" s="19" t="s">
        <v>151</v>
      </c>
    </row>
    <row r="155" spans="1:7">
      <c r="A155" s="19" t="s">
        <v>195</v>
      </c>
      <c r="B155" s="1" t="s">
        <v>196</v>
      </c>
      <c r="C155" t="str">
        <f>RIGHT(A155,(LEN(A155)-8))</f>
        <v>2</v>
      </c>
      <c r="F155" s="19" t="str">
        <f>CONCATENATE("[td]",VLOOKUP(IF((COUNTA(D138)&gt;0),D138,VALUE(C138)),'Lookup tables'!$A$2:$B$42,2,FALSE))</f>
        <v>[td]oförglömlig</v>
      </c>
    </row>
    <row r="156" spans="1:7">
      <c r="A156" s="19" t="s">
        <v>197</v>
      </c>
      <c r="B156" s="1" t="s">
        <v>196</v>
      </c>
      <c r="C156" t="str">
        <f>RIGHT(A156,(LEN(A156)-13))</f>
        <v>honest</v>
      </c>
      <c r="F156" s="19" t="s">
        <v>164</v>
      </c>
    </row>
    <row r="157" spans="1:7">
      <c r="A157" s="19" t="s">
        <v>198</v>
      </c>
      <c r="B157" s="1" t="s">
        <v>199</v>
      </c>
      <c r="C157" t="str">
        <f>RIGHT(A157,(LEN(A157)-15))</f>
        <v>0</v>
      </c>
      <c r="F157" s="19" t="s">
        <v>136</v>
      </c>
    </row>
    <row r="158" spans="1:7">
      <c r="A158" s="19" t="s">
        <v>200</v>
      </c>
      <c r="B158" s="1" t="s">
        <v>199</v>
      </c>
      <c r="C158" t="str">
        <f>RIGHT(A158,(LEN(A158)-20))</f>
        <v>tranquil</v>
      </c>
      <c r="F158" s="19" t="str">
        <f>CONCATENATE("[th]",B134)</f>
        <v>[th]Målgörare</v>
      </c>
    </row>
    <row r="159" spans="1:7">
      <c r="A159" s="19" t="s">
        <v>201</v>
      </c>
      <c r="B159" s="1" t="s">
        <v>202</v>
      </c>
      <c r="C159" t="str">
        <f>RIGHT(A159,(LEN(A159)-12))</f>
        <v>1</v>
      </c>
      <c r="F159" s="19" t="s">
        <v>151</v>
      </c>
    </row>
    <row r="160" spans="1:7">
      <c r="A160" s="19" t="s">
        <v>203</v>
      </c>
      <c r="B160" s="1" t="s">
        <v>204</v>
      </c>
      <c r="C160" t="str">
        <f>RIGHT(A160,(LEN(A160)-13))</f>
        <v>8</v>
      </c>
      <c r="F160" s="19" t="str">
        <f>CONCATENATE("[td]",VLOOKUP(IF((COUNTA(D134)&gt;0),D134,VALUE(C134)),'Lookup tables'!$A$2:$B$42,2,FALSE))</f>
        <v>[td]obefintlig</v>
      </c>
    </row>
    <row r="161" spans="1:6">
      <c r="A161" s="19" t="s">
        <v>205</v>
      </c>
      <c r="B161" s="1" t="s">
        <v>206</v>
      </c>
      <c r="C161" t="str">
        <f>RIGHT(A161,(LEN(A161)-7))</f>
        <v>0</v>
      </c>
      <c r="F161" s="19" t="s">
        <v>141</v>
      </c>
    </row>
    <row r="162" spans="1:6">
      <c r="A162" s="19" t="s">
        <v>207</v>
      </c>
      <c r="B162" s="1" t="s">
        <v>208</v>
      </c>
      <c r="C162" t="str">
        <f>RIGHT(A162,(LEN(A162)-13))</f>
        <v>1</v>
      </c>
      <c r="F162" s="19" t="str">
        <f>CONCATENATE("[th]",B137)</f>
        <v>[th]Fasta situationer</v>
      </c>
    </row>
    <row r="163" spans="1:6">
      <c r="A163" s="19" t="s">
        <v>209</v>
      </c>
      <c r="B163" s="1" t="s">
        <v>210</v>
      </c>
      <c r="C163" t="str">
        <f>RIGHT(A163,(LEN(A163)-15))</f>
        <v>0</v>
      </c>
      <c r="F163" s="19" t="s">
        <v>151</v>
      </c>
    </row>
    <row r="164" spans="1:6">
      <c r="A164" s="19" t="s">
        <v>211</v>
      </c>
      <c r="B164" s="1" t="s">
        <v>212</v>
      </c>
      <c r="C164" t="str">
        <f>RIGHT(A164,(LEN(A164)-15))</f>
        <v>3000</v>
      </c>
      <c r="F164" s="19" t="str">
        <f>CONCATENATE("[td]",VLOOKUP(IF((COUNTA(D137)&gt;0),D137,VALUE(C137)),'Lookup tables'!$A$2:$B$42,2,FALSE))</f>
        <v>[td]utopisk</v>
      </c>
    </row>
    <row r="165" spans="1:6">
      <c r="A165" s="19" t="s">
        <v>213</v>
      </c>
      <c r="B165" s="1" t="s">
        <v>214</v>
      </c>
      <c r="C165" t="str">
        <f>RIGHT(A165,(LEN(A165)-5))</f>
        <v>37</v>
      </c>
      <c r="F165" s="19" t="s">
        <v>215</v>
      </c>
    </row>
    <row r="166" spans="1:6">
      <c r="A166" s="19" t="s">
        <v>216</v>
      </c>
      <c r="B166" s="1" t="s">
        <v>217</v>
      </c>
      <c r="C166" t="str">
        <f>RIGHT(A166,(LEN(A166)-8))</f>
        <v>16</v>
      </c>
      <c r="F166" t="str">
        <f>IF((COUNTA(D166)&gt;0),CONCATENATE("Övrigt: ",D166),"")</f>
        <v/>
      </c>
    </row>
    <row r="167" spans="1:6">
      <c r="A167" s="19" t="s">
        <v>218</v>
      </c>
      <c r="B167" s="11" t="s">
        <v>135</v>
      </c>
      <c r="C167" s="19" t="str">
        <f>MID(A167,8,(LEN(A167)-8))</f>
        <v>253698848</v>
      </c>
      <c r="F167" s="19" t="str">
        <f t="shared" ref="F167:F230" si="5">CONCATENATE("[hr][b]",C168,"[/b] ","[playerid=",C167,"]")</f>
        <v>[hr][b]Edgar 'Eagle' Pettersson[/b] [playerid=253698848]</v>
      </c>
    </row>
    <row r="168" spans="1:6" ht="14.4">
      <c r="A168" s="19" t="s">
        <v>219</v>
      </c>
      <c r="B168" s="11" t="s">
        <v>138</v>
      </c>
      <c r="C168" s="19" t="str">
        <f>RIGHT(A168,(LEN(A168)-5))</f>
        <v>Edgar 'Eagle' Pettersson</v>
      </c>
      <c r="F168" t="str">
        <f t="shared" ref="F168" si="6">CONCATENATE(C169," år och ",C170," dagar, TSI = ",C184,", Lön = ",C183)</f>
        <v>27 år och 48 dagar, TSI = 104160, Lön = 588700</v>
      </c>
    </row>
    <row r="169" spans="1:6" ht="14.4">
      <c r="A169" s="19" t="s">
        <v>220</v>
      </c>
      <c r="B169" s="1" t="s">
        <v>140</v>
      </c>
      <c r="C169" t="str">
        <f>RIGHT(A169,(LEN(A169)-4))</f>
        <v>27</v>
      </c>
      <c r="F169" t="str">
        <f>CONCATENATE(VLOOKUP(IF((COUNTA(D172)&gt;0),D172,VALUE(C172)),'Lookup tables'!$A$2:$B$42,2,FALSE)," form, ",VLOOKUP(IF((COUNTA(D173)&gt;0),D173,VALUE(C173)),'Lookup tables'!$A$2:$B$42,2,FALSE)," kondition, ",VLOOKUP(IF((COUNTA(D181)&gt;0),D181,VALUE(C181)),'Lookup tables'!$A$2:$B$42,2,FALSE)," rutin")</f>
        <v>ypperlig form, enastående kondition, fenomenal rutin</v>
      </c>
    </row>
    <row r="170" spans="1:6" ht="14.4">
      <c r="A170" s="19" t="s">
        <v>221</v>
      </c>
      <c r="B170" s="1" t="s">
        <v>143</v>
      </c>
      <c r="C170" t="str">
        <f>RIGHT(A170,(LEN(A170)-8))</f>
        <v>48</v>
      </c>
      <c r="F170" t="str">
        <f>CONCATENATE(IF((COUNTA(C193)&gt;0),CONCATENATE(C193,", "),""),IF((LEN(C200)&gt;0),CONCATENATE(VLOOKUP(VALUE(C200),'Lookup tables'!$D$25:$E$27,2,FALSE),", "),""),CONCATENATE(VLOOKUP(VALUE(C182),'Lookup tables'!$A$2:$B$42,2,FALSE)," ledarförmåga, "),CONCATENATE(VLOOKUP(C195,'Lookup tables'!$D$29:$E$34,2,FALSE),", "),IF(AND((VALUE(C171)&lt;0),(COUNTA(D171)&lt;1)),"ingen skada",CONCATENATE("[b]skada +",IF((COUNTA(D171)&gt;0),D171,C171),"[/b]")))</f>
        <v>dålig ledarförmåga, otrevlig typ, ingen skada</v>
      </c>
    </row>
    <row r="171" spans="1:6" ht="14.4">
      <c r="A171" s="19" t="s">
        <v>144</v>
      </c>
      <c r="B171" s="1" t="s">
        <v>145</v>
      </c>
      <c r="C171" t="str">
        <f t="shared" ref="C171:C189" si="7">RIGHT(A171,(LEN(A171)-4))</f>
        <v>-1</v>
      </c>
      <c r="F171" t="s">
        <v>146</v>
      </c>
    </row>
    <row r="172" spans="1:6">
      <c r="A172" s="19" t="s">
        <v>222</v>
      </c>
      <c r="B172" s="1" t="s">
        <v>148</v>
      </c>
      <c r="C172" t="str">
        <f t="shared" si="7"/>
        <v>6</v>
      </c>
      <c r="F172" s="19" t="str">
        <f t="shared" ref="F172:F235" si="8">CONCATENATE("[th]",B173)</f>
        <v>[th]Kondition</v>
      </c>
    </row>
    <row r="173" spans="1:6">
      <c r="A173" s="19" t="s">
        <v>223</v>
      </c>
      <c r="B173" s="1" t="s">
        <v>150</v>
      </c>
      <c r="C173" t="str">
        <f t="shared" si="7"/>
        <v>7</v>
      </c>
      <c r="F173" s="19" t="s">
        <v>151</v>
      </c>
    </row>
    <row r="174" spans="1:6">
      <c r="A174" s="19" t="s">
        <v>152</v>
      </c>
      <c r="B174" s="1" t="s">
        <v>153</v>
      </c>
      <c r="C174" t="str">
        <f t="shared" si="7"/>
        <v>1</v>
      </c>
      <c r="F174" s="19" t="str">
        <f>CONCATENATE("[td]",VLOOKUP(IF((COUNTA(D173)&gt;0),D173,VALUE(C173)),'Lookup tables'!$A$2:$B$42,2,FALSE))</f>
        <v>[td]enastående</v>
      </c>
    </row>
    <row r="175" spans="1:6">
      <c r="A175" s="19" t="s">
        <v>224</v>
      </c>
      <c r="B175" s="1" t="s">
        <v>155</v>
      </c>
      <c r="C175" t="str">
        <f t="shared" si="7"/>
        <v>1</v>
      </c>
      <c r="F175" s="19" t="s">
        <v>141</v>
      </c>
    </row>
    <row r="176" spans="1:6">
      <c r="A176" s="19" t="s">
        <v>156</v>
      </c>
      <c r="B176" s="1" t="s">
        <v>157</v>
      </c>
      <c r="C176" t="str">
        <f t="shared" si="7"/>
        <v>1</v>
      </c>
      <c r="F176" s="19" t="str">
        <f t="shared" ref="F176" si="9">CONCATENATE("[th]",B180)</f>
        <v>[th]Målvakt</v>
      </c>
    </row>
    <row r="177" spans="1:6">
      <c r="A177" s="19" t="s">
        <v>225</v>
      </c>
      <c r="B177" s="1" t="s">
        <v>159</v>
      </c>
      <c r="C177" t="str">
        <f t="shared" si="7"/>
        <v>2</v>
      </c>
      <c r="F177" s="19" t="s">
        <v>151</v>
      </c>
    </row>
    <row r="178" spans="1:6">
      <c r="A178" s="19" t="s">
        <v>226</v>
      </c>
      <c r="B178" s="1" t="s">
        <v>161</v>
      </c>
      <c r="C178" t="str">
        <f t="shared" si="7"/>
        <v>17</v>
      </c>
      <c r="F178" s="19" t="str">
        <f>CONCATENATE("[td]",VLOOKUP(IF((COUNTA(D180)&gt;0),D180,VALUE(C180)),'Lookup tables'!$A$2:$B$42,2,FALSE))</f>
        <v>[td]magisk</v>
      </c>
    </row>
    <row r="179" spans="1:6">
      <c r="A179" s="19" t="s">
        <v>227</v>
      </c>
      <c r="B179" s="1" t="s">
        <v>163</v>
      </c>
      <c r="C179" t="str">
        <f t="shared" si="7"/>
        <v>12</v>
      </c>
      <c r="F179" s="19" t="s">
        <v>164</v>
      </c>
    </row>
    <row r="180" spans="1:6">
      <c r="A180" s="19" t="s">
        <v>165</v>
      </c>
      <c r="B180" s="1" t="s">
        <v>166</v>
      </c>
      <c r="C180" t="str">
        <f t="shared" si="7"/>
        <v>18</v>
      </c>
      <c r="F180" s="19" t="s">
        <v>136</v>
      </c>
    </row>
    <row r="181" spans="1:6">
      <c r="A181" s="19" t="s">
        <v>228</v>
      </c>
      <c r="B181" s="1" t="s">
        <v>168</v>
      </c>
      <c r="C181" t="str">
        <f t="shared" si="7"/>
        <v>8</v>
      </c>
      <c r="F181" s="19" t="str">
        <f t="shared" ref="F181" si="10">CONCATENATE("[th]",B174)</f>
        <v>[th]Spelupplägg</v>
      </c>
    </row>
    <row r="182" spans="1:6">
      <c r="A182" s="19" t="s">
        <v>229</v>
      </c>
      <c r="B182" s="1" t="s">
        <v>170</v>
      </c>
      <c r="C182" t="str">
        <f t="shared" si="7"/>
        <v>3</v>
      </c>
      <c r="F182" s="19" t="s">
        <v>151</v>
      </c>
    </row>
    <row r="183" spans="1:6">
      <c r="A183" s="19" t="s">
        <v>230</v>
      </c>
      <c r="B183" s="1" t="s">
        <v>172</v>
      </c>
      <c r="C183" t="str">
        <f t="shared" si="7"/>
        <v>588700</v>
      </c>
      <c r="F183" s="19" t="str">
        <f>CONCATENATE("[td]",VLOOKUP(IF((COUNTA(D174)&gt;0),D174,VALUE(C174)),'Lookup tables'!$A$2:$B$42,2,FALSE))</f>
        <v>[td]katastrofal</v>
      </c>
    </row>
    <row r="184" spans="1:6">
      <c r="A184" s="19" t="s">
        <v>231</v>
      </c>
      <c r="B184" s="1" t="s">
        <v>174</v>
      </c>
      <c r="C184" t="str">
        <f t="shared" si="7"/>
        <v>104160</v>
      </c>
      <c r="F184" s="19" t="s">
        <v>141</v>
      </c>
    </row>
    <row r="185" spans="1:6">
      <c r="A185" s="19" t="s">
        <v>232</v>
      </c>
      <c r="B185" s="1" t="s">
        <v>176</v>
      </c>
      <c r="C185" t="str">
        <f t="shared" si="7"/>
        <v>3</v>
      </c>
      <c r="F185" s="19" t="str">
        <f t="shared" ref="F185" si="11">CONCATENATE("[th]",B176)</f>
        <v>[th]Framspel</v>
      </c>
    </row>
    <row r="186" spans="1:6">
      <c r="A186" s="19" t="s">
        <v>177</v>
      </c>
      <c r="B186" s="1" t="s">
        <v>178</v>
      </c>
      <c r="C186" t="str">
        <f t="shared" si="7"/>
        <v>0</v>
      </c>
      <c r="F186" s="19" t="s">
        <v>151</v>
      </c>
    </row>
    <row r="187" spans="1:6">
      <c r="A187" s="19" t="s">
        <v>179</v>
      </c>
      <c r="B187" s="1" t="s">
        <v>180</v>
      </c>
      <c r="C187" t="str">
        <f t="shared" si="7"/>
        <v>0</v>
      </c>
      <c r="F187" s="19" t="str">
        <f>CONCATENATE("[td]",VLOOKUP(IF((COUNTA(D176)&gt;0),D176,VALUE(C176)),'Lookup tables'!$A$2:$B$42,2,FALSE))</f>
        <v>[td]katastrofal</v>
      </c>
    </row>
    <row r="188" spans="1:6">
      <c r="A188" s="19" t="s">
        <v>181</v>
      </c>
      <c r="B188" s="1" t="s">
        <v>182</v>
      </c>
      <c r="C188" t="str">
        <f t="shared" si="7"/>
        <v>0</v>
      </c>
      <c r="F188" s="19" t="s">
        <v>164</v>
      </c>
    </row>
    <row r="189" spans="1:6">
      <c r="A189" s="19" t="s">
        <v>183</v>
      </c>
      <c r="B189" s="1" t="s">
        <v>184</v>
      </c>
      <c r="C189" t="str">
        <f t="shared" si="7"/>
        <v>0</v>
      </c>
      <c r="F189" s="19" t="s">
        <v>136</v>
      </c>
    </row>
    <row r="190" spans="1:6">
      <c r="A190" s="19" t="s">
        <v>185</v>
      </c>
      <c r="B190" s="1" t="s">
        <v>186</v>
      </c>
      <c r="C190" t="str">
        <f>RIGHT(A190,(LEN(A190)-10))</f>
        <v>1</v>
      </c>
      <c r="F190" s="19" t="str">
        <f t="shared" ref="F190" si="12">CONCATENATE("[th]",B177)</f>
        <v>[th]Ytter</v>
      </c>
    </row>
    <row r="191" spans="1:6">
      <c r="A191" s="19" t="s">
        <v>187</v>
      </c>
      <c r="B191" s="1" t="s">
        <v>188</v>
      </c>
      <c r="C191" t="str">
        <f>RIGHT(A191,(LEN(A191)-9))</f>
        <v>0</v>
      </c>
      <c r="F191" s="19" t="s">
        <v>151</v>
      </c>
    </row>
    <row r="192" spans="1:6">
      <c r="A192" s="19" t="s">
        <v>189</v>
      </c>
      <c r="B192" s="1" t="s">
        <v>190</v>
      </c>
      <c r="C192" t="str">
        <f>RIGHT(A192,(LEN(A192)-11))</f>
        <v>0</v>
      </c>
      <c r="F192" s="19" t="str">
        <f>CONCATENATE("[td]",VLOOKUP(IF((COUNTA(D177)&gt;0),D177,VALUE(C177)),'Lookup tables'!$A$2:$B$42,2,FALSE))</f>
        <v>[td]usel</v>
      </c>
    </row>
    <row r="193" spans="1:6">
      <c r="A193" s="19" t="s">
        <v>191</v>
      </c>
      <c r="B193" s="1" t="s">
        <v>190</v>
      </c>
      <c r="F193" s="19" t="s">
        <v>141</v>
      </c>
    </row>
    <row r="194" spans="1:6">
      <c r="A194" s="19" t="s">
        <v>233</v>
      </c>
      <c r="B194" s="1" t="s">
        <v>193</v>
      </c>
      <c r="C194" t="str">
        <f>RIGHT(A194,(LEN(A194)-11))</f>
        <v>0</v>
      </c>
      <c r="F194" s="19" t="str">
        <f t="shared" ref="F194" si="13">CONCATENATE("[th]",B179)</f>
        <v>[th]Försvar</v>
      </c>
    </row>
    <row r="195" spans="1:6">
      <c r="A195" s="19" t="s">
        <v>234</v>
      </c>
      <c r="B195" s="1" t="s">
        <v>193</v>
      </c>
      <c r="C195" t="str">
        <f>RIGHT(A195,(LEN(A195)-16))</f>
        <v>nasty fellow</v>
      </c>
      <c r="F195" s="19" t="s">
        <v>151</v>
      </c>
    </row>
    <row r="196" spans="1:6">
      <c r="A196" s="19" t="s">
        <v>235</v>
      </c>
      <c r="B196" s="1" t="s">
        <v>196</v>
      </c>
      <c r="C196" t="str">
        <f>RIGHT(A196,(LEN(A196)-8))</f>
        <v>3</v>
      </c>
      <c r="F196" s="19" t="str">
        <f>CONCATENATE("[td]",VLOOKUP(IF((COUNTA(D179)&gt;0),D179,VALUE(C179)),'Lookup tables'!$A$2:$B$42,2,FALSE))</f>
        <v>[td]övernaturlig</v>
      </c>
    </row>
    <row r="197" spans="1:6">
      <c r="A197" s="19" t="s">
        <v>236</v>
      </c>
      <c r="B197" s="1" t="s">
        <v>196</v>
      </c>
      <c r="C197" t="str">
        <f>RIGHT(A197,(LEN(A197)-13))</f>
        <v>upright</v>
      </c>
      <c r="F197" s="19" t="s">
        <v>164</v>
      </c>
    </row>
    <row r="198" spans="1:6">
      <c r="A198" s="19" t="s">
        <v>198</v>
      </c>
      <c r="B198" s="1" t="s">
        <v>199</v>
      </c>
      <c r="C198" t="str">
        <f>RIGHT(A198,(LEN(A198)-15))</f>
        <v>0</v>
      </c>
      <c r="F198" s="19" t="s">
        <v>136</v>
      </c>
    </row>
    <row r="199" spans="1:6">
      <c r="A199" s="19" t="s">
        <v>200</v>
      </c>
      <c r="B199" s="1" t="s">
        <v>199</v>
      </c>
      <c r="C199" t="str">
        <f>RIGHT(A199,(LEN(A199)-20))</f>
        <v>tranquil</v>
      </c>
      <c r="F199" s="19" t="str">
        <f t="shared" ref="F199" si="14">CONCATENATE("[th]",B175)</f>
        <v>[th]Målgörare</v>
      </c>
    </row>
    <row r="200" spans="1:6" ht="14.4">
      <c r="A200" s="19" t="s">
        <v>237</v>
      </c>
      <c r="B200" s="1" t="s">
        <v>202</v>
      </c>
      <c r="C200" t="str">
        <f>RIGHT(A200,(LEN(A200)-12))</f>
        <v/>
      </c>
      <c r="F200" s="19" t="s">
        <v>151</v>
      </c>
    </row>
    <row r="201" spans="1:6">
      <c r="A201" s="19" t="s">
        <v>238</v>
      </c>
      <c r="B201" s="1" t="s">
        <v>204</v>
      </c>
      <c r="C201" t="str">
        <f>RIGHT(A201,(LEN(A201)-13))</f>
        <v/>
      </c>
      <c r="F201" s="19" t="str">
        <f>CONCATENATE("[td]",VLOOKUP(IF((COUNTA(D175)&gt;0),D175,VALUE(C175)),'Lookup tables'!$A$2:$B$42,2,FALSE))</f>
        <v>[td]katastrofal</v>
      </c>
    </row>
    <row r="202" spans="1:6">
      <c r="A202" s="19" t="s">
        <v>205</v>
      </c>
      <c r="B202" s="1" t="s">
        <v>206</v>
      </c>
      <c r="C202" t="str">
        <f>RIGHT(A202,(LEN(A202)-7))</f>
        <v>0</v>
      </c>
      <c r="F202" s="19" t="s">
        <v>141</v>
      </c>
    </row>
    <row r="203" spans="1:6">
      <c r="A203" s="19" t="s">
        <v>207</v>
      </c>
      <c r="B203" s="1" t="s">
        <v>208</v>
      </c>
      <c r="C203" t="str">
        <f>RIGHT(A203,(LEN(A203)-13))</f>
        <v>1</v>
      </c>
      <c r="F203" s="19" t="str">
        <f t="shared" ref="F203" si="15">CONCATENATE("[th]",B178)</f>
        <v>[th]Fasta situationer</v>
      </c>
    </row>
    <row r="204" spans="1:6">
      <c r="A204" s="19" t="s">
        <v>209</v>
      </c>
      <c r="B204" s="1" t="s">
        <v>210</v>
      </c>
      <c r="C204" t="str">
        <f>RIGHT(A204,(LEN(A204)-15))</f>
        <v>0</v>
      </c>
      <c r="F204" s="19" t="s">
        <v>151</v>
      </c>
    </row>
    <row r="205" spans="1:6">
      <c r="A205" s="19" t="s">
        <v>211</v>
      </c>
      <c r="B205" s="1" t="s">
        <v>212</v>
      </c>
      <c r="C205" t="str">
        <f>RIGHT(A205,(LEN(A205)-15))</f>
        <v>3000</v>
      </c>
      <c r="F205" s="19" t="str">
        <f>CONCATENATE("[td]",VLOOKUP(IF((COUNTA(D178)&gt;0),D178,VALUE(C178)),'Lookup tables'!$A$2:$B$42,2,FALSE))</f>
        <v>[td]mytomspunnen</v>
      </c>
    </row>
    <row r="206" spans="1:6">
      <c r="A206" s="19" t="s">
        <v>239</v>
      </c>
      <c r="B206" s="1" t="s">
        <v>214</v>
      </c>
      <c r="C206" t="str">
        <f>RIGHT(A206,(LEN(A206)-5))</f>
        <v>0</v>
      </c>
      <c r="F206" s="19" t="s">
        <v>215</v>
      </c>
    </row>
    <row r="207" spans="1:6" ht="14.4">
      <c r="A207" s="19" t="s">
        <v>240</v>
      </c>
      <c r="B207" s="1" t="s">
        <v>217</v>
      </c>
      <c r="C207" t="str">
        <f>RIGHT(A207,(LEN(A207)-8))</f>
        <v>0</v>
      </c>
      <c r="F207" t="str">
        <f t="shared" ref="F207:F270" si="16">IF((COUNTA(D207)&gt;0),CONCATENATE("Övrigt: ",D207),"")</f>
        <v/>
      </c>
    </row>
    <row r="208" spans="1:6">
      <c r="A208" s="19" t="s">
        <v>241</v>
      </c>
      <c r="B208" s="11" t="s">
        <v>135</v>
      </c>
      <c r="C208" s="19" t="str">
        <f>MID(A208,8,(LEN(A208)-8))</f>
        <v>260996627</v>
      </c>
      <c r="F208" s="19" t="str">
        <f t="shared" ref="F208:F271" si="17">CONCATENATE("[hr][b]",C209,"[/b] ","[playerid=",C208,"]")</f>
        <v>[hr][b]Fredric Mellgren[/b] [playerid=260996627]</v>
      </c>
    </row>
    <row r="209" spans="1:6" ht="14.4">
      <c r="A209" s="19" t="s">
        <v>242</v>
      </c>
      <c r="B209" s="11" t="s">
        <v>138</v>
      </c>
      <c r="C209" s="19" t="str">
        <f>RIGHT(A209,(LEN(A209)-5))</f>
        <v>Fredric Mellgren</v>
      </c>
      <c r="F209" t="str">
        <f t="shared" ref="F209" si="18">CONCATENATE(C210," år och ",C211," dagar, TSI = ",C225,", Lön = ",C224)</f>
        <v>26 år och 94 dagar, TSI = 95850, Lön = 444900</v>
      </c>
    </row>
    <row r="210" spans="1:6" ht="14.4">
      <c r="A210" s="19" t="s">
        <v>243</v>
      </c>
      <c r="B210" s="1" t="s">
        <v>140</v>
      </c>
      <c r="C210" t="str">
        <f>RIGHT(A210,(LEN(A210)-4))</f>
        <v>26</v>
      </c>
      <c r="F210" t="str">
        <f>CONCATENATE(VLOOKUP(IF((COUNTA(D213)&gt;0),D213,VALUE(C213)),'Lookup tables'!$A$2:$B$42,2,FALSE)," form, ",VLOOKUP(IF((COUNTA(D214)&gt;0),D214,VALUE(C214)),'Lookup tables'!$A$2:$B$42,2,FALSE)," kondition, ",VLOOKUP(IF((COUNTA(D222)&gt;0),D222,VALUE(C222)),'Lookup tables'!$A$2:$B$42,2,FALSE)," rutin")</f>
        <v>enastående form, enastående kondition, utomjordisk rutin</v>
      </c>
    </row>
    <row r="211" spans="1:6" ht="14.4">
      <c r="A211" s="19" t="s">
        <v>244</v>
      </c>
      <c r="B211" s="1" t="s">
        <v>143</v>
      </c>
      <c r="C211" t="str">
        <f>RIGHT(A211,(LEN(A211)-8))</f>
        <v>94</v>
      </c>
      <c r="F211" t="str">
        <f>CONCATENATE(IF((COUNTA(C234)&gt;0),CONCATENATE(C234,", "),""),IF((LEN(C241)&gt;0),CONCATENATE(VLOOKUP(VALUE(C241),'Lookup tables'!$D$25:$E$27,2,FALSE),", "),""),CONCATENATE(VLOOKUP(VALUE(C223),'Lookup tables'!$A$2:$B$42,2,FALSE)," ledarförmåga, "),CONCATENATE(VLOOKUP(C236,'Lookup tables'!$D$29:$E$34,2,FALSE),", "),IF(AND((VALUE(C212)&lt;0),(COUNTA(D212)&lt;1)),"ingen skada",CONCATENATE("[b]skada +",IF((COUNTA(D212)&gt;0),D212,C212),"[/b]")))</f>
        <v>katastrofal ledarförmåga, genomsympatisk kille, ingen skada</v>
      </c>
    </row>
    <row r="212" spans="1:6" ht="14.4">
      <c r="A212" s="19" t="s">
        <v>144</v>
      </c>
      <c r="B212" s="1" t="s">
        <v>145</v>
      </c>
      <c r="C212" t="str">
        <f t="shared" ref="C212:C230" si="19">RIGHT(A212,(LEN(A212)-4))</f>
        <v>-1</v>
      </c>
      <c r="F212" t="s">
        <v>146</v>
      </c>
    </row>
    <row r="213" spans="1:6">
      <c r="A213" s="19" t="s">
        <v>245</v>
      </c>
      <c r="B213" s="1" t="s">
        <v>148</v>
      </c>
      <c r="C213" t="str">
        <f t="shared" si="19"/>
        <v>7</v>
      </c>
      <c r="F213" s="19" t="str">
        <f t="shared" ref="F213:F276" si="20">CONCATENATE("[th]",B214)</f>
        <v>[th]Kondition</v>
      </c>
    </row>
    <row r="214" spans="1:6">
      <c r="A214" s="19" t="s">
        <v>223</v>
      </c>
      <c r="B214" s="1" t="s">
        <v>150</v>
      </c>
      <c r="C214" t="str">
        <f t="shared" si="19"/>
        <v>7</v>
      </c>
      <c r="F214" s="19" t="s">
        <v>151</v>
      </c>
    </row>
    <row r="215" spans="1:6">
      <c r="A215" s="19" t="s">
        <v>246</v>
      </c>
      <c r="B215" s="1" t="s">
        <v>153</v>
      </c>
      <c r="C215" t="str">
        <f t="shared" si="19"/>
        <v>3</v>
      </c>
      <c r="F215" s="19" t="str">
        <f>CONCATENATE("[td]",VLOOKUP(IF((COUNTA(D214)&gt;0),D214,VALUE(C214)),'Lookup tables'!$A$2:$B$42,2,FALSE))</f>
        <v>[td]enastående</v>
      </c>
    </row>
    <row r="216" spans="1:6">
      <c r="A216" s="19" t="s">
        <v>224</v>
      </c>
      <c r="B216" s="1" t="s">
        <v>155</v>
      </c>
      <c r="C216" t="str">
        <f t="shared" si="19"/>
        <v>1</v>
      </c>
      <c r="F216" s="19" t="s">
        <v>141</v>
      </c>
    </row>
    <row r="217" spans="1:6">
      <c r="A217" s="19" t="s">
        <v>247</v>
      </c>
      <c r="B217" s="1" t="s">
        <v>157</v>
      </c>
      <c r="C217" t="str">
        <f t="shared" si="19"/>
        <v>2</v>
      </c>
      <c r="F217" s="19" t="str">
        <f t="shared" ref="F217" si="21">CONCATENATE("[th]",B221)</f>
        <v>[th]Målvakt</v>
      </c>
    </row>
    <row r="218" spans="1:6">
      <c r="A218" s="19" t="s">
        <v>225</v>
      </c>
      <c r="B218" s="1" t="s">
        <v>159</v>
      </c>
      <c r="C218" t="str">
        <f t="shared" si="19"/>
        <v>2</v>
      </c>
      <c r="F218" s="19" t="s">
        <v>151</v>
      </c>
    </row>
    <row r="219" spans="1:6">
      <c r="A219" s="19" t="s">
        <v>248</v>
      </c>
      <c r="B219" s="1" t="s">
        <v>161</v>
      </c>
      <c r="C219" t="str">
        <f t="shared" si="19"/>
        <v>16</v>
      </c>
      <c r="F219" s="19" t="str">
        <f>CONCATENATE("[td]",VLOOKUP(IF((COUNTA(D221)&gt;0),D221,VALUE(C221)),'Lookup tables'!$A$2:$B$42,2,FALSE))</f>
        <v>[td]mytomspunnen</v>
      </c>
    </row>
    <row r="220" spans="1:6">
      <c r="A220" s="19" t="s">
        <v>249</v>
      </c>
      <c r="B220" s="1" t="s">
        <v>163</v>
      </c>
      <c r="C220" t="str">
        <f t="shared" si="19"/>
        <v>15</v>
      </c>
      <c r="F220" s="19" t="s">
        <v>164</v>
      </c>
    </row>
    <row r="221" spans="1:6">
      <c r="A221" s="19" t="s">
        <v>250</v>
      </c>
      <c r="B221" s="1" t="s">
        <v>166</v>
      </c>
      <c r="C221" t="str">
        <f t="shared" si="19"/>
        <v>17</v>
      </c>
      <c r="F221" s="19" t="s">
        <v>136</v>
      </c>
    </row>
    <row r="222" spans="1:6">
      <c r="A222" s="19" t="s">
        <v>251</v>
      </c>
      <c r="B222" s="1" t="s">
        <v>168</v>
      </c>
      <c r="C222" t="str">
        <f t="shared" si="19"/>
        <v>16</v>
      </c>
      <c r="F222" s="19" t="str">
        <f t="shared" ref="F222" si="22">CONCATENATE("[th]",B215)</f>
        <v>[th]Spelupplägg</v>
      </c>
    </row>
    <row r="223" spans="1:6">
      <c r="A223" s="19" t="s">
        <v>252</v>
      </c>
      <c r="B223" s="1" t="s">
        <v>170</v>
      </c>
      <c r="C223" t="str">
        <f t="shared" si="19"/>
        <v>1</v>
      </c>
      <c r="F223" s="19" t="s">
        <v>151</v>
      </c>
    </row>
    <row r="224" spans="1:6">
      <c r="A224" s="19" t="s">
        <v>253</v>
      </c>
      <c r="B224" s="1" t="s">
        <v>172</v>
      </c>
      <c r="C224" t="str">
        <f t="shared" si="19"/>
        <v>444900</v>
      </c>
      <c r="F224" s="19" t="str">
        <f>CONCATENATE("[td]",VLOOKUP(IF((COUNTA(D215)&gt;0),D215,VALUE(C215)),'Lookup tables'!$A$2:$B$42,2,FALSE))</f>
        <v>[td]dålig</v>
      </c>
    </row>
    <row r="225" spans="1:6">
      <c r="A225" s="19" t="s">
        <v>254</v>
      </c>
      <c r="B225" s="1" t="s">
        <v>174</v>
      </c>
      <c r="C225" t="str">
        <f t="shared" si="19"/>
        <v>95850</v>
      </c>
      <c r="F225" s="19" t="s">
        <v>141</v>
      </c>
    </row>
    <row r="226" spans="1:6">
      <c r="A226" s="19" t="s">
        <v>255</v>
      </c>
      <c r="B226" s="1" t="s">
        <v>176</v>
      </c>
      <c r="C226" t="str">
        <f t="shared" si="19"/>
        <v>7</v>
      </c>
      <c r="F226" s="19" t="str">
        <f t="shared" ref="F226" si="23">CONCATENATE("[th]",B217)</f>
        <v>[th]Framspel</v>
      </c>
    </row>
    <row r="227" spans="1:6">
      <c r="A227" s="19" t="s">
        <v>177</v>
      </c>
      <c r="B227" s="1" t="s">
        <v>178</v>
      </c>
      <c r="C227" t="str">
        <f t="shared" si="19"/>
        <v>0</v>
      </c>
      <c r="F227" s="19" t="s">
        <v>151</v>
      </c>
    </row>
    <row r="228" spans="1:6">
      <c r="A228" s="19" t="s">
        <v>179</v>
      </c>
      <c r="B228" s="1" t="s">
        <v>180</v>
      </c>
      <c r="C228" t="str">
        <f t="shared" si="19"/>
        <v>0</v>
      </c>
      <c r="F228" s="19" t="str">
        <f>CONCATENATE("[td]",VLOOKUP(IF((COUNTA(D217)&gt;0),D217,VALUE(C217)),'Lookup tables'!$A$2:$B$42,2,FALSE))</f>
        <v>[td]usel</v>
      </c>
    </row>
    <row r="229" spans="1:6">
      <c r="A229" s="19" t="s">
        <v>181</v>
      </c>
      <c r="B229" s="1" t="s">
        <v>182</v>
      </c>
      <c r="C229" t="str">
        <f t="shared" si="19"/>
        <v>0</v>
      </c>
      <c r="F229" s="19" t="s">
        <v>164</v>
      </c>
    </row>
    <row r="230" spans="1:6">
      <c r="A230" s="19" t="s">
        <v>183</v>
      </c>
      <c r="B230" s="1" t="s">
        <v>184</v>
      </c>
      <c r="C230" t="str">
        <f t="shared" si="19"/>
        <v>0</v>
      </c>
      <c r="F230" s="19" t="s">
        <v>136</v>
      </c>
    </row>
    <row r="231" spans="1:6">
      <c r="A231" s="19" t="s">
        <v>185</v>
      </c>
      <c r="B231" s="1" t="s">
        <v>186</v>
      </c>
      <c r="C231" t="str">
        <f>RIGHT(A231,(LEN(A231)-10))</f>
        <v>1</v>
      </c>
      <c r="F231" s="19" t="str">
        <f t="shared" ref="F231" si="24">CONCATENATE("[th]",B218)</f>
        <v>[th]Ytter</v>
      </c>
    </row>
    <row r="232" spans="1:6">
      <c r="A232" s="19" t="s">
        <v>187</v>
      </c>
      <c r="B232" s="1" t="s">
        <v>188</v>
      </c>
      <c r="C232" t="str">
        <f>RIGHT(A232,(LEN(A232)-9))</f>
        <v>0</v>
      </c>
      <c r="F232" s="19" t="s">
        <v>151</v>
      </c>
    </row>
    <row r="233" spans="1:6">
      <c r="A233" s="19" t="s">
        <v>189</v>
      </c>
      <c r="B233" s="1" t="s">
        <v>190</v>
      </c>
      <c r="C233" t="str">
        <f>RIGHT(A233,(LEN(A233)-11))</f>
        <v>0</v>
      </c>
      <c r="F233" s="19" t="str">
        <f>CONCATENATE("[td]",VLOOKUP(IF((COUNTA(D218)&gt;0),D218,VALUE(C218)),'Lookup tables'!$A$2:$B$42,2,FALSE))</f>
        <v>[td]usel</v>
      </c>
    </row>
    <row r="234" spans="1:6">
      <c r="A234" s="19" t="s">
        <v>191</v>
      </c>
      <c r="B234" s="1" t="s">
        <v>190</v>
      </c>
      <c r="F234" s="19" t="s">
        <v>141</v>
      </c>
    </row>
    <row r="235" spans="1:6">
      <c r="A235" s="19" t="s">
        <v>256</v>
      </c>
      <c r="B235" s="1" t="s">
        <v>193</v>
      </c>
      <c r="C235" t="str">
        <f>RIGHT(A235,(LEN(A235)-11))</f>
        <v>3</v>
      </c>
      <c r="F235" s="19" t="str">
        <f t="shared" ref="F235" si="25">CONCATENATE("[th]",B220)</f>
        <v>[th]Försvar</v>
      </c>
    </row>
    <row r="236" spans="1:6">
      <c r="A236" s="19" t="s">
        <v>257</v>
      </c>
      <c r="B236" s="1" t="s">
        <v>193</v>
      </c>
      <c r="C236" t="str">
        <f>RIGHT(A236,(LEN(A236)-16))</f>
        <v>sympathetic guy</v>
      </c>
      <c r="F236" s="19" t="s">
        <v>151</v>
      </c>
    </row>
    <row r="237" spans="1:6">
      <c r="A237" s="19" t="s">
        <v>195</v>
      </c>
      <c r="B237" s="1" t="s">
        <v>196</v>
      </c>
      <c r="C237" t="str">
        <f>RIGHT(A237,(LEN(A237)-8))</f>
        <v>2</v>
      </c>
      <c r="F237" s="19" t="str">
        <f>CONCATENATE("[td]",VLOOKUP(IF((COUNTA(D220)&gt;0),D220,VALUE(C220)),'Lookup tables'!$A$2:$B$42,2,FALSE))</f>
        <v>[td]titanisk</v>
      </c>
    </row>
    <row r="238" spans="1:6">
      <c r="A238" s="19" t="s">
        <v>197</v>
      </c>
      <c r="B238" s="1" t="s">
        <v>196</v>
      </c>
      <c r="C238" t="str">
        <f>RIGHT(A238,(LEN(A238)-13))</f>
        <v>honest</v>
      </c>
      <c r="F238" s="19" t="s">
        <v>164</v>
      </c>
    </row>
    <row r="239" spans="1:6">
      <c r="A239" s="19" t="s">
        <v>258</v>
      </c>
      <c r="B239" s="1" t="s">
        <v>199</v>
      </c>
      <c r="C239" t="str">
        <f>RIGHT(A239,(LEN(A239)-15))</f>
        <v>1</v>
      </c>
      <c r="F239" s="19" t="s">
        <v>136</v>
      </c>
    </row>
    <row r="240" spans="1:6">
      <c r="A240" s="19" t="s">
        <v>259</v>
      </c>
      <c r="B240" s="1" t="s">
        <v>199</v>
      </c>
      <c r="C240" t="str">
        <f>RIGHT(A240,(LEN(A240)-20))</f>
        <v>calm</v>
      </c>
      <c r="F240" s="19" t="str">
        <f t="shared" ref="F240" si="26">CONCATENATE("[th]",B216)</f>
        <v>[th]Målgörare</v>
      </c>
    </row>
    <row r="241" spans="1:6">
      <c r="A241" s="19" t="s">
        <v>237</v>
      </c>
      <c r="B241" s="1" t="s">
        <v>202</v>
      </c>
      <c r="C241" t="str">
        <f>RIGHT(A241,(LEN(A241)-12))</f>
        <v/>
      </c>
      <c r="F241" s="19" t="s">
        <v>151</v>
      </c>
    </row>
    <row r="242" spans="1:6">
      <c r="A242" s="19" t="s">
        <v>238</v>
      </c>
      <c r="B242" s="1" t="s">
        <v>204</v>
      </c>
      <c r="C242" t="str">
        <f>RIGHT(A242,(LEN(A242)-13))</f>
        <v/>
      </c>
      <c r="F242" s="19" t="str">
        <f>CONCATENATE("[td]",VLOOKUP(IF((COUNTA(D216)&gt;0),D216,VALUE(C216)),'Lookup tables'!$A$2:$B$42,2,FALSE))</f>
        <v>[td]katastrofal</v>
      </c>
    </row>
    <row r="243" spans="1:6">
      <c r="A243" s="19" t="s">
        <v>205</v>
      </c>
      <c r="B243" s="1" t="s">
        <v>206</v>
      </c>
      <c r="C243" t="str">
        <f>RIGHT(A243,(LEN(A243)-7))</f>
        <v>0</v>
      </c>
      <c r="F243" s="19" t="s">
        <v>141</v>
      </c>
    </row>
    <row r="244" spans="1:6">
      <c r="A244" s="19" t="s">
        <v>207</v>
      </c>
      <c r="B244" s="1" t="s">
        <v>208</v>
      </c>
      <c r="C244" t="str">
        <f>RIGHT(A244,(LEN(A244)-13))</f>
        <v>1</v>
      </c>
      <c r="F244" s="19" t="str">
        <f t="shared" ref="F244" si="27">CONCATENATE("[th]",B219)</f>
        <v>[th]Fasta situationer</v>
      </c>
    </row>
    <row r="245" spans="1:6">
      <c r="A245" s="19" t="s">
        <v>209</v>
      </c>
      <c r="B245" s="1" t="s">
        <v>210</v>
      </c>
      <c r="C245" t="str">
        <f>RIGHT(A245,(LEN(A245)-15))</f>
        <v>0</v>
      </c>
      <c r="F245" s="19" t="s">
        <v>151</v>
      </c>
    </row>
    <row r="246" spans="1:6">
      <c r="A246" s="19" t="s">
        <v>211</v>
      </c>
      <c r="B246" s="1" t="s">
        <v>212</v>
      </c>
      <c r="C246" t="str">
        <f>RIGHT(A246,(LEN(A246)-15))</f>
        <v>3000</v>
      </c>
      <c r="F246" s="19" t="str">
        <f>CONCATENATE("[td]",VLOOKUP(IF((COUNTA(D219)&gt;0),D219,VALUE(C219)),'Lookup tables'!$A$2:$B$42,2,FALSE))</f>
        <v>[td]utomjordisk</v>
      </c>
    </row>
    <row r="247" spans="1:6">
      <c r="A247" s="19" t="s">
        <v>260</v>
      </c>
      <c r="B247" s="1" t="s">
        <v>214</v>
      </c>
      <c r="C247" t="str">
        <f>RIGHT(A247,(LEN(A247)-5))</f>
        <v>6</v>
      </c>
      <c r="F247" s="19" t="s">
        <v>215</v>
      </c>
    </row>
    <row r="248" spans="1:6" ht="14.4">
      <c r="A248" s="19" t="s">
        <v>261</v>
      </c>
      <c r="B248" s="1" t="s">
        <v>217</v>
      </c>
      <c r="C248" t="str">
        <f>RIGHT(A248,(LEN(A248)-8))</f>
        <v>31</v>
      </c>
      <c r="F248" t="str">
        <f t="shared" ref="F248:F311" si="28">IF((COUNTA(D248)&gt;0),CONCATENATE("Övrigt: ",D248),"")</f>
        <v/>
      </c>
    </row>
    <row r="249" spans="1:6">
      <c r="A249" s="19" t="s">
        <v>262</v>
      </c>
      <c r="B249" s="11" t="s">
        <v>135</v>
      </c>
      <c r="C249" s="19" t="str">
        <f>MID(A249,8,(LEN(A249)-8))</f>
        <v>267108743</v>
      </c>
      <c r="F249" s="19" t="str">
        <f t="shared" ref="F249:F312" si="29">CONCATENATE("[hr][b]",C250,"[/b] ","[playerid=",C249,"]")</f>
        <v>[hr][b]Jonas Ovesson[/b] [playerid=267108743]</v>
      </c>
    </row>
    <row r="250" spans="1:6" ht="14.4">
      <c r="A250" s="19" t="s">
        <v>263</v>
      </c>
      <c r="B250" s="11" t="s">
        <v>138</v>
      </c>
      <c r="C250" s="19" t="str">
        <f>RIGHT(A250,(LEN(A250)-5))</f>
        <v>Jonas Ovesson</v>
      </c>
      <c r="F250" t="str">
        <f t="shared" ref="F250" si="30">CONCATENATE(C251," år och ",C252," dagar, TSI = ",C266,", Lön = ",C265)</f>
        <v>26 år och 56 dagar, TSI = 71820, Lön = 365900</v>
      </c>
    </row>
    <row r="251" spans="1:6" ht="14.4">
      <c r="A251" s="19" t="s">
        <v>243</v>
      </c>
      <c r="B251" s="1" t="s">
        <v>140</v>
      </c>
      <c r="C251" t="str">
        <f>RIGHT(A251,(LEN(A251)-4))</f>
        <v>26</v>
      </c>
      <c r="F251" t="str">
        <f>CONCATENATE(VLOOKUP(IF((COUNTA(D254)&gt;0),D254,VALUE(C254)),'Lookup tables'!$A$2:$B$42,2,FALSE)," form, ",VLOOKUP(IF((COUNTA(D255)&gt;0),D255,VALUE(C255)),'Lookup tables'!$A$2:$B$42,2,FALSE)," kondition, ",VLOOKUP(IF((COUNTA(D263)&gt;0),D263,VALUE(C263)),'Lookup tables'!$A$2:$B$42,2,FALSE)," rutin")</f>
        <v>fenomenal form, enastående kondition, unik rutin</v>
      </c>
    </row>
    <row r="252" spans="1:6" ht="14.4">
      <c r="A252" s="19" t="s">
        <v>264</v>
      </c>
      <c r="B252" s="1" t="s">
        <v>143</v>
      </c>
      <c r="C252" t="str">
        <f>RIGHT(A252,(LEN(A252)-8))</f>
        <v>56</v>
      </c>
      <c r="F252" t="str">
        <f>CONCATENATE(IF((COUNTA(C275)&gt;0),CONCATENATE(C275,", "),""),IF((LEN(C282)&gt;0),CONCATENATE(VLOOKUP(VALUE(C282),'Lookup tables'!$D$25:$E$27,2,FALSE),", "),""),CONCATENATE(VLOOKUP(VALUE(C264),'Lookup tables'!$A$2:$B$42,2,FALSE)," ledarförmåga, "),CONCATENATE(VLOOKUP(C277,'Lookup tables'!$D$29:$E$34,2,FALSE),", "),IF(AND((VALUE(C253)&lt;0),(COUNTA(D253)&lt;1)),"ingen skada",CONCATENATE("[b]skada +",IF((COUNTA(D253)&gt;0),D253,C253),"[/b]")))</f>
        <v>dålig ledarförmåga, otrevlig typ, ingen skada</v>
      </c>
    </row>
    <row r="253" spans="1:6" ht="14.4">
      <c r="A253" s="19" t="s">
        <v>144</v>
      </c>
      <c r="B253" s="1" t="s">
        <v>145</v>
      </c>
      <c r="C253" t="str">
        <f t="shared" ref="C253:C271" si="31">RIGHT(A253,(LEN(A253)-4))</f>
        <v>-1</v>
      </c>
      <c r="F253" t="s">
        <v>146</v>
      </c>
    </row>
    <row r="254" spans="1:6">
      <c r="A254" s="19" t="s">
        <v>147</v>
      </c>
      <c r="B254" s="1" t="s">
        <v>148</v>
      </c>
      <c r="C254" t="str">
        <f t="shared" si="31"/>
        <v>8</v>
      </c>
      <c r="F254" s="19" t="str">
        <f t="shared" ref="F254:F317" si="32">CONCATENATE("[th]",B255)</f>
        <v>[th]Kondition</v>
      </c>
    </row>
    <row r="255" spans="1:6">
      <c r="A255" s="19" t="s">
        <v>223</v>
      </c>
      <c r="B255" s="1" t="s">
        <v>150</v>
      </c>
      <c r="C255" t="str">
        <f t="shared" si="31"/>
        <v>7</v>
      </c>
      <c r="F255" s="19" t="s">
        <v>151</v>
      </c>
    </row>
    <row r="256" spans="1:6">
      <c r="A256" s="19" t="s">
        <v>246</v>
      </c>
      <c r="B256" s="1" t="s">
        <v>153</v>
      </c>
      <c r="C256" t="str">
        <f t="shared" si="31"/>
        <v>3</v>
      </c>
      <c r="F256" s="19" t="str">
        <f>CONCATENATE("[td]",VLOOKUP(IF((COUNTA(D255)&gt;0),D255,VALUE(C255)),'Lookup tables'!$A$2:$B$42,2,FALSE))</f>
        <v>[td]enastående</v>
      </c>
    </row>
    <row r="257" spans="1:6">
      <c r="A257" s="19" t="s">
        <v>224</v>
      </c>
      <c r="B257" s="1" t="s">
        <v>155</v>
      </c>
      <c r="C257" t="str">
        <f t="shared" si="31"/>
        <v>1</v>
      </c>
      <c r="F257" s="19" t="s">
        <v>141</v>
      </c>
    </row>
    <row r="258" spans="1:6">
      <c r="A258" s="19" t="s">
        <v>265</v>
      </c>
      <c r="B258" s="1" t="s">
        <v>157</v>
      </c>
      <c r="C258" t="str">
        <f t="shared" si="31"/>
        <v>3</v>
      </c>
      <c r="F258" s="19" t="str">
        <f t="shared" ref="F258" si="33">CONCATENATE("[th]",B262)</f>
        <v>[th]Målvakt</v>
      </c>
    </row>
    <row r="259" spans="1:6">
      <c r="A259" s="19" t="s">
        <v>158</v>
      </c>
      <c r="B259" s="1" t="s">
        <v>159</v>
      </c>
      <c r="C259" t="str">
        <f t="shared" si="31"/>
        <v>1</v>
      </c>
      <c r="F259" s="19" t="s">
        <v>151</v>
      </c>
    </row>
    <row r="260" spans="1:6">
      <c r="A260" s="19" t="s">
        <v>266</v>
      </c>
      <c r="B260" s="1" t="s">
        <v>161</v>
      </c>
      <c r="C260" t="str">
        <f t="shared" si="31"/>
        <v>15</v>
      </c>
      <c r="F260" s="19" t="str">
        <f>CONCATENATE("[td]",VLOOKUP(IF((COUNTA(D262)&gt;0),D262,VALUE(C262)),'Lookup tables'!$A$2:$B$42,2,FALSE))</f>
        <v>[td]utomjordisk</v>
      </c>
    </row>
    <row r="261" spans="1:6">
      <c r="A261" s="19" t="s">
        <v>249</v>
      </c>
      <c r="B261" s="1" t="s">
        <v>163</v>
      </c>
      <c r="C261" t="str">
        <f t="shared" si="31"/>
        <v>15</v>
      </c>
      <c r="F261" s="19" t="s">
        <v>164</v>
      </c>
    </row>
    <row r="262" spans="1:6">
      <c r="A262" s="19" t="s">
        <v>267</v>
      </c>
      <c r="B262" s="1" t="s">
        <v>166</v>
      </c>
      <c r="C262" t="str">
        <f t="shared" si="31"/>
        <v>16</v>
      </c>
      <c r="F262" s="19" t="s">
        <v>136</v>
      </c>
    </row>
    <row r="263" spans="1:6">
      <c r="A263" s="19" t="s">
        <v>268</v>
      </c>
      <c r="B263" s="1" t="s">
        <v>168</v>
      </c>
      <c r="C263" t="str">
        <f t="shared" si="31"/>
        <v>9</v>
      </c>
      <c r="F263" s="19" t="str">
        <f t="shared" ref="F263" si="34">CONCATENATE("[th]",B256)</f>
        <v>[th]Spelupplägg</v>
      </c>
    </row>
    <row r="264" spans="1:6">
      <c r="A264" s="19" t="s">
        <v>229</v>
      </c>
      <c r="B264" s="1" t="s">
        <v>170</v>
      </c>
      <c r="C264" t="str">
        <f t="shared" si="31"/>
        <v>3</v>
      </c>
      <c r="F264" s="19" t="s">
        <v>151</v>
      </c>
    </row>
    <row r="265" spans="1:6">
      <c r="A265" s="19" t="s">
        <v>269</v>
      </c>
      <c r="B265" s="1" t="s">
        <v>172</v>
      </c>
      <c r="C265" t="str">
        <f t="shared" si="31"/>
        <v>365900</v>
      </c>
      <c r="F265" s="19" t="str">
        <f>CONCATENATE("[td]",VLOOKUP(IF((COUNTA(D256)&gt;0),D256,VALUE(C256)),'Lookup tables'!$A$2:$B$42,2,FALSE))</f>
        <v>[td]dålig</v>
      </c>
    </row>
    <row r="266" spans="1:6">
      <c r="A266" s="19" t="s">
        <v>270</v>
      </c>
      <c r="B266" s="1" t="s">
        <v>174</v>
      </c>
      <c r="C266" t="str">
        <f t="shared" si="31"/>
        <v>71820</v>
      </c>
      <c r="F266" s="19" t="s">
        <v>141</v>
      </c>
    </row>
    <row r="267" spans="1:6">
      <c r="A267" s="19" t="s">
        <v>271</v>
      </c>
      <c r="B267" s="1" t="s">
        <v>176</v>
      </c>
      <c r="C267" t="str">
        <f t="shared" si="31"/>
        <v>5</v>
      </c>
      <c r="F267" s="19" t="str">
        <f t="shared" ref="F267" si="35">CONCATENATE("[th]",B258)</f>
        <v>[th]Framspel</v>
      </c>
    </row>
    <row r="268" spans="1:6">
      <c r="A268" s="19" t="s">
        <v>177</v>
      </c>
      <c r="B268" s="1" t="s">
        <v>178</v>
      </c>
      <c r="C268" t="str">
        <f t="shared" si="31"/>
        <v>0</v>
      </c>
      <c r="F268" s="19" t="s">
        <v>151</v>
      </c>
    </row>
    <row r="269" spans="1:6">
      <c r="A269" s="19" t="s">
        <v>179</v>
      </c>
      <c r="B269" s="1" t="s">
        <v>180</v>
      </c>
      <c r="C269" t="str">
        <f t="shared" si="31"/>
        <v>0</v>
      </c>
      <c r="F269" s="19" t="str">
        <f>CONCATENATE("[td]",VLOOKUP(IF((COUNTA(D258)&gt;0),D258,VALUE(C258)),'Lookup tables'!$A$2:$B$42,2,FALSE))</f>
        <v>[td]dålig</v>
      </c>
    </row>
    <row r="270" spans="1:6">
      <c r="A270" s="19" t="s">
        <v>181</v>
      </c>
      <c r="B270" s="1" t="s">
        <v>182</v>
      </c>
      <c r="C270" t="str">
        <f t="shared" si="31"/>
        <v>0</v>
      </c>
      <c r="F270" s="19" t="s">
        <v>164</v>
      </c>
    </row>
    <row r="271" spans="1:6">
      <c r="A271" s="19" t="s">
        <v>183</v>
      </c>
      <c r="B271" s="1" t="s">
        <v>184</v>
      </c>
      <c r="C271" t="str">
        <f t="shared" si="31"/>
        <v>0</v>
      </c>
      <c r="F271" s="19" t="s">
        <v>136</v>
      </c>
    </row>
    <row r="272" spans="1:6">
      <c r="A272" s="19" t="s">
        <v>185</v>
      </c>
      <c r="B272" s="1" t="s">
        <v>186</v>
      </c>
      <c r="C272" t="str">
        <f>RIGHT(A272,(LEN(A272)-10))</f>
        <v>1</v>
      </c>
      <c r="F272" s="19" t="str">
        <f t="shared" ref="F272" si="36">CONCATENATE("[th]",B259)</f>
        <v>[th]Ytter</v>
      </c>
    </row>
    <row r="273" spans="1:6">
      <c r="A273" s="19" t="s">
        <v>187</v>
      </c>
      <c r="B273" s="1" t="s">
        <v>188</v>
      </c>
      <c r="C273" t="str">
        <f>RIGHT(A273,(LEN(A273)-9))</f>
        <v>0</v>
      </c>
      <c r="F273" s="19" t="s">
        <v>151</v>
      </c>
    </row>
    <row r="274" spans="1:6">
      <c r="A274" s="19" t="s">
        <v>189</v>
      </c>
      <c r="B274" s="1" t="s">
        <v>190</v>
      </c>
      <c r="C274" t="str">
        <f>RIGHT(A274,(LEN(A274)-11))</f>
        <v>0</v>
      </c>
      <c r="F274" s="19" t="str">
        <f>CONCATENATE("[td]",VLOOKUP(IF((COUNTA(D259)&gt;0),D259,VALUE(C259)),'Lookup tables'!$A$2:$B$42,2,FALSE))</f>
        <v>[td]katastrofal</v>
      </c>
    </row>
    <row r="275" spans="1:6">
      <c r="A275" s="19" t="s">
        <v>191</v>
      </c>
      <c r="B275" s="1" t="s">
        <v>190</v>
      </c>
      <c r="F275" s="19" t="s">
        <v>141</v>
      </c>
    </row>
    <row r="276" spans="1:6">
      <c r="A276" s="19" t="s">
        <v>233</v>
      </c>
      <c r="B276" s="1" t="s">
        <v>193</v>
      </c>
      <c r="C276" t="str">
        <f>RIGHT(A276,(LEN(A276)-11))</f>
        <v>0</v>
      </c>
      <c r="F276" s="19" t="str">
        <f t="shared" ref="F276" si="37">CONCATENATE("[th]",B261)</f>
        <v>[th]Försvar</v>
      </c>
    </row>
    <row r="277" spans="1:6">
      <c r="A277" s="19" t="s">
        <v>234</v>
      </c>
      <c r="B277" s="1" t="s">
        <v>193</v>
      </c>
      <c r="C277" t="str">
        <f>RIGHT(A277,(LEN(A277)-16))</f>
        <v>nasty fellow</v>
      </c>
      <c r="F277" s="19" t="s">
        <v>151</v>
      </c>
    </row>
    <row r="278" spans="1:6">
      <c r="A278" s="19" t="s">
        <v>272</v>
      </c>
      <c r="B278" s="1" t="s">
        <v>196</v>
      </c>
      <c r="C278" t="str">
        <f>RIGHT(A278,(LEN(A278)-8))</f>
        <v>1</v>
      </c>
      <c r="F278" s="19" t="str">
        <f>CONCATENATE("[td]",VLOOKUP(IF((COUNTA(D261)&gt;0),D261,VALUE(C261)),'Lookup tables'!$A$2:$B$42,2,FALSE))</f>
        <v>[td]titanisk</v>
      </c>
    </row>
    <row r="279" spans="1:6">
      <c r="A279" s="19" t="s">
        <v>273</v>
      </c>
      <c r="B279" s="1" t="s">
        <v>196</v>
      </c>
      <c r="C279" t="str">
        <f>RIGHT(A279,(LEN(A279)-13))</f>
        <v>dishonest</v>
      </c>
      <c r="F279" s="19" t="s">
        <v>164</v>
      </c>
    </row>
    <row r="280" spans="1:6">
      <c r="A280" s="19" t="s">
        <v>274</v>
      </c>
      <c r="B280" s="1" t="s">
        <v>199</v>
      </c>
      <c r="C280" t="str">
        <f>RIGHT(A280,(LEN(A280)-15))</f>
        <v>2</v>
      </c>
      <c r="F280" s="19" t="s">
        <v>136</v>
      </c>
    </row>
    <row r="281" spans="1:6">
      <c r="A281" s="19" t="s">
        <v>275</v>
      </c>
      <c r="B281" s="1" t="s">
        <v>199</v>
      </c>
      <c r="C281" t="str">
        <f>RIGHT(A281,(LEN(A281)-20))</f>
        <v>balanced</v>
      </c>
      <c r="F281" s="19" t="str">
        <f t="shared" ref="F281" si="38">CONCATENATE("[th]",B257)</f>
        <v>[th]Målgörare</v>
      </c>
    </row>
    <row r="282" spans="1:6">
      <c r="A282" s="19" t="s">
        <v>237</v>
      </c>
      <c r="B282" s="1" t="s">
        <v>202</v>
      </c>
      <c r="C282" t="str">
        <f>RIGHT(A282,(LEN(A282)-12))</f>
        <v/>
      </c>
      <c r="F282" s="19" t="s">
        <v>151</v>
      </c>
    </row>
    <row r="283" spans="1:6">
      <c r="A283" s="19" t="s">
        <v>238</v>
      </c>
      <c r="B283" s="1" t="s">
        <v>204</v>
      </c>
      <c r="C283" t="str">
        <f>RIGHT(A283,(LEN(A283)-13))</f>
        <v/>
      </c>
      <c r="F283" s="19" t="str">
        <f>CONCATENATE("[td]",VLOOKUP(IF((COUNTA(D257)&gt;0),D257,VALUE(C257)),'Lookup tables'!$A$2:$B$42,2,FALSE))</f>
        <v>[td]katastrofal</v>
      </c>
    </row>
    <row r="284" spans="1:6">
      <c r="A284" s="19" t="s">
        <v>205</v>
      </c>
      <c r="B284" s="1" t="s">
        <v>206</v>
      </c>
      <c r="C284" t="str">
        <f>RIGHT(A284,(LEN(A284)-7))</f>
        <v>0</v>
      </c>
      <c r="F284" s="19" t="s">
        <v>141</v>
      </c>
    </row>
    <row r="285" spans="1:6">
      <c r="A285" s="19" t="s">
        <v>207</v>
      </c>
      <c r="B285" s="1" t="s">
        <v>208</v>
      </c>
      <c r="C285" t="str">
        <f>RIGHT(A285,(LEN(A285)-13))</f>
        <v>1</v>
      </c>
      <c r="F285" s="19" t="str">
        <f t="shared" ref="F285" si="39">CONCATENATE("[th]",B260)</f>
        <v>[th]Fasta situationer</v>
      </c>
    </row>
    <row r="286" spans="1:6">
      <c r="A286" s="19" t="s">
        <v>209</v>
      </c>
      <c r="B286" s="1" t="s">
        <v>210</v>
      </c>
      <c r="C286" t="str">
        <f>RIGHT(A286,(LEN(A286)-15))</f>
        <v>0</v>
      </c>
      <c r="F286" s="19" t="s">
        <v>151</v>
      </c>
    </row>
    <row r="287" spans="1:6">
      <c r="A287" s="19" t="s">
        <v>211</v>
      </c>
      <c r="B287" s="1" t="s">
        <v>212</v>
      </c>
      <c r="C287" t="str">
        <f>RIGHT(A287,(LEN(A287)-15))</f>
        <v>3000</v>
      </c>
      <c r="F287" s="19" t="str">
        <f>CONCATENATE("[td]",VLOOKUP(IF((COUNTA(D260)&gt;0),D260,VALUE(C260)),'Lookup tables'!$A$2:$B$42,2,FALSE))</f>
        <v>[td]titanisk</v>
      </c>
    </row>
    <row r="288" spans="1:6">
      <c r="A288" s="19" t="s">
        <v>239</v>
      </c>
      <c r="B288" s="1" t="s">
        <v>214</v>
      </c>
      <c r="C288" t="str">
        <f>RIGHT(A288,(LEN(A288)-5))</f>
        <v>0</v>
      </c>
      <c r="F288" s="19" t="s">
        <v>215</v>
      </c>
    </row>
    <row r="289" spans="1:6" ht="14.4">
      <c r="A289" s="19" t="s">
        <v>240</v>
      </c>
      <c r="B289" s="1" t="s">
        <v>217</v>
      </c>
      <c r="C289" t="str">
        <f>RIGHT(A289,(LEN(A289)-8))</f>
        <v>0</v>
      </c>
      <c r="F289" t="str">
        <f t="shared" ref="F289:F352" si="40">IF((COUNTA(D289)&gt;0),CONCATENATE("Övrigt: ",D289),"")</f>
        <v/>
      </c>
    </row>
    <row r="290" spans="1:6">
      <c r="A290" s="19" t="s">
        <v>276</v>
      </c>
      <c r="B290" s="11" t="s">
        <v>135</v>
      </c>
      <c r="C290" s="19" t="str">
        <f>MID(A290,8,(LEN(A290)-8))</f>
        <v>192033814</v>
      </c>
      <c r="F290" s="19" t="str">
        <f t="shared" ref="F290:F353" si="41">CONCATENATE("[hr][b]",C291,"[/b] ","[playerid=",C290,"]")</f>
        <v>[hr][b]Kjell 'Chefen' Anderström[/b] [playerid=192033814]</v>
      </c>
    </row>
    <row r="291" spans="1:6" ht="14.4">
      <c r="A291" s="19" t="s">
        <v>277</v>
      </c>
      <c r="B291" s="11" t="s">
        <v>138</v>
      </c>
      <c r="C291" s="19" t="str">
        <f>RIGHT(A291,(LEN(A291)-5))</f>
        <v>Kjell 'Chefen' Anderström</v>
      </c>
      <c r="F291" t="str">
        <f t="shared" ref="F291" si="42">CONCATENATE(C292," år och ",C293," dagar, TSI = ",C307,", Lön = ",C306)</f>
        <v>32 år och 16 dagar, TSI = 130760, Lön = 655800</v>
      </c>
    </row>
    <row r="292" spans="1:6" ht="14.4">
      <c r="A292" s="19" t="s">
        <v>278</v>
      </c>
      <c r="B292" s="1" t="s">
        <v>140</v>
      </c>
      <c r="C292" t="str">
        <f>RIGHT(A292,(LEN(A292)-4))</f>
        <v>32</v>
      </c>
      <c r="F292" t="str">
        <f>CONCATENATE(VLOOKUP(IF((COUNTA(D295)&gt;0),D295,VALUE(C295)),'Lookup tables'!$A$2:$B$42,2,FALSE)," form, ",VLOOKUP(IF((COUNTA(D296)&gt;0),D296,VALUE(C296)),'Lookup tables'!$A$2:$B$42,2,FALSE)," kondition, ",VLOOKUP(IF((COUNTA(D304)&gt;0),D304,VALUE(C304)),'Lookup tables'!$A$2:$B$42,2,FALSE)," rutin")</f>
        <v>bra form, enastående kondition, övernaturlig rutin</v>
      </c>
    </row>
    <row r="293" spans="1:6" ht="14.4">
      <c r="A293" s="19" t="s">
        <v>279</v>
      </c>
      <c r="B293" s="1" t="s">
        <v>143</v>
      </c>
      <c r="C293" t="str">
        <f>RIGHT(A293,(LEN(A293)-8))</f>
        <v>16</v>
      </c>
      <c r="F293" t="str">
        <f>CONCATENATE(IF((COUNTA(C316)&gt;0),CONCATENATE(C316,", "),""),IF((LEN(C323)&gt;0),CONCATENATE(VLOOKUP(VALUE(C323),'Lookup tables'!$D$25:$E$27,2,FALSE),", "),""),CONCATENATE(VLOOKUP(VALUE(C305),'Lookup tables'!$A$2:$B$42,2,FALSE)," ledarförmåga, "),CONCATENATE(VLOOKUP(C318,'Lookup tables'!$D$29:$E$34,2,FALSE),", "),IF(AND((VALUE(C294)&lt;0),(COUNTA(D294)&lt;1)),"ingen skada",CONCATENATE("[b]skada +",IF((COUNTA(D294)&gt;0),D294,C294),"[/b]")))</f>
        <v>balanserad tränare, enastående ledarförmåga, kontroversiell person, ingen skada</v>
      </c>
    </row>
    <row r="294" spans="1:6" ht="14.4">
      <c r="A294" s="19" t="s">
        <v>144</v>
      </c>
      <c r="B294" s="1" t="s">
        <v>145</v>
      </c>
      <c r="C294" t="str">
        <f t="shared" ref="C294:C312" si="43">RIGHT(A294,(LEN(A294)-4))</f>
        <v>-1</v>
      </c>
      <c r="F294" t="s">
        <v>146</v>
      </c>
    </row>
    <row r="295" spans="1:6">
      <c r="A295" s="19" t="s">
        <v>280</v>
      </c>
      <c r="B295" s="1" t="s">
        <v>148</v>
      </c>
      <c r="C295" t="str">
        <f t="shared" si="43"/>
        <v>5</v>
      </c>
      <c r="F295" s="19" t="str">
        <f t="shared" ref="F295:F358" si="44">CONCATENATE("[th]",B296)</f>
        <v>[th]Kondition</v>
      </c>
    </row>
    <row r="296" spans="1:6">
      <c r="A296" s="19" t="s">
        <v>223</v>
      </c>
      <c r="B296" s="1" t="s">
        <v>150</v>
      </c>
      <c r="C296" t="str">
        <f t="shared" si="43"/>
        <v>7</v>
      </c>
      <c r="F296" s="19" t="s">
        <v>151</v>
      </c>
    </row>
    <row r="297" spans="1:6">
      <c r="A297" s="19" t="s">
        <v>281</v>
      </c>
      <c r="B297" s="1" t="s">
        <v>153</v>
      </c>
      <c r="C297" t="str">
        <f t="shared" si="43"/>
        <v>18</v>
      </c>
      <c r="F297" s="19" t="str">
        <f>CONCATENATE("[td]",VLOOKUP(IF((COUNTA(D296)&gt;0),D296,VALUE(C296)),'Lookup tables'!$A$2:$B$42,2,FALSE))</f>
        <v>[td]enastående</v>
      </c>
    </row>
    <row r="298" spans="1:6">
      <c r="A298" s="19" t="s">
        <v>282</v>
      </c>
      <c r="B298" s="1" t="s">
        <v>155</v>
      </c>
      <c r="C298" t="str">
        <f t="shared" si="43"/>
        <v>2</v>
      </c>
      <c r="F298" s="19" t="s">
        <v>141</v>
      </c>
    </row>
    <row r="299" spans="1:6">
      <c r="A299" s="19" t="s">
        <v>283</v>
      </c>
      <c r="B299" s="1" t="s">
        <v>157</v>
      </c>
      <c r="C299" t="str">
        <f t="shared" si="43"/>
        <v>13</v>
      </c>
      <c r="F299" s="19" t="str">
        <f t="shared" ref="F299" si="45">CONCATENATE("[th]",B303)</f>
        <v>[th]Målvakt</v>
      </c>
    </row>
    <row r="300" spans="1:6">
      <c r="A300" s="19" t="s">
        <v>284</v>
      </c>
      <c r="B300" s="1" t="s">
        <v>159</v>
      </c>
      <c r="C300" t="str">
        <f t="shared" si="43"/>
        <v>3</v>
      </c>
      <c r="F300" s="19" t="s">
        <v>151</v>
      </c>
    </row>
    <row r="301" spans="1:6">
      <c r="A301" s="19" t="s">
        <v>285</v>
      </c>
      <c r="B301" s="1" t="s">
        <v>161</v>
      </c>
      <c r="C301" t="str">
        <f t="shared" si="43"/>
        <v>8</v>
      </c>
      <c r="F301" s="19" t="str">
        <f>CONCATENATE("[td]",VLOOKUP(IF((COUNTA(D303)&gt;0),D303,VALUE(C303)),'Lookup tables'!$A$2:$B$42,2,FALSE))</f>
        <v>[td]katastrofal</v>
      </c>
    </row>
    <row r="302" spans="1:6">
      <c r="A302" s="19" t="s">
        <v>286</v>
      </c>
      <c r="B302" s="1" t="s">
        <v>163</v>
      </c>
      <c r="C302" t="str">
        <f t="shared" si="43"/>
        <v>4</v>
      </c>
      <c r="F302" s="19" t="s">
        <v>164</v>
      </c>
    </row>
    <row r="303" spans="1:6">
      <c r="A303" s="19" t="s">
        <v>287</v>
      </c>
      <c r="B303" s="1" t="s">
        <v>166</v>
      </c>
      <c r="C303" t="str">
        <f t="shared" si="43"/>
        <v>1</v>
      </c>
      <c r="F303" s="19" t="s">
        <v>136</v>
      </c>
    </row>
    <row r="304" spans="1:6">
      <c r="A304" s="19" t="s">
        <v>288</v>
      </c>
      <c r="B304" s="1" t="s">
        <v>168</v>
      </c>
      <c r="C304" t="str">
        <f t="shared" si="43"/>
        <v>12</v>
      </c>
      <c r="F304" s="19" t="str">
        <f t="shared" ref="F304" si="46">CONCATENATE("[th]",B297)</f>
        <v>[th]Spelupplägg</v>
      </c>
    </row>
    <row r="305" spans="1:6">
      <c r="A305" s="19" t="s">
        <v>289</v>
      </c>
      <c r="B305" s="1" t="s">
        <v>170</v>
      </c>
      <c r="C305" t="str">
        <f t="shared" si="43"/>
        <v>7</v>
      </c>
      <c r="F305" s="19" t="s">
        <v>151</v>
      </c>
    </row>
    <row r="306" spans="1:6">
      <c r="A306" s="19" t="s">
        <v>290</v>
      </c>
      <c r="B306" s="1" t="s">
        <v>172</v>
      </c>
      <c r="C306" t="str">
        <f t="shared" si="43"/>
        <v>655800</v>
      </c>
      <c r="F306" s="19" t="str">
        <f>CONCATENATE("[td]",VLOOKUP(IF((COUNTA(D297)&gt;0),D297,VALUE(C297)),'Lookup tables'!$A$2:$B$42,2,FALSE))</f>
        <v>[td]magisk</v>
      </c>
    </row>
    <row r="307" spans="1:6">
      <c r="A307" s="19" t="s">
        <v>291</v>
      </c>
      <c r="B307" s="1" t="s">
        <v>174</v>
      </c>
      <c r="C307" t="str">
        <f t="shared" si="43"/>
        <v>130760</v>
      </c>
      <c r="F307" s="19" t="s">
        <v>141</v>
      </c>
    </row>
    <row r="308" spans="1:6">
      <c r="A308" s="19" t="s">
        <v>292</v>
      </c>
      <c r="B308" s="1" t="s">
        <v>176</v>
      </c>
      <c r="C308" t="str">
        <f t="shared" si="43"/>
        <v>51</v>
      </c>
      <c r="F308" s="19" t="str">
        <f t="shared" ref="F308" si="47">CONCATENATE("[th]",B299)</f>
        <v>[th]Framspel</v>
      </c>
    </row>
    <row r="309" spans="1:6">
      <c r="A309" s="19" t="s">
        <v>177</v>
      </c>
      <c r="B309" s="1" t="s">
        <v>178</v>
      </c>
      <c r="C309" t="str">
        <f t="shared" si="43"/>
        <v>0</v>
      </c>
      <c r="F309" s="19" t="s">
        <v>151</v>
      </c>
    </row>
    <row r="310" spans="1:6">
      <c r="A310" s="19" t="s">
        <v>179</v>
      </c>
      <c r="B310" s="1" t="s">
        <v>180</v>
      </c>
      <c r="C310" t="str">
        <f t="shared" si="43"/>
        <v>0</v>
      </c>
      <c r="F310" s="19" t="str">
        <f>CONCATENATE("[td]",VLOOKUP(IF((COUNTA(D299)&gt;0),D299,VALUE(C299)),'Lookup tables'!$A$2:$B$42,2,FALSE))</f>
        <v>[td]oförglömlig</v>
      </c>
    </row>
    <row r="311" spans="1:6">
      <c r="A311" s="19" t="s">
        <v>181</v>
      </c>
      <c r="B311" s="1" t="s">
        <v>182</v>
      </c>
      <c r="C311" t="str">
        <f t="shared" si="43"/>
        <v>0</v>
      </c>
      <c r="F311" s="19" t="s">
        <v>164</v>
      </c>
    </row>
    <row r="312" spans="1:6">
      <c r="A312" s="19" t="s">
        <v>183</v>
      </c>
      <c r="B312" s="1" t="s">
        <v>184</v>
      </c>
      <c r="C312" t="str">
        <f t="shared" si="43"/>
        <v>0</v>
      </c>
      <c r="F312" s="19" t="s">
        <v>136</v>
      </c>
    </row>
    <row r="313" spans="1:6">
      <c r="A313" s="19" t="s">
        <v>185</v>
      </c>
      <c r="B313" s="1" t="s">
        <v>186</v>
      </c>
      <c r="C313" t="str">
        <f>RIGHT(A313,(LEN(A313)-10))</f>
        <v>1</v>
      </c>
      <c r="F313" s="19" t="str">
        <f t="shared" ref="F313" si="48">CONCATENATE("[th]",B300)</f>
        <v>[th]Ytter</v>
      </c>
    </row>
    <row r="314" spans="1:6">
      <c r="A314" s="19" t="s">
        <v>187</v>
      </c>
      <c r="B314" s="1" t="s">
        <v>188</v>
      </c>
      <c r="C314" t="str">
        <f>RIGHT(A314,(LEN(A314)-9))</f>
        <v>0</v>
      </c>
      <c r="F314" s="19" t="s">
        <v>151</v>
      </c>
    </row>
    <row r="315" spans="1:6">
      <c r="A315" s="19" t="s">
        <v>189</v>
      </c>
      <c r="B315" s="1" t="s">
        <v>190</v>
      </c>
      <c r="C315" t="str">
        <f>RIGHT(A315,(LEN(A315)-11))</f>
        <v>0</v>
      </c>
      <c r="F315" s="19" t="str">
        <f>CONCATENATE("[td]",VLOOKUP(IF((COUNTA(D300)&gt;0),D300,VALUE(C300)),'Lookup tables'!$A$2:$B$42,2,FALSE))</f>
        <v>[td]dålig</v>
      </c>
    </row>
    <row r="316" spans="1:6">
      <c r="A316" s="19" t="s">
        <v>191</v>
      </c>
      <c r="B316" s="1" t="s">
        <v>190</v>
      </c>
      <c r="F316" s="19" t="s">
        <v>141</v>
      </c>
    </row>
    <row r="317" spans="1:6">
      <c r="A317" s="19" t="s">
        <v>293</v>
      </c>
      <c r="B317" s="1" t="s">
        <v>193</v>
      </c>
      <c r="C317" t="str">
        <f>RIGHT(A317,(LEN(A317)-11))</f>
        <v>1</v>
      </c>
      <c r="F317" s="19" t="str">
        <f t="shared" ref="F317" si="49">CONCATENATE("[th]",B302)</f>
        <v>[th]Försvar</v>
      </c>
    </row>
    <row r="318" spans="1:6">
      <c r="A318" s="19" t="s">
        <v>294</v>
      </c>
      <c r="B318" s="1" t="s">
        <v>193</v>
      </c>
      <c r="C318" t="str">
        <f>RIGHT(A318,(LEN(A318)-16))</f>
        <v>controversial person</v>
      </c>
      <c r="F318" s="19" t="s">
        <v>151</v>
      </c>
    </row>
    <row r="319" spans="1:6">
      <c r="A319" s="19" t="s">
        <v>195</v>
      </c>
      <c r="B319" s="1" t="s">
        <v>196</v>
      </c>
      <c r="C319" t="str">
        <f>RIGHT(A319,(LEN(A319)-8))</f>
        <v>2</v>
      </c>
      <c r="F319" s="19" t="str">
        <f>CONCATENATE("[td]",VLOOKUP(IF((COUNTA(D302)&gt;0),D302,VALUE(C302)),'Lookup tables'!$A$2:$B$42,2,FALSE))</f>
        <v>[td]hyfsad</v>
      </c>
    </row>
    <row r="320" spans="1:6">
      <c r="A320" s="19" t="s">
        <v>197</v>
      </c>
      <c r="B320" s="1" t="s">
        <v>196</v>
      </c>
      <c r="C320" t="str">
        <f>RIGHT(A320,(LEN(A320)-13))</f>
        <v>honest</v>
      </c>
      <c r="F320" s="19" t="s">
        <v>164</v>
      </c>
    </row>
    <row r="321" spans="1:6">
      <c r="A321" s="19" t="s">
        <v>295</v>
      </c>
      <c r="B321" s="1" t="s">
        <v>199</v>
      </c>
      <c r="C321" t="str">
        <f>RIGHT(A321,(LEN(A321)-15))</f>
        <v>3</v>
      </c>
      <c r="F321" s="19" t="s">
        <v>136</v>
      </c>
    </row>
    <row r="322" spans="1:6">
      <c r="A322" s="19" t="s">
        <v>296</v>
      </c>
      <c r="B322" s="1" t="s">
        <v>199</v>
      </c>
      <c r="C322" t="str">
        <f>RIGHT(A322,(LEN(A322)-20))</f>
        <v>temperamental</v>
      </c>
      <c r="F322" s="19" t="str">
        <f t="shared" ref="F322" si="50">CONCATENATE("[th]",B298)</f>
        <v>[th]Målgörare</v>
      </c>
    </row>
    <row r="323" spans="1:6">
      <c r="A323" s="19" t="s">
        <v>297</v>
      </c>
      <c r="B323" s="1" t="s">
        <v>202</v>
      </c>
      <c r="C323" t="str">
        <f>RIGHT(A323,(LEN(A323)-12))</f>
        <v>2</v>
      </c>
      <c r="F323" s="19" t="s">
        <v>151</v>
      </c>
    </row>
    <row r="324" spans="1:6">
      <c r="A324" s="19" t="s">
        <v>298</v>
      </c>
      <c r="B324" s="1" t="s">
        <v>204</v>
      </c>
      <c r="C324" t="str">
        <f>RIGHT(A324,(LEN(A324)-13))</f>
        <v>7</v>
      </c>
      <c r="F324" s="19" t="str">
        <f>CONCATENATE("[td]",VLOOKUP(IF((COUNTA(D298)&gt;0),D298,VALUE(C298)),'Lookup tables'!$A$2:$B$42,2,FALSE))</f>
        <v>[td]usel</v>
      </c>
    </row>
    <row r="325" spans="1:6">
      <c r="A325" s="19" t="s">
        <v>205</v>
      </c>
      <c r="B325" s="1" t="s">
        <v>206</v>
      </c>
      <c r="C325" t="str">
        <f>RIGHT(A325,(LEN(A325)-7))</f>
        <v>0</v>
      </c>
      <c r="F325" s="19" t="s">
        <v>141</v>
      </c>
    </row>
    <row r="326" spans="1:6" ht="14.4">
      <c r="A326" s="23" t="s">
        <v>299</v>
      </c>
      <c r="B326" s="1" t="s">
        <v>208</v>
      </c>
      <c r="C326" t="str">
        <f>RIGHT(A326,(LEN(A326)-13))</f>
        <v>10</v>
      </c>
      <c r="F326" s="19" t="str">
        <f t="shared" ref="F326" si="51">CONCATENATE("[th]",B301)</f>
        <v>[th]Fasta situationer</v>
      </c>
    </row>
    <row r="327" spans="1:6">
      <c r="A327" s="19" t="s">
        <v>209</v>
      </c>
      <c r="B327" s="1" t="s">
        <v>210</v>
      </c>
      <c r="C327" t="str">
        <f>RIGHT(A327,(LEN(A327)-15))</f>
        <v>0</v>
      </c>
      <c r="F327" s="19" t="s">
        <v>151</v>
      </c>
    </row>
    <row r="328" spans="1:6">
      <c r="A328" s="19" t="s">
        <v>211</v>
      </c>
      <c r="B328" s="1" t="s">
        <v>212</v>
      </c>
      <c r="C328" t="str">
        <f>RIGHT(A328,(LEN(A328)-15))</f>
        <v>3000</v>
      </c>
      <c r="F328" s="19" t="str">
        <f>CONCATENATE("[td]",VLOOKUP(IF((COUNTA(D301)&gt;0),D301,VALUE(C301)),'Lookup tables'!$A$2:$B$42,2,FALSE))</f>
        <v>[td]fenomenal</v>
      </c>
    </row>
    <row r="329" spans="1:6">
      <c r="A329" s="19" t="s">
        <v>300</v>
      </c>
      <c r="B329" s="1" t="s">
        <v>214</v>
      </c>
      <c r="C329" t="str">
        <f>RIGHT(A329,(LEN(A329)-5))</f>
        <v>10</v>
      </c>
      <c r="F329" s="19" t="s">
        <v>215</v>
      </c>
    </row>
    <row r="330" spans="1:6" ht="14.4">
      <c r="A330" s="19" t="s">
        <v>240</v>
      </c>
      <c r="B330" s="1" t="s">
        <v>217</v>
      </c>
      <c r="C330" t="str">
        <f>RIGHT(A330,(LEN(A330)-8))</f>
        <v>0</v>
      </c>
      <c r="F330" t="str">
        <f t="shared" ref="F330:F393" si="52">IF((COUNTA(D330)&gt;0),CONCATENATE("Övrigt: ",D330),"")</f>
        <v/>
      </c>
    </row>
    <row r="331" spans="1:6">
      <c r="A331" s="19" t="s">
        <v>301</v>
      </c>
      <c r="B331" s="11" t="s">
        <v>135</v>
      </c>
      <c r="C331" s="19" t="str">
        <f>MID(A331,8,(LEN(A331)-8))</f>
        <v>221809803</v>
      </c>
      <c r="F331" s="19" t="str">
        <f t="shared" ref="F331:F394" si="53">CONCATENATE("[hr][b]",C332,"[/b] ","[playerid=",C331,"]")</f>
        <v>[hr][b]Pontus Hasseler[/b] [playerid=221809803]</v>
      </c>
    </row>
    <row r="332" spans="1:6" ht="14.4">
      <c r="A332" s="19" t="s">
        <v>302</v>
      </c>
      <c r="B332" s="11" t="s">
        <v>138</v>
      </c>
      <c r="C332" s="19" t="str">
        <f>RIGHT(A332,(LEN(A332)-5))</f>
        <v>Pontus Hasseler</v>
      </c>
      <c r="F332" t="str">
        <f t="shared" ref="F332" si="54">CONCATENATE(C333," år och ",C334," dagar, TSI = ",C348,", Lön = ",C347)</f>
        <v>29 år och 105 dagar, TSI = 108560, Lön = 779700</v>
      </c>
    </row>
    <row r="333" spans="1:6" ht="14.4">
      <c r="A333" s="19" t="s">
        <v>303</v>
      </c>
      <c r="B333" s="1" t="s">
        <v>140</v>
      </c>
      <c r="C333" t="str">
        <f>RIGHT(A333,(LEN(A333)-4))</f>
        <v>29</v>
      </c>
      <c r="F333" t="str">
        <f>CONCATENATE(VLOOKUP(IF((COUNTA(D336)&gt;0),D336,VALUE(C336)),'Lookup tables'!$A$2:$B$42,2,FALSE)," form, ",VLOOKUP(IF((COUNTA(D337)&gt;0),D337,VALUE(C337)),'Lookup tables'!$A$2:$B$42,2,FALSE)," kondition, ",VLOOKUP(IF((COUNTA(D345)&gt;0),D345,VALUE(C345)),'Lookup tables'!$A$2:$B$42,2,FALSE)," rutin")</f>
        <v>hyfsad form, enastående kondition, oförglömlig rutin</v>
      </c>
    </row>
    <row r="334" spans="1:6" ht="14.4">
      <c r="A334" s="19" t="s">
        <v>304</v>
      </c>
      <c r="B334" s="1" t="s">
        <v>143</v>
      </c>
      <c r="C334" t="str">
        <f>RIGHT(A334,(LEN(A334)-8))</f>
        <v>105</v>
      </c>
      <c r="F334" t="str">
        <f>CONCATENATE(IF((COUNTA(C357)&gt;0),CONCATENATE(C357,", "),""),IF((LEN(C364)&gt;0),CONCATENATE(VLOOKUP(VALUE(C364),'Lookup tables'!$D$25:$E$27,2,FALSE),", "),""),CONCATENATE(VLOOKUP(VALUE(C346),'Lookup tables'!$A$2:$B$42,2,FALSE)," ledarförmåga, "),CONCATENATE(VLOOKUP(C359,'Lookup tables'!$D$29:$E$34,2,FALSE),", "),IF(AND((VALUE(C335)&lt;0),(COUNTA(D335)&lt;1)),"ingen skada",CONCATENATE("[b]skada +",IF((COUNTA(D335)&gt;0),D335,C335),"[/b]")))</f>
        <v>enastående ledarförmåga, kontroversiell person, ingen skada</v>
      </c>
    </row>
    <row r="335" spans="1:6" ht="14.4">
      <c r="A335" s="19" t="s">
        <v>144</v>
      </c>
      <c r="B335" s="1" t="s">
        <v>145</v>
      </c>
      <c r="C335" t="str">
        <f t="shared" ref="C335:C353" si="55">RIGHT(A335,(LEN(A335)-4))</f>
        <v>-1</v>
      </c>
      <c r="F335" t="s">
        <v>146</v>
      </c>
    </row>
    <row r="336" spans="1:6">
      <c r="A336" s="19" t="s">
        <v>305</v>
      </c>
      <c r="B336" s="1" t="s">
        <v>148</v>
      </c>
      <c r="C336" t="str">
        <f t="shared" si="55"/>
        <v>4</v>
      </c>
      <c r="F336" s="19" t="str">
        <f t="shared" ref="F336:F399" si="56">CONCATENATE("[th]",B337)</f>
        <v>[th]Kondition</v>
      </c>
    </row>
    <row r="337" spans="1:6">
      <c r="A337" s="19" t="s">
        <v>223</v>
      </c>
      <c r="B337" s="1" t="s">
        <v>150</v>
      </c>
      <c r="C337" t="str">
        <f t="shared" si="55"/>
        <v>7</v>
      </c>
      <c r="F337" s="19" t="s">
        <v>151</v>
      </c>
    </row>
    <row r="338" spans="1:6">
      <c r="A338" s="19" t="s">
        <v>152</v>
      </c>
      <c r="B338" s="1" t="s">
        <v>153</v>
      </c>
      <c r="C338" t="str">
        <f t="shared" si="55"/>
        <v>1</v>
      </c>
      <c r="F338" s="19" t="str">
        <f>CONCATENATE("[td]",VLOOKUP(IF((COUNTA(D337)&gt;0),D337,VALUE(C337)),'Lookup tables'!$A$2:$B$42,2,FALSE))</f>
        <v>[td]enastående</v>
      </c>
    </row>
    <row r="339" spans="1:6">
      <c r="A339" s="19" t="s">
        <v>282</v>
      </c>
      <c r="B339" s="1" t="s">
        <v>155</v>
      </c>
      <c r="C339" t="str">
        <f t="shared" si="55"/>
        <v>2</v>
      </c>
      <c r="F339" s="19" t="s">
        <v>141</v>
      </c>
    </row>
    <row r="340" spans="1:6">
      <c r="A340" s="19" t="s">
        <v>247</v>
      </c>
      <c r="B340" s="1" t="s">
        <v>157</v>
      </c>
      <c r="C340" t="str">
        <f t="shared" si="55"/>
        <v>2</v>
      </c>
      <c r="F340" s="19" t="str">
        <f t="shared" ref="F340" si="57">CONCATENATE("[th]",B344)</f>
        <v>[th]Målvakt</v>
      </c>
    </row>
    <row r="341" spans="1:6">
      <c r="A341" s="19" t="s">
        <v>158</v>
      </c>
      <c r="B341" s="1" t="s">
        <v>159</v>
      </c>
      <c r="C341" t="str">
        <f t="shared" si="55"/>
        <v>1</v>
      </c>
      <c r="F341" s="19" t="s">
        <v>151</v>
      </c>
    </row>
    <row r="342" spans="1:6">
      <c r="A342" s="19" t="s">
        <v>306</v>
      </c>
      <c r="B342" s="1" t="s">
        <v>161</v>
      </c>
      <c r="C342" t="str">
        <f t="shared" si="55"/>
        <v>20</v>
      </c>
      <c r="F342" s="19" t="str">
        <f>CONCATENATE("[td]",VLOOKUP(IF((COUNTA(D344)&gt;0),D344,VALUE(C344)),'Lookup tables'!$A$2:$B$42,2,FALSE))</f>
        <v>[td]utopisk</v>
      </c>
    </row>
    <row r="343" spans="1:6">
      <c r="A343" s="19" t="s">
        <v>227</v>
      </c>
      <c r="B343" s="1" t="s">
        <v>163</v>
      </c>
      <c r="C343" t="str">
        <f t="shared" si="55"/>
        <v>12</v>
      </c>
      <c r="F343" s="19" t="s">
        <v>164</v>
      </c>
    </row>
    <row r="344" spans="1:6">
      <c r="A344" s="19" t="s">
        <v>307</v>
      </c>
      <c r="B344" s="1" t="s">
        <v>166</v>
      </c>
      <c r="C344" t="str">
        <f t="shared" si="55"/>
        <v>19</v>
      </c>
      <c r="F344" s="19" t="s">
        <v>136</v>
      </c>
    </row>
    <row r="345" spans="1:6">
      <c r="A345" s="19" t="s">
        <v>308</v>
      </c>
      <c r="B345" s="1" t="s">
        <v>168</v>
      </c>
      <c r="C345" t="str">
        <f t="shared" si="55"/>
        <v>13</v>
      </c>
      <c r="F345" s="19" t="str">
        <f t="shared" ref="F345" si="58">CONCATENATE("[th]",B338)</f>
        <v>[th]Spelupplägg</v>
      </c>
    </row>
    <row r="346" spans="1:6">
      <c r="A346" s="19" t="s">
        <v>289</v>
      </c>
      <c r="B346" s="1" t="s">
        <v>170</v>
      </c>
      <c r="C346" t="str">
        <f t="shared" si="55"/>
        <v>7</v>
      </c>
      <c r="F346" s="19" t="s">
        <v>151</v>
      </c>
    </row>
    <row r="347" spans="1:6">
      <c r="A347" s="19" t="s">
        <v>309</v>
      </c>
      <c r="B347" s="1" t="s">
        <v>172</v>
      </c>
      <c r="C347" t="str">
        <f t="shared" si="55"/>
        <v>779700</v>
      </c>
      <c r="F347" s="19" t="str">
        <f>CONCATENATE("[td]",VLOOKUP(IF((COUNTA(D338)&gt;0),D338,VALUE(C338)),'Lookup tables'!$A$2:$B$42,2,FALSE))</f>
        <v>[td]katastrofal</v>
      </c>
    </row>
    <row r="348" spans="1:6">
      <c r="A348" s="19" t="s">
        <v>310</v>
      </c>
      <c r="B348" s="1" t="s">
        <v>174</v>
      </c>
      <c r="C348" t="str">
        <f t="shared" si="55"/>
        <v>108560</v>
      </c>
      <c r="F348" s="19" t="s">
        <v>141</v>
      </c>
    </row>
    <row r="349" spans="1:6">
      <c r="A349" s="19" t="s">
        <v>311</v>
      </c>
      <c r="B349" s="1" t="s">
        <v>176</v>
      </c>
      <c r="C349" t="str">
        <f t="shared" si="55"/>
        <v>4</v>
      </c>
      <c r="F349" s="19" t="str">
        <f t="shared" ref="F349" si="59">CONCATENATE("[th]",B340)</f>
        <v>[th]Framspel</v>
      </c>
    </row>
    <row r="350" spans="1:6">
      <c r="A350" s="19" t="s">
        <v>177</v>
      </c>
      <c r="B350" s="1" t="s">
        <v>178</v>
      </c>
      <c r="C350" t="str">
        <f t="shared" si="55"/>
        <v>0</v>
      </c>
      <c r="F350" s="19" t="s">
        <v>151</v>
      </c>
    </row>
    <row r="351" spans="1:6">
      <c r="A351" s="19" t="s">
        <v>179</v>
      </c>
      <c r="B351" s="1" t="s">
        <v>180</v>
      </c>
      <c r="C351" t="str">
        <f t="shared" si="55"/>
        <v>0</v>
      </c>
      <c r="F351" s="19" t="str">
        <f>CONCATENATE("[td]",VLOOKUP(IF((COUNTA(D340)&gt;0),D340,VALUE(C340)),'Lookup tables'!$A$2:$B$42,2,FALSE))</f>
        <v>[td]usel</v>
      </c>
    </row>
    <row r="352" spans="1:6">
      <c r="A352" s="19" t="s">
        <v>181</v>
      </c>
      <c r="B352" s="1" t="s">
        <v>182</v>
      </c>
      <c r="C352" t="str">
        <f t="shared" si="55"/>
        <v>0</v>
      </c>
      <c r="F352" s="19" t="s">
        <v>164</v>
      </c>
    </row>
    <row r="353" spans="1:6">
      <c r="A353" s="19" t="s">
        <v>183</v>
      </c>
      <c r="B353" s="1" t="s">
        <v>184</v>
      </c>
      <c r="C353" t="str">
        <f t="shared" si="55"/>
        <v>0</v>
      </c>
      <c r="F353" s="19" t="s">
        <v>136</v>
      </c>
    </row>
    <row r="354" spans="1:6">
      <c r="A354" s="19" t="s">
        <v>185</v>
      </c>
      <c r="B354" s="1" t="s">
        <v>186</v>
      </c>
      <c r="C354" t="str">
        <f>RIGHT(A354,(LEN(A354)-10))</f>
        <v>1</v>
      </c>
      <c r="F354" s="19" t="str">
        <f t="shared" ref="F354" si="60">CONCATENATE("[th]",B341)</f>
        <v>[th]Ytter</v>
      </c>
    </row>
    <row r="355" spans="1:6">
      <c r="A355" s="19" t="s">
        <v>187</v>
      </c>
      <c r="B355" s="1" t="s">
        <v>188</v>
      </c>
      <c r="C355" t="str">
        <f>RIGHT(A355,(LEN(A355)-9))</f>
        <v>0</v>
      </c>
      <c r="F355" s="19" t="s">
        <v>151</v>
      </c>
    </row>
    <row r="356" spans="1:6">
      <c r="A356" s="19" t="s">
        <v>189</v>
      </c>
      <c r="B356" s="1" t="s">
        <v>190</v>
      </c>
      <c r="C356" t="str">
        <f>RIGHT(A356,(LEN(A356)-11))</f>
        <v>0</v>
      </c>
      <c r="F356" s="19" t="str">
        <f>CONCATENATE("[td]",VLOOKUP(IF((COUNTA(D341)&gt;0),D341,VALUE(C341)),'Lookup tables'!$A$2:$B$42,2,FALSE))</f>
        <v>[td]katastrofal</v>
      </c>
    </row>
    <row r="357" spans="1:6">
      <c r="A357" s="19" t="s">
        <v>191</v>
      </c>
      <c r="B357" s="1" t="s">
        <v>190</v>
      </c>
      <c r="F357" s="19" t="s">
        <v>141</v>
      </c>
    </row>
    <row r="358" spans="1:6">
      <c r="A358" s="19" t="s">
        <v>293</v>
      </c>
      <c r="B358" s="1" t="s">
        <v>193</v>
      </c>
      <c r="C358" t="str">
        <f>RIGHT(A358,(LEN(A358)-11))</f>
        <v>1</v>
      </c>
      <c r="F358" s="19" t="str">
        <f t="shared" ref="F358" si="61">CONCATENATE("[th]",B343)</f>
        <v>[th]Försvar</v>
      </c>
    </row>
    <row r="359" spans="1:6">
      <c r="A359" s="19" t="s">
        <v>294</v>
      </c>
      <c r="B359" s="1" t="s">
        <v>193</v>
      </c>
      <c r="C359" t="str">
        <f>RIGHT(A359,(LEN(A359)-16))</f>
        <v>controversial person</v>
      </c>
      <c r="F359" s="19" t="s">
        <v>151</v>
      </c>
    </row>
    <row r="360" spans="1:6">
      <c r="A360" s="19" t="s">
        <v>312</v>
      </c>
      <c r="B360" s="1" t="s">
        <v>196</v>
      </c>
      <c r="C360" t="str">
        <f>RIGHT(A360,(LEN(A360)-8))</f>
        <v>4</v>
      </c>
      <c r="F360" s="19" t="str">
        <f>CONCATENATE("[td]",VLOOKUP(IF((COUNTA(D343)&gt;0),D343,VALUE(C343)),'Lookup tables'!$A$2:$B$42,2,FALSE))</f>
        <v>[td]övernaturlig</v>
      </c>
    </row>
    <row r="361" spans="1:6">
      <c r="A361" s="19" t="s">
        <v>313</v>
      </c>
      <c r="B361" s="1" t="s">
        <v>196</v>
      </c>
      <c r="C361" t="str">
        <f>RIGHT(A361,(LEN(A361)-13))</f>
        <v>righteous</v>
      </c>
      <c r="F361" s="19" t="s">
        <v>164</v>
      </c>
    </row>
    <row r="362" spans="1:6">
      <c r="A362" s="19" t="s">
        <v>198</v>
      </c>
      <c r="B362" s="1" t="s">
        <v>199</v>
      </c>
      <c r="C362" t="str">
        <f>RIGHT(A362,(LEN(A362)-15))</f>
        <v>0</v>
      </c>
      <c r="F362" s="19" t="s">
        <v>136</v>
      </c>
    </row>
    <row r="363" spans="1:6">
      <c r="A363" s="19" t="s">
        <v>200</v>
      </c>
      <c r="B363" s="1" t="s">
        <v>199</v>
      </c>
      <c r="C363" t="str">
        <f>RIGHT(A363,(LEN(A363)-20))</f>
        <v>tranquil</v>
      </c>
      <c r="F363" s="19" t="str">
        <f t="shared" ref="F363" si="62">CONCATENATE("[th]",B339)</f>
        <v>[th]Målgörare</v>
      </c>
    </row>
    <row r="364" spans="1:6">
      <c r="A364" s="19" t="s">
        <v>237</v>
      </c>
      <c r="B364" s="1" t="s">
        <v>202</v>
      </c>
      <c r="C364" t="str">
        <f>RIGHT(A364,(LEN(A364)-12))</f>
        <v/>
      </c>
      <c r="F364" s="19" t="s">
        <v>151</v>
      </c>
    </row>
    <row r="365" spans="1:6">
      <c r="A365" s="19" t="s">
        <v>238</v>
      </c>
      <c r="B365" s="1" t="s">
        <v>204</v>
      </c>
      <c r="C365" t="str">
        <f>RIGHT(A365,(LEN(A365)-13))</f>
        <v/>
      </c>
      <c r="F365" s="19" t="str">
        <f>CONCATENATE("[td]",VLOOKUP(IF((COUNTA(D339)&gt;0),D339,VALUE(C339)),'Lookup tables'!$A$2:$B$42,2,FALSE))</f>
        <v>[td]usel</v>
      </c>
    </row>
    <row r="366" spans="1:6">
      <c r="A366" s="19" t="s">
        <v>205</v>
      </c>
      <c r="B366" s="1" t="s">
        <v>206</v>
      </c>
      <c r="C366" t="str">
        <f>RIGHT(A366,(LEN(A366)-7))</f>
        <v>0</v>
      </c>
      <c r="F366" s="19" t="s">
        <v>141</v>
      </c>
    </row>
    <row r="367" spans="1:6">
      <c r="A367" s="19" t="s">
        <v>1058</v>
      </c>
      <c r="B367" s="1" t="s">
        <v>208</v>
      </c>
      <c r="C367" t="str">
        <f>RIGHT(A367,(LEN(A367)-13))</f>
        <v/>
      </c>
      <c r="F367" s="19" t="str">
        <f t="shared" ref="F367" si="63">CONCATENATE("[th]",B342)</f>
        <v>[th]Fasta situationer</v>
      </c>
    </row>
    <row r="368" spans="1:6">
      <c r="A368" s="19" t="s">
        <v>209</v>
      </c>
      <c r="B368" s="1" t="s">
        <v>210</v>
      </c>
      <c r="C368" t="str">
        <f>RIGHT(A368,(LEN(A368)-15))</f>
        <v>0</v>
      </c>
      <c r="F368" s="19" t="s">
        <v>151</v>
      </c>
    </row>
    <row r="369" spans="1:6">
      <c r="A369" s="19" t="s">
        <v>211</v>
      </c>
      <c r="B369" s="1" t="s">
        <v>212</v>
      </c>
      <c r="C369" t="str">
        <f>RIGHT(A369,(LEN(A369)-15))</f>
        <v>3000</v>
      </c>
      <c r="F369" s="19" t="str">
        <f>CONCATENATE("[td]",VLOOKUP(IF((COUNTA(D342)&gt;0),D342,VALUE(C342)),'Lookup tables'!$A$2:$B$42,2,FALSE))</f>
        <v>[td]gudomlig</v>
      </c>
    </row>
    <row r="370" spans="1:6">
      <c r="A370" s="19" t="s">
        <v>314</v>
      </c>
      <c r="B370" s="1" t="s">
        <v>214</v>
      </c>
      <c r="C370" t="str">
        <f>RIGHT(A370,(LEN(A370)-5))</f>
        <v>28</v>
      </c>
      <c r="F370" s="19" t="s">
        <v>215</v>
      </c>
    </row>
    <row r="371" spans="1:6" ht="14.4">
      <c r="A371" s="19" t="s">
        <v>315</v>
      </c>
      <c r="B371" s="1" t="s">
        <v>217</v>
      </c>
      <c r="C371" t="str">
        <f>RIGHT(A371,(LEN(A371)-8))</f>
        <v>12</v>
      </c>
      <c r="F371" t="str">
        <f t="shared" ref="F371:F434" si="64">IF((COUNTA(D371)&gt;0),CONCATENATE("Övrigt: ",D371),"")</f>
        <v/>
      </c>
    </row>
    <row r="372" spans="1:6">
      <c r="A372" s="19" t="s">
        <v>316</v>
      </c>
      <c r="B372" s="11" t="s">
        <v>135</v>
      </c>
      <c r="C372" s="19" t="str">
        <f>MID(A372,8,(LEN(A372)-8))</f>
        <v>249793996</v>
      </c>
      <c r="F372" s="19" t="str">
        <f t="shared" ref="F372:F435" si="65">CONCATENATE("[hr][b]",C373,"[/b] ","[playerid=",C372,"]")</f>
        <v>[hr][b]Stefan Bladborn[/b] [playerid=249793996]</v>
      </c>
    </row>
    <row r="373" spans="1:6" ht="14.4">
      <c r="A373" s="19" t="s">
        <v>317</v>
      </c>
      <c r="B373" s="11" t="s">
        <v>138</v>
      </c>
      <c r="C373" s="19" t="str">
        <f>RIGHT(A373,(LEN(A373)-5))</f>
        <v>Stefan Bladborn</v>
      </c>
      <c r="F373" t="str">
        <f t="shared" ref="F373" si="66">CONCATENATE(C374," år och ",C375," dagar, TSI = ",C389,", Lön = ",C388)</f>
        <v>27 år och 79 dagar, TSI = 186270, Lön = 499300</v>
      </c>
    </row>
    <row r="374" spans="1:6" ht="14.4">
      <c r="A374" s="19" t="s">
        <v>220</v>
      </c>
      <c r="B374" s="1" t="s">
        <v>140</v>
      </c>
      <c r="C374" t="str">
        <f>RIGHT(A374,(LEN(A374)-4))</f>
        <v>27</v>
      </c>
      <c r="F374" t="str">
        <f>CONCATENATE(VLOOKUP(IF((COUNTA(D377)&gt;0),D377,VALUE(C377)),'Lookup tables'!$A$2:$B$42,2,FALSE)," form, ",VLOOKUP(IF((COUNTA(D378)&gt;0),D378,VALUE(C378)),'Lookup tables'!$A$2:$B$42,2,FALSE)," kondition, ",VLOOKUP(IF((COUNTA(D386)&gt;0),D386,VALUE(C386)),'Lookup tables'!$A$2:$B$42,2,FALSE)," rutin")</f>
        <v>bra form, enastående kondition, enastående rutin</v>
      </c>
    </row>
    <row r="375" spans="1:6" ht="14.4">
      <c r="A375" s="19" t="s">
        <v>318</v>
      </c>
      <c r="B375" s="1" t="s">
        <v>143</v>
      </c>
      <c r="C375" t="str">
        <f>RIGHT(A375,(LEN(A375)-8))</f>
        <v>79</v>
      </c>
      <c r="F375" t="str">
        <f>CONCATENATE(IF((COUNTA(C398)&gt;0),CONCATENATE(C398,", "),""),IF((LEN(C405)&gt;0),CONCATENATE(VLOOKUP(VALUE(C405),'Lookup tables'!$D$25:$E$27,2,FALSE),", "),""),CONCATENATE(VLOOKUP(VALUE(C387),'Lookup tables'!$A$2:$B$42,2,FALSE)," ledarförmåga, "),CONCATENATE(VLOOKUP(C400,'Lookup tables'!$D$29:$E$34,2,FALSE),", "),IF(AND((VALUE(C376)&lt;0),(COUNTA(D376)&lt;1)),"ingen skada",CONCATENATE("[b]skada +",IF((COUNTA(D376)&gt;0),D376,C376),"[/b]")))</f>
        <v>ypperlig ledarförmåga, sympatisk kille, ingen skada</v>
      </c>
    </row>
    <row r="376" spans="1:6" ht="14.4">
      <c r="A376" s="19" t="s">
        <v>144</v>
      </c>
      <c r="B376" s="1" t="s">
        <v>145</v>
      </c>
      <c r="C376" t="str">
        <f t="shared" ref="C376:C394" si="67">RIGHT(A376,(LEN(A376)-4))</f>
        <v>-1</v>
      </c>
      <c r="F376" t="s">
        <v>146</v>
      </c>
    </row>
    <row r="377" spans="1:6">
      <c r="A377" s="19" t="s">
        <v>280</v>
      </c>
      <c r="B377" s="1" t="s">
        <v>148</v>
      </c>
      <c r="C377" t="str">
        <f t="shared" si="67"/>
        <v>5</v>
      </c>
      <c r="F377" s="19" t="str">
        <f t="shared" ref="F377:F440" si="68">CONCATENATE("[th]",B378)</f>
        <v>[th]Kondition</v>
      </c>
    </row>
    <row r="378" spans="1:6">
      <c r="A378" s="19" t="s">
        <v>223</v>
      </c>
      <c r="B378" s="1" t="s">
        <v>150</v>
      </c>
      <c r="C378" t="str">
        <f t="shared" si="67"/>
        <v>7</v>
      </c>
      <c r="F378" s="19" t="s">
        <v>151</v>
      </c>
    </row>
    <row r="379" spans="1:6">
      <c r="A379" s="19" t="s">
        <v>319</v>
      </c>
      <c r="B379" s="1" t="s">
        <v>153</v>
      </c>
      <c r="C379" t="str">
        <f t="shared" si="67"/>
        <v>10</v>
      </c>
      <c r="F379" s="19" t="str">
        <f>CONCATENATE("[td]",VLOOKUP(IF((COUNTA(D378)&gt;0),D378,VALUE(C378)),'Lookup tables'!$A$2:$B$42,2,FALSE))</f>
        <v>[td]enastående</v>
      </c>
    </row>
    <row r="380" spans="1:6">
      <c r="A380" s="19" t="s">
        <v>320</v>
      </c>
      <c r="B380" s="1" t="s">
        <v>155</v>
      </c>
      <c r="C380" t="str">
        <f t="shared" si="67"/>
        <v>4</v>
      </c>
      <c r="F380" s="19" t="s">
        <v>141</v>
      </c>
    </row>
    <row r="381" spans="1:6">
      <c r="A381" s="19" t="s">
        <v>321</v>
      </c>
      <c r="B381" s="1" t="s">
        <v>157</v>
      </c>
      <c r="C381" t="str">
        <f t="shared" si="67"/>
        <v>7</v>
      </c>
      <c r="F381" s="19" t="str">
        <f t="shared" ref="F381" si="69">CONCATENATE("[th]",B385)</f>
        <v>[th]Målvakt</v>
      </c>
    </row>
    <row r="382" spans="1:6">
      <c r="A382" s="19" t="s">
        <v>322</v>
      </c>
      <c r="B382" s="1" t="s">
        <v>159</v>
      </c>
      <c r="C382" t="str">
        <f t="shared" si="67"/>
        <v>10</v>
      </c>
      <c r="F382" s="19" t="s">
        <v>151</v>
      </c>
    </row>
    <row r="383" spans="1:6">
      <c r="A383" s="19" t="s">
        <v>285</v>
      </c>
      <c r="B383" s="1" t="s">
        <v>161</v>
      </c>
      <c r="C383" t="str">
        <f t="shared" si="67"/>
        <v>8</v>
      </c>
      <c r="F383" s="19" t="str">
        <f>CONCATENATE("[td]",VLOOKUP(IF((COUNTA(D385)&gt;0),D385,VALUE(C385)),'Lookup tables'!$A$2:$B$42,2,FALSE))</f>
        <v>[td]katastrofal</v>
      </c>
    </row>
    <row r="384" spans="1:6">
      <c r="A384" s="19" t="s">
        <v>323</v>
      </c>
      <c r="B384" s="1" t="s">
        <v>163</v>
      </c>
      <c r="C384" t="str">
        <f t="shared" si="67"/>
        <v>16</v>
      </c>
      <c r="F384" s="19" t="s">
        <v>164</v>
      </c>
    </row>
    <row r="385" spans="1:6">
      <c r="A385" s="19" t="s">
        <v>287</v>
      </c>
      <c r="B385" s="1" t="s">
        <v>166</v>
      </c>
      <c r="C385" t="str">
        <f t="shared" si="67"/>
        <v>1</v>
      </c>
      <c r="F385" s="19" t="s">
        <v>136</v>
      </c>
    </row>
    <row r="386" spans="1:6">
      <c r="A386" s="19" t="s">
        <v>324</v>
      </c>
      <c r="B386" s="1" t="s">
        <v>168</v>
      </c>
      <c r="C386" t="str">
        <f t="shared" si="67"/>
        <v>7</v>
      </c>
      <c r="F386" s="19" t="str">
        <f t="shared" ref="F386" si="70">CONCATENATE("[th]",B379)</f>
        <v>[th]Spelupplägg</v>
      </c>
    </row>
    <row r="387" spans="1:6">
      <c r="A387" s="19" t="s">
        <v>169</v>
      </c>
      <c r="B387" s="1" t="s">
        <v>170</v>
      </c>
      <c r="C387" t="str">
        <f t="shared" si="67"/>
        <v>6</v>
      </c>
      <c r="F387" s="19" t="s">
        <v>151</v>
      </c>
    </row>
    <row r="388" spans="1:6">
      <c r="A388" s="19" t="s">
        <v>325</v>
      </c>
      <c r="B388" s="1" t="s">
        <v>172</v>
      </c>
      <c r="C388" t="str">
        <f t="shared" si="67"/>
        <v>499300</v>
      </c>
      <c r="F388" s="19" t="str">
        <f>CONCATENATE("[td]",VLOOKUP(IF((COUNTA(D379)&gt;0),D379,VALUE(C379)),'Lookup tables'!$A$2:$B$42,2,FALSE))</f>
        <v>[td]legendarisk</v>
      </c>
    </row>
    <row r="389" spans="1:6">
      <c r="A389" s="19" t="s">
        <v>326</v>
      </c>
      <c r="B389" s="1" t="s">
        <v>174</v>
      </c>
      <c r="C389" t="str">
        <f t="shared" si="67"/>
        <v>186270</v>
      </c>
      <c r="F389" s="19" t="s">
        <v>141</v>
      </c>
    </row>
    <row r="390" spans="1:6">
      <c r="A390" s="19" t="s">
        <v>327</v>
      </c>
      <c r="B390" s="1" t="s">
        <v>176</v>
      </c>
      <c r="C390" t="str">
        <f t="shared" si="67"/>
        <v>20</v>
      </c>
      <c r="F390" s="19" t="str">
        <f t="shared" ref="F390" si="71">CONCATENATE("[th]",B381)</f>
        <v>[th]Framspel</v>
      </c>
    </row>
    <row r="391" spans="1:6">
      <c r="A391" s="19" t="s">
        <v>177</v>
      </c>
      <c r="B391" s="1" t="s">
        <v>178</v>
      </c>
      <c r="C391" t="str">
        <f t="shared" si="67"/>
        <v>0</v>
      </c>
      <c r="F391" s="19" t="s">
        <v>151</v>
      </c>
    </row>
    <row r="392" spans="1:6">
      <c r="A392" s="19" t="s">
        <v>179</v>
      </c>
      <c r="B392" s="1" t="s">
        <v>180</v>
      </c>
      <c r="C392" t="str">
        <f t="shared" si="67"/>
        <v>0</v>
      </c>
      <c r="F392" s="19" t="str">
        <f>CONCATENATE("[td]",VLOOKUP(IF((COUNTA(D381)&gt;0),D381,VALUE(C381)),'Lookup tables'!$A$2:$B$42,2,FALSE))</f>
        <v>[td]enastående</v>
      </c>
    </row>
    <row r="393" spans="1:6">
      <c r="A393" s="19" t="s">
        <v>181</v>
      </c>
      <c r="B393" s="1" t="s">
        <v>182</v>
      </c>
      <c r="C393" t="str">
        <f t="shared" si="67"/>
        <v>0</v>
      </c>
      <c r="F393" s="19" t="s">
        <v>164</v>
      </c>
    </row>
    <row r="394" spans="1:6">
      <c r="A394" s="19" t="s">
        <v>183</v>
      </c>
      <c r="B394" s="1" t="s">
        <v>184</v>
      </c>
      <c r="C394" t="str">
        <f t="shared" si="67"/>
        <v>0</v>
      </c>
      <c r="F394" s="19" t="s">
        <v>136</v>
      </c>
    </row>
    <row r="395" spans="1:6">
      <c r="A395" s="19" t="s">
        <v>185</v>
      </c>
      <c r="B395" s="1" t="s">
        <v>186</v>
      </c>
      <c r="C395" t="str">
        <f>RIGHT(A395,(LEN(A395)-10))</f>
        <v>1</v>
      </c>
      <c r="F395" s="19" t="str">
        <f t="shared" ref="F395" si="72">CONCATENATE("[th]",B382)</f>
        <v>[th]Ytter</v>
      </c>
    </row>
    <row r="396" spans="1:6">
      <c r="A396" s="19" t="s">
        <v>187</v>
      </c>
      <c r="B396" s="1" t="s">
        <v>188</v>
      </c>
      <c r="C396" t="str">
        <f>RIGHT(A396,(LEN(A396)-9))</f>
        <v>0</v>
      </c>
      <c r="F396" s="19" t="s">
        <v>151</v>
      </c>
    </row>
    <row r="397" spans="1:6">
      <c r="A397" s="19" t="s">
        <v>328</v>
      </c>
      <c r="B397" s="1" t="s">
        <v>190</v>
      </c>
      <c r="C397" t="str">
        <f>RIGHT(A397,(LEN(A397)-11))</f>
        <v>3</v>
      </c>
      <c r="F397" s="19" t="str">
        <f>CONCATENATE("[td]",VLOOKUP(IF((COUNTA(D382)&gt;0),D382,VALUE(C382)),'Lookup tables'!$A$2:$B$42,2,FALSE))</f>
        <v>[td]legendarisk</v>
      </c>
    </row>
    <row r="398" spans="1:6">
      <c r="A398" s="19" t="s">
        <v>329</v>
      </c>
      <c r="B398" s="1" t="s">
        <v>190</v>
      </c>
      <c r="F398" s="19" t="s">
        <v>141</v>
      </c>
    </row>
    <row r="399" spans="1:6">
      <c r="A399" s="19" t="s">
        <v>330</v>
      </c>
      <c r="B399" s="1" t="s">
        <v>193</v>
      </c>
      <c r="C399" t="str">
        <f>RIGHT(A399,(LEN(A399)-11))</f>
        <v>2</v>
      </c>
      <c r="F399" s="19" t="str">
        <f t="shared" ref="F399" si="73">CONCATENATE("[th]",B384)</f>
        <v>[th]Försvar</v>
      </c>
    </row>
    <row r="400" spans="1:6">
      <c r="A400" s="19" t="s">
        <v>331</v>
      </c>
      <c r="B400" s="1" t="s">
        <v>193</v>
      </c>
      <c r="C400" t="str">
        <f>RIGHT(A400,(LEN(A400)-16))</f>
        <v>pleasant guy</v>
      </c>
      <c r="F400" s="19" t="s">
        <v>151</v>
      </c>
    </row>
    <row r="401" spans="1:6">
      <c r="A401" s="19" t="s">
        <v>235</v>
      </c>
      <c r="B401" s="1" t="s">
        <v>196</v>
      </c>
      <c r="C401" t="str">
        <f>RIGHT(A401,(LEN(A401)-8))</f>
        <v>3</v>
      </c>
      <c r="F401" s="19" t="str">
        <f>CONCATENATE("[td]",VLOOKUP(IF((COUNTA(D384)&gt;0),D384,VALUE(C384)),'Lookup tables'!$A$2:$B$42,2,FALSE))</f>
        <v>[td]utomjordisk</v>
      </c>
    </row>
    <row r="402" spans="1:6">
      <c r="A402" s="19" t="s">
        <v>236</v>
      </c>
      <c r="B402" s="1" t="s">
        <v>196</v>
      </c>
      <c r="C402" t="str">
        <f>RIGHT(A402,(LEN(A402)-13))</f>
        <v>upright</v>
      </c>
      <c r="F402" s="19" t="s">
        <v>164</v>
      </c>
    </row>
    <row r="403" spans="1:6">
      <c r="A403" s="19" t="s">
        <v>295</v>
      </c>
      <c r="B403" s="1" t="s">
        <v>199</v>
      </c>
      <c r="C403" t="str">
        <f>RIGHT(A403,(LEN(A403)-15))</f>
        <v>3</v>
      </c>
      <c r="F403" s="19" t="s">
        <v>136</v>
      </c>
    </row>
    <row r="404" spans="1:6">
      <c r="A404" s="19" t="s">
        <v>296</v>
      </c>
      <c r="B404" s="1" t="s">
        <v>199</v>
      </c>
      <c r="C404" t="str">
        <f>RIGHT(A404,(LEN(A404)-20))</f>
        <v>temperamental</v>
      </c>
      <c r="F404" s="19" t="str">
        <f t="shared" ref="F404" si="74">CONCATENATE("[th]",B380)</f>
        <v>[th]Målgörare</v>
      </c>
    </row>
    <row r="405" spans="1:6">
      <c r="A405" s="19" t="s">
        <v>237</v>
      </c>
      <c r="B405" s="1" t="s">
        <v>202</v>
      </c>
      <c r="C405" t="str">
        <f>RIGHT(A405,(LEN(A405)-12))</f>
        <v/>
      </c>
      <c r="F405" s="19" t="s">
        <v>151</v>
      </c>
    </row>
    <row r="406" spans="1:6">
      <c r="A406" s="19" t="s">
        <v>238</v>
      </c>
      <c r="B406" s="1" t="s">
        <v>204</v>
      </c>
      <c r="C406" t="str">
        <f>RIGHT(A406,(LEN(A406)-13))</f>
        <v/>
      </c>
      <c r="F406" s="19" t="str">
        <f>CONCATENATE("[td]",VLOOKUP(IF((COUNTA(D380)&gt;0),D380,VALUE(C380)),'Lookup tables'!$A$2:$B$42,2,FALSE))</f>
        <v>[td]hyfsad</v>
      </c>
    </row>
    <row r="407" spans="1:6">
      <c r="A407" s="19" t="s">
        <v>205</v>
      </c>
      <c r="B407" s="1" t="s">
        <v>206</v>
      </c>
      <c r="C407" t="str">
        <f>RIGHT(A407,(LEN(A407)-7))</f>
        <v>0</v>
      </c>
      <c r="F407" s="19" t="s">
        <v>141</v>
      </c>
    </row>
    <row r="408" spans="1:6">
      <c r="A408" s="19" t="s">
        <v>1058</v>
      </c>
      <c r="B408" s="1" t="s">
        <v>208</v>
      </c>
      <c r="C408" t="str">
        <f>RIGHT(A408,(LEN(A408)-13))</f>
        <v/>
      </c>
      <c r="F408" s="19" t="str">
        <f t="shared" ref="F408" si="75">CONCATENATE("[th]",B383)</f>
        <v>[th]Fasta situationer</v>
      </c>
    </row>
    <row r="409" spans="1:6">
      <c r="A409" s="19" t="s">
        <v>209</v>
      </c>
      <c r="B409" s="1" t="s">
        <v>210</v>
      </c>
      <c r="C409" t="str">
        <f>RIGHT(A409,(LEN(A409)-15))</f>
        <v>0</v>
      </c>
      <c r="F409" s="19" t="s">
        <v>151</v>
      </c>
    </row>
    <row r="410" spans="1:6">
      <c r="A410" s="19" t="s">
        <v>211</v>
      </c>
      <c r="B410" s="1" t="s">
        <v>212</v>
      </c>
      <c r="C410" t="str">
        <f>RIGHT(A410,(LEN(A410)-15))</f>
        <v>3000</v>
      </c>
      <c r="F410" s="19" t="str">
        <f>CONCATENATE("[td]",VLOOKUP(IF((COUNTA(D383)&gt;0),D383,VALUE(C383)),'Lookup tables'!$A$2:$B$42,2,FALSE))</f>
        <v>[td]fenomenal</v>
      </c>
    </row>
    <row r="411" spans="1:6">
      <c r="A411" s="19" t="s">
        <v>239</v>
      </c>
      <c r="B411" s="1" t="s">
        <v>214</v>
      </c>
      <c r="C411" t="str">
        <f>RIGHT(A411,(LEN(A411)-5))</f>
        <v>0</v>
      </c>
      <c r="F411" s="19" t="s">
        <v>215</v>
      </c>
    </row>
    <row r="412" spans="1:6" ht="14.4">
      <c r="A412" s="19" t="s">
        <v>332</v>
      </c>
      <c r="B412" s="1" t="s">
        <v>217</v>
      </c>
      <c r="C412" t="str">
        <f>RIGHT(A412,(LEN(A412)-8))</f>
        <v>1</v>
      </c>
      <c r="F412" t="str">
        <f t="shared" ref="F412:F475" si="76">IF((COUNTA(D412)&gt;0),CONCATENATE("Övrigt: ",D412),"")</f>
        <v/>
      </c>
    </row>
    <row r="413" spans="1:6">
      <c r="A413" s="19" t="s">
        <v>333</v>
      </c>
      <c r="B413" s="11" t="s">
        <v>135</v>
      </c>
      <c r="C413" s="19" t="str">
        <f>MID(A413,8,(LEN(A413)-8))</f>
        <v>238391810</v>
      </c>
      <c r="F413" s="19" t="str">
        <f t="shared" ref="F413:F476" si="77">CONCATENATE("[hr][b]",C414,"[/b] ","[playerid=",C413,"]")</f>
        <v>[hr][b]Teodor 'Muren' Beckbom[/b] [playerid=238391810]</v>
      </c>
    </row>
    <row r="414" spans="1:6" ht="14.4">
      <c r="A414" s="19" t="s">
        <v>334</v>
      </c>
      <c r="B414" s="11" t="s">
        <v>138</v>
      </c>
      <c r="C414" s="19" t="str">
        <f>RIGHT(A414,(LEN(A414)-5))</f>
        <v>Teodor 'Muren' Beckbom</v>
      </c>
      <c r="F414" t="str">
        <f t="shared" ref="F414" si="78">CONCATENATE(C415," år och ",C416," dagar, TSI = ",C430,", Lön = ",C429)</f>
        <v>28 år och 66 dagar, TSI = 115080, Lön = 751500</v>
      </c>
    </row>
    <row r="415" spans="1:6" ht="14.4">
      <c r="A415" s="19" t="s">
        <v>335</v>
      </c>
      <c r="B415" s="1" t="s">
        <v>140</v>
      </c>
      <c r="C415" t="str">
        <f>RIGHT(A415,(LEN(A415)-4))</f>
        <v>28</v>
      </c>
      <c r="F415" t="str">
        <f>CONCATENATE(VLOOKUP(IF((COUNTA(D418)&gt;0),D418,VALUE(C418)),'Lookup tables'!$A$2:$B$42,2,FALSE)," form, ",VLOOKUP(IF((COUNTA(D419)&gt;0),D419,VALUE(C419)),'Lookup tables'!$A$2:$B$42,2,FALSE)," kondition, ",VLOOKUP(IF((COUNTA(D427)&gt;0),D427,VALUE(C427)),'Lookup tables'!$A$2:$B$42,2,FALSE)," rutin")</f>
        <v>ypperlig form, enastående kondition, unik rutin</v>
      </c>
    </row>
    <row r="416" spans="1:6" ht="14.4">
      <c r="A416" s="19" t="s">
        <v>336</v>
      </c>
      <c r="B416" s="1" t="s">
        <v>143</v>
      </c>
      <c r="C416" t="str">
        <f>RIGHT(A416,(LEN(A416)-8))</f>
        <v>66</v>
      </c>
      <c r="F416" t="str">
        <f>CONCATENATE(IF((COUNTA(C439)&gt;0),CONCATENATE(C439,", "),""),IF((LEN(C446)&gt;0),CONCATENATE(VLOOKUP(VALUE(C446),'Lookup tables'!$D$25:$E$27,2,FALSE),", "),""),CONCATENATE(VLOOKUP(VALUE(C428),'Lookup tables'!$A$2:$B$42,2,FALSE)," ledarförmåga, "),CONCATENATE(VLOOKUP(C441,'Lookup tables'!$D$29:$E$34,2,FALSE),", "),IF(AND((VALUE(C417)&lt;0),(COUNTA(D417)&lt;1)),"ingen skada",CONCATENATE("[b]skada +",IF((COUNTA(D417)&gt;0),D417,C417),"[/b]")))</f>
        <v>bra ledarförmåga, sympatisk kille, ingen skada</v>
      </c>
    </row>
    <row r="417" spans="1:6" ht="14.4">
      <c r="A417" s="19" t="s">
        <v>144</v>
      </c>
      <c r="B417" s="1" t="s">
        <v>145</v>
      </c>
      <c r="C417" t="str">
        <f t="shared" ref="C417:C435" si="79">RIGHT(A417,(LEN(A417)-4))</f>
        <v>-1</v>
      </c>
      <c r="F417" t="s">
        <v>146</v>
      </c>
    </row>
    <row r="418" spans="1:6">
      <c r="A418" s="19" t="s">
        <v>222</v>
      </c>
      <c r="B418" s="1" t="s">
        <v>148</v>
      </c>
      <c r="C418" t="str">
        <f t="shared" si="79"/>
        <v>6</v>
      </c>
      <c r="F418" s="19" t="str">
        <f t="shared" ref="F418:F481" si="80">CONCATENATE("[th]",B419)</f>
        <v>[th]Kondition</v>
      </c>
    </row>
    <row r="419" spans="1:6">
      <c r="A419" s="19" t="s">
        <v>223</v>
      </c>
      <c r="B419" s="1" t="s">
        <v>150</v>
      </c>
      <c r="C419" t="str">
        <f t="shared" si="79"/>
        <v>7</v>
      </c>
      <c r="F419" s="19" t="s">
        <v>151</v>
      </c>
    </row>
    <row r="420" spans="1:6">
      <c r="A420" s="19" t="s">
        <v>337</v>
      </c>
      <c r="B420" s="1" t="s">
        <v>153</v>
      </c>
      <c r="C420" t="str">
        <f t="shared" si="79"/>
        <v>2</v>
      </c>
      <c r="F420" s="19" t="str">
        <f>CONCATENATE("[td]",VLOOKUP(IF((COUNTA(D419)&gt;0),D419,VALUE(C419)),'Lookup tables'!$A$2:$B$42,2,FALSE))</f>
        <v>[td]enastående</v>
      </c>
    </row>
    <row r="421" spans="1:6">
      <c r="A421" s="19" t="s">
        <v>224</v>
      </c>
      <c r="B421" s="1" t="s">
        <v>155</v>
      </c>
      <c r="C421" t="str">
        <f t="shared" si="79"/>
        <v>1</v>
      </c>
      <c r="F421" s="19" t="s">
        <v>141</v>
      </c>
    </row>
    <row r="422" spans="1:6">
      <c r="A422" s="19" t="s">
        <v>247</v>
      </c>
      <c r="B422" s="1" t="s">
        <v>157</v>
      </c>
      <c r="C422" t="str">
        <f t="shared" si="79"/>
        <v>2</v>
      </c>
      <c r="F422" s="19" t="str">
        <f t="shared" ref="F422" si="81">CONCATENATE("[th]",B426)</f>
        <v>[th]Målvakt</v>
      </c>
    </row>
    <row r="423" spans="1:6">
      <c r="A423" s="19" t="s">
        <v>284</v>
      </c>
      <c r="B423" s="1" t="s">
        <v>159</v>
      </c>
      <c r="C423" t="str">
        <f t="shared" si="79"/>
        <v>3</v>
      </c>
      <c r="F423" s="19" t="s">
        <v>151</v>
      </c>
    </row>
    <row r="424" spans="1:6">
      <c r="A424" s="19" t="s">
        <v>160</v>
      </c>
      <c r="B424" s="1" t="s">
        <v>161</v>
      </c>
      <c r="C424" t="str">
        <f t="shared" si="79"/>
        <v>19</v>
      </c>
      <c r="F424" s="19" t="str">
        <f>CONCATENATE("[td]",VLOOKUP(IF((COUNTA(D426)&gt;0),D426,VALUE(C426)),'Lookup tables'!$A$2:$B$42,2,FALSE))</f>
        <v>[td]utopisk</v>
      </c>
    </row>
    <row r="425" spans="1:6">
      <c r="A425" s="19" t="s">
        <v>227</v>
      </c>
      <c r="B425" s="1" t="s">
        <v>163</v>
      </c>
      <c r="C425" t="str">
        <f t="shared" si="79"/>
        <v>12</v>
      </c>
      <c r="F425" s="19" t="s">
        <v>164</v>
      </c>
    </row>
    <row r="426" spans="1:6">
      <c r="A426" s="19" t="s">
        <v>307</v>
      </c>
      <c r="B426" s="1" t="s">
        <v>166</v>
      </c>
      <c r="C426" t="str">
        <f t="shared" si="79"/>
        <v>19</v>
      </c>
      <c r="F426" s="19" t="s">
        <v>136</v>
      </c>
    </row>
    <row r="427" spans="1:6">
      <c r="A427" s="19" t="s">
        <v>268</v>
      </c>
      <c r="B427" s="1" t="s">
        <v>168</v>
      </c>
      <c r="C427" t="str">
        <f t="shared" si="79"/>
        <v>9</v>
      </c>
      <c r="F427" s="19" t="str">
        <f t="shared" ref="F427" si="82">CONCATENATE("[th]",B420)</f>
        <v>[th]Spelupplägg</v>
      </c>
    </row>
    <row r="428" spans="1:6">
      <c r="A428" s="19" t="s">
        <v>338</v>
      </c>
      <c r="B428" s="1" t="s">
        <v>170</v>
      </c>
      <c r="C428" t="str">
        <f t="shared" si="79"/>
        <v>5</v>
      </c>
      <c r="F428" s="19" t="s">
        <v>151</v>
      </c>
    </row>
    <row r="429" spans="1:6">
      <c r="A429" s="19" t="s">
        <v>339</v>
      </c>
      <c r="B429" s="1" t="s">
        <v>172</v>
      </c>
      <c r="C429" t="str">
        <f t="shared" si="79"/>
        <v>751500</v>
      </c>
      <c r="F429" s="19" t="str">
        <f>CONCATENATE("[td]",VLOOKUP(IF((COUNTA(D420)&gt;0),D420,VALUE(C420)),'Lookup tables'!$A$2:$B$42,2,FALSE))</f>
        <v>[td]usel</v>
      </c>
    </row>
    <row r="430" spans="1:6">
      <c r="A430" s="19" t="s">
        <v>340</v>
      </c>
      <c r="B430" s="1" t="s">
        <v>174</v>
      </c>
      <c r="C430" t="str">
        <f t="shared" si="79"/>
        <v>115080</v>
      </c>
      <c r="F430" s="19" t="s">
        <v>141</v>
      </c>
    </row>
    <row r="431" spans="1:6">
      <c r="A431" s="19" t="s">
        <v>341</v>
      </c>
      <c r="B431" s="1" t="s">
        <v>176</v>
      </c>
      <c r="C431" t="str">
        <f t="shared" si="79"/>
        <v>1</v>
      </c>
      <c r="F431" s="19" t="str">
        <f t="shared" ref="F431" si="83">CONCATENATE("[th]",B422)</f>
        <v>[th]Framspel</v>
      </c>
    </row>
    <row r="432" spans="1:6">
      <c r="A432" s="19" t="s">
        <v>177</v>
      </c>
      <c r="B432" s="1" t="s">
        <v>178</v>
      </c>
      <c r="C432" t="str">
        <f t="shared" si="79"/>
        <v>0</v>
      </c>
      <c r="F432" s="19" t="s">
        <v>151</v>
      </c>
    </row>
    <row r="433" spans="1:6">
      <c r="A433" s="19" t="s">
        <v>179</v>
      </c>
      <c r="B433" s="1" t="s">
        <v>180</v>
      </c>
      <c r="C433" t="str">
        <f t="shared" si="79"/>
        <v>0</v>
      </c>
      <c r="F433" s="19" t="str">
        <f>CONCATENATE("[td]",VLOOKUP(IF((COUNTA(D422)&gt;0),D422,VALUE(C422)),'Lookup tables'!$A$2:$B$42,2,FALSE))</f>
        <v>[td]usel</v>
      </c>
    </row>
    <row r="434" spans="1:6">
      <c r="A434" s="19" t="s">
        <v>181</v>
      </c>
      <c r="B434" s="1" t="s">
        <v>182</v>
      </c>
      <c r="C434" t="str">
        <f t="shared" si="79"/>
        <v>0</v>
      </c>
      <c r="F434" s="19" t="s">
        <v>164</v>
      </c>
    </row>
    <row r="435" spans="1:6">
      <c r="A435" s="19" t="s">
        <v>183</v>
      </c>
      <c r="B435" s="1" t="s">
        <v>184</v>
      </c>
      <c r="C435" t="str">
        <f t="shared" si="79"/>
        <v>0</v>
      </c>
      <c r="F435" s="19" t="s">
        <v>136</v>
      </c>
    </row>
    <row r="436" spans="1:6">
      <c r="A436" s="19" t="s">
        <v>185</v>
      </c>
      <c r="B436" s="1" t="s">
        <v>186</v>
      </c>
      <c r="C436" t="str">
        <f>RIGHT(A436,(LEN(A436)-10))</f>
        <v>1</v>
      </c>
      <c r="F436" s="19" t="str">
        <f t="shared" ref="F436" si="84">CONCATENATE("[th]",B423)</f>
        <v>[th]Ytter</v>
      </c>
    </row>
    <row r="437" spans="1:6">
      <c r="A437" s="19" t="s">
        <v>187</v>
      </c>
      <c r="B437" s="1" t="s">
        <v>188</v>
      </c>
      <c r="C437" t="str">
        <f>RIGHT(A437,(LEN(A437)-9))</f>
        <v>0</v>
      </c>
      <c r="F437" s="19" t="s">
        <v>151</v>
      </c>
    </row>
    <row r="438" spans="1:6">
      <c r="A438" s="19" t="s">
        <v>189</v>
      </c>
      <c r="B438" s="1" t="s">
        <v>190</v>
      </c>
      <c r="C438" t="str">
        <f>RIGHT(A438,(LEN(A438)-11))</f>
        <v>0</v>
      </c>
      <c r="F438" s="19" t="str">
        <f>CONCATENATE("[td]",VLOOKUP(IF((COUNTA(D423)&gt;0),D423,VALUE(C423)),'Lookup tables'!$A$2:$B$42,2,FALSE))</f>
        <v>[td]dålig</v>
      </c>
    </row>
    <row r="439" spans="1:6">
      <c r="A439" s="19" t="s">
        <v>191</v>
      </c>
      <c r="B439" s="1" t="s">
        <v>190</v>
      </c>
      <c r="F439" s="19" t="s">
        <v>141</v>
      </c>
    </row>
    <row r="440" spans="1:6">
      <c r="A440" s="19" t="s">
        <v>330</v>
      </c>
      <c r="B440" s="1" t="s">
        <v>193</v>
      </c>
      <c r="C440" t="str">
        <f>RIGHT(A440,(LEN(A440)-11))</f>
        <v>2</v>
      </c>
      <c r="F440" s="19" t="str">
        <f t="shared" ref="F440" si="85">CONCATENATE("[th]",B425)</f>
        <v>[th]Försvar</v>
      </c>
    </row>
    <row r="441" spans="1:6">
      <c r="A441" s="19" t="s">
        <v>331</v>
      </c>
      <c r="B441" s="1" t="s">
        <v>193</v>
      </c>
      <c r="C441" t="str">
        <f>RIGHT(A441,(LEN(A441)-16))</f>
        <v>pleasant guy</v>
      </c>
      <c r="F441" s="19" t="s">
        <v>151</v>
      </c>
    </row>
    <row r="442" spans="1:6">
      <c r="A442" s="19" t="s">
        <v>195</v>
      </c>
      <c r="B442" s="1" t="s">
        <v>196</v>
      </c>
      <c r="C442" t="str">
        <f>RIGHT(A442,(LEN(A442)-8))</f>
        <v>2</v>
      </c>
      <c r="F442" s="19" t="str">
        <f>CONCATENATE("[td]",VLOOKUP(IF((COUNTA(D425)&gt;0),D425,VALUE(C425)),'Lookup tables'!$A$2:$B$42,2,FALSE))</f>
        <v>[td]övernaturlig</v>
      </c>
    </row>
    <row r="443" spans="1:6">
      <c r="A443" s="19" t="s">
        <v>197</v>
      </c>
      <c r="B443" s="1" t="s">
        <v>196</v>
      </c>
      <c r="C443" t="str">
        <f>RIGHT(A443,(LEN(A443)-13))</f>
        <v>honest</v>
      </c>
      <c r="F443" s="19" t="s">
        <v>164</v>
      </c>
    </row>
    <row r="444" spans="1:6">
      <c r="A444" s="19" t="s">
        <v>198</v>
      </c>
      <c r="B444" s="1" t="s">
        <v>199</v>
      </c>
      <c r="C444" t="str">
        <f>RIGHT(A444,(LEN(A444)-15))</f>
        <v>0</v>
      </c>
      <c r="F444" s="19" t="s">
        <v>136</v>
      </c>
    </row>
    <row r="445" spans="1:6">
      <c r="A445" s="19" t="s">
        <v>200</v>
      </c>
      <c r="B445" s="1" t="s">
        <v>199</v>
      </c>
      <c r="C445" t="str">
        <f>RIGHT(A445,(LEN(A445)-20))</f>
        <v>tranquil</v>
      </c>
      <c r="F445" s="19" t="str">
        <f t="shared" ref="F445" si="86">CONCATENATE("[th]",B421)</f>
        <v>[th]Målgörare</v>
      </c>
    </row>
    <row r="446" spans="1:6">
      <c r="A446" s="19" t="s">
        <v>237</v>
      </c>
      <c r="B446" s="1" t="s">
        <v>202</v>
      </c>
      <c r="C446" t="str">
        <f>RIGHT(A446,(LEN(A446)-12))</f>
        <v/>
      </c>
      <c r="F446" s="19" t="s">
        <v>151</v>
      </c>
    </row>
    <row r="447" spans="1:6">
      <c r="A447" s="19" t="s">
        <v>238</v>
      </c>
      <c r="B447" s="1" t="s">
        <v>204</v>
      </c>
      <c r="C447" t="str">
        <f>RIGHT(A447,(LEN(A447)-13))</f>
        <v/>
      </c>
      <c r="F447" s="19" t="str">
        <f>CONCATENATE("[td]",VLOOKUP(IF((COUNTA(D421)&gt;0),D421,VALUE(C421)),'Lookup tables'!$A$2:$B$42,2,FALSE))</f>
        <v>[td]katastrofal</v>
      </c>
    </row>
    <row r="448" spans="1:6">
      <c r="A448" s="19" t="s">
        <v>205</v>
      </c>
      <c r="B448" s="1" t="s">
        <v>206</v>
      </c>
      <c r="C448" t="str">
        <f>RIGHT(A448,(LEN(A448)-7))</f>
        <v>0</v>
      </c>
      <c r="F448" s="19" t="s">
        <v>141</v>
      </c>
    </row>
    <row r="449" spans="1:6">
      <c r="A449" s="19" t="s">
        <v>207</v>
      </c>
      <c r="B449" s="1" t="s">
        <v>208</v>
      </c>
      <c r="C449" t="str">
        <f>RIGHT(A449,(LEN(A449)-13))</f>
        <v>1</v>
      </c>
      <c r="F449" s="19" t="str">
        <f t="shared" ref="F449" si="87">CONCATENATE("[th]",B424)</f>
        <v>[th]Fasta situationer</v>
      </c>
    </row>
    <row r="450" spans="1:6">
      <c r="A450" s="19" t="s">
        <v>209</v>
      </c>
      <c r="B450" s="1" t="s">
        <v>210</v>
      </c>
      <c r="C450" t="str">
        <f>RIGHT(A450,(LEN(A450)-15))</f>
        <v>0</v>
      </c>
      <c r="F450" s="19" t="s">
        <v>151</v>
      </c>
    </row>
    <row r="451" spans="1:6">
      <c r="A451" s="19" t="s">
        <v>211</v>
      </c>
      <c r="B451" s="1" t="s">
        <v>212</v>
      </c>
      <c r="C451" t="str">
        <f>RIGHT(A451,(LEN(A451)-15))</f>
        <v>3000</v>
      </c>
      <c r="F451" s="19" t="str">
        <f>CONCATENATE("[td]",VLOOKUP(IF((COUNTA(D424)&gt;0),D424,VALUE(C424)),'Lookup tables'!$A$2:$B$42,2,FALSE))</f>
        <v>[td]utopisk</v>
      </c>
    </row>
    <row r="452" spans="1:6">
      <c r="A452" s="19" t="s">
        <v>342</v>
      </c>
      <c r="B452" s="1" t="s">
        <v>214</v>
      </c>
      <c r="C452" t="str">
        <f>RIGHT(A452,(LEN(A452)-5))</f>
        <v>3</v>
      </c>
      <c r="F452" s="19" t="s">
        <v>215</v>
      </c>
    </row>
    <row r="453" spans="1:6" ht="14.4">
      <c r="A453" s="19" t="s">
        <v>240</v>
      </c>
      <c r="B453" s="1" t="s">
        <v>217</v>
      </c>
      <c r="C453" t="str">
        <f>RIGHT(A453,(LEN(A453)-8))</f>
        <v>0</v>
      </c>
      <c r="F453" t="str">
        <f t="shared" ref="F453:F516" si="88">IF((COUNTA(D453)&gt;0),CONCATENATE("Övrigt: ",D453),"")</f>
        <v/>
      </c>
    </row>
    <row r="454" spans="1:6">
      <c r="A454" s="19" t="s">
        <v>343</v>
      </c>
      <c r="B454" s="11" t="s">
        <v>135</v>
      </c>
      <c r="C454" s="19" t="str">
        <f>MID(A454,8,(LEN(A454)-8))</f>
        <v>209901930</v>
      </c>
      <c r="F454" s="19" t="str">
        <f t="shared" ref="F454:F517" si="89">CONCATENATE("[hr][b]",C455,"[/b] ","[playerid=",C454,"]")</f>
        <v>[hr][b]Thomas 'Öbban' Molbrant[/b] [playerid=209901930]</v>
      </c>
    </row>
    <row r="455" spans="1:6" ht="14.4">
      <c r="A455" s="19" t="s">
        <v>344</v>
      </c>
      <c r="B455" s="11" t="s">
        <v>138</v>
      </c>
      <c r="C455" s="19" t="str">
        <f>RIGHT(A455,(LEN(A455)-5))</f>
        <v>Thomas 'Öbban' Molbrant</v>
      </c>
      <c r="F455" t="str">
        <f t="shared" ref="F455" si="90">CONCATENATE(C456," år och ",C457," dagar, TSI = ",C471,", Lön = ",C470)</f>
        <v>30 år och 109 dagar, TSI = 151930, Lön = 688500</v>
      </c>
    </row>
    <row r="456" spans="1:6" ht="14.4">
      <c r="A456" s="19" t="s">
        <v>345</v>
      </c>
      <c r="B456" s="1" t="s">
        <v>140</v>
      </c>
      <c r="C456" t="str">
        <f>RIGHT(A456,(LEN(A456)-4))</f>
        <v>30</v>
      </c>
      <c r="F456" t="str">
        <f>CONCATENATE(VLOOKUP(IF((COUNTA(D459)&gt;0),D459,VALUE(C459)),'Lookup tables'!$A$2:$B$42,2,FALSE)," form, ",VLOOKUP(IF((COUNTA(D460)&gt;0),D460,VALUE(C460)),'Lookup tables'!$A$2:$B$42,2,FALSE)," kondition, ",VLOOKUP(IF((COUNTA(D468)&gt;0),D468,VALUE(C468)),'Lookup tables'!$A$2:$B$42,2,FALSE)," rutin")</f>
        <v>enastående form, enastående kondition, oförglömlig rutin</v>
      </c>
    </row>
    <row r="457" spans="1:6" ht="14.4">
      <c r="A457" s="19" t="s">
        <v>346</v>
      </c>
      <c r="B457" s="1" t="s">
        <v>143</v>
      </c>
      <c r="C457" t="str">
        <f>RIGHT(A457,(LEN(A457)-8))</f>
        <v>109</v>
      </c>
      <c r="F457" t="str">
        <f>CONCATENATE(IF((COUNTA(C480)&gt;0),CONCATENATE(C480,", "),""),IF((LEN(C487)&gt;0),CONCATENATE(VLOOKUP(VALUE(C487),'Lookup tables'!$D$25:$E$27,2,FALSE),", "),""),CONCATENATE(VLOOKUP(VALUE(C469),'Lookup tables'!$A$2:$B$42,2,FALSE)," ledarförmåga, "),CONCATENATE(VLOOKUP(C482,'Lookup tables'!$D$29:$E$34,2,FALSE),", "),IF(AND((VALUE(C458)&lt;0),(COUNTA(D458)&lt;1)),"ingen skada",CONCATENATE("[b]skada +",IF((COUNTA(D458)&gt;0),D458,C458),"[/b]")))</f>
        <v>offensiv tränare, ypperlig ledarförmåga, genomsympatisk kille, ingen skada</v>
      </c>
    </row>
    <row r="458" spans="1:6" ht="14.4">
      <c r="A458" s="19" t="s">
        <v>144</v>
      </c>
      <c r="B458" s="1" t="s">
        <v>145</v>
      </c>
      <c r="C458" t="str">
        <f t="shared" ref="C458:C476" si="91">RIGHT(A458,(LEN(A458)-4))</f>
        <v>-1</v>
      </c>
      <c r="F458" t="s">
        <v>146</v>
      </c>
    </row>
    <row r="459" spans="1:6">
      <c r="A459" s="19" t="s">
        <v>245</v>
      </c>
      <c r="B459" s="1" t="s">
        <v>148</v>
      </c>
      <c r="C459" t="str">
        <f t="shared" si="91"/>
        <v>7</v>
      </c>
      <c r="F459" s="19" t="str">
        <f t="shared" ref="F459:F522" si="92">CONCATENATE("[th]",B460)</f>
        <v>[th]Kondition</v>
      </c>
    </row>
    <row r="460" spans="1:6">
      <c r="A460" s="19" t="s">
        <v>223</v>
      </c>
      <c r="B460" s="1" t="s">
        <v>150</v>
      </c>
      <c r="C460" t="str">
        <f t="shared" si="91"/>
        <v>7</v>
      </c>
      <c r="F460" s="19" t="s">
        <v>151</v>
      </c>
    </row>
    <row r="461" spans="1:6">
      <c r="A461" s="19" t="s">
        <v>246</v>
      </c>
      <c r="B461" s="1" t="s">
        <v>153</v>
      </c>
      <c r="C461" t="str">
        <f t="shared" si="91"/>
        <v>3</v>
      </c>
      <c r="F461" s="19" t="str">
        <f>CONCATENATE("[td]",VLOOKUP(IF((COUNTA(D460)&gt;0),D460,VALUE(C460)),'Lookup tables'!$A$2:$B$42,2,FALSE))</f>
        <v>[td]enastående</v>
      </c>
    </row>
    <row r="462" spans="1:6">
      <c r="A462" s="19" t="s">
        <v>154</v>
      </c>
      <c r="B462" s="1" t="s">
        <v>155</v>
      </c>
      <c r="C462" t="str">
        <f t="shared" si="91"/>
        <v>0</v>
      </c>
      <c r="F462" s="19" t="s">
        <v>141</v>
      </c>
    </row>
    <row r="463" spans="1:6">
      <c r="A463" s="19" t="s">
        <v>156</v>
      </c>
      <c r="B463" s="1" t="s">
        <v>157</v>
      </c>
      <c r="C463" t="str">
        <f t="shared" si="91"/>
        <v>1</v>
      </c>
      <c r="F463" s="19" t="str">
        <f t="shared" ref="F463" si="93">CONCATENATE("[th]",B467)</f>
        <v>[th]Målvakt</v>
      </c>
    </row>
    <row r="464" spans="1:6">
      <c r="A464" s="19" t="s">
        <v>225</v>
      </c>
      <c r="B464" s="1" t="s">
        <v>159</v>
      </c>
      <c r="C464" t="str">
        <f t="shared" si="91"/>
        <v>2</v>
      </c>
      <c r="F464" s="19" t="s">
        <v>151</v>
      </c>
    </row>
    <row r="465" spans="1:6">
      <c r="A465" s="19" t="s">
        <v>160</v>
      </c>
      <c r="B465" s="1" t="s">
        <v>161</v>
      </c>
      <c r="C465" t="str">
        <f t="shared" si="91"/>
        <v>19</v>
      </c>
      <c r="F465" s="19" t="str">
        <f>CONCATENATE("[td]",VLOOKUP(IF((COUNTA(D467)&gt;0),D467,VALUE(C467)),'Lookup tables'!$A$2:$B$42,2,FALSE))</f>
        <v>[td]gudomlig</v>
      </c>
    </row>
    <row r="466" spans="1:6">
      <c r="A466" s="19" t="s">
        <v>347</v>
      </c>
      <c r="B466" s="1" t="s">
        <v>163</v>
      </c>
      <c r="C466" t="str">
        <f t="shared" si="91"/>
        <v>10</v>
      </c>
      <c r="F466" s="19" t="s">
        <v>164</v>
      </c>
    </row>
    <row r="467" spans="1:6">
      <c r="A467" s="19" t="s">
        <v>348</v>
      </c>
      <c r="B467" s="1" t="s">
        <v>166</v>
      </c>
      <c r="C467" t="str">
        <f t="shared" si="91"/>
        <v>20</v>
      </c>
      <c r="F467" s="19" t="s">
        <v>136</v>
      </c>
    </row>
    <row r="468" spans="1:6">
      <c r="A468" s="19" t="s">
        <v>308</v>
      </c>
      <c r="B468" s="1" t="s">
        <v>168</v>
      </c>
      <c r="C468" t="str">
        <f t="shared" si="91"/>
        <v>13</v>
      </c>
      <c r="F468" s="19" t="str">
        <f t="shared" ref="F468" si="94">CONCATENATE("[th]",B461)</f>
        <v>[th]Spelupplägg</v>
      </c>
    </row>
    <row r="469" spans="1:6">
      <c r="A469" s="19" t="s">
        <v>169</v>
      </c>
      <c r="B469" s="1" t="s">
        <v>170</v>
      </c>
      <c r="C469" t="str">
        <f t="shared" si="91"/>
        <v>6</v>
      </c>
      <c r="F469" s="19" t="s">
        <v>151</v>
      </c>
    </row>
    <row r="470" spans="1:6">
      <c r="A470" s="19" t="s">
        <v>349</v>
      </c>
      <c r="B470" s="1" t="s">
        <v>172</v>
      </c>
      <c r="C470" t="str">
        <f t="shared" si="91"/>
        <v>688500</v>
      </c>
      <c r="F470" s="19" t="str">
        <f>CONCATENATE("[td]",VLOOKUP(IF((COUNTA(D461)&gt;0),D461,VALUE(C461)),'Lookup tables'!$A$2:$B$42,2,FALSE))</f>
        <v>[td]dålig</v>
      </c>
    </row>
    <row r="471" spans="1:6">
      <c r="A471" s="19" t="s">
        <v>350</v>
      </c>
      <c r="B471" s="1" t="s">
        <v>174</v>
      </c>
      <c r="C471" t="str">
        <f t="shared" si="91"/>
        <v>151930</v>
      </c>
      <c r="F471" s="19" t="s">
        <v>141</v>
      </c>
    </row>
    <row r="472" spans="1:6">
      <c r="A472" s="19" t="s">
        <v>255</v>
      </c>
      <c r="B472" s="1" t="s">
        <v>176</v>
      </c>
      <c r="C472" t="str">
        <f t="shared" si="91"/>
        <v>7</v>
      </c>
      <c r="F472" s="19" t="str">
        <f t="shared" ref="F472" si="95">CONCATENATE("[th]",B463)</f>
        <v>[th]Framspel</v>
      </c>
    </row>
    <row r="473" spans="1:6">
      <c r="A473" s="19" t="s">
        <v>177</v>
      </c>
      <c r="B473" s="1" t="s">
        <v>178</v>
      </c>
      <c r="C473" t="str">
        <f t="shared" si="91"/>
        <v>0</v>
      </c>
      <c r="F473" s="19" t="s">
        <v>151</v>
      </c>
    </row>
    <row r="474" spans="1:6">
      <c r="A474" s="19" t="s">
        <v>179</v>
      </c>
      <c r="B474" s="1" t="s">
        <v>180</v>
      </c>
      <c r="C474" t="str">
        <f t="shared" si="91"/>
        <v>0</v>
      </c>
      <c r="F474" s="19" t="str">
        <f>CONCATENATE("[td]",VLOOKUP(IF((COUNTA(D463)&gt;0),D463,VALUE(C463)),'Lookup tables'!$A$2:$B$42,2,FALSE))</f>
        <v>[td]katastrofal</v>
      </c>
    </row>
    <row r="475" spans="1:6">
      <c r="A475" s="19" t="s">
        <v>181</v>
      </c>
      <c r="B475" s="1" t="s">
        <v>182</v>
      </c>
      <c r="C475" t="str">
        <f t="shared" si="91"/>
        <v>0</v>
      </c>
      <c r="F475" s="19" t="s">
        <v>164</v>
      </c>
    </row>
    <row r="476" spans="1:6">
      <c r="A476" s="19" t="s">
        <v>183</v>
      </c>
      <c r="B476" s="1" t="s">
        <v>184</v>
      </c>
      <c r="C476" t="str">
        <f t="shared" si="91"/>
        <v>0</v>
      </c>
      <c r="F476" s="19" t="s">
        <v>136</v>
      </c>
    </row>
    <row r="477" spans="1:6">
      <c r="A477" s="19" t="s">
        <v>185</v>
      </c>
      <c r="B477" s="1" t="s">
        <v>186</v>
      </c>
      <c r="C477" t="str">
        <f>RIGHT(A477,(LEN(A477)-10))</f>
        <v>1</v>
      </c>
      <c r="F477" s="19" t="str">
        <f t="shared" ref="F477" si="96">CONCATENATE("[th]",B464)</f>
        <v>[th]Ytter</v>
      </c>
    </row>
    <row r="478" spans="1:6">
      <c r="A478" s="19" t="s">
        <v>187</v>
      </c>
      <c r="B478" s="1" t="s">
        <v>188</v>
      </c>
      <c r="C478" t="str">
        <f>RIGHT(A478,(LEN(A478)-9))</f>
        <v>0</v>
      </c>
      <c r="F478" s="19" t="s">
        <v>151</v>
      </c>
    </row>
    <row r="479" spans="1:6">
      <c r="A479" s="19" t="s">
        <v>189</v>
      </c>
      <c r="B479" s="1" t="s">
        <v>190</v>
      </c>
      <c r="C479" t="str">
        <f>RIGHT(A479,(LEN(A479)-11))</f>
        <v>0</v>
      </c>
      <c r="F479" s="19" t="str">
        <f>CONCATENATE("[td]",VLOOKUP(IF((COUNTA(D464)&gt;0),D464,VALUE(C464)),'Lookup tables'!$A$2:$B$42,2,FALSE))</f>
        <v>[td]usel</v>
      </c>
    </row>
    <row r="480" spans="1:6">
      <c r="A480" s="19" t="s">
        <v>191</v>
      </c>
      <c r="B480" s="1" t="s">
        <v>190</v>
      </c>
      <c r="F480" s="19" t="s">
        <v>141</v>
      </c>
    </row>
    <row r="481" spans="1:6">
      <c r="A481" s="19" t="s">
        <v>256</v>
      </c>
      <c r="B481" s="1" t="s">
        <v>193</v>
      </c>
      <c r="C481" t="str">
        <f>RIGHT(A481,(LEN(A481)-11))</f>
        <v>3</v>
      </c>
      <c r="F481" s="19" t="str">
        <f t="shared" ref="F481" si="97">CONCATENATE("[th]",B466)</f>
        <v>[th]Försvar</v>
      </c>
    </row>
    <row r="482" spans="1:6">
      <c r="A482" s="19" t="s">
        <v>257</v>
      </c>
      <c r="B482" s="1" t="s">
        <v>193</v>
      </c>
      <c r="C482" t="str">
        <f>RIGHT(A482,(LEN(A482)-16))</f>
        <v>sympathetic guy</v>
      </c>
      <c r="F482" s="19" t="s">
        <v>151</v>
      </c>
    </row>
    <row r="483" spans="1:6">
      <c r="A483" s="19" t="s">
        <v>272</v>
      </c>
      <c r="B483" s="1" t="s">
        <v>196</v>
      </c>
      <c r="C483" t="str">
        <f>RIGHT(A483,(LEN(A483)-8))</f>
        <v>1</v>
      </c>
      <c r="F483" s="19" t="str">
        <f>CONCATENATE("[td]",VLOOKUP(IF((COUNTA(D466)&gt;0),D466,VALUE(C466)),'Lookup tables'!$A$2:$B$42,2,FALSE))</f>
        <v>[td]legendarisk</v>
      </c>
    </row>
    <row r="484" spans="1:6">
      <c r="A484" s="19" t="s">
        <v>273</v>
      </c>
      <c r="B484" s="1" t="s">
        <v>196</v>
      </c>
      <c r="C484" t="str">
        <f>RIGHT(A484,(LEN(A484)-13))</f>
        <v>dishonest</v>
      </c>
      <c r="F484" s="19" t="s">
        <v>164</v>
      </c>
    </row>
    <row r="485" spans="1:6">
      <c r="A485" s="19" t="s">
        <v>258</v>
      </c>
      <c r="B485" s="1" t="s">
        <v>199</v>
      </c>
      <c r="C485" t="str">
        <f>RIGHT(A485,(LEN(A485)-15))</f>
        <v>1</v>
      </c>
      <c r="F485" s="19" t="s">
        <v>136</v>
      </c>
    </row>
    <row r="486" spans="1:6">
      <c r="A486" s="19" t="s">
        <v>259</v>
      </c>
      <c r="B486" s="1" t="s">
        <v>199</v>
      </c>
      <c r="C486" t="str">
        <f>RIGHT(A486,(LEN(A486)-20))</f>
        <v>calm</v>
      </c>
      <c r="F486" s="19" t="str">
        <f t="shared" ref="F486" si="98">CONCATENATE("[th]",B462)</f>
        <v>[th]Målgörare</v>
      </c>
    </row>
    <row r="487" spans="1:6">
      <c r="A487" s="19" t="s">
        <v>201</v>
      </c>
      <c r="B487" s="1" t="s">
        <v>202</v>
      </c>
      <c r="C487" t="str">
        <f>RIGHT(A487,(LEN(A487)-12))</f>
        <v>1</v>
      </c>
      <c r="F487" s="19" t="s">
        <v>151</v>
      </c>
    </row>
    <row r="488" spans="1:6">
      <c r="A488" s="19" t="s">
        <v>203</v>
      </c>
      <c r="B488" s="1" t="s">
        <v>204</v>
      </c>
      <c r="C488" t="str">
        <f>RIGHT(A488,(LEN(A488)-13))</f>
        <v>8</v>
      </c>
      <c r="F488" s="19" t="str">
        <f>CONCATENATE("[td]",VLOOKUP(IF((COUNTA(D462)&gt;0),D462,VALUE(C462)),'Lookup tables'!$A$2:$B$42,2,FALSE))</f>
        <v>[td]obefintlig</v>
      </c>
    </row>
    <row r="489" spans="1:6">
      <c r="A489" s="19" t="s">
        <v>205</v>
      </c>
      <c r="B489" s="1" t="s">
        <v>206</v>
      </c>
      <c r="C489" t="str">
        <f>RIGHT(A489,(LEN(A489)-7))</f>
        <v>0</v>
      </c>
      <c r="F489" s="19" t="s">
        <v>141</v>
      </c>
    </row>
    <row r="490" spans="1:6">
      <c r="A490" s="19" t="s">
        <v>351</v>
      </c>
      <c r="B490" s="1" t="s">
        <v>208</v>
      </c>
      <c r="C490" t="str">
        <f>RIGHT(A490,(LEN(A490)-13))</f>
        <v>100</v>
      </c>
      <c r="F490" s="19" t="str">
        <f t="shared" ref="F490" si="99">CONCATENATE("[th]",B465)</f>
        <v>[th]Fasta situationer</v>
      </c>
    </row>
    <row r="491" spans="1:6">
      <c r="A491" s="19" t="s">
        <v>209</v>
      </c>
      <c r="B491" s="1" t="s">
        <v>210</v>
      </c>
      <c r="C491" t="str">
        <f>RIGHT(A491,(LEN(A491)-15))</f>
        <v>0</v>
      </c>
      <c r="F491" s="19" t="s">
        <v>151</v>
      </c>
    </row>
    <row r="492" spans="1:6">
      <c r="A492" s="19" t="s">
        <v>211</v>
      </c>
      <c r="B492" s="1" t="s">
        <v>212</v>
      </c>
      <c r="C492" t="str">
        <f>RIGHT(A492,(LEN(A492)-15))</f>
        <v>3000</v>
      </c>
      <c r="F492" s="19" t="str">
        <f>CONCATENATE("[td]",VLOOKUP(IF((COUNTA(D465)&gt;0),D465,VALUE(C465)),'Lookup tables'!$A$2:$B$42,2,FALSE))</f>
        <v>[td]utopisk</v>
      </c>
    </row>
    <row r="493" spans="1:6">
      <c r="A493" s="19" t="s">
        <v>352</v>
      </c>
      <c r="B493" s="1" t="s">
        <v>214</v>
      </c>
      <c r="C493" t="str">
        <f>RIGHT(A493,(LEN(A493)-5))</f>
        <v>8</v>
      </c>
      <c r="F493" s="19" t="s">
        <v>215</v>
      </c>
    </row>
    <row r="494" spans="1:6" ht="14.4">
      <c r="A494" s="19" t="s">
        <v>240</v>
      </c>
      <c r="B494" s="1" t="s">
        <v>217</v>
      </c>
      <c r="C494" t="str">
        <f>RIGHT(A494,(LEN(A494)-8))</f>
        <v>0</v>
      </c>
      <c r="F494" t="str">
        <f t="shared" ref="F494:F557" si="100">IF((COUNTA(D494)&gt;0),CONCATENATE("Övrigt: ",D494),"")</f>
        <v/>
      </c>
    </row>
    <row r="495" spans="1:6">
      <c r="A495" s="19" t="s">
        <v>353</v>
      </c>
      <c r="B495" s="11" t="s">
        <v>135</v>
      </c>
      <c r="C495" s="19" t="str">
        <f>MID(A495,8,(LEN(A495)-8))</f>
        <v>254961665</v>
      </c>
      <c r="F495" s="19" t="str">
        <f t="shared" ref="F495:F558" si="101">CONCATENATE("[hr][b]",C496,"[/b] ","[playerid=",C495,"]")</f>
        <v>[hr][b]Amir Hassan[/b] [playerid=254961665]</v>
      </c>
    </row>
    <row r="496" spans="1:6" ht="14.4">
      <c r="A496" s="19" t="s">
        <v>354</v>
      </c>
      <c r="B496" s="11" t="s">
        <v>138</v>
      </c>
      <c r="C496" s="19" t="str">
        <f>RIGHT(A496,(LEN(A496)-5))</f>
        <v>Amir Hassan</v>
      </c>
      <c r="F496" t="str">
        <f t="shared" ref="F496" si="102">CONCATENATE(C497," år och ",C498," dagar, TSI = ",C512,", Lön = ",C511)</f>
        <v>27 år och 30 dagar, TSI = 128240, Lön = 326200</v>
      </c>
    </row>
    <row r="497" spans="1:6" ht="14.4">
      <c r="A497" s="19" t="s">
        <v>220</v>
      </c>
      <c r="B497" s="1" t="s">
        <v>140</v>
      </c>
      <c r="C497" t="str">
        <f>RIGHT(A497,(LEN(A497)-4))</f>
        <v>27</v>
      </c>
      <c r="F497" t="str">
        <f>CONCATENATE(VLOOKUP(IF((COUNTA(D500)&gt;0),D500,VALUE(C500)),'Lookup tables'!$A$2:$B$42,2,FALSE)," form, ",VLOOKUP(IF((COUNTA(D501)&gt;0),D501,VALUE(C501)),'Lookup tables'!$A$2:$B$42,2,FALSE)," kondition, ",VLOOKUP(IF((COUNTA(D509)&gt;0),D509,VALUE(C509)),'Lookup tables'!$A$2:$B$42,2,FALSE)," rutin")</f>
        <v>hyfsad form, enastående kondition, unik rutin</v>
      </c>
    </row>
    <row r="498" spans="1:6" ht="14.4">
      <c r="A498" s="19" t="s">
        <v>355</v>
      </c>
      <c r="B498" s="1" t="s">
        <v>143</v>
      </c>
      <c r="C498" t="str">
        <f>RIGHT(A498,(LEN(A498)-8))</f>
        <v>30</v>
      </c>
      <c r="F498" t="str">
        <f>CONCATENATE(IF((COUNTA(C521)&gt;0),CONCATENATE(C521,", "),""),IF((LEN(C528)&gt;0),CONCATENATE(VLOOKUP(VALUE(C528),'Lookup tables'!$D$25:$E$27,2,FALSE),", "),""),CONCATENATE(VLOOKUP(VALUE(C510),'Lookup tables'!$A$2:$B$42,2,FALSE)," ledarförmåga, "),CONCATENATE(VLOOKUP(C523,'Lookup tables'!$D$29:$E$34,2,FALSE),", "),IF(AND((VALUE(C499)&lt;0),(COUNTA(D499)&lt;1)),"ingen skada",CONCATENATE("[b]skada +",IF((COUNTA(D499)&gt;0),D499,C499),"[/b]")))</f>
        <v>enastående ledarförmåga, kontroversiell person, [b]skada +0[/b]</v>
      </c>
    </row>
    <row r="499" spans="1:6" ht="14.4">
      <c r="A499" s="19" t="s">
        <v>356</v>
      </c>
      <c r="B499" s="1" t="s">
        <v>145</v>
      </c>
      <c r="C499" t="str">
        <f t="shared" ref="C499:C517" si="103">RIGHT(A499,(LEN(A499)-4))</f>
        <v>0</v>
      </c>
      <c r="F499" t="s">
        <v>146</v>
      </c>
    </row>
    <row r="500" spans="1:6">
      <c r="A500" s="19" t="s">
        <v>305</v>
      </c>
      <c r="B500" s="1" t="s">
        <v>148</v>
      </c>
      <c r="C500" t="str">
        <f t="shared" si="103"/>
        <v>4</v>
      </c>
      <c r="F500" s="19" t="str">
        <f t="shared" ref="F500:F563" si="104">CONCATENATE("[th]",B501)</f>
        <v>[th]Kondition</v>
      </c>
    </row>
    <row r="501" spans="1:6">
      <c r="A501" s="19" t="s">
        <v>223</v>
      </c>
      <c r="B501" s="1" t="s">
        <v>150</v>
      </c>
      <c r="C501" t="str">
        <f t="shared" si="103"/>
        <v>7</v>
      </c>
      <c r="F501" s="19" t="s">
        <v>151</v>
      </c>
    </row>
    <row r="502" spans="1:6">
      <c r="A502" s="19" t="s">
        <v>357</v>
      </c>
      <c r="B502" s="1" t="s">
        <v>153</v>
      </c>
      <c r="C502" t="str">
        <f t="shared" si="103"/>
        <v>13</v>
      </c>
      <c r="F502" s="19" t="str">
        <f>CONCATENATE("[td]",VLOOKUP(IF((COUNTA(D501)&gt;0),D501,VALUE(C501)),'Lookup tables'!$A$2:$B$42,2,FALSE))</f>
        <v>[td]enastående</v>
      </c>
    </row>
    <row r="503" spans="1:6">
      <c r="A503" s="19" t="s">
        <v>358</v>
      </c>
      <c r="B503" s="1" t="s">
        <v>155</v>
      </c>
      <c r="C503" t="str">
        <f t="shared" si="103"/>
        <v>3</v>
      </c>
      <c r="F503" s="19" t="s">
        <v>141</v>
      </c>
    </row>
    <row r="504" spans="1:6">
      <c r="A504" s="19" t="s">
        <v>321</v>
      </c>
      <c r="B504" s="1" t="s">
        <v>157</v>
      </c>
      <c r="C504" t="str">
        <f t="shared" si="103"/>
        <v>7</v>
      </c>
      <c r="F504" s="19" t="str">
        <f t="shared" ref="F504" si="105">CONCATENATE("[th]",B508)</f>
        <v>[th]Målvakt</v>
      </c>
    </row>
    <row r="505" spans="1:6">
      <c r="A505" s="19" t="s">
        <v>284</v>
      </c>
      <c r="B505" s="1" t="s">
        <v>159</v>
      </c>
      <c r="C505" t="str">
        <f t="shared" si="103"/>
        <v>3</v>
      </c>
      <c r="F505" s="19" t="s">
        <v>151</v>
      </c>
    </row>
    <row r="506" spans="1:6">
      <c r="A506" s="19" t="s">
        <v>359</v>
      </c>
      <c r="B506" s="1" t="s">
        <v>161</v>
      </c>
      <c r="C506" t="str">
        <f t="shared" si="103"/>
        <v>3</v>
      </c>
      <c r="F506" s="19" t="str">
        <f>CONCATENATE("[td]",VLOOKUP(IF((COUNTA(D508)&gt;0),D508,VALUE(C508)),'Lookup tables'!$A$2:$B$42,2,FALSE))</f>
        <v>[td]katastrofal</v>
      </c>
    </row>
    <row r="507" spans="1:6">
      <c r="A507" s="19" t="s">
        <v>249</v>
      </c>
      <c r="B507" s="1" t="s">
        <v>163</v>
      </c>
      <c r="C507" t="str">
        <f t="shared" si="103"/>
        <v>15</v>
      </c>
      <c r="F507" s="19" t="s">
        <v>164</v>
      </c>
    </row>
    <row r="508" spans="1:6">
      <c r="A508" s="19" t="s">
        <v>287</v>
      </c>
      <c r="B508" s="1" t="s">
        <v>166</v>
      </c>
      <c r="C508" t="str">
        <f t="shared" si="103"/>
        <v>1</v>
      </c>
      <c r="F508" s="19" t="s">
        <v>136</v>
      </c>
    </row>
    <row r="509" spans="1:6">
      <c r="A509" s="19" t="s">
        <v>268</v>
      </c>
      <c r="B509" s="1" t="s">
        <v>168</v>
      </c>
      <c r="C509" t="str">
        <f t="shared" si="103"/>
        <v>9</v>
      </c>
      <c r="F509" s="19" t="str">
        <f t="shared" ref="F509" si="106">CONCATENATE("[th]",B502)</f>
        <v>[th]Spelupplägg</v>
      </c>
    </row>
    <row r="510" spans="1:6">
      <c r="A510" s="19" t="s">
        <v>289</v>
      </c>
      <c r="B510" s="1" t="s">
        <v>170</v>
      </c>
      <c r="C510" t="str">
        <f t="shared" si="103"/>
        <v>7</v>
      </c>
      <c r="F510" s="19" t="s">
        <v>151</v>
      </c>
    </row>
    <row r="511" spans="1:6">
      <c r="A511" s="19" t="s">
        <v>360</v>
      </c>
      <c r="B511" s="1" t="s">
        <v>172</v>
      </c>
      <c r="C511" t="str">
        <f t="shared" si="103"/>
        <v>326200</v>
      </c>
      <c r="F511" s="19" t="str">
        <f>CONCATENATE("[td]",VLOOKUP(IF((COUNTA(D502)&gt;0),D502,VALUE(C502)),'Lookup tables'!$A$2:$B$42,2,FALSE))</f>
        <v>[td]oförglömlig</v>
      </c>
    </row>
    <row r="512" spans="1:6">
      <c r="A512" s="19" t="s">
        <v>361</v>
      </c>
      <c r="B512" s="1" t="s">
        <v>174</v>
      </c>
      <c r="C512" t="str">
        <f t="shared" si="103"/>
        <v>128240</v>
      </c>
      <c r="F512" s="19" t="s">
        <v>141</v>
      </c>
    </row>
    <row r="513" spans="1:6">
      <c r="A513" s="19" t="s">
        <v>362</v>
      </c>
      <c r="B513" s="1" t="s">
        <v>176</v>
      </c>
      <c r="C513" t="str">
        <f t="shared" si="103"/>
        <v>25</v>
      </c>
      <c r="F513" s="19" t="str">
        <f t="shared" ref="F513" si="107">CONCATENATE("[th]",B504)</f>
        <v>[th]Framspel</v>
      </c>
    </row>
    <row r="514" spans="1:6">
      <c r="A514" s="19" t="s">
        <v>177</v>
      </c>
      <c r="B514" s="1" t="s">
        <v>178</v>
      </c>
      <c r="C514" t="str">
        <f t="shared" si="103"/>
        <v>0</v>
      </c>
      <c r="F514" s="19" t="s">
        <v>151</v>
      </c>
    </row>
    <row r="515" spans="1:6">
      <c r="A515" s="19" t="s">
        <v>179</v>
      </c>
      <c r="B515" s="1" t="s">
        <v>180</v>
      </c>
      <c r="C515" t="str">
        <f t="shared" si="103"/>
        <v>0</v>
      </c>
      <c r="F515" s="19" t="str">
        <f>CONCATENATE("[td]",VLOOKUP(IF((COUNTA(D504)&gt;0),D504,VALUE(C504)),'Lookup tables'!$A$2:$B$42,2,FALSE))</f>
        <v>[td]enastående</v>
      </c>
    </row>
    <row r="516" spans="1:6">
      <c r="A516" s="19" t="s">
        <v>181</v>
      </c>
      <c r="B516" s="1" t="s">
        <v>182</v>
      </c>
      <c r="C516" t="str">
        <f t="shared" si="103"/>
        <v>0</v>
      </c>
      <c r="F516" s="19" t="s">
        <v>164</v>
      </c>
    </row>
    <row r="517" spans="1:6">
      <c r="A517" s="19" t="s">
        <v>183</v>
      </c>
      <c r="B517" s="1" t="s">
        <v>184</v>
      </c>
      <c r="C517" t="str">
        <f t="shared" si="103"/>
        <v>0</v>
      </c>
      <c r="F517" s="19" t="s">
        <v>136</v>
      </c>
    </row>
    <row r="518" spans="1:6">
      <c r="A518" s="19" t="s">
        <v>185</v>
      </c>
      <c r="B518" s="1" t="s">
        <v>186</v>
      </c>
      <c r="C518" t="str">
        <f>RIGHT(A518,(LEN(A518)-10))</f>
        <v>1</v>
      </c>
      <c r="F518" s="19" t="str">
        <f t="shared" ref="F518" si="108">CONCATENATE("[th]",B505)</f>
        <v>[th]Ytter</v>
      </c>
    </row>
    <row r="519" spans="1:6">
      <c r="A519" s="19" t="s">
        <v>187</v>
      </c>
      <c r="B519" s="1" t="s">
        <v>188</v>
      </c>
      <c r="C519" t="str">
        <f>RIGHT(A519,(LEN(A519)-9))</f>
        <v>0</v>
      </c>
      <c r="F519" s="19" t="s">
        <v>151</v>
      </c>
    </row>
    <row r="520" spans="1:6">
      <c r="A520" s="19" t="s">
        <v>363</v>
      </c>
      <c r="B520" s="1" t="s">
        <v>190</v>
      </c>
      <c r="C520" t="str">
        <f>RIGHT(A520,(LEN(A520)-11))</f>
        <v>5</v>
      </c>
      <c r="F520" s="19" t="str">
        <f>CONCATENATE("[td]",VLOOKUP(IF((COUNTA(D505)&gt;0),D505,VALUE(C505)),'Lookup tables'!$A$2:$B$42,2,FALSE))</f>
        <v>[td]dålig</v>
      </c>
    </row>
    <row r="521" spans="1:6">
      <c r="A521" s="19" t="s">
        <v>364</v>
      </c>
      <c r="B521" s="1" t="s">
        <v>190</v>
      </c>
      <c r="F521" s="19" t="s">
        <v>141</v>
      </c>
    </row>
    <row r="522" spans="1:6">
      <c r="A522" s="19" t="s">
        <v>293</v>
      </c>
      <c r="B522" s="1" t="s">
        <v>193</v>
      </c>
      <c r="C522" t="str">
        <f>RIGHT(A522,(LEN(A522)-11))</f>
        <v>1</v>
      </c>
      <c r="F522" s="19" t="str">
        <f t="shared" ref="F522" si="109">CONCATENATE("[th]",B507)</f>
        <v>[th]Försvar</v>
      </c>
    </row>
    <row r="523" spans="1:6">
      <c r="A523" s="19" t="s">
        <v>294</v>
      </c>
      <c r="B523" s="1" t="s">
        <v>193</v>
      </c>
      <c r="C523" t="str">
        <f>RIGHT(A523,(LEN(A523)-16))</f>
        <v>controversial person</v>
      </c>
      <c r="F523" s="19" t="s">
        <v>151</v>
      </c>
    </row>
    <row r="524" spans="1:6">
      <c r="A524" s="19" t="s">
        <v>195</v>
      </c>
      <c r="B524" s="1" t="s">
        <v>196</v>
      </c>
      <c r="C524" t="str">
        <f>RIGHT(A524,(LEN(A524)-8))</f>
        <v>2</v>
      </c>
      <c r="F524" s="19" t="str">
        <f>CONCATENATE("[td]",VLOOKUP(IF((COUNTA(D507)&gt;0),D507,VALUE(C507)),'Lookup tables'!$A$2:$B$42,2,FALSE))</f>
        <v>[td]titanisk</v>
      </c>
    </row>
    <row r="525" spans="1:6">
      <c r="A525" s="19" t="s">
        <v>197</v>
      </c>
      <c r="B525" s="1" t="s">
        <v>196</v>
      </c>
      <c r="C525" t="str">
        <f>RIGHT(A525,(LEN(A525)-13))</f>
        <v>honest</v>
      </c>
      <c r="F525" s="19" t="s">
        <v>164</v>
      </c>
    </row>
    <row r="526" spans="1:6">
      <c r="A526" s="19" t="s">
        <v>274</v>
      </c>
      <c r="B526" s="1" t="s">
        <v>199</v>
      </c>
      <c r="C526" t="str">
        <f>RIGHT(A526,(LEN(A526)-15))</f>
        <v>2</v>
      </c>
      <c r="F526" s="19" t="s">
        <v>136</v>
      </c>
    </row>
    <row r="527" spans="1:6">
      <c r="A527" s="19" t="s">
        <v>275</v>
      </c>
      <c r="B527" s="1" t="s">
        <v>199</v>
      </c>
      <c r="C527" t="str">
        <f>RIGHT(A527,(LEN(A527)-20))</f>
        <v>balanced</v>
      </c>
      <c r="F527" s="19" t="str">
        <f t="shared" ref="F527" si="110">CONCATENATE("[th]",B503)</f>
        <v>[th]Målgörare</v>
      </c>
    </row>
    <row r="528" spans="1:6">
      <c r="A528" s="19" t="s">
        <v>237</v>
      </c>
      <c r="B528" s="1" t="s">
        <v>202</v>
      </c>
      <c r="C528" t="str">
        <f>RIGHT(A528,(LEN(A528)-12))</f>
        <v/>
      </c>
      <c r="F528" s="19" t="s">
        <v>151</v>
      </c>
    </row>
    <row r="529" spans="1:6">
      <c r="A529" s="19" t="s">
        <v>238</v>
      </c>
      <c r="B529" s="1" t="s">
        <v>204</v>
      </c>
      <c r="C529" t="str">
        <f>RIGHT(A529,(LEN(A529)-13))</f>
        <v/>
      </c>
      <c r="F529" s="19" t="str">
        <f>CONCATENATE("[td]",VLOOKUP(IF((COUNTA(D503)&gt;0),D503,VALUE(C503)),'Lookup tables'!$A$2:$B$42,2,FALSE))</f>
        <v>[td]dålig</v>
      </c>
    </row>
    <row r="530" spans="1:6">
      <c r="A530" s="19" t="s">
        <v>205</v>
      </c>
      <c r="B530" s="1" t="s">
        <v>206</v>
      </c>
      <c r="C530" t="str">
        <f>RIGHT(A530,(LEN(A530)-7))</f>
        <v>0</v>
      </c>
      <c r="F530" s="19" t="s">
        <v>141</v>
      </c>
    </row>
    <row r="531" spans="1:6">
      <c r="A531" s="19" t="s">
        <v>365</v>
      </c>
      <c r="B531" s="1" t="s">
        <v>208</v>
      </c>
      <c r="C531" t="str">
        <f>RIGHT(A531,(LEN(A531)-13))</f>
        <v>4</v>
      </c>
      <c r="F531" s="19" t="str">
        <f t="shared" ref="F531" si="111">CONCATENATE("[th]",B506)</f>
        <v>[th]Fasta situationer</v>
      </c>
    </row>
    <row r="532" spans="1:6">
      <c r="A532" s="19" t="s">
        <v>209</v>
      </c>
      <c r="B532" s="1" t="s">
        <v>210</v>
      </c>
      <c r="C532" t="str">
        <f>RIGHT(A532,(LEN(A532)-15))</f>
        <v>0</v>
      </c>
      <c r="F532" s="19" t="s">
        <v>151</v>
      </c>
    </row>
    <row r="533" spans="1:6">
      <c r="A533" s="19" t="s">
        <v>211</v>
      </c>
      <c r="B533" s="1" t="s">
        <v>212</v>
      </c>
      <c r="C533" t="str">
        <f>RIGHT(A533,(LEN(A533)-15))</f>
        <v>3000</v>
      </c>
      <c r="F533" s="19" t="str">
        <f>CONCATENATE("[td]",VLOOKUP(IF((COUNTA(D506)&gt;0),D506,VALUE(C506)),'Lookup tables'!$A$2:$B$42,2,FALSE))</f>
        <v>[td]dålig</v>
      </c>
    </row>
    <row r="534" spans="1:6">
      <c r="A534" s="19" t="s">
        <v>366</v>
      </c>
      <c r="B534" s="1" t="s">
        <v>214</v>
      </c>
      <c r="C534" t="str">
        <f>RIGHT(A534,(LEN(A534)-5))</f>
        <v>2</v>
      </c>
      <c r="F534" s="19" t="s">
        <v>215</v>
      </c>
    </row>
    <row r="535" spans="1:6" ht="14.4">
      <c r="A535" s="19" t="s">
        <v>240</v>
      </c>
      <c r="B535" s="1" t="s">
        <v>217</v>
      </c>
      <c r="C535" t="str">
        <f>RIGHT(A535,(LEN(A535)-8))</f>
        <v>0</v>
      </c>
      <c r="F535" t="str">
        <f t="shared" ref="F535:F598" si="112">IF((COUNTA(D535)&gt;0),CONCATENATE("Övrigt: ",D535),"")</f>
        <v/>
      </c>
    </row>
    <row r="536" spans="1:6">
      <c r="A536" s="19" t="s">
        <v>367</v>
      </c>
      <c r="B536" s="11" t="s">
        <v>135</v>
      </c>
      <c r="C536" s="19" t="str">
        <f>MID(A536,8,(LEN(A536)-8))</f>
        <v>241467579</v>
      </c>
      <c r="F536" s="19" t="str">
        <f t="shared" ref="F536:F599" si="113">CONCATENATE("[hr][b]",C537,"[/b] ","[playerid=",C536,"]")</f>
        <v>[hr][b]Anders Karlman[/b] [playerid=241467579]</v>
      </c>
    </row>
    <row r="537" spans="1:6" ht="14.4">
      <c r="A537" s="19" t="s">
        <v>368</v>
      </c>
      <c r="B537" s="11" t="s">
        <v>138</v>
      </c>
      <c r="C537" s="19" t="str">
        <f>RIGHT(A537,(LEN(A537)-5))</f>
        <v>Anders Karlman</v>
      </c>
      <c r="F537" t="str">
        <f t="shared" ref="F537" si="114">CONCATENATE(C538," år och ",C539," dagar, TSI = ",C553,", Lön = ",C552)</f>
        <v>30 år och 12 dagar, TSI = 169850, Lön = 273700</v>
      </c>
    </row>
    <row r="538" spans="1:6" ht="14.4">
      <c r="A538" s="19" t="s">
        <v>345</v>
      </c>
      <c r="B538" s="1" t="s">
        <v>140</v>
      </c>
      <c r="C538" t="str">
        <f>RIGHT(A538,(LEN(A538)-4))</f>
        <v>30</v>
      </c>
      <c r="F538" t="str">
        <f>CONCATENATE(VLOOKUP(IF((COUNTA(D541)&gt;0),D541,VALUE(C541)),'Lookup tables'!$A$2:$B$42,2,FALSE)," form, ",VLOOKUP(IF((COUNTA(D542)&gt;0),D542,VALUE(C542)),'Lookup tables'!$A$2:$B$42,2,FALSE)," kondition, ",VLOOKUP(IF((COUNTA(D550)&gt;0),D550,VALUE(C550)),'Lookup tables'!$A$2:$B$42,2,FALSE)," rutin")</f>
        <v>ypperlig form, fenomenal kondition, fenomenal rutin</v>
      </c>
    </row>
    <row r="539" spans="1:6" ht="14.4">
      <c r="A539" s="19" t="s">
        <v>369</v>
      </c>
      <c r="B539" s="1" t="s">
        <v>143</v>
      </c>
      <c r="C539" t="str">
        <f>RIGHT(A539,(LEN(A539)-8))</f>
        <v>12</v>
      </c>
      <c r="F539" t="str">
        <f>CONCATENATE(IF((COUNTA(C562)&gt;0),CONCATENATE(C562,", "),""),IF((LEN(C569)&gt;0),CONCATENATE(VLOOKUP(VALUE(C569),'Lookup tables'!$D$25:$E$27,2,FALSE),", "),""),CONCATENATE(VLOOKUP(VALUE(C551),'Lookup tables'!$A$2:$B$42,2,FALSE)," ledarförmåga, "),CONCATENATE(VLOOKUP(C564,'Lookup tables'!$D$29:$E$34,2,FALSE),", "),IF(AND((VALUE(C540)&lt;0),(COUNTA(D540)&lt;1)),"ingen skada",CONCATENATE("[b]skada +",IF((COUNTA(D540)&gt;0),D540,C540),"[/b]")))</f>
        <v>bra ledarförmåga, otrevlig typ, ingen skada</v>
      </c>
    </row>
    <row r="540" spans="1:6" ht="14.4">
      <c r="A540" s="19" t="s">
        <v>144</v>
      </c>
      <c r="B540" s="1" t="s">
        <v>145</v>
      </c>
      <c r="C540" t="str">
        <f t="shared" ref="C540:C558" si="115">RIGHT(A540,(LEN(A540)-4))</f>
        <v>-1</v>
      </c>
      <c r="F540" t="s">
        <v>146</v>
      </c>
    </row>
    <row r="541" spans="1:6">
      <c r="A541" s="19" t="s">
        <v>222</v>
      </c>
      <c r="B541" s="1" t="s">
        <v>148</v>
      </c>
      <c r="C541" t="str">
        <f t="shared" si="115"/>
        <v>6</v>
      </c>
      <c r="F541" s="19" t="str">
        <f t="shared" ref="F541:F604" si="116">CONCATENATE("[th]",B542)</f>
        <v>[th]Kondition</v>
      </c>
    </row>
    <row r="542" spans="1:6">
      <c r="A542" s="19" t="s">
        <v>370</v>
      </c>
      <c r="B542" s="1" t="s">
        <v>150</v>
      </c>
      <c r="C542" t="str">
        <f t="shared" si="115"/>
        <v>8</v>
      </c>
      <c r="F542" s="19" t="s">
        <v>151</v>
      </c>
    </row>
    <row r="543" spans="1:6">
      <c r="A543" s="19" t="s">
        <v>371</v>
      </c>
      <c r="B543" s="1" t="s">
        <v>153</v>
      </c>
      <c r="C543" t="str">
        <f t="shared" si="115"/>
        <v>8</v>
      </c>
      <c r="F543" s="19" t="str">
        <f>CONCATENATE("[td]",VLOOKUP(IF((COUNTA(D542)&gt;0),D542,VALUE(C542)),'Lookup tables'!$A$2:$B$42,2,FALSE))</f>
        <v>[td]fenomenal</v>
      </c>
    </row>
    <row r="544" spans="1:6">
      <c r="A544" s="19" t="s">
        <v>358</v>
      </c>
      <c r="B544" s="1" t="s">
        <v>155</v>
      </c>
      <c r="C544" t="str">
        <f t="shared" si="115"/>
        <v>3</v>
      </c>
      <c r="F544" s="19" t="s">
        <v>141</v>
      </c>
    </row>
    <row r="545" spans="1:6">
      <c r="A545" s="19" t="s">
        <v>321</v>
      </c>
      <c r="B545" s="1" t="s">
        <v>157</v>
      </c>
      <c r="C545" t="str">
        <f t="shared" si="115"/>
        <v>7</v>
      </c>
      <c r="F545" s="19" t="str">
        <f t="shared" ref="F545" si="117">CONCATENATE("[th]",B549)</f>
        <v>[th]Målvakt</v>
      </c>
    </row>
    <row r="546" spans="1:6">
      <c r="A546" s="19" t="s">
        <v>372</v>
      </c>
      <c r="B546" s="1" t="s">
        <v>159</v>
      </c>
      <c r="C546" t="str">
        <f t="shared" si="115"/>
        <v>16</v>
      </c>
      <c r="F546" s="19" t="s">
        <v>151</v>
      </c>
    </row>
    <row r="547" spans="1:6">
      <c r="A547" s="19" t="s">
        <v>373</v>
      </c>
      <c r="B547" s="1" t="s">
        <v>161</v>
      </c>
      <c r="C547" t="str">
        <f t="shared" si="115"/>
        <v>11</v>
      </c>
      <c r="F547" s="19" t="str">
        <f>CONCATENATE("[td]",VLOOKUP(IF((COUNTA(D549)&gt;0),D549,VALUE(C549)),'Lookup tables'!$A$2:$B$42,2,FALSE))</f>
        <v>[td]katastrofal</v>
      </c>
    </row>
    <row r="548" spans="1:6">
      <c r="A548" s="19" t="s">
        <v>249</v>
      </c>
      <c r="B548" s="1" t="s">
        <v>163</v>
      </c>
      <c r="C548" t="str">
        <f t="shared" si="115"/>
        <v>15</v>
      </c>
      <c r="F548" s="19" t="s">
        <v>164</v>
      </c>
    </row>
    <row r="549" spans="1:6">
      <c r="A549" s="19" t="s">
        <v>287</v>
      </c>
      <c r="B549" s="1" t="s">
        <v>166</v>
      </c>
      <c r="C549" t="str">
        <f t="shared" si="115"/>
        <v>1</v>
      </c>
      <c r="F549" s="19" t="s">
        <v>136</v>
      </c>
    </row>
    <row r="550" spans="1:6">
      <c r="A550" s="19" t="s">
        <v>228</v>
      </c>
      <c r="B550" s="1" t="s">
        <v>168</v>
      </c>
      <c r="C550" t="str">
        <f t="shared" si="115"/>
        <v>8</v>
      </c>
      <c r="F550" s="19" t="str">
        <f t="shared" ref="F550" si="118">CONCATENATE("[th]",B543)</f>
        <v>[th]Spelupplägg</v>
      </c>
    </row>
    <row r="551" spans="1:6">
      <c r="A551" s="19" t="s">
        <v>338</v>
      </c>
      <c r="B551" s="1" t="s">
        <v>170</v>
      </c>
      <c r="C551" t="str">
        <f t="shared" si="115"/>
        <v>5</v>
      </c>
      <c r="F551" s="19" t="s">
        <v>151</v>
      </c>
    </row>
    <row r="552" spans="1:6">
      <c r="A552" s="19" t="s">
        <v>374</v>
      </c>
      <c r="B552" s="1" t="s">
        <v>172</v>
      </c>
      <c r="C552" t="str">
        <f t="shared" si="115"/>
        <v>273700</v>
      </c>
      <c r="F552" s="19" t="str">
        <f>CONCATENATE("[td]",VLOOKUP(IF((COUNTA(D543)&gt;0),D543,VALUE(C543)),'Lookup tables'!$A$2:$B$42,2,FALSE))</f>
        <v>[td]fenomenal</v>
      </c>
    </row>
    <row r="553" spans="1:6">
      <c r="A553" s="19" t="s">
        <v>375</v>
      </c>
      <c r="B553" s="1" t="s">
        <v>174</v>
      </c>
      <c r="C553" t="str">
        <f t="shared" si="115"/>
        <v>169850</v>
      </c>
      <c r="F553" s="19" t="s">
        <v>141</v>
      </c>
    </row>
    <row r="554" spans="1:6">
      <c r="A554" s="19" t="s">
        <v>362</v>
      </c>
      <c r="B554" s="1" t="s">
        <v>176</v>
      </c>
      <c r="C554" t="str">
        <f t="shared" si="115"/>
        <v>25</v>
      </c>
      <c r="F554" s="19" t="str">
        <f t="shared" ref="F554" si="119">CONCATENATE("[th]",B545)</f>
        <v>[th]Framspel</v>
      </c>
    </row>
    <row r="555" spans="1:6">
      <c r="A555" s="19" t="s">
        <v>177</v>
      </c>
      <c r="B555" s="1" t="s">
        <v>178</v>
      </c>
      <c r="C555" t="str">
        <f t="shared" si="115"/>
        <v>0</v>
      </c>
      <c r="F555" s="19" t="s">
        <v>151</v>
      </c>
    </row>
    <row r="556" spans="1:6">
      <c r="A556" s="19" t="s">
        <v>179</v>
      </c>
      <c r="B556" s="1" t="s">
        <v>180</v>
      </c>
      <c r="C556" t="str">
        <f t="shared" si="115"/>
        <v>0</v>
      </c>
      <c r="F556" s="19" t="str">
        <f>CONCATENATE("[td]",VLOOKUP(IF((COUNTA(D545)&gt;0),D545,VALUE(C545)),'Lookup tables'!$A$2:$B$42,2,FALSE))</f>
        <v>[td]enastående</v>
      </c>
    </row>
    <row r="557" spans="1:6">
      <c r="A557" s="19" t="s">
        <v>181</v>
      </c>
      <c r="B557" s="1" t="s">
        <v>182</v>
      </c>
      <c r="C557" t="str">
        <f t="shared" si="115"/>
        <v>0</v>
      </c>
      <c r="F557" s="19" t="s">
        <v>164</v>
      </c>
    </row>
    <row r="558" spans="1:6">
      <c r="A558" s="19" t="s">
        <v>183</v>
      </c>
      <c r="B558" s="1" t="s">
        <v>184</v>
      </c>
      <c r="C558" t="str">
        <f t="shared" si="115"/>
        <v>0</v>
      </c>
      <c r="F558" s="19" t="s">
        <v>136</v>
      </c>
    </row>
    <row r="559" spans="1:6">
      <c r="A559" s="19" t="s">
        <v>185</v>
      </c>
      <c r="B559" s="1" t="s">
        <v>186</v>
      </c>
      <c r="C559" t="str">
        <f>RIGHT(A559,(LEN(A559)-10))</f>
        <v>1</v>
      </c>
      <c r="F559" s="19" t="str">
        <f t="shared" ref="F559" si="120">CONCATENATE("[th]",B546)</f>
        <v>[th]Ytter</v>
      </c>
    </row>
    <row r="560" spans="1:6">
      <c r="A560" s="19" t="s">
        <v>187</v>
      </c>
      <c r="B560" s="1" t="s">
        <v>188</v>
      </c>
      <c r="C560" t="str">
        <f>RIGHT(A560,(LEN(A560)-9))</f>
        <v>0</v>
      </c>
      <c r="F560" s="19" t="s">
        <v>151</v>
      </c>
    </row>
    <row r="561" spans="1:6">
      <c r="A561" s="19" t="s">
        <v>189</v>
      </c>
      <c r="B561" s="1" t="s">
        <v>190</v>
      </c>
      <c r="C561" t="str">
        <f>RIGHT(A561,(LEN(A561)-11))</f>
        <v>0</v>
      </c>
      <c r="F561" s="19" t="str">
        <f>CONCATENATE("[td]",VLOOKUP(IF((COUNTA(D546)&gt;0),D546,VALUE(C546)),'Lookup tables'!$A$2:$B$42,2,FALSE))</f>
        <v>[td]utomjordisk</v>
      </c>
    </row>
    <row r="562" spans="1:6">
      <c r="A562" s="19" t="s">
        <v>191</v>
      </c>
      <c r="B562" s="1" t="s">
        <v>190</v>
      </c>
      <c r="F562" s="19" t="s">
        <v>141</v>
      </c>
    </row>
    <row r="563" spans="1:6">
      <c r="A563" s="19" t="s">
        <v>233</v>
      </c>
      <c r="B563" s="1" t="s">
        <v>193</v>
      </c>
      <c r="C563" t="str">
        <f>RIGHT(A563,(LEN(A563)-11))</f>
        <v>0</v>
      </c>
      <c r="F563" s="19" t="str">
        <f t="shared" ref="F563" si="121">CONCATENATE("[th]",B548)</f>
        <v>[th]Försvar</v>
      </c>
    </row>
    <row r="564" spans="1:6">
      <c r="A564" s="19" t="s">
        <v>234</v>
      </c>
      <c r="B564" s="1" t="s">
        <v>193</v>
      </c>
      <c r="C564" t="str">
        <f>RIGHT(A564,(LEN(A564)-16))</f>
        <v>nasty fellow</v>
      </c>
      <c r="F564" s="19" t="s">
        <v>151</v>
      </c>
    </row>
    <row r="565" spans="1:6">
      <c r="A565" s="19" t="s">
        <v>272</v>
      </c>
      <c r="B565" s="1" t="s">
        <v>196</v>
      </c>
      <c r="C565" t="str">
        <f>RIGHT(A565,(LEN(A565)-8))</f>
        <v>1</v>
      </c>
      <c r="F565" s="19" t="str">
        <f>CONCATENATE("[td]",VLOOKUP(IF((COUNTA(D548)&gt;0),D548,VALUE(C548)),'Lookup tables'!$A$2:$B$42,2,FALSE))</f>
        <v>[td]titanisk</v>
      </c>
    </row>
    <row r="566" spans="1:6">
      <c r="A566" s="19" t="s">
        <v>273</v>
      </c>
      <c r="B566" s="1" t="s">
        <v>196</v>
      </c>
      <c r="C566" t="str">
        <f>RIGHT(A566,(LEN(A566)-13))</f>
        <v>dishonest</v>
      </c>
      <c r="F566" s="19" t="s">
        <v>164</v>
      </c>
    </row>
    <row r="567" spans="1:6">
      <c r="A567" s="19" t="s">
        <v>295</v>
      </c>
      <c r="B567" s="1" t="s">
        <v>199</v>
      </c>
      <c r="C567" t="str">
        <f>RIGHT(A567,(LEN(A567)-15))</f>
        <v>3</v>
      </c>
      <c r="F567" s="19" t="s">
        <v>136</v>
      </c>
    </row>
    <row r="568" spans="1:6">
      <c r="A568" s="19" t="s">
        <v>296</v>
      </c>
      <c r="B568" s="1" t="s">
        <v>199</v>
      </c>
      <c r="C568" t="str">
        <f>RIGHT(A568,(LEN(A568)-20))</f>
        <v>temperamental</v>
      </c>
      <c r="F568" s="19" t="str">
        <f t="shared" ref="F568" si="122">CONCATENATE("[th]",B544)</f>
        <v>[th]Målgörare</v>
      </c>
    </row>
    <row r="569" spans="1:6">
      <c r="A569" s="19" t="s">
        <v>237</v>
      </c>
      <c r="B569" s="1" t="s">
        <v>202</v>
      </c>
      <c r="C569" t="str">
        <f>RIGHT(A569,(LEN(A569)-12))</f>
        <v/>
      </c>
      <c r="F569" s="19" t="s">
        <v>151</v>
      </c>
    </row>
    <row r="570" spans="1:6">
      <c r="A570" s="19" t="s">
        <v>238</v>
      </c>
      <c r="B570" s="1" t="s">
        <v>204</v>
      </c>
      <c r="C570" t="str">
        <f>RIGHT(A570,(LEN(A570)-13))</f>
        <v/>
      </c>
      <c r="F570" s="19" t="str">
        <f>CONCATENATE("[td]",VLOOKUP(IF((COUNTA(D544)&gt;0),D544,VALUE(C544)),'Lookup tables'!$A$2:$B$42,2,FALSE))</f>
        <v>[td]dålig</v>
      </c>
    </row>
    <row r="571" spans="1:6">
      <c r="A571" s="19" t="s">
        <v>205</v>
      </c>
      <c r="B571" s="1" t="s">
        <v>206</v>
      </c>
      <c r="C571" t="str">
        <f>RIGHT(A571,(LEN(A571)-7))</f>
        <v>0</v>
      </c>
      <c r="F571" s="19" t="s">
        <v>141</v>
      </c>
    </row>
    <row r="572" spans="1:6">
      <c r="A572" s="19" t="s">
        <v>351</v>
      </c>
      <c r="B572" s="1" t="s">
        <v>208</v>
      </c>
      <c r="C572" t="str">
        <f>RIGHT(A572,(LEN(A572)-13))</f>
        <v>100</v>
      </c>
      <c r="F572" s="19" t="str">
        <f t="shared" ref="F572" si="123">CONCATENATE("[th]",B547)</f>
        <v>[th]Fasta situationer</v>
      </c>
    </row>
    <row r="573" spans="1:6">
      <c r="A573" s="19" t="s">
        <v>209</v>
      </c>
      <c r="B573" s="1" t="s">
        <v>210</v>
      </c>
      <c r="C573" t="str">
        <f>RIGHT(A573,(LEN(A573)-15))</f>
        <v>0</v>
      </c>
      <c r="F573" s="19" t="s">
        <v>151</v>
      </c>
    </row>
    <row r="574" spans="1:6">
      <c r="A574" s="19" t="s">
        <v>211</v>
      </c>
      <c r="B574" s="1" t="s">
        <v>212</v>
      </c>
      <c r="C574" t="str">
        <f>RIGHT(A574,(LEN(A574)-15))</f>
        <v>3000</v>
      </c>
      <c r="F574" s="19" t="str">
        <f>CONCATENATE("[td]",VLOOKUP(IF((COUNTA(D547)&gt;0),D547,VALUE(C547)),'Lookup tables'!$A$2:$B$42,2,FALSE))</f>
        <v>[td]gudabenådad</v>
      </c>
    </row>
    <row r="575" spans="1:6">
      <c r="A575" s="19" t="s">
        <v>239</v>
      </c>
      <c r="B575" s="1" t="s">
        <v>214</v>
      </c>
      <c r="C575" t="str">
        <f>RIGHT(A575,(LEN(A575)-5))</f>
        <v>0</v>
      </c>
      <c r="F575" s="19" t="s">
        <v>215</v>
      </c>
    </row>
    <row r="576" spans="1:6" ht="14.4">
      <c r="A576" s="19" t="s">
        <v>240</v>
      </c>
      <c r="B576" s="1" t="s">
        <v>217</v>
      </c>
      <c r="C576" t="str">
        <f>RIGHT(A576,(LEN(A576)-8))</f>
        <v>0</v>
      </c>
      <c r="F576" t="str">
        <f t="shared" ref="F576:F639" si="124">IF((COUNTA(D576)&gt;0),CONCATENATE("Övrigt: ",D576),"")</f>
        <v/>
      </c>
    </row>
    <row r="577" spans="1:6">
      <c r="A577" s="19" t="s">
        <v>376</v>
      </c>
      <c r="B577" s="11" t="s">
        <v>135</v>
      </c>
      <c r="C577" s="19" t="str">
        <f>MID(A577,8,(LEN(A577)-8))</f>
        <v>236159295</v>
      </c>
      <c r="F577" s="19" t="str">
        <f t="shared" ref="F577:F640" si="125">CONCATENATE("[hr][b]",C578,"[/b] ","[playerid=",C577,"]")</f>
        <v>[hr][b]Andreas Granwald[/b] [playerid=236159295]</v>
      </c>
    </row>
    <row r="578" spans="1:6" ht="14.4">
      <c r="A578" s="19" t="s">
        <v>377</v>
      </c>
      <c r="B578" s="11" t="s">
        <v>138</v>
      </c>
      <c r="C578" s="19" t="str">
        <f>RIGHT(A578,(LEN(A578)-5))</f>
        <v>Andreas Granwald</v>
      </c>
      <c r="F578" t="str">
        <f t="shared" ref="F578" si="126">CONCATENATE(C579," år och ",C580," dagar, TSI = ",C594,", Lön = ",C593)</f>
        <v>28 år och 92 dagar, TSI = 295450, Lön = 503880</v>
      </c>
    </row>
    <row r="579" spans="1:6" ht="14.4">
      <c r="A579" s="19" t="s">
        <v>335</v>
      </c>
      <c r="B579" s="1" t="s">
        <v>140</v>
      </c>
      <c r="C579" t="str">
        <f>RIGHT(A579,(LEN(A579)-4))</f>
        <v>28</v>
      </c>
      <c r="F579" t="str">
        <f>CONCATENATE(VLOOKUP(IF((COUNTA(D582)&gt;0),D582,VALUE(C582)),'Lookup tables'!$A$2:$B$42,2,FALSE)," form, ",VLOOKUP(IF((COUNTA(D583)&gt;0),D583,VALUE(C583)),'Lookup tables'!$A$2:$B$42,2,FALSE)," kondition, ",VLOOKUP(IF((COUNTA(D591)&gt;0),D591,VALUE(C591)),'Lookup tables'!$A$2:$B$42,2,FALSE)," rutin")</f>
        <v>ypperlig form, enastående kondition, legendarisk rutin</v>
      </c>
    </row>
    <row r="580" spans="1:6" ht="14.4">
      <c r="A580" s="19" t="s">
        <v>378</v>
      </c>
      <c r="B580" s="1" t="s">
        <v>143</v>
      </c>
      <c r="C580" t="str">
        <f>RIGHT(A580,(LEN(A580)-8))</f>
        <v>92</v>
      </c>
      <c r="F580" t="str">
        <f>CONCATENATE(IF((COUNTA(C603)&gt;0),CONCATENATE(C603,", "),""),IF((LEN(C610)&gt;0),CONCATENATE(VLOOKUP(VALUE(C610),'Lookup tables'!$D$25:$E$27,2,FALSE),", "),""),CONCATENATE(VLOOKUP(VALUE(C592),'Lookup tables'!$A$2:$B$42,2,FALSE)," ledarförmåga, "),CONCATENATE(VLOOKUP(C605,'Lookup tables'!$D$29:$E$34,2,FALSE),", "),IF(AND((VALUE(C581)&lt;0),(COUNTA(D581)&lt;1)),"ingen skada",CONCATENATE("[b]skada +",IF((COUNTA(D581)&gt;0),D581,C581),"[/b]")))</f>
        <v>bra ledarförmåga, sympatisk kille, ingen skada</v>
      </c>
    </row>
    <row r="581" spans="1:6" ht="14.4">
      <c r="A581" s="19" t="s">
        <v>144</v>
      </c>
      <c r="B581" s="1" t="s">
        <v>145</v>
      </c>
      <c r="C581" t="str">
        <f t="shared" ref="C581:C599" si="127">RIGHT(A581,(LEN(A581)-4))</f>
        <v>-1</v>
      </c>
      <c r="F581" t="s">
        <v>146</v>
      </c>
    </row>
    <row r="582" spans="1:6">
      <c r="A582" s="19" t="s">
        <v>222</v>
      </c>
      <c r="B582" s="1" t="s">
        <v>148</v>
      </c>
      <c r="C582" t="str">
        <f t="shared" si="127"/>
        <v>6</v>
      </c>
      <c r="F582" s="19" t="str">
        <f t="shared" ref="F582:F645" si="128">CONCATENATE("[th]",B583)</f>
        <v>[th]Kondition</v>
      </c>
    </row>
    <row r="583" spans="1:6">
      <c r="A583" s="19" t="s">
        <v>223</v>
      </c>
      <c r="B583" s="1" t="s">
        <v>150</v>
      </c>
      <c r="C583" t="str">
        <f t="shared" si="127"/>
        <v>7</v>
      </c>
      <c r="F583" s="19" t="s">
        <v>151</v>
      </c>
    </row>
    <row r="584" spans="1:6">
      <c r="A584" s="19" t="s">
        <v>379</v>
      </c>
      <c r="B584" s="1" t="s">
        <v>153</v>
      </c>
      <c r="C584" t="str">
        <f t="shared" si="127"/>
        <v>7</v>
      </c>
      <c r="F584" s="19" t="str">
        <f>CONCATENATE("[td]",VLOOKUP(IF((COUNTA(D583)&gt;0),D583,VALUE(C583)),'Lookup tables'!$A$2:$B$42,2,FALSE))</f>
        <v>[td]enastående</v>
      </c>
    </row>
    <row r="585" spans="1:6">
      <c r="A585" s="19" t="s">
        <v>358</v>
      </c>
      <c r="B585" s="1" t="s">
        <v>155</v>
      </c>
      <c r="C585" t="str">
        <f t="shared" si="127"/>
        <v>3</v>
      </c>
      <c r="F585" s="19" t="s">
        <v>141</v>
      </c>
    </row>
    <row r="586" spans="1:6">
      <c r="A586" s="19" t="s">
        <v>380</v>
      </c>
      <c r="B586" s="1" t="s">
        <v>157</v>
      </c>
      <c r="C586" t="str">
        <f t="shared" si="127"/>
        <v>8</v>
      </c>
      <c r="F586" s="19" t="str">
        <f t="shared" ref="F586" si="129">CONCATENATE("[th]",B590)</f>
        <v>[th]Målvakt</v>
      </c>
    </row>
    <row r="587" spans="1:6">
      <c r="A587" s="19" t="s">
        <v>381</v>
      </c>
      <c r="B587" s="1" t="s">
        <v>159</v>
      </c>
      <c r="C587" t="str">
        <f t="shared" si="127"/>
        <v>15</v>
      </c>
      <c r="F587" s="19" t="s">
        <v>151</v>
      </c>
    </row>
    <row r="588" spans="1:6">
      <c r="A588" s="19" t="s">
        <v>359</v>
      </c>
      <c r="B588" s="1" t="s">
        <v>161</v>
      </c>
      <c r="C588" t="str">
        <f t="shared" si="127"/>
        <v>3</v>
      </c>
      <c r="F588" s="19" t="str">
        <f>CONCATENATE("[td]",VLOOKUP(IF((COUNTA(D590)&gt;0),D590,VALUE(C590)),'Lookup tables'!$A$2:$B$42,2,FALSE))</f>
        <v>[td]katastrofal</v>
      </c>
    </row>
    <row r="589" spans="1:6">
      <c r="A589" s="19" t="s">
        <v>323</v>
      </c>
      <c r="B589" s="1" t="s">
        <v>163</v>
      </c>
      <c r="C589" t="str">
        <f t="shared" si="127"/>
        <v>16</v>
      </c>
      <c r="F589" s="19" t="s">
        <v>164</v>
      </c>
    </row>
    <row r="590" spans="1:6">
      <c r="A590" s="19" t="s">
        <v>287</v>
      </c>
      <c r="B590" s="1" t="s">
        <v>166</v>
      </c>
      <c r="C590" t="str">
        <f t="shared" si="127"/>
        <v>1</v>
      </c>
      <c r="F590" s="19" t="s">
        <v>136</v>
      </c>
    </row>
    <row r="591" spans="1:6">
      <c r="A591" s="19" t="s">
        <v>382</v>
      </c>
      <c r="B591" s="1" t="s">
        <v>168</v>
      </c>
      <c r="C591" t="str">
        <f t="shared" si="127"/>
        <v>10</v>
      </c>
      <c r="F591" s="19" t="str">
        <f t="shared" ref="F591" si="130">CONCATENATE("[th]",B584)</f>
        <v>[th]Spelupplägg</v>
      </c>
    </row>
    <row r="592" spans="1:6">
      <c r="A592" s="19" t="s">
        <v>338</v>
      </c>
      <c r="B592" s="1" t="s">
        <v>170</v>
      </c>
      <c r="C592" t="str">
        <f t="shared" si="127"/>
        <v>5</v>
      </c>
      <c r="F592" s="19" t="s">
        <v>151</v>
      </c>
    </row>
    <row r="593" spans="1:6">
      <c r="A593" s="19" t="s">
        <v>383</v>
      </c>
      <c r="B593" s="1" t="s">
        <v>172</v>
      </c>
      <c r="C593" t="str">
        <f t="shared" si="127"/>
        <v>503880</v>
      </c>
      <c r="F593" s="19" t="str">
        <f>CONCATENATE("[td]",VLOOKUP(IF((COUNTA(D584)&gt;0),D584,VALUE(C584)),'Lookup tables'!$A$2:$B$42,2,FALSE))</f>
        <v>[td]enastående</v>
      </c>
    </row>
    <row r="594" spans="1:6">
      <c r="A594" s="19" t="s">
        <v>384</v>
      </c>
      <c r="B594" s="1" t="s">
        <v>174</v>
      </c>
      <c r="C594" t="str">
        <f t="shared" si="127"/>
        <v>295450</v>
      </c>
      <c r="F594" s="19" t="s">
        <v>141</v>
      </c>
    </row>
    <row r="595" spans="1:6">
      <c r="A595" s="19" t="s">
        <v>385</v>
      </c>
      <c r="B595" s="1" t="s">
        <v>176</v>
      </c>
      <c r="C595" t="str">
        <f t="shared" si="127"/>
        <v>21</v>
      </c>
      <c r="F595" s="19" t="str">
        <f t="shared" ref="F595" si="131">CONCATENATE("[th]",B586)</f>
        <v>[th]Framspel</v>
      </c>
    </row>
    <row r="596" spans="1:6">
      <c r="A596" s="19" t="s">
        <v>177</v>
      </c>
      <c r="B596" s="1" t="s">
        <v>178</v>
      </c>
      <c r="C596" t="str">
        <f t="shared" si="127"/>
        <v>0</v>
      </c>
      <c r="F596" s="19" t="s">
        <v>151</v>
      </c>
    </row>
    <row r="597" spans="1:6">
      <c r="A597" s="19" t="s">
        <v>179</v>
      </c>
      <c r="B597" s="1" t="s">
        <v>180</v>
      </c>
      <c r="C597" t="str">
        <f t="shared" si="127"/>
        <v>0</v>
      </c>
      <c r="F597" s="19" t="str">
        <f>CONCATENATE("[td]",VLOOKUP(IF((COUNTA(D586)&gt;0),D586,VALUE(C586)),'Lookup tables'!$A$2:$B$42,2,FALSE))</f>
        <v>[td]fenomenal</v>
      </c>
    </row>
    <row r="598" spans="1:6">
      <c r="A598" s="19" t="s">
        <v>181</v>
      </c>
      <c r="B598" s="1" t="s">
        <v>182</v>
      </c>
      <c r="C598" t="str">
        <f t="shared" si="127"/>
        <v>0</v>
      </c>
      <c r="F598" s="19" t="s">
        <v>164</v>
      </c>
    </row>
    <row r="599" spans="1:6">
      <c r="A599" s="19" t="s">
        <v>183</v>
      </c>
      <c r="B599" s="1" t="s">
        <v>184</v>
      </c>
      <c r="C599" t="str">
        <f t="shared" si="127"/>
        <v>0</v>
      </c>
      <c r="F599" s="19" t="s">
        <v>136</v>
      </c>
    </row>
    <row r="600" spans="1:6">
      <c r="A600" s="19" t="s">
        <v>185</v>
      </c>
      <c r="B600" s="1" t="s">
        <v>186</v>
      </c>
      <c r="C600" t="str">
        <f>RIGHT(A600,(LEN(A600)-10))</f>
        <v>1</v>
      </c>
      <c r="F600" s="19" t="str">
        <f t="shared" ref="F600" si="132">CONCATENATE("[th]",B587)</f>
        <v>[th]Ytter</v>
      </c>
    </row>
    <row r="601" spans="1:6">
      <c r="A601" s="19" t="s">
        <v>187</v>
      </c>
      <c r="B601" s="1" t="s">
        <v>188</v>
      </c>
      <c r="C601" t="str">
        <f>RIGHT(A601,(LEN(A601)-9))</f>
        <v>0</v>
      </c>
      <c r="F601" s="19" t="s">
        <v>151</v>
      </c>
    </row>
    <row r="602" spans="1:6">
      <c r="A602" s="19" t="s">
        <v>328</v>
      </c>
      <c r="B602" s="1" t="s">
        <v>190</v>
      </c>
      <c r="C602" t="str">
        <f>RIGHT(A602,(LEN(A602)-11))</f>
        <v>3</v>
      </c>
      <c r="F602" s="19" t="str">
        <f>CONCATENATE("[td]",VLOOKUP(IF((COUNTA(D587)&gt;0),D587,VALUE(C587)),'Lookup tables'!$A$2:$B$42,2,FALSE))</f>
        <v>[td]titanisk</v>
      </c>
    </row>
    <row r="603" spans="1:6">
      <c r="A603" s="19" t="s">
        <v>329</v>
      </c>
      <c r="B603" s="1" t="s">
        <v>190</v>
      </c>
      <c r="F603" s="19" t="s">
        <v>141</v>
      </c>
    </row>
    <row r="604" spans="1:6">
      <c r="A604" s="19" t="s">
        <v>330</v>
      </c>
      <c r="B604" s="1" t="s">
        <v>193</v>
      </c>
      <c r="C604" t="str">
        <f>RIGHT(A604,(LEN(A604)-11))</f>
        <v>2</v>
      </c>
      <c r="F604" s="19" t="str">
        <f t="shared" ref="F604" si="133">CONCATENATE("[th]",B589)</f>
        <v>[th]Försvar</v>
      </c>
    </row>
    <row r="605" spans="1:6">
      <c r="A605" s="19" t="s">
        <v>331</v>
      </c>
      <c r="B605" s="1" t="s">
        <v>193</v>
      </c>
      <c r="C605" t="str">
        <f>RIGHT(A605,(LEN(A605)-16))</f>
        <v>pleasant guy</v>
      </c>
      <c r="F605" s="19" t="s">
        <v>151</v>
      </c>
    </row>
    <row r="606" spans="1:6">
      <c r="A606" s="19" t="s">
        <v>272</v>
      </c>
      <c r="B606" s="1" t="s">
        <v>196</v>
      </c>
      <c r="C606" t="str">
        <f>RIGHT(A606,(LEN(A606)-8))</f>
        <v>1</v>
      </c>
      <c r="F606" s="19" t="str">
        <f>CONCATENATE("[td]",VLOOKUP(IF((COUNTA(D589)&gt;0),D589,VALUE(C589)),'Lookup tables'!$A$2:$B$42,2,FALSE))</f>
        <v>[td]utomjordisk</v>
      </c>
    </row>
    <row r="607" spans="1:6">
      <c r="A607" s="19" t="s">
        <v>273</v>
      </c>
      <c r="B607" s="1" t="s">
        <v>196</v>
      </c>
      <c r="C607" t="str">
        <f>RIGHT(A607,(LEN(A607)-13))</f>
        <v>dishonest</v>
      </c>
      <c r="F607" s="19" t="s">
        <v>164</v>
      </c>
    </row>
    <row r="608" spans="1:6">
      <c r="A608" s="19" t="s">
        <v>274</v>
      </c>
      <c r="B608" s="1" t="s">
        <v>199</v>
      </c>
      <c r="C608" t="str">
        <f>RIGHT(A608,(LEN(A608)-15))</f>
        <v>2</v>
      </c>
      <c r="F608" s="19" t="s">
        <v>136</v>
      </c>
    </row>
    <row r="609" spans="1:6">
      <c r="A609" s="19" t="s">
        <v>275</v>
      </c>
      <c r="B609" s="1" t="s">
        <v>199</v>
      </c>
      <c r="C609" t="str">
        <f>RIGHT(A609,(LEN(A609)-20))</f>
        <v>balanced</v>
      </c>
      <c r="F609" s="19" t="str">
        <f t="shared" ref="F609" si="134">CONCATENATE("[th]",B585)</f>
        <v>[th]Målgörare</v>
      </c>
    </row>
    <row r="610" spans="1:6">
      <c r="A610" s="19" t="s">
        <v>237</v>
      </c>
      <c r="B610" s="1" t="s">
        <v>202</v>
      </c>
      <c r="C610" t="str">
        <f>RIGHT(A610,(LEN(A610)-12))</f>
        <v/>
      </c>
      <c r="F610" s="19" t="s">
        <v>151</v>
      </c>
    </row>
    <row r="611" spans="1:6">
      <c r="A611" s="19" t="s">
        <v>238</v>
      </c>
      <c r="B611" s="1" t="s">
        <v>204</v>
      </c>
      <c r="C611" t="str">
        <f>RIGHT(A611,(LEN(A611)-13))</f>
        <v/>
      </c>
      <c r="F611" s="19" t="str">
        <f>CONCATENATE("[td]",VLOOKUP(IF((COUNTA(D585)&gt;0),D585,VALUE(C585)),'Lookup tables'!$A$2:$B$42,2,FALSE))</f>
        <v>[td]dålig</v>
      </c>
    </row>
    <row r="612" spans="1:6">
      <c r="A612" s="19" t="s">
        <v>205</v>
      </c>
      <c r="B612" s="1" t="s">
        <v>206</v>
      </c>
      <c r="C612" t="str">
        <f>RIGHT(A612,(LEN(A612)-7))</f>
        <v>0</v>
      </c>
      <c r="F612" s="19" t="s">
        <v>141</v>
      </c>
    </row>
    <row r="613" spans="1:6">
      <c r="A613" s="19" t="s">
        <v>1058</v>
      </c>
      <c r="B613" s="1" t="s">
        <v>208</v>
      </c>
      <c r="C613" t="str">
        <f>RIGHT(A613,(LEN(A613)-13))</f>
        <v/>
      </c>
      <c r="F613" s="19" t="str">
        <f t="shared" ref="F613" si="135">CONCATENATE("[th]",B588)</f>
        <v>[th]Fasta situationer</v>
      </c>
    </row>
    <row r="614" spans="1:6">
      <c r="A614" s="19" t="s">
        <v>386</v>
      </c>
      <c r="B614" s="1" t="s">
        <v>210</v>
      </c>
      <c r="C614" t="str">
        <f>RIGHT(A614,(LEN(A614)-15))</f>
        <v>1</v>
      </c>
      <c r="F614" s="19" t="s">
        <v>151</v>
      </c>
    </row>
    <row r="615" spans="1:6">
      <c r="A615" s="19" t="s">
        <v>211</v>
      </c>
      <c r="B615" s="1" t="s">
        <v>212</v>
      </c>
      <c r="C615" t="str">
        <f>RIGHT(A615,(LEN(A615)-15))</f>
        <v>3000</v>
      </c>
      <c r="F615" s="19" t="str">
        <f>CONCATENATE("[td]",VLOOKUP(IF((COUNTA(D588)&gt;0),D588,VALUE(C588)),'Lookup tables'!$A$2:$B$42,2,FALSE))</f>
        <v>[td]dålig</v>
      </c>
    </row>
    <row r="616" spans="1:6">
      <c r="A616" s="19" t="s">
        <v>352</v>
      </c>
      <c r="B616" s="1" t="s">
        <v>214</v>
      </c>
      <c r="C616" t="str">
        <f>RIGHT(A616,(LEN(A616)-5))</f>
        <v>8</v>
      </c>
      <c r="F616" s="19" t="s">
        <v>215</v>
      </c>
    </row>
    <row r="617" spans="1:6" ht="14.4">
      <c r="A617" s="19" t="s">
        <v>240</v>
      </c>
      <c r="B617" s="1" t="s">
        <v>217</v>
      </c>
      <c r="C617" t="str">
        <f>RIGHT(A617,(LEN(A617)-8))</f>
        <v>0</v>
      </c>
      <c r="F617" t="str">
        <f t="shared" ref="F617:F680" si="136">IF((COUNTA(D617)&gt;0),CONCATENATE("Övrigt: ",D617),"")</f>
        <v/>
      </c>
    </row>
    <row r="618" spans="1:6">
      <c r="A618" s="19" t="s">
        <v>387</v>
      </c>
      <c r="B618" s="11" t="s">
        <v>135</v>
      </c>
      <c r="C618" s="19" t="str">
        <f>MID(A618,8,(LEN(A618)-8))</f>
        <v>189010481</v>
      </c>
      <c r="F618" s="19" t="str">
        <f t="shared" ref="F618:F681" si="137">CONCATENATE("[hr][b]",C619,"[/b] ","[playerid=",C618,"]")</f>
        <v>[hr][b]Björn Erskär[/b] [playerid=189010481]</v>
      </c>
    </row>
    <row r="619" spans="1:6" ht="14.4">
      <c r="A619" s="19" t="s">
        <v>388</v>
      </c>
      <c r="B619" s="11" t="s">
        <v>138</v>
      </c>
      <c r="C619" s="19" t="str">
        <f>RIGHT(A619,(LEN(A619)-5))</f>
        <v>Björn Erskär</v>
      </c>
      <c r="F619" t="str">
        <f t="shared" ref="F619" si="138">CONCATENATE(C620," år och ",C621," dagar, TSI = ",C635,", Lön = ",C634)</f>
        <v>32 år och 48 dagar, TSI = 124840, Lön = 465500</v>
      </c>
    </row>
    <row r="620" spans="1:6" ht="14.4">
      <c r="A620" s="19" t="s">
        <v>278</v>
      </c>
      <c r="B620" s="1" t="s">
        <v>140</v>
      </c>
      <c r="C620" t="str">
        <f>RIGHT(A620,(LEN(A620)-4))</f>
        <v>32</v>
      </c>
      <c r="F620" t="str">
        <f>CONCATENATE(VLOOKUP(IF((COUNTA(D623)&gt;0),D623,VALUE(C623)),'Lookup tables'!$A$2:$B$42,2,FALSE)," form, ",VLOOKUP(IF((COUNTA(D624)&gt;0),D624,VALUE(C624)),'Lookup tables'!$A$2:$B$42,2,FALSE)," kondition, ",VLOOKUP(IF((COUNTA(D632)&gt;0),D632,VALUE(C632)),'Lookup tables'!$A$2:$B$42,2,FALSE)," rutin")</f>
        <v>ypperlig form, fenomenal kondition, gudomlig rutin</v>
      </c>
    </row>
    <row r="621" spans="1:6" ht="14.4">
      <c r="A621" s="19" t="s">
        <v>221</v>
      </c>
      <c r="B621" s="1" t="s">
        <v>143</v>
      </c>
      <c r="C621" t="str">
        <f>RIGHT(A621,(LEN(A621)-8))</f>
        <v>48</v>
      </c>
      <c r="F621" t="str">
        <f>CONCATENATE(IF((COUNTA(C644)&gt;0),CONCATENATE(C644,", "),""),IF((LEN(C651)&gt;0),CONCATENATE(VLOOKUP(VALUE(C651),'Lookup tables'!$D$25:$E$27,2,FALSE),", "),""),CONCATENATE(VLOOKUP(VALUE(C633),'Lookup tables'!$A$2:$B$42,2,FALSE)," ledarförmåga, "),CONCATENATE(VLOOKUP(C646,'Lookup tables'!$D$29:$E$34,2,FALSE),", "),IF(AND((VALUE(C622)&lt;0),(COUNTA(D622)&lt;1)),"ingen skada",CONCATENATE("[b]skada +",IF((COUNTA(D622)&gt;0),D622,C622),"[/b]")))</f>
        <v>balanserad tränare, ypperlig ledarförmåga, populär kille, ingen skada</v>
      </c>
    </row>
    <row r="622" spans="1:6" ht="14.4">
      <c r="A622" s="19" t="s">
        <v>144</v>
      </c>
      <c r="B622" s="1" t="s">
        <v>145</v>
      </c>
      <c r="C622" t="str">
        <f t="shared" ref="C622:C640" si="139">RIGHT(A622,(LEN(A622)-4))</f>
        <v>-1</v>
      </c>
      <c r="F622" t="s">
        <v>146</v>
      </c>
    </row>
    <row r="623" spans="1:6">
      <c r="A623" s="19" t="s">
        <v>222</v>
      </c>
      <c r="B623" s="1" t="s">
        <v>148</v>
      </c>
      <c r="C623" t="str">
        <f t="shared" si="139"/>
        <v>6</v>
      </c>
      <c r="F623" s="19" t="str">
        <f t="shared" ref="F623:F686" si="140">CONCATENATE("[th]",B624)</f>
        <v>[th]Kondition</v>
      </c>
    </row>
    <row r="624" spans="1:6">
      <c r="A624" s="19" t="s">
        <v>370</v>
      </c>
      <c r="B624" s="1" t="s">
        <v>150</v>
      </c>
      <c r="C624" t="str">
        <f t="shared" si="139"/>
        <v>8</v>
      </c>
      <c r="F624" s="19" t="s">
        <v>151</v>
      </c>
    </row>
    <row r="625" spans="1:6">
      <c r="A625" s="19" t="s">
        <v>389</v>
      </c>
      <c r="B625" s="1" t="s">
        <v>153</v>
      </c>
      <c r="C625" t="str">
        <f t="shared" si="139"/>
        <v>12</v>
      </c>
      <c r="F625" s="19" t="str">
        <f>CONCATENATE("[td]",VLOOKUP(IF((COUNTA(D624)&gt;0),D624,VALUE(C624)),'Lookup tables'!$A$2:$B$42,2,FALSE))</f>
        <v>[td]fenomenal</v>
      </c>
    </row>
    <row r="626" spans="1:6">
      <c r="A626" s="19" t="s">
        <v>358</v>
      </c>
      <c r="B626" s="1" t="s">
        <v>155</v>
      </c>
      <c r="C626" t="str">
        <f t="shared" si="139"/>
        <v>3</v>
      </c>
      <c r="F626" s="19" t="s">
        <v>141</v>
      </c>
    </row>
    <row r="627" spans="1:6">
      <c r="A627" s="19" t="s">
        <v>321</v>
      </c>
      <c r="B627" s="1" t="s">
        <v>157</v>
      </c>
      <c r="C627" t="str">
        <f t="shared" si="139"/>
        <v>7</v>
      </c>
      <c r="F627" s="19" t="str">
        <f t="shared" ref="F627" si="141">CONCATENATE("[th]",B631)</f>
        <v>[th]Målvakt</v>
      </c>
    </row>
    <row r="628" spans="1:6">
      <c r="A628" s="19" t="s">
        <v>284</v>
      </c>
      <c r="B628" s="1" t="s">
        <v>159</v>
      </c>
      <c r="C628" t="str">
        <f t="shared" si="139"/>
        <v>3</v>
      </c>
      <c r="F628" s="19" t="s">
        <v>151</v>
      </c>
    </row>
    <row r="629" spans="1:6">
      <c r="A629" s="19" t="s">
        <v>359</v>
      </c>
      <c r="B629" s="1" t="s">
        <v>161</v>
      </c>
      <c r="C629" t="str">
        <f t="shared" si="139"/>
        <v>3</v>
      </c>
      <c r="F629" s="19" t="str">
        <f>CONCATENATE("[td]",VLOOKUP(IF((COUNTA(D631)&gt;0),D631,VALUE(C631)),'Lookup tables'!$A$2:$B$42,2,FALSE))</f>
        <v>[td]katastrofal</v>
      </c>
    </row>
    <row r="630" spans="1:6">
      <c r="A630" s="19" t="s">
        <v>390</v>
      </c>
      <c r="B630" s="1" t="s">
        <v>163</v>
      </c>
      <c r="C630" t="str">
        <f t="shared" si="139"/>
        <v>18</v>
      </c>
      <c r="F630" s="19" t="s">
        <v>164</v>
      </c>
    </row>
    <row r="631" spans="1:6">
      <c r="A631" s="19" t="s">
        <v>287</v>
      </c>
      <c r="B631" s="1" t="s">
        <v>166</v>
      </c>
      <c r="C631" t="str">
        <f t="shared" si="139"/>
        <v>1</v>
      </c>
      <c r="F631" s="19" t="s">
        <v>136</v>
      </c>
    </row>
    <row r="632" spans="1:6">
      <c r="A632" s="19" t="s">
        <v>167</v>
      </c>
      <c r="B632" s="1" t="s">
        <v>168</v>
      </c>
      <c r="C632" t="str">
        <f t="shared" si="139"/>
        <v>20</v>
      </c>
      <c r="F632" s="19" t="str">
        <f t="shared" ref="F632" si="142">CONCATENATE("[th]",B625)</f>
        <v>[th]Spelupplägg</v>
      </c>
    </row>
    <row r="633" spans="1:6">
      <c r="A633" s="19" t="s">
        <v>169</v>
      </c>
      <c r="B633" s="1" t="s">
        <v>170</v>
      </c>
      <c r="C633" t="str">
        <f t="shared" si="139"/>
        <v>6</v>
      </c>
      <c r="F633" s="19" t="s">
        <v>151</v>
      </c>
    </row>
    <row r="634" spans="1:6">
      <c r="A634" s="19" t="s">
        <v>391</v>
      </c>
      <c r="B634" s="1" t="s">
        <v>172</v>
      </c>
      <c r="C634" t="str">
        <f t="shared" si="139"/>
        <v>465500</v>
      </c>
      <c r="F634" s="19" t="str">
        <f>CONCATENATE("[td]",VLOOKUP(IF((COUNTA(D625)&gt;0),D625,VALUE(C625)),'Lookup tables'!$A$2:$B$42,2,FALSE))</f>
        <v>[td]övernaturlig</v>
      </c>
    </row>
    <row r="635" spans="1:6">
      <c r="A635" s="19" t="s">
        <v>392</v>
      </c>
      <c r="B635" s="1" t="s">
        <v>174</v>
      </c>
      <c r="C635" t="str">
        <f t="shared" si="139"/>
        <v>124840</v>
      </c>
      <c r="F635" s="19" t="s">
        <v>141</v>
      </c>
    </row>
    <row r="636" spans="1:6">
      <c r="A636" s="19" t="s">
        <v>393</v>
      </c>
      <c r="B636" s="1" t="s">
        <v>176</v>
      </c>
      <c r="C636" t="str">
        <f t="shared" si="139"/>
        <v>70</v>
      </c>
      <c r="F636" s="19" t="str">
        <f t="shared" ref="F636" si="143">CONCATENATE("[th]",B627)</f>
        <v>[th]Framspel</v>
      </c>
    </row>
    <row r="637" spans="1:6">
      <c r="A637" s="19" t="s">
        <v>177</v>
      </c>
      <c r="B637" s="1" t="s">
        <v>178</v>
      </c>
      <c r="C637" t="str">
        <f t="shared" si="139"/>
        <v>0</v>
      </c>
      <c r="F637" s="19" t="s">
        <v>151</v>
      </c>
    </row>
    <row r="638" spans="1:6">
      <c r="A638" s="19" t="s">
        <v>179</v>
      </c>
      <c r="B638" s="1" t="s">
        <v>180</v>
      </c>
      <c r="C638" t="str">
        <f t="shared" si="139"/>
        <v>0</v>
      </c>
      <c r="F638" s="19" t="str">
        <f>CONCATENATE("[td]",VLOOKUP(IF((COUNTA(D627)&gt;0),D627,VALUE(C627)),'Lookup tables'!$A$2:$B$42,2,FALSE))</f>
        <v>[td]enastående</v>
      </c>
    </row>
    <row r="639" spans="1:6">
      <c r="A639" s="19" t="s">
        <v>181</v>
      </c>
      <c r="B639" s="1" t="s">
        <v>182</v>
      </c>
      <c r="C639" t="str">
        <f t="shared" si="139"/>
        <v>0</v>
      </c>
      <c r="F639" s="19" t="s">
        <v>164</v>
      </c>
    </row>
    <row r="640" spans="1:6">
      <c r="A640" s="19" t="s">
        <v>183</v>
      </c>
      <c r="B640" s="1" t="s">
        <v>184</v>
      </c>
      <c r="C640" t="str">
        <f t="shared" si="139"/>
        <v>0</v>
      </c>
      <c r="F640" s="19" t="s">
        <v>136</v>
      </c>
    </row>
    <row r="641" spans="1:6">
      <c r="A641" s="19" t="s">
        <v>185</v>
      </c>
      <c r="B641" s="1" t="s">
        <v>186</v>
      </c>
      <c r="C641" t="str">
        <f>RIGHT(A641,(LEN(A641)-10))</f>
        <v>1</v>
      </c>
      <c r="F641" s="19" t="str">
        <f t="shared" ref="F641" si="144">CONCATENATE("[th]",B628)</f>
        <v>[th]Ytter</v>
      </c>
    </row>
    <row r="642" spans="1:6">
      <c r="A642" s="19" t="s">
        <v>187</v>
      </c>
      <c r="B642" s="1" t="s">
        <v>188</v>
      </c>
      <c r="C642" t="str">
        <f>RIGHT(A642,(LEN(A642)-9))</f>
        <v>0</v>
      </c>
      <c r="F642" s="19" t="s">
        <v>151</v>
      </c>
    </row>
    <row r="643" spans="1:6">
      <c r="A643" s="19" t="s">
        <v>363</v>
      </c>
      <c r="B643" s="1" t="s">
        <v>190</v>
      </c>
      <c r="C643" t="str">
        <f>RIGHT(A643,(LEN(A643)-11))</f>
        <v>5</v>
      </c>
      <c r="F643" s="19" t="str">
        <f>CONCATENATE("[td]",VLOOKUP(IF((COUNTA(D628)&gt;0),D628,VALUE(C628)),'Lookup tables'!$A$2:$B$42,2,FALSE))</f>
        <v>[td]dålig</v>
      </c>
    </row>
    <row r="644" spans="1:6">
      <c r="A644" s="19" t="s">
        <v>364</v>
      </c>
      <c r="B644" s="1" t="s">
        <v>190</v>
      </c>
      <c r="F644" s="19" t="s">
        <v>141</v>
      </c>
    </row>
    <row r="645" spans="1:6">
      <c r="A645" s="19" t="s">
        <v>192</v>
      </c>
      <c r="B645" s="1" t="s">
        <v>193</v>
      </c>
      <c r="C645" t="str">
        <f>RIGHT(A645,(LEN(A645)-11))</f>
        <v>4</v>
      </c>
      <c r="F645" s="19" t="str">
        <f t="shared" ref="F645" si="145">CONCATENATE("[th]",B630)</f>
        <v>[th]Försvar</v>
      </c>
    </row>
    <row r="646" spans="1:6">
      <c r="A646" s="19" t="s">
        <v>194</v>
      </c>
      <c r="B646" s="1" t="s">
        <v>193</v>
      </c>
      <c r="C646" t="str">
        <f>RIGHT(A646,(LEN(A646)-16))</f>
        <v>popular guy</v>
      </c>
      <c r="F646" s="19" t="s">
        <v>151</v>
      </c>
    </row>
    <row r="647" spans="1:6">
      <c r="A647" s="19" t="s">
        <v>235</v>
      </c>
      <c r="B647" s="1" t="s">
        <v>196</v>
      </c>
      <c r="C647" t="str">
        <f>RIGHT(A647,(LEN(A647)-8))</f>
        <v>3</v>
      </c>
      <c r="F647" s="19" t="str">
        <f>CONCATENATE("[td]",VLOOKUP(IF((COUNTA(D630)&gt;0),D630,VALUE(C630)),'Lookup tables'!$A$2:$B$42,2,FALSE))</f>
        <v>[td]magisk</v>
      </c>
    </row>
    <row r="648" spans="1:6">
      <c r="A648" s="19" t="s">
        <v>236</v>
      </c>
      <c r="B648" s="1" t="s">
        <v>196</v>
      </c>
      <c r="C648" t="str">
        <f>RIGHT(A648,(LEN(A648)-13))</f>
        <v>upright</v>
      </c>
      <c r="F648" s="19" t="s">
        <v>164</v>
      </c>
    </row>
    <row r="649" spans="1:6">
      <c r="A649" s="19" t="s">
        <v>258</v>
      </c>
      <c r="B649" s="1" t="s">
        <v>199</v>
      </c>
      <c r="C649" t="str">
        <f>RIGHT(A649,(LEN(A649)-15))</f>
        <v>1</v>
      </c>
      <c r="F649" s="19" t="s">
        <v>136</v>
      </c>
    </row>
    <row r="650" spans="1:6">
      <c r="A650" s="19" t="s">
        <v>259</v>
      </c>
      <c r="B650" s="1" t="s">
        <v>199</v>
      </c>
      <c r="C650" t="str">
        <f>RIGHT(A650,(LEN(A650)-20))</f>
        <v>calm</v>
      </c>
      <c r="F650" s="19" t="str">
        <f t="shared" ref="F650" si="146">CONCATENATE("[th]",B626)</f>
        <v>[th]Målgörare</v>
      </c>
    </row>
    <row r="651" spans="1:6">
      <c r="A651" s="19" t="s">
        <v>297</v>
      </c>
      <c r="B651" s="1" t="s">
        <v>202</v>
      </c>
      <c r="C651" t="str">
        <f>RIGHT(A651,(LEN(A651)-12))</f>
        <v>2</v>
      </c>
      <c r="F651" s="19" t="s">
        <v>151</v>
      </c>
    </row>
    <row r="652" spans="1:6">
      <c r="A652" s="19" t="s">
        <v>203</v>
      </c>
      <c r="B652" s="1" t="s">
        <v>204</v>
      </c>
      <c r="C652" t="str">
        <f>RIGHT(A652,(LEN(A652)-13))</f>
        <v>8</v>
      </c>
      <c r="F652" s="19" t="str">
        <f>CONCATENATE("[td]",VLOOKUP(IF((COUNTA(D626)&gt;0),D626,VALUE(C626)),'Lookup tables'!$A$2:$B$42,2,FALSE))</f>
        <v>[td]dålig</v>
      </c>
    </row>
    <row r="653" spans="1:6">
      <c r="A653" s="19" t="s">
        <v>205</v>
      </c>
      <c r="B653" s="1" t="s">
        <v>206</v>
      </c>
      <c r="C653" t="str">
        <f>RIGHT(A653,(LEN(A653)-7))</f>
        <v>0</v>
      </c>
      <c r="F653" s="19" t="s">
        <v>141</v>
      </c>
    </row>
    <row r="654" spans="1:6">
      <c r="A654" s="19" t="s">
        <v>365</v>
      </c>
      <c r="B654" s="1" t="s">
        <v>208</v>
      </c>
      <c r="C654" t="str">
        <f>RIGHT(A654,(LEN(A654)-13))</f>
        <v>4</v>
      </c>
      <c r="F654" s="19" t="str">
        <f t="shared" ref="F654" si="147">CONCATENATE("[th]",B629)</f>
        <v>[th]Fasta situationer</v>
      </c>
    </row>
    <row r="655" spans="1:6">
      <c r="A655" s="19" t="s">
        <v>209</v>
      </c>
      <c r="B655" s="1" t="s">
        <v>210</v>
      </c>
      <c r="C655" t="str">
        <f>RIGHT(A655,(LEN(A655)-15))</f>
        <v>0</v>
      </c>
      <c r="F655" s="19" t="s">
        <v>151</v>
      </c>
    </row>
    <row r="656" spans="1:6">
      <c r="A656" s="19" t="s">
        <v>211</v>
      </c>
      <c r="B656" s="1" t="s">
        <v>212</v>
      </c>
      <c r="C656" t="str">
        <f>RIGHT(A656,(LEN(A656)-15))</f>
        <v>3000</v>
      </c>
      <c r="F656" s="19" t="str">
        <f>CONCATENATE("[td]",VLOOKUP(IF((COUNTA(D629)&gt;0),D629,VALUE(C629)),'Lookup tables'!$A$2:$B$42,2,FALSE))</f>
        <v>[td]dålig</v>
      </c>
    </row>
    <row r="657" spans="1:6">
      <c r="A657" s="19" t="s">
        <v>394</v>
      </c>
      <c r="B657" s="1" t="s">
        <v>214</v>
      </c>
      <c r="C657" t="str">
        <f>RIGHT(A657,(LEN(A657)-5))</f>
        <v>95</v>
      </c>
      <c r="F657" s="19" t="s">
        <v>215</v>
      </c>
    </row>
    <row r="658" spans="1:6" ht="14.4">
      <c r="A658" s="19" t="s">
        <v>395</v>
      </c>
      <c r="B658" s="1" t="s">
        <v>217</v>
      </c>
      <c r="C658" t="str">
        <f>RIGHT(A658,(LEN(A658)-8))</f>
        <v>7</v>
      </c>
      <c r="F658" t="str">
        <f t="shared" ref="F658:F721" si="148">IF((COUNTA(D658)&gt;0),CONCATENATE("Övrigt: ",D658),"")</f>
        <v/>
      </c>
    </row>
    <row r="659" spans="1:6">
      <c r="A659" s="19" t="s">
        <v>396</v>
      </c>
      <c r="B659" s="11" t="s">
        <v>135</v>
      </c>
      <c r="C659" s="19" t="str">
        <f>MID(A659,8,(LEN(A659)-8))</f>
        <v>275579177</v>
      </c>
      <c r="F659" s="19" t="str">
        <f t="shared" ref="F659:F722" si="149">CONCATENATE("[hr][b]",C660,"[/b] ","[playerid=",C659,"]")</f>
        <v>[hr][b]Daniel Edenbo[/b] [playerid=275579177]</v>
      </c>
    </row>
    <row r="660" spans="1:6" ht="14.4">
      <c r="A660" s="19" t="s">
        <v>397</v>
      </c>
      <c r="B660" s="11" t="s">
        <v>138</v>
      </c>
      <c r="C660" s="19" t="str">
        <f>RIGHT(A660,(LEN(A660)-5))</f>
        <v>Daniel Edenbo</v>
      </c>
      <c r="F660" t="str">
        <f t="shared" ref="F660" si="150">CONCATENATE(C661," år och ",C662," dagar, TSI = ",C676,", Lön = ",C675)</f>
        <v>25 år och 111 dagar, TSI = 240000, Lön = 298200</v>
      </c>
    </row>
    <row r="661" spans="1:6" ht="14.4">
      <c r="A661" s="19" t="s">
        <v>398</v>
      </c>
      <c r="B661" s="1" t="s">
        <v>140</v>
      </c>
      <c r="C661" t="str">
        <f>RIGHT(A661,(LEN(A661)-4))</f>
        <v>25</v>
      </c>
      <c r="F661" t="str">
        <f>CONCATENATE(VLOOKUP(IF((COUNTA(D664)&gt;0),D664,VALUE(C664)),'Lookup tables'!$A$2:$B$42,2,FALSE)," form, ",VLOOKUP(IF((COUNTA(D665)&gt;0),D665,VALUE(C665)),'Lookup tables'!$A$2:$B$42,2,FALSE)," kondition, ",VLOOKUP(IF((COUNTA(D673)&gt;0),D673,VALUE(C673)),'Lookup tables'!$A$2:$B$42,2,FALSE)," rutin")</f>
        <v>enastående form, fenomenal kondition, unik rutin</v>
      </c>
    </row>
    <row r="662" spans="1:6" ht="14.4">
      <c r="A662" s="19" t="s">
        <v>399</v>
      </c>
      <c r="B662" s="1" t="s">
        <v>143</v>
      </c>
      <c r="C662" t="str">
        <f>RIGHT(A662,(LEN(A662)-8))</f>
        <v>111</v>
      </c>
      <c r="F662" t="str">
        <f>CONCATENATE(IF((COUNTA(C685)&gt;0),CONCATENATE(C685,", "),""),IF((LEN(C692)&gt;0),CONCATENATE(VLOOKUP(VALUE(C692),'Lookup tables'!$D$25:$E$27,2,FALSE),", "),""),CONCATENATE(VLOOKUP(VALUE(C674),'Lookup tables'!$A$2:$B$42,2,FALSE)," ledarförmåga, "),CONCATENATE(VLOOKUP(C687,'Lookup tables'!$D$29:$E$34,2,FALSE),", "),IF(AND((VALUE(C663)&lt;0),(COUNTA(D663)&lt;1)),"ingen skada",CONCATENATE("[b]skada +",IF((COUNTA(D663)&gt;0),D663,C663),"[/b]")))</f>
        <v>hyfsad ledarförmåga, kontroversiell person, ingen skada</v>
      </c>
    </row>
    <row r="663" spans="1:6" ht="14.4">
      <c r="A663" s="19" t="s">
        <v>144</v>
      </c>
      <c r="B663" s="1" t="s">
        <v>145</v>
      </c>
      <c r="C663" t="str">
        <f t="shared" ref="C663:C681" si="151">RIGHT(A663,(LEN(A663)-4))</f>
        <v>-1</v>
      </c>
      <c r="F663" t="s">
        <v>146</v>
      </c>
    </row>
    <row r="664" spans="1:6">
      <c r="A664" s="19" t="s">
        <v>245</v>
      </c>
      <c r="B664" s="1" t="s">
        <v>148</v>
      </c>
      <c r="C664" t="str">
        <f t="shared" si="151"/>
        <v>7</v>
      </c>
      <c r="F664" s="19" t="str">
        <f t="shared" ref="F664:F727" si="152">CONCATENATE("[th]",B665)</f>
        <v>[th]Kondition</v>
      </c>
    </row>
    <row r="665" spans="1:6">
      <c r="A665" s="19" t="s">
        <v>370</v>
      </c>
      <c r="B665" s="1" t="s">
        <v>150</v>
      </c>
      <c r="C665" t="str">
        <f t="shared" si="151"/>
        <v>8</v>
      </c>
      <c r="F665" s="19" t="s">
        <v>151</v>
      </c>
    </row>
    <row r="666" spans="1:6">
      <c r="A666" s="19" t="s">
        <v>379</v>
      </c>
      <c r="B666" s="1" t="s">
        <v>153</v>
      </c>
      <c r="C666" t="str">
        <f t="shared" si="151"/>
        <v>7</v>
      </c>
      <c r="F666" s="19" t="str">
        <f>CONCATENATE("[td]",VLOOKUP(IF((COUNTA(D665)&gt;0),D665,VALUE(C665)),'Lookup tables'!$A$2:$B$42,2,FALSE))</f>
        <v>[td]fenomenal</v>
      </c>
    </row>
    <row r="667" spans="1:6">
      <c r="A667" s="19" t="s">
        <v>224</v>
      </c>
      <c r="B667" s="1" t="s">
        <v>155</v>
      </c>
      <c r="C667" t="str">
        <f t="shared" si="151"/>
        <v>1</v>
      </c>
      <c r="F667" s="19" t="s">
        <v>141</v>
      </c>
    </row>
    <row r="668" spans="1:6">
      <c r="A668" s="19" t="s">
        <v>400</v>
      </c>
      <c r="B668" s="1" t="s">
        <v>157</v>
      </c>
      <c r="C668" t="str">
        <f t="shared" si="151"/>
        <v>6</v>
      </c>
      <c r="F668" s="19" t="str">
        <f t="shared" ref="F668" si="153">CONCATENATE("[th]",B672)</f>
        <v>[th]Målvakt</v>
      </c>
    </row>
    <row r="669" spans="1:6">
      <c r="A669" s="19" t="s">
        <v>381</v>
      </c>
      <c r="B669" s="1" t="s">
        <v>159</v>
      </c>
      <c r="C669" t="str">
        <f t="shared" si="151"/>
        <v>15</v>
      </c>
      <c r="F669" s="19" t="s">
        <v>151</v>
      </c>
    </row>
    <row r="670" spans="1:6">
      <c r="A670" s="19" t="s">
        <v>359</v>
      </c>
      <c r="B670" s="1" t="s">
        <v>161</v>
      </c>
      <c r="C670" t="str">
        <f t="shared" si="151"/>
        <v>3</v>
      </c>
      <c r="F670" s="19" t="str">
        <f>CONCATENATE("[td]",VLOOKUP(IF((COUNTA(D672)&gt;0),D672,VALUE(C672)),'Lookup tables'!$A$2:$B$42,2,FALSE))</f>
        <v>[td]katastrofal</v>
      </c>
    </row>
    <row r="671" spans="1:6">
      <c r="A671" s="19" t="s">
        <v>249</v>
      </c>
      <c r="B671" s="1" t="s">
        <v>163</v>
      </c>
      <c r="C671" t="str">
        <f t="shared" si="151"/>
        <v>15</v>
      </c>
      <c r="F671" s="19" t="s">
        <v>164</v>
      </c>
    </row>
    <row r="672" spans="1:6">
      <c r="A672" s="19" t="s">
        <v>287</v>
      </c>
      <c r="B672" s="1" t="s">
        <v>166</v>
      </c>
      <c r="C672" t="str">
        <f t="shared" si="151"/>
        <v>1</v>
      </c>
      <c r="F672" s="19" t="s">
        <v>136</v>
      </c>
    </row>
    <row r="673" spans="1:6">
      <c r="A673" s="19" t="s">
        <v>268</v>
      </c>
      <c r="B673" s="1" t="s">
        <v>168</v>
      </c>
      <c r="C673" t="str">
        <f t="shared" si="151"/>
        <v>9</v>
      </c>
      <c r="F673" s="19" t="str">
        <f t="shared" ref="F673" si="154">CONCATENATE("[th]",B666)</f>
        <v>[th]Spelupplägg</v>
      </c>
    </row>
    <row r="674" spans="1:6">
      <c r="A674" s="19" t="s">
        <v>401</v>
      </c>
      <c r="B674" s="1" t="s">
        <v>170</v>
      </c>
      <c r="C674" t="str">
        <f t="shared" si="151"/>
        <v>4</v>
      </c>
      <c r="F674" s="19" t="s">
        <v>151</v>
      </c>
    </row>
    <row r="675" spans="1:6">
      <c r="A675" s="19" t="s">
        <v>402</v>
      </c>
      <c r="B675" s="1" t="s">
        <v>172</v>
      </c>
      <c r="C675" t="str">
        <f t="shared" si="151"/>
        <v>298200</v>
      </c>
      <c r="F675" s="19" t="str">
        <f>CONCATENATE("[td]",VLOOKUP(IF((COUNTA(D666)&gt;0),D666,VALUE(C666)),'Lookup tables'!$A$2:$B$42,2,FALSE))</f>
        <v>[td]enastående</v>
      </c>
    </row>
    <row r="676" spans="1:6">
      <c r="A676" s="19" t="s">
        <v>403</v>
      </c>
      <c r="B676" s="1" t="s">
        <v>174</v>
      </c>
      <c r="C676" t="str">
        <f t="shared" si="151"/>
        <v>240000</v>
      </c>
      <c r="F676" s="19" t="s">
        <v>141</v>
      </c>
    </row>
    <row r="677" spans="1:6">
      <c r="A677" s="19" t="s">
        <v>404</v>
      </c>
      <c r="B677" s="1" t="s">
        <v>176</v>
      </c>
      <c r="C677" t="str">
        <f t="shared" si="151"/>
        <v>9</v>
      </c>
      <c r="F677" s="19" t="str">
        <f t="shared" ref="F677" si="155">CONCATENATE("[th]",B668)</f>
        <v>[th]Framspel</v>
      </c>
    </row>
    <row r="678" spans="1:6">
      <c r="A678" s="19" t="s">
        <v>177</v>
      </c>
      <c r="B678" s="1" t="s">
        <v>178</v>
      </c>
      <c r="C678" t="str">
        <f t="shared" si="151"/>
        <v>0</v>
      </c>
      <c r="F678" s="19" t="s">
        <v>151</v>
      </c>
    </row>
    <row r="679" spans="1:6">
      <c r="A679" s="19" t="s">
        <v>179</v>
      </c>
      <c r="B679" s="1" t="s">
        <v>180</v>
      </c>
      <c r="C679" t="str">
        <f t="shared" si="151"/>
        <v>0</v>
      </c>
      <c r="F679" s="19" t="str">
        <f>CONCATENATE("[td]",VLOOKUP(IF((COUNTA(D668)&gt;0),D668,VALUE(C668)),'Lookup tables'!$A$2:$B$42,2,FALSE))</f>
        <v>[td]ypperlig</v>
      </c>
    </row>
    <row r="680" spans="1:6">
      <c r="A680" s="19" t="s">
        <v>181</v>
      </c>
      <c r="B680" s="1" t="s">
        <v>182</v>
      </c>
      <c r="C680" t="str">
        <f t="shared" si="151"/>
        <v>0</v>
      </c>
      <c r="F680" s="19" t="s">
        <v>164</v>
      </c>
    </row>
    <row r="681" spans="1:6">
      <c r="A681" s="19" t="s">
        <v>405</v>
      </c>
      <c r="B681" s="1" t="s">
        <v>184</v>
      </c>
      <c r="C681" t="str">
        <f t="shared" si="151"/>
        <v>1</v>
      </c>
      <c r="F681" s="19" t="s">
        <v>136</v>
      </c>
    </row>
    <row r="682" spans="1:6">
      <c r="A682" s="19" t="s">
        <v>185</v>
      </c>
      <c r="B682" s="1" t="s">
        <v>186</v>
      </c>
      <c r="C682" t="str">
        <f>RIGHT(A682,(LEN(A682)-10))</f>
        <v>1</v>
      </c>
      <c r="F682" s="19" t="str">
        <f t="shared" ref="F682" si="156">CONCATENATE("[th]",B669)</f>
        <v>[th]Ytter</v>
      </c>
    </row>
    <row r="683" spans="1:6">
      <c r="A683" s="19" t="s">
        <v>187</v>
      </c>
      <c r="B683" s="1" t="s">
        <v>188</v>
      </c>
      <c r="C683" t="str">
        <f>RIGHT(A683,(LEN(A683)-9))</f>
        <v>0</v>
      </c>
      <c r="F683" s="19" t="s">
        <v>151</v>
      </c>
    </row>
    <row r="684" spans="1:6">
      <c r="A684" s="19" t="s">
        <v>406</v>
      </c>
      <c r="B684" s="1" t="s">
        <v>190</v>
      </c>
      <c r="C684" t="str">
        <f>RIGHT(A684,(LEN(A684)-11))</f>
        <v>2</v>
      </c>
      <c r="F684" s="19" t="str">
        <f>CONCATENATE("[td]",VLOOKUP(IF((COUNTA(D669)&gt;0),D669,VALUE(C669)),'Lookup tables'!$A$2:$B$42,2,FALSE))</f>
        <v>[td]titanisk</v>
      </c>
    </row>
    <row r="685" spans="1:6">
      <c r="A685" s="19" t="s">
        <v>407</v>
      </c>
      <c r="B685" s="1" t="s">
        <v>190</v>
      </c>
      <c r="F685" s="19" t="s">
        <v>141</v>
      </c>
    </row>
    <row r="686" spans="1:6">
      <c r="A686" s="19" t="s">
        <v>293</v>
      </c>
      <c r="B686" s="1" t="s">
        <v>193</v>
      </c>
      <c r="C686" t="str">
        <f>RIGHT(A686,(LEN(A686)-11))</f>
        <v>1</v>
      </c>
      <c r="F686" s="19" t="str">
        <f t="shared" ref="F686" si="157">CONCATENATE("[th]",B671)</f>
        <v>[th]Försvar</v>
      </c>
    </row>
    <row r="687" spans="1:6">
      <c r="A687" s="19" t="s">
        <v>294</v>
      </c>
      <c r="B687" s="1" t="s">
        <v>193</v>
      </c>
      <c r="C687" t="str">
        <f>RIGHT(A687,(LEN(A687)-16))</f>
        <v>controversial person</v>
      </c>
      <c r="F687" s="19" t="s">
        <v>151</v>
      </c>
    </row>
    <row r="688" spans="1:6">
      <c r="A688" s="19" t="s">
        <v>195</v>
      </c>
      <c r="B688" s="1" t="s">
        <v>196</v>
      </c>
      <c r="C688" t="str">
        <f>RIGHT(A688,(LEN(A688)-8))</f>
        <v>2</v>
      </c>
      <c r="F688" s="19" t="str">
        <f>CONCATENATE("[td]",VLOOKUP(IF((COUNTA(D671)&gt;0),D671,VALUE(C671)),'Lookup tables'!$A$2:$B$42,2,FALSE))</f>
        <v>[td]titanisk</v>
      </c>
    </row>
    <row r="689" spans="1:6">
      <c r="A689" s="19" t="s">
        <v>197</v>
      </c>
      <c r="B689" s="1" t="s">
        <v>196</v>
      </c>
      <c r="C689" t="str">
        <f>RIGHT(A689,(LEN(A689)-13))</f>
        <v>honest</v>
      </c>
      <c r="F689" s="19" t="s">
        <v>164</v>
      </c>
    </row>
    <row r="690" spans="1:6">
      <c r="A690" s="19" t="s">
        <v>408</v>
      </c>
      <c r="B690" s="1" t="s">
        <v>199</v>
      </c>
      <c r="C690" t="str">
        <f>RIGHT(A690,(LEN(A690)-15))</f>
        <v>4</v>
      </c>
      <c r="F690" s="19" t="s">
        <v>136</v>
      </c>
    </row>
    <row r="691" spans="1:6">
      <c r="A691" s="19" t="s">
        <v>409</v>
      </c>
      <c r="B691" s="1" t="s">
        <v>199</v>
      </c>
      <c r="C691" t="str">
        <f>RIGHT(A691,(LEN(A691)-20))</f>
        <v>fiery</v>
      </c>
      <c r="F691" s="19" t="str">
        <f t="shared" ref="F691" si="158">CONCATENATE("[th]",B667)</f>
        <v>[th]Målgörare</v>
      </c>
    </row>
    <row r="692" spans="1:6">
      <c r="A692" s="19" t="s">
        <v>237</v>
      </c>
      <c r="B692" s="1" t="s">
        <v>202</v>
      </c>
      <c r="C692" t="str">
        <f>RIGHT(A692,(LEN(A692)-12))</f>
        <v/>
      </c>
      <c r="F692" s="19" t="s">
        <v>151</v>
      </c>
    </row>
    <row r="693" spans="1:6">
      <c r="A693" s="19" t="s">
        <v>238</v>
      </c>
      <c r="B693" s="1" t="s">
        <v>204</v>
      </c>
      <c r="C693" t="str">
        <f>RIGHT(A693,(LEN(A693)-13))</f>
        <v/>
      </c>
      <c r="F693" s="19" t="str">
        <f>CONCATENATE("[td]",VLOOKUP(IF((COUNTA(D667)&gt;0),D667,VALUE(C667)),'Lookup tables'!$A$2:$B$42,2,FALSE))</f>
        <v>[td]katastrofal</v>
      </c>
    </row>
    <row r="694" spans="1:6">
      <c r="A694" s="19" t="s">
        <v>205</v>
      </c>
      <c r="B694" s="1" t="s">
        <v>206</v>
      </c>
      <c r="C694" t="str">
        <f>RIGHT(A694,(LEN(A694)-7))</f>
        <v>0</v>
      </c>
      <c r="F694" s="19" t="s">
        <v>141</v>
      </c>
    </row>
    <row r="695" spans="1:6">
      <c r="A695" s="19" t="s">
        <v>1058</v>
      </c>
      <c r="B695" s="1" t="s">
        <v>208</v>
      </c>
      <c r="C695" t="str">
        <f>RIGHT(A695,(LEN(A695)-13))</f>
        <v/>
      </c>
      <c r="F695" s="19" t="str">
        <f t="shared" ref="F695" si="159">CONCATENATE("[th]",B670)</f>
        <v>[th]Fasta situationer</v>
      </c>
    </row>
    <row r="696" spans="1:6">
      <c r="A696" s="19" t="s">
        <v>209</v>
      </c>
      <c r="B696" s="1" t="s">
        <v>210</v>
      </c>
      <c r="C696" t="str">
        <f>RIGHT(A696,(LEN(A696)-15))</f>
        <v>0</v>
      </c>
      <c r="F696" s="19" t="s">
        <v>151</v>
      </c>
    </row>
    <row r="697" spans="1:6">
      <c r="A697" s="19" t="s">
        <v>211</v>
      </c>
      <c r="B697" s="1" t="s">
        <v>212</v>
      </c>
      <c r="C697" t="str">
        <f>RIGHT(A697,(LEN(A697)-15))</f>
        <v>3000</v>
      </c>
      <c r="F697" s="19" t="str">
        <f>CONCATENATE("[td]",VLOOKUP(IF((COUNTA(D670)&gt;0),D670,VALUE(C670)),'Lookup tables'!$A$2:$B$42,2,FALSE))</f>
        <v>[td]dålig</v>
      </c>
    </row>
    <row r="698" spans="1:6">
      <c r="A698" s="19" t="s">
        <v>300</v>
      </c>
      <c r="B698" s="1" t="s">
        <v>214</v>
      </c>
      <c r="C698" t="str">
        <f>RIGHT(A698,(LEN(A698)-5))</f>
        <v>10</v>
      </c>
      <c r="F698" s="19" t="s">
        <v>215</v>
      </c>
    </row>
    <row r="699" spans="1:6" ht="14.4">
      <c r="A699" s="19" t="s">
        <v>240</v>
      </c>
      <c r="B699" s="1" t="s">
        <v>217</v>
      </c>
      <c r="C699" t="str">
        <f>RIGHT(A699,(LEN(A699)-8))</f>
        <v>0</v>
      </c>
      <c r="F699" t="str">
        <f t="shared" ref="F699:F762" si="160">IF((COUNTA(D699)&gt;0),CONCATENATE("Övrigt: ",D699),"")</f>
        <v/>
      </c>
    </row>
    <row r="700" spans="1:6">
      <c r="A700" s="19" t="s">
        <v>410</v>
      </c>
      <c r="B700" s="11" t="s">
        <v>135</v>
      </c>
      <c r="C700" s="19" t="str">
        <f>MID(A700,8,(LEN(A700)-8))</f>
        <v>228635503</v>
      </c>
      <c r="F700" s="19" t="str">
        <f t="shared" ref="F700:F763" si="161">CONCATENATE("[hr][b]",C701,"[/b] ","[playerid=",C700,"]")</f>
        <v>[hr][b]Eduards Zemitāns[/b] [playerid=228635503]</v>
      </c>
    </row>
    <row r="701" spans="1:6" ht="14.4">
      <c r="A701" s="19" t="s">
        <v>411</v>
      </c>
      <c r="B701" s="11" t="s">
        <v>138</v>
      </c>
      <c r="C701" s="19" t="str">
        <f>RIGHT(A701,(LEN(A701)-5))</f>
        <v>Eduards Zemitāns</v>
      </c>
      <c r="F701" t="str">
        <f t="shared" ref="F701" si="162">CONCATENATE(C702," år och ",C703," dagar, TSI = ",C717,", Lön = ",C716)</f>
        <v>29 år och 38 dagar, TSI = 289730, Lön = 757800</v>
      </c>
    </row>
    <row r="702" spans="1:6" ht="14.4">
      <c r="A702" s="19" t="s">
        <v>303</v>
      </c>
      <c r="B702" s="1" t="s">
        <v>140</v>
      </c>
      <c r="C702" t="str">
        <f>RIGHT(A702,(LEN(A702)-4))</f>
        <v>29</v>
      </c>
      <c r="F702" t="str">
        <f>CONCATENATE(VLOOKUP(IF((COUNTA(D705)&gt;0),D705,VALUE(C705)),'Lookup tables'!$A$2:$B$42,2,FALSE)," form, ",VLOOKUP(IF((COUNTA(D706)&gt;0),D706,VALUE(C706)),'Lookup tables'!$A$2:$B$42,2,FALSE)," kondition, ",VLOOKUP(IF((COUNTA(D714)&gt;0),D714,VALUE(C714)),'Lookup tables'!$A$2:$B$42,2,FALSE)," rutin")</f>
        <v>enastående form, fenomenal kondition, legendarisk rutin</v>
      </c>
    </row>
    <row r="703" spans="1:6" ht="14.4">
      <c r="A703" s="19" t="s">
        <v>412</v>
      </c>
      <c r="B703" s="1" t="s">
        <v>143</v>
      </c>
      <c r="C703" t="str">
        <f>RIGHT(A703,(LEN(A703)-8))</f>
        <v>38</v>
      </c>
      <c r="F703" t="str">
        <f>CONCATENATE(IF((COUNTA(C726)&gt;0),CONCATENATE(C726,", "),""),IF((LEN(C733)&gt;0),CONCATENATE(VLOOKUP(VALUE(C733),'Lookup tables'!$D$25:$E$27,2,FALSE),", "),""),CONCATENATE(VLOOKUP(VALUE(C715),'Lookup tables'!$A$2:$B$42,2,FALSE)," ledarförmåga, "),CONCATENATE(VLOOKUP(C728,'Lookup tables'!$D$29:$E$34,2,FALSE),", "),IF(AND((VALUE(C704)&lt;0),(COUNTA(D704)&lt;1)),"ingen skada",CONCATENATE("[b]skada +",IF((COUNTA(D704)&gt;0),D704,C704),"[/b]")))</f>
        <v>ypperlig ledarförmåga, kontroversiell person, ingen skada</v>
      </c>
    </row>
    <row r="704" spans="1:6" ht="14.4">
      <c r="A704" s="19" t="s">
        <v>144</v>
      </c>
      <c r="B704" s="1" t="s">
        <v>145</v>
      </c>
      <c r="C704" t="str">
        <f t="shared" ref="C704:C722" si="163">RIGHT(A704,(LEN(A704)-4))</f>
        <v>-1</v>
      </c>
      <c r="F704" t="s">
        <v>146</v>
      </c>
    </row>
    <row r="705" spans="1:6">
      <c r="A705" s="19" t="s">
        <v>245</v>
      </c>
      <c r="B705" s="1" t="s">
        <v>148</v>
      </c>
      <c r="C705" t="str">
        <f t="shared" si="163"/>
        <v>7</v>
      </c>
      <c r="F705" s="19" t="str">
        <f t="shared" ref="F705:F768" si="164">CONCATENATE("[th]",B706)</f>
        <v>[th]Kondition</v>
      </c>
    </row>
    <row r="706" spans="1:6">
      <c r="A706" s="19" t="s">
        <v>370</v>
      </c>
      <c r="B706" s="1" t="s">
        <v>150</v>
      </c>
      <c r="C706" t="str">
        <f t="shared" si="163"/>
        <v>8</v>
      </c>
      <c r="F706" s="19" t="s">
        <v>151</v>
      </c>
    </row>
    <row r="707" spans="1:6">
      <c r="A707" s="19" t="s">
        <v>413</v>
      </c>
      <c r="B707" s="1" t="s">
        <v>153</v>
      </c>
      <c r="C707" t="str">
        <f t="shared" si="163"/>
        <v>9</v>
      </c>
      <c r="F707" s="19" t="str">
        <f>CONCATENATE("[td]",VLOOKUP(IF((COUNTA(D706)&gt;0),D706,VALUE(C706)),'Lookup tables'!$A$2:$B$42,2,FALSE))</f>
        <v>[td]fenomenal</v>
      </c>
    </row>
    <row r="708" spans="1:6">
      <c r="A708" s="19" t="s">
        <v>414</v>
      </c>
      <c r="B708" s="1" t="s">
        <v>155</v>
      </c>
      <c r="C708" t="str">
        <f t="shared" si="163"/>
        <v>6</v>
      </c>
      <c r="F708" s="19" t="s">
        <v>141</v>
      </c>
    </row>
    <row r="709" spans="1:6">
      <c r="A709" s="19" t="s">
        <v>415</v>
      </c>
      <c r="B709" s="1" t="s">
        <v>157</v>
      </c>
      <c r="C709" t="str">
        <f t="shared" si="163"/>
        <v>12</v>
      </c>
      <c r="F709" s="19" t="str">
        <f t="shared" ref="F709" si="165">CONCATENATE("[th]",B713)</f>
        <v>[th]Målvakt</v>
      </c>
    </row>
    <row r="710" spans="1:6">
      <c r="A710" s="19" t="s">
        <v>416</v>
      </c>
      <c r="B710" s="1" t="s">
        <v>159</v>
      </c>
      <c r="C710" t="str">
        <f t="shared" si="163"/>
        <v>5</v>
      </c>
      <c r="F710" s="19" t="s">
        <v>151</v>
      </c>
    </row>
    <row r="711" spans="1:6">
      <c r="A711" s="19" t="s">
        <v>417</v>
      </c>
      <c r="B711" s="1" t="s">
        <v>161</v>
      </c>
      <c r="C711" t="str">
        <f t="shared" si="163"/>
        <v>2</v>
      </c>
      <c r="F711" s="19" t="str">
        <f>CONCATENATE("[td]",VLOOKUP(IF((COUNTA(D713)&gt;0),D713,VALUE(C713)),'Lookup tables'!$A$2:$B$42,2,FALSE))</f>
        <v>[td]katastrofal</v>
      </c>
    </row>
    <row r="712" spans="1:6">
      <c r="A712" s="19" t="s">
        <v>418</v>
      </c>
      <c r="B712" s="1" t="s">
        <v>163</v>
      </c>
      <c r="C712" t="str">
        <f t="shared" si="163"/>
        <v>17</v>
      </c>
      <c r="F712" s="19" t="s">
        <v>164</v>
      </c>
    </row>
    <row r="713" spans="1:6">
      <c r="A713" s="19" t="s">
        <v>287</v>
      </c>
      <c r="B713" s="1" t="s">
        <v>166</v>
      </c>
      <c r="C713" t="str">
        <f t="shared" si="163"/>
        <v>1</v>
      </c>
      <c r="F713" s="19" t="s">
        <v>136</v>
      </c>
    </row>
    <row r="714" spans="1:6">
      <c r="A714" s="19" t="s">
        <v>382</v>
      </c>
      <c r="B714" s="1" t="s">
        <v>168</v>
      </c>
      <c r="C714" t="str">
        <f t="shared" si="163"/>
        <v>10</v>
      </c>
      <c r="F714" s="19" t="str">
        <f t="shared" ref="F714" si="166">CONCATENATE("[th]",B707)</f>
        <v>[th]Spelupplägg</v>
      </c>
    </row>
    <row r="715" spans="1:6">
      <c r="A715" s="19" t="s">
        <v>169</v>
      </c>
      <c r="B715" s="1" t="s">
        <v>170</v>
      </c>
      <c r="C715" t="str">
        <f t="shared" si="163"/>
        <v>6</v>
      </c>
      <c r="F715" s="19" t="s">
        <v>151</v>
      </c>
    </row>
    <row r="716" spans="1:6">
      <c r="A716" s="19" t="s">
        <v>419</v>
      </c>
      <c r="B716" s="1" t="s">
        <v>172</v>
      </c>
      <c r="C716" t="str">
        <f t="shared" si="163"/>
        <v>757800</v>
      </c>
      <c r="F716" s="19" t="str">
        <f>CONCATENATE("[td]",VLOOKUP(IF((COUNTA(D707)&gt;0),D707,VALUE(C707)),'Lookup tables'!$A$2:$B$42,2,FALSE))</f>
        <v>[td]unik</v>
      </c>
    </row>
    <row r="717" spans="1:6">
      <c r="A717" s="19" t="s">
        <v>420</v>
      </c>
      <c r="B717" s="1" t="s">
        <v>174</v>
      </c>
      <c r="C717" t="str">
        <f t="shared" si="163"/>
        <v>289730</v>
      </c>
      <c r="F717" s="19" t="s">
        <v>141</v>
      </c>
    </row>
    <row r="718" spans="1:6">
      <c r="A718" s="19" t="s">
        <v>421</v>
      </c>
      <c r="B718" s="1" t="s">
        <v>176</v>
      </c>
      <c r="C718" t="str">
        <f t="shared" si="163"/>
        <v>37</v>
      </c>
      <c r="F718" s="19" t="str">
        <f t="shared" ref="F718" si="167">CONCATENATE("[th]",B709)</f>
        <v>[th]Framspel</v>
      </c>
    </row>
    <row r="719" spans="1:6">
      <c r="A719" s="19" t="s">
        <v>177</v>
      </c>
      <c r="B719" s="1" t="s">
        <v>178</v>
      </c>
      <c r="C719" t="str">
        <f t="shared" si="163"/>
        <v>0</v>
      </c>
      <c r="F719" s="19" t="s">
        <v>151</v>
      </c>
    </row>
    <row r="720" spans="1:6">
      <c r="A720" s="19" t="s">
        <v>179</v>
      </c>
      <c r="B720" s="1" t="s">
        <v>180</v>
      </c>
      <c r="C720" t="str">
        <f t="shared" si="163"/>
        <v>0</v>
      </c>
      <c r="F720" s="19" t="str">
        <f>CONCATENATE("[td]",VLOOKUP(IF((COUNTA(D709)&gt;0),D709,VALUE(C709)),'Lookup tables'!$A$2:$B$42,2,FALSE))</f>
        <v>[td]övernaturlig</v>
      </c>
    </row>
    <row r="721" spans="1:6">
      <c r="A721" s="19" t="s">
        <v>181</v>
      </c>
      <c r="B721" s="1" t="s">
        <v>182</v>
      </c>
      <c r="C721" t="str">
        <f t="shared" si="163"/>
        <v>0</v>
      </c>
      <c r="F721" s="19" t="s">
        <v>164</v>
      </c>
    </row>
    <row r="722" spans="1:6">
      <c r="A722" s="19" t="s">
        <v>405</v>
      </c>
      <c r="B722" s="1" t="s">
        <v>184</v>
      </c>
      <c r="C722" t="str">
        <f t="shared" si="163"/>
        <v>1</v>
      </c>
      <c r="F722" s="19" t="s">
        <v>136</v>
      </c>
    </row>
    <row r="723" spans="1:6">
      <c r="A723" s="19" t="s">
        <v>185</v>
      </c>
      <c r="B723" s="1" t="s">
        <v>186</v>
      </c>
      <c r="C723" t="str">
        <f>RIGHT(A723,(LEN(A723)-10))</f>
        <v>1</v>
      </c>
      <c r="F723" s="19" t="str">
        <f t="shared" ref="F723" si="168">CONCATENATE("[th]",B710)</f>
        <v>[th]Ytter</v>
      </c>
    </row>
    <row r="724" spans="1:6">
      <c r="A724" s="19" t="s">
        <v>187</v>
      </c>
      <c r="B724" s="1" t="s">
        <v>188</v>
      </c>
      <c r="C724" t="str">
        <f>RIGHT(A724,(LEN(A724)-9))</f>
        <v>0</v>
      </c>
      <c r="F724" s="19" t="s">
        <v>151</v>
      </c>
    </row>
    <row r="725" spans="1:6">
      <c r="A725" s="19" t="s">
        <v>406</v>
      </c>
      <c r="B725" s="1" t="s">
        <v>190</v>
      </c>
      <c r="C725" t="str">
        <f>RIGHT(A725,(LEN(A725)-11))</f>
        <v>2</v>
      </c>
      <c r="F725" s="19" t="str">
        <f>CONCATENATE("[td]",VLOOKUP(IF((COUNTA(D710)&gt;0),D710,VALUE(C710)),'Lookup tables'!$A$2:$B$42,2,FALSE))</f>
        <v>[td]bra</v>
      </c>
    </row>
    <row r="726" spans="1:6">
      <c r="A726" s="19" t="s">
        <v>407</v>
      </c>
      <c r="B726" s="1" t="s">
        <v>190</v>
      </c>
      <c r="F726" s="19" t="s">
        <v>141</v>
      </c>
    </row>
    <row r="727" spans="1:6">
      <c r="A727" s="19" t="s">
        <v>293</v>
      </c>
      <c r="B727" s="1" t="s">
        <v>193</v>
      </c>
      <c r="C727" t="str">
        <f>RIGHT(A727,(LEN(A727)-11))</f>
        <v>1</v>
      </c>
      <c r="F727" s="19" t="str">
        <f t="shared" ref="F727" si="169">CONCATENATE("[th]",B712)</f>
        <v>[th]Försvar</v>
      </c>
    </row>
    <row r="728" spans="1:6">
      <c r="A728" s="19" t="s">
        <v>294</v>
      </c>
      <c r="B728" s="1" t="s">
        <v>193</v>
      </c>
      <c r="C728" t="str">
        <f>RIGHT(A728,(LEN(A728)-16))</f>
        <v>controversial person</v>
      </c>
      <c r="F728" s="19" t="s">
        <v>151</v>
      </c>
    </row>
    <row r="729" spans="1:6">
      <c r="A729" s="19" t="s">
        <v>272</v>
      </c>
      <c r="B729" s="1" t="s">
        <v>196</v>
      </c>
      <c r="C729" t="str">
        <f>RIGHT(A729,(LEN(A729)-8))</f>
        <v>1</v>
      </c>
      <c r="F729" s="19" t="str">
        <f>CONCATENATE("[td]",VLOOKUP(IF((COUNTA(D712)&gt;0),D712,VALUE(C712)),'Lookup tables'!$A$2:$B$42,2,FALSE))</f>
        <v>[td]mytomspunnen</v>
      </c>
    </row>
    <row r="730" spans="1:6">
      <c r="A730" s="19" t="s">
        <v>273</v>
      </c>
      <c r="B730" s="1" t="s">
        <v>196</v>
      </c>
      <c r="C730" t="str">
        <f>RIGHT(A730,(LEN(A730)-13))</f>
        <v>dishonest</v>
      </c>
      <c r="F730" s="19" t="s">
        <v>164</v>
      </c>
    </row>
    <row r="731" spans="1:6">
      <c r="A731" s="19" t="s">
        <v>258</v>
      </c>
      <c r="B731" s="1" t="s">
        <v>199</v>
      </c>
      <c r="C731" t="str">
        <f>RIGHT(A731,(LEN(A731)-15))</f>
        <v>1</v>
      </c>
      <c r="F731" s="19" t="s">
        <v>136</v>
      </c>
    </row>
    <row r="732" spans="1:6">
      <c r="A732" s="19" t="s">
        <v>259</v>
      </c>
      <c r="B732" s="1" t="s">
        <v>199</v>
      </c>
      <c r="C732" t="str">
        <f>RIGHT(A732,(LEN(A732)-20))</f>
        <v>calm</v>
      </c>
      <c r="F732" s="19" t="str">
        <f t="shared" ref="F732" si="170">CONCATENATE("[th]",B708)</f>
        <v>[th]Målgörare</v>
      </c>
    </row>
    <row r="733" spans="1:6">
      <c r="A733" s="19" t="s">
        <v>237</v>
      </c>
      <c r="B733" s="1" t="s">
        <v>202</v>
      </c>
      <c r="C733" t="str">
        <f>RIGHT(A733,(LEN(A733)-12))</f>
        <v/>
      </c>
      <c r="F733" s="19" t="s">
        <v>151</v>
      </c>
    </row>
    <row r="734" spans="1:6">
      <c r="A734" s="19" t="s">
        <v>238</v>
      </c>
      <c r="B734" s="1" t="s">
        <v>204</v>
      </c>
      <c r="C734" t="str">
        <f>RIGHT(A734,(LEN(A734)-13))</f>
        <v/>
      </c>
      <c r="F734" s="19" t="str">
        <f>CONCATENATE("[td]",VLOOKUP(IF((COUNTA(D708)&gt;0),D708,VALUE(C708)),'Lookup tables'!$A$2:$B$42,2,FALSE))</f>
        <v>[td]ypperlig</v>
      </c>
    </row>
    <row r="735" spans="1:6">
      <c r="A735" s="19" t="s">
        <v>205</v>
      </c>
      <c r="B735" s="1" t="s">
        <v>206</v>
      </c>
      <c r="C735" t="str">
        <f>RIGHT(A735,(LEN(A735)-7))</f>
        <v>0</v>
      </c>
      <c r="F735" s="19" t="s">
        <v>141</v>
      </c>
    </row>
    <row r="736" spans="1:6">
      <c r="A736" s="19" t="s">
        <v>1058</v>
      </c>
      <c r="B736" s="1" t="s">
        <v>208</v>
      </c>
      <c r="C736" t="str">
        <f>RIGHT(A736,(LEN(A736)-13))</f>
        <v/>
      </c>
      <c r="F736" s="19" t="str">
        <f t="shared" ref="F736" si="171">CONCATENATE("[th]",B711)</f>
        <v>[th]Fasta situationer</v>
      </c>
    </row>
    <row r="737" spans="1:6">
      <c r="A737" s="19" t="s">
        <v>209</v>
      </c>
      <c r="B737" s="1" t="s">
        <v>210</v>
      </c>
      <c r="C737" t="str">
        <f>RIGHT(A737,(LEN(A737)-15))</f>
        <v>0</v>
      </c>
      <c r="F737" s="19" t="s">
        <v>151</v>
      </c>
    </row>
    <row r="738" spans="1:6">
      <c r="A738" s="19" t="s">
        <v>211</v>
      </c>
      <c r="B738" s="1" t="s">
        <v>212</v>
      </c>
      <c r="C738" t="str">
        <f>RIGHT(A738,(LEN(A738)-15))</f>
        <v>3000</v>
      </c>
      <c r="F738" s="19" t="str">
        <f>CONCATENATE("[td]",VLOOKUP(IF((COUNTA(D711)&gt;0),D711,VALUE(C711)),'Lookup tables'!$A$2:$B$42,2,FALSE))</f>
        <v>[td]usel</v>
      </c>
    </row>
    <row r="739" spans="1:6">
      <c r="A739" s="19" t="s">
        <v>422</v>
      </c>
      <c r="B739" s="1" t="s">
        <v>214</v>
      </c>
      <c r="C739" t="str">
        <f>RIGHT(A739,(LEN(A739)-5))</f>
        <v>9</v>
      </c>
      <c r="F739" s="19" t="s">
        <v>215</v>
      </c>
    </row>
    <row r="740" spans="1:6" ht="14.4">
      <c r="A740" s="19" t="s">
        <v>240</v>
      </c>
      <c r="B740" s="1" t="s">
        <v>217</v>
      </c>
      <c r="C740" t="str">
        <f>RIGHT(A740,(LEN(A740)-8))</f>
        <v>0</v>
      </c>
      <c r="F740" t="str">
        <f t="shared" ref="F740:F803" si="172">IF((COUNTA(D740)&gt;0),CONCATENATE("Övrigt: ",D740),"")</f>
        <v/>
      </c>
    </row>
    <row r="741" spans="1:6">
      <c r="A741" s="19" t="s">
        <v>423</v>
      </c>
      <c r="B741" s="11" t="s">
        <v>135</v>
      </c>
      <c r="C741" s="19" t="str">
        <f>MID(A741,8,(LEN(A741)-8))</f>
        <v>274367879</v>
      </c>
      <c r="F741" s="19" t="str">
        <f t="shared" ref="F741:F804" si="173">CONCATENATE("[hr][b]",C742,"[/b] ","[playerid=",C741,"]")</f>
        <v>[hr][b]Fredrik Holbeck[/b] [playerid=274367879]</v>
      </c>
    </row>
    <row r="742" spans="1:6" ht="14.4">
      <c r="A742" s="19" t="s">
        <v>424</v>
      </c>
      <c r="B742" s="11" t="s">
        <v>138</v>
      </c>
      <c r="C742" s="19" t="str">
        <f>RIGHT(A742,(LEN(A742)-5))</f>
        <v>Fredrik Holbeck</v>
      </c>
      <c r="F742" t="str">
        <f t="shared" ref="F742" si="174">CONCATENATE(C743," år och ",C744," dagar, TSI = ",C758,", Lön = ",C757)</f>
        <v>25 år och 85 dagar, TSI = 235480, Lön = 346100</v>
      </c>
    </row>
    <row r="743" spans="1:6" ht="14.4">
      <c r="A743" s="19" t="s">
        <v>398</v>
      </c>
      <c r="B743" s="1" t="s">
        <v>140</v>
      </c>
      <c r="C743" t="str">
        <f>RIGHT(A743,(LEN(A743)-4))</f>
        <v>25</v>
      </c>
      <c r="F743" t="str">
        <f>CONCATENATE(VLOOKUP(IF((COUNTA(D746)&gt;0),D746,VALUE(C746)),'Lookup tables'!$A$2:$B$42,2,FALSE)," form, ",VLOOKUP(IF((COUNTA(D747)&gt;0),D747,VALUE(C747)),'Lookup tables'!$A$2:$B$42,2,FALSE)," kondition, ",VLOOKUP(IF((COUNTA(D755)&gt;0),D755,VALUE(C755)),'Lookup tables'!$A$2:$B$42,2,FALSE)," rutin")</f>
        <v>enastående form, enastående kondition, enastående rutin</v>
      </c>
    </row>
    <row r="744" spans="1:6" ht="14.4">
      <c r="A744" s="19" t="s">
        <v>425</v>
      </c>
      <c r="B744" s="1" t="s">
        <v>143</v>
      </c>
      <c r="C744" t="str">
        <f>RIGHT(A744,(LEN(A744)-8))</f>
        <v>85</v>
      </c>
      <c r="F744" t="str">
        <f>CONCATENATE(IF((COUNTA(C767)&gt;0),CONCATENATE(C767,", "),""),IF((LEN(C774)&gt;0),CONCATENATE(VLOOKUP(VALUE(C774),'Lookup tables'!$D$25:$E$27,2,FALSE),", "),""),CONCATENATE(VLOOKUP(VALUE(C756),'Lookup tables'!$A$2:$B$42,2,FALSE)," ledarförmåga, "),CONCATENATE(VLOOKUP(C769,'Lookup tables'!$D$29:$E$34,2,FALSE),", "),IF(AND((VALUE(C745)&lt;0),(COUNTA(D745)&lt;1)),"ingen skada",CONCATENATE("[b]skada +",IF((COUNTA(D745)&gt;0),D745,C745),"[/b]")))</f>
        <v>bra ledarförmåga, kontroversiell person, [b]skada +0[/b]</v>
      </c>
    </row>
    <row r="745" spans="1:6" ht="14.4">
      <c r="A745" s="19" t="s">
        <v>356</v>
      </c>
      <c r="B745" s="1" t="s">
        <v>145</v>
      </c>
      <c r="C745" t="str">
        <f t="shared" ref="C745:C763" si="175">RIGHT(A745,(LEN(A745)-4))</f>
        <v>0</v>
      </c>
      <c r="F745" t="s">
        <v>146</v>
      </c>
    </row>
    <row r="746" spans="1:6">
      <c r="A746" s="19" t="s">
        <v>245</v>
      </c>
      <c r="B746" s="1" t="s">
        <v>148</v>
      </c>
      <c r="C746" t="str">
        <f t="shared" si="175"/>
        <v>7</v>
      </c>
      <c r="F746" s="19" t="str">
        <f t="shared" ref="F746:F809" si="176">CONCATENATE("[th]",B747)</f>
        <v>[th]Kondition</v>
      </c>
    </row>
    <row r="747" spans="1:6">
      <c r="A747" s="19" t="s">
        <v>223</v>
      </c>
      <c r="B747" s="1" t="s">
        <v>150</v>
      </c>
      <c r="C747" t="str">
        <f t="shared" si="175"/>
        <v>7</v>
      </c>
      <c r="F747" s="19" t="s">
        <v>151</v>
      </c>
    </row>
    <row r="748" spans="1:6">
      <c r="A748" s="19" t="s">
        <v>389</v>
      </c>
      <c r="B748" s="1" t="s">
        <v>153</v>
      </c>
      <c r="C748" t="str">
        <f t="shared" si="175"/>
        <v>12</v>
      </c>
      <c r="F748" s="19" t="str">
        <f>CONCATENATE("[td]",VLOOKUP(IF((COUNTA(D747)&gt;0),D747,VALUE(C747)),'Lookup tables'!$A$2:$B$42,2,FALSE))</f>
        <v>[td]enastående</v>
      </c>
    </row>
    <row r="749" spans="1:6">
      <c r="A749" s="19" t="s">
        <v>320</v>
      </c>
      <c r="B749" s="1" t="s">
        <v>155</v>
      </c>
      <c r="C749" t="str">
        <f t="shared" si="175"/>
        <v>4</v>
      </c>
      <c r="F749" s="19" t="s">
        <v>141</v>
      </c>
    </row>
    <row r="750" spans="1:6">
      <c r="A750" s="19" t="s">
        <v>426</v>
      </c>
      <c r="B750" s="1" t="s">
        <v>157</v>
      </c>
      <c r="C750" t="str">
        <f t="shared" si="175"/>
        <v>9</v>
      </c>
      <c r="F750" s="19" t="str">
        <f t="shared" ref="F750" si="177">CONCATENATE("[th]",B754)</f>
        <v>[th]Målvakt</v>
      </c>
    </row>
    <row r="751" spans="1:6">
      <c r="A751" s="19" t="s">
        <v>225</v>
      </c>
      <c r="B751" s="1" t="s">
        <v>159</v>
      </c>
      <c r="C751" t="str">
        <f t="shared" si="175"/>
        <v>2</v>
      </c>
      <c r="F751" s="19" t="s">
        <v>151</v>
      </c>
    </row>
    <row r="752" spans="1:6">
      <c r="A752" s="19" t="s">
        <v>427</v>
      </c>
      <c r="B752" s="1" t="s">
        <v>161</v>
      </c>
      <c r="C752" t="str">
        <f t="shared" si="175"/>
        <v>7</v>
      </c>
      <c r="F752" s="19" t="str">
        <f>CONCATENATE("[td]",VLOOKUP(IF((COUNTA(D754)&gt;0),D754,VALUE(C754)),'Lookup tables'!$A$2:$B$42,2,FALSE))</f>
        <v>[td]katastrofal</v>
      </c>
    </row>
    <row r="753" spans="1:6">
      <c r="A753" s="19" t="s">
        <v>323</v>
      </c>
      <c r="B753" s="1" t="s">
        <v>163</v>
      </c>
      <c r="C753" t="str">
        <f t="shared" si="175"/>
        <v>16</v>
      </c>
      <c r="F753" s="19" t="s">
        <v>164</v>
      </c>
    </row>
    <row r="754" spans="1:6">
      <c r="A754" s="19" t="s">
        <v>287</v>
      </c>
      <c r="B754" s="1" t="s">
        <v>166</v>
      </c>
      <c r="C754" t="str">
        <f t="shared" si="175"/>
        <v>1</v>
      </c>
      <c r="F754" s="19" t="s">
        <v>136</v>
      </c>
    </row>
    <row r="755" spans="1:6">
      <c r="A755" s="19" t="s">
        <v>324</v>
      </c>
      <c r="B755" s="1" t="s">
        <v>168</v>
      </c>
      <c r="C755" t="str">
        <f t="shared" si="175"/>
        <v>7</v>
      </c>
      <c r="F755" s="19" t="str">
        <f t="shared" ref="F755" si="178">CONCATENATE("[th]",B748)</f>
        <v>[th]Spelupplägg</v>
      </c>
    </row>
    <row r="756" spans="1:6">
      <c r="A756" s="19" t="s">
        <v>338</v>
      </c>
      <c r="B756" s="1" t="s">
        <v>170</v>
      </c>
      <c r="C756" t="str">
        <f t="shared" si="175"/>
        <v>5</v>
      </c>
      <c r="F756" s="19" t="s">
        <v>151</v>
      </c>
    </row>
    <row r="757" spans="1:6">
      <c r="A757" s="19" t="s">
        <v>428</v>
      </c>
      <c r="B757" s="1" t="s">
        <v>172</v>
      </c>
      <c r="C757" t="str">
        <f t="shared" si="175"/>
        <v>346100</v>
      </c>
      <c r="F757" s="19" t="str">
        <f>CONCATENATE("[td]",VLOOKUP(IF((COUNTA(D748)&gt;0),D748,VALUE(C748)),'Lookup tables'!$A$2:$B$42,2,FALSE))</f>
        <v>[td]övernaturlig</v>
      </c>
    </row>
    <row r="758" spans="1:6">
      <c r="A758" s="19" t="s">
        <v>429</v>
      </c>
      <c r="B758" s="1" t="s">
        <v>174</v>
      </c>
      <c r="C758" t="str">
        <f t="shared" si="175"/>
        <v>235480</v>
      </c>
      <c r="F758" s="19" t="s">
        <v>141</v>
      </c>
    </row>
    <row r="759" spans="1:6">
      <c r="A759" s="19" t="s">
        <v>421</v>
      </c>
      <c r="B759" s="1" t="s">
        <v>176</v>
      </c>
      <c r="C759" t="str">
        <f t="shared" si="175"/>
        <v>37</v>
      </c>
      <c r="F759" s="19" t="str">
        <f t="shared" ref="F759" si="179">CONCATENATE("[th]",B750)</f>
        <v>[th]Framspel</v>
      </c>
    </row>
    <row r="760" spans="1:6">
      <c r="A760" s="19" t="s">
        <v>177</v>
      </c>
      <c r="B760" s="1" t="s">
        <v>178</v>
      </c>
      <c r="C760" t="str">
        <f t="shared" si="175"/>
        <v>0</v>
      </c>
      <c r="F760" s="19" t="s">
        <v>151</v>
      </c>
    </row>
    <row r="761" spans="1:6">
      <c r="A761" s="19" t="s">
        <v>179</v>
      </c>
      <c r="B761" s="1" t="s">
        <v>180</v>
      </c>
      <c r="C761" t="str">
        <f t="shared" si="175"/>
        <v>0</v>
      </c>
      <c r="F761" s="19" t="str">
        <f>CONCATENATE("[td]",VLOOKUP(IF((COUNTA(D750)&gt;0),D750,VALUE(C750)),'Lookup tables'!$A$2:$B$42,2,FALSE))</f>
        <v>[td]unik</v>
      </c>
    </row>
    <row r="762" spans="1:6">
      <c r="A762" s="19" t="s">
        <v>181</v>
      </c>
      <c r="B762" s="1" t="s">
        <v>182</v>
      </c>
      <c r="C762" t="str">
        <f t="shared" si="175"/>
        <v>0</v>
      </c>
      <c r="F762" s="19" t="s">
        <v>164</v>
      </c>
    </row>
    <row r="763" spans="1:6">
      <c r="A763" s="19" t="s">
        <v>405</v>
      </c>
      <c r="B763" s="1" t="s">
        <v>184</v>
      </c>
      <c r="C763" t="str">
        <f t="shared" si="175"/>
        <v>1</v>
      </c>
      <c r="F763" s="19" t="s">
        <v>136</v>
      </c>
    </row>
    <row r="764" spans="1:6">
      <c r="A764" s="19" t="s">
        <v>185</v>
      </c>
      <c r="B764" s="1" t="s">
        <v>186</v>
      </c>
      <c r="C764" t="str">
        <f>RIGHT(A764,(LEN(A764)-10))</f>
        <v>1</v>
      </c>
      <c r="F764" s="19" t="str">
        <f t="shared" ref="F764" si="180">CONCATENATE("[th]",B751)</f>
        <v>[th]Ytter</v>
      </c>
    </row>
    <row r="765" spans="1:6">
      <c r="A765" s="19" t="s">
        <v>187</v>
      </c>
      <c r="B765" s="1" t="s">
        <v>188</v>
      </c>
      <c r="C765" t="str">
        <f>RIGHT(A765,(LEN(A765)-9))</f>
        <v>0</v>
      </c>
      <c r="F765" s="19" t="s">
        <v>151</v>
      </c>
    </row>
    <row r="766" spans="1:6">
      <c r="A766" s="19" t="s">
        <v>406</v>
      </c>
      <c r="B766" s="1" t="s">
        <v>190</v>
      </c>
      <c r="C766" t="str">
        <f>RIGHT(A766,(LEN(A766)-11))</f>
        <v>2</v>
      </c>
      <c r="F766" s="19" t="str">
        <f>CONCATENATE("[td]",VLOOKUP(IF((COUNTA(D751)&gt;0),D751,VALUE(C751)),'Lookup tables'!$A$2:$B$42,2,FALSE))</f>
        <v>[td]usel</v>
      </c>
    </row>
    <row r="767" spans="1:6">
      <c r="A767" s="19" t="s">
        <v>407</v>
      </c>
      <c r="B767" s="1" t="s">
        <v>190</v>
      </c>
      <c r="F767" s="19" t="s">
        <v>141</v>
      </c>
    </row>
    <row r="768" spans="1:6">
      <c r="A768" s="19" t="s">
        <v>293</v>
      </c>
      <c r="B768" s="1" t="s">
        <v>193</v>
      </c>
      <c r="C768" t="str">
        <f>RIGHT(A768,(LEN(A768)-11))</f>
        <v>1</v>
      </c>
      <c r="F768" s="19" t="str">
        <f t="shared" ref="F768" si="181">CONCATENATE("[th]",B753)</f>
        <v>[th]Försvar</v>
      </c>
    </row>
    <row r="769" spans="1:6">
      <c r="A769" s="19" t="s">
        <v>294</v>
      </c>
      <c r="B769" s="1" t="s">
        <v>193</v>
      </c>
      <c r="C769" t="str">
        <f>RIGHT(A769,(LEN(A769)-16))</f>
        <v>controversial person</v>
      </c>
      <c r="F769" s="19" t="s">
        <v>151</v>
      </c>
    </row>
    <row r="770" spans="1:6">
      <c r="A770" s="19" t="s">
        <v>312</v>
      </c>
      <c r="B770" s="1" t="s">
        <v>196</v>
      </c>
      <c r="C770" t="str">
        <f>RIGHT(A770,(LEN(A770)-8))</f>
        <v>4</v>
      </c>
      <c r="F770" s="19" t="str">
        <f>CONCATENATE("[td]",VLOOKUP(IF((COUNTA(D753)&gt;0),D753,VALUE(C753)),'Lookup tables'!$A$2:$B$42,2,FALSE))</f>
        <v>[td]utomjordisk</v>
      </c>
    </row>
    <row r="771" spans="1:6">
      <c r="A771" s="19" t="s">
        <v>313</v>
      </c>
      <c r="B771" s="1" t="s">
        <v>196</v>
      </c>
      <c r="C771" t="str">
        <f>RIGHT(A771,(LEN(A771)-13))</f>
        <v>righteous</v>
      </c>
      <c r="F771" s="19" t="s">
        <v>164</v>
      </c>
    </row>
    <row r="772" spans="1:6">
      <c r="A772" s="19" t="s">
        <v>198</v>
      </c>
      <c r="B772" s="1" t="s">
        <v>199</v>
      </c>
      <c r="C772" t="str">
        <f>RIGHT(A772,(LEN(A772)-15))</f>
        <v>0</v>
      </c>
      <c r="F772" s="19" t="s">
        <v>136</v>
      </c>
    </row>
    <row r="773" spans="1:6">
      <c r="A773" s="19" t="s">
        <v>200</v>
      </c>
      <c r="B773" s="1" t="s">
        <v>199</v>
      </c>
      <c r="C773" t="str">
        <f>RIGHT(A773,(LEN(A773)-20))</f>
        <v>tranquil</v>
      </c>
      <c r="F773" s="19" t="str">
        <f t="shared" ref="F773" si="182">CONCATENATE("[th]",B749)</f>
        <v>[th]Målgörare</v>
      </c>
    </row>
    <row r="774" spans="1:6">
      <c r="A774" s="19" t="s">
        <v>237</v>
      </c>
      <c r="B774" s="1" t="s">
        <v>202</v>
      </c>
      <c r="C774" t="str">
        <f>RIGHT(A774,(LEN(A774)-12))</f>
        <v/>
      </c>
      <c r="F774" s="19" t="s">
        <v>151</v>
      </c>
    </row>
    <row r="775" spans="1:6">
      <c r="A775" s="19" t="s">
        <v>238</v>
      </c>
      <c r="B775" s="1" t="s">
        <v>204</v>
      </c>
      <c r="C775" t="str">
        <f>RIGHT(A775,(LEN(A775)-13))</f>
        <v/>
      </c>
      <c r="F775" s="19" t="str">
        <f>CONCATENATE("[td]",VLOOKUP(IF((COUNTA(D749)&gt;0),D749,VALUE(C749)),'Lookup tables'!$A$2:$B$42,2,FALSE))</f>
        <v>[td]hyfsad</v>
      </c>
    </row>
    <row r="776" spans="1:6">
      <c r="A776" s="19" t="s">
        <v>205</v>
      </c>
      <c r="B776" s="1" t="s">
        <v>206</v>
      </c>
      <c r="C776" t="str">
        <f>RIGHT(A776,(LEN(A776)-7))</f>
        <v>0</v>
      </c>
      <c r="F776" s="19" t="s">
        <v>141</v>
      </c>
    </row>
    <row r="777" spans="1:6">
      <c r="A777" s="19" t="s">
        <v>365</v>
      </c>
      <c r="B777" s="1" t="s">
        <v>208</v>
      </c>
      <c r="C777" t="str">
        <f>RIGHT(A777,(LEN(A777)-13))</f>
        <v>4</v>
      </c>
      <c r="F777" s="19" t="str">
        <f t="shared" ref="F777" si="183">CONCATENATE("[th]",B752)</f>
        <v>[th]Fasta situationer</v>
      </c>
    </row>
    <row r="778" spans="1:6">
      <c r="A778" s="19" t="s">
        <v>209</v>
      </c>
      <c r="B778" s="1" t="s">
        <v>210</v>
      </c>
      <c r="C778" t="str">
        <f>RIGHT(A778,(LEN(A778)-15))</f>
        <v>0</v>
      </c>
      <c r="F778" s="19" t="s">
        <v>151</v>
      </c>
    </row>
    <row r="779" spans="1:6">
      <c r="A779" s="19" t="s">
        <v>211</v>
      </c>
      <c r="B779" s="1" t="s">
        <v>212</v>
      </c>
      <c r="C779" t="str">
        <f>RIGHT(A779,(LEN(A779)-15))</f>
        <v>3000</v>
      </c>
      <c r="F779" s="19" t="str">
        <f>CONCATENATE("[td]",VLOOKUP(IF((COUNTA(D752)&gt;0),D752,VALUE(C752)),'Lookup tables'!$A$2:$B$42,2,FALSE))</f>
        <v>[td]enastående</v>
      </c>
    </row>
    <row r="780" spans="1:6">
      <c r="A780" s="19" t="s">
        <v>430</v>
      </c>
      <c r="B780" s="1" t="s">
        <v>214</v>
      </c>
      <c r="C780" t="str">
        <f>RIGHT(A780,(LEN(A780)-5))</f>
        <v>1</v>
      </c>
      <c r="F780" s="19" t="s">
        <v>215</v>
      </c>
    </row>
    <row r="781" spans="1:6" ht="14.4">
      <c r="A781" s="19" t="s">
        <v>431</v>
      </c>
      <c r="B781" s="1" t="s">
        <v>217</v>
      </c>
      <c r="C781" t="str">
        <f>RIGHT(A781,(LEN(A781)-8))</f>
        <v>10</v>
      </c>
      <c r="F781" t="str">
        <f t="shared" ref="F781:F844" si="184">IF((COUNTA(D781)&gt;0),CONCATENATE("Övrigt: ",D781),"")</f>
        <v/>
      </c>
    </row>
    <row r="782" spans="1:6">
      <c r="A782" s="19" t="s">
        <v>432</v>
      </c>
      <c r="B782" s="11" t="s">
        <v>135</v>
      </c>
      <c r="C782" s="19" t="str">
        <f>MID(A782,8,(LEN(A782)-8))</f>
        <v>253758767</v>
      </c>
      <c r="F782" s="19" t="str">
        <f t="shared" ref="F782:F845" si="185">CONCATENATE("[hr][b]",C783,"[/b] ","[playerid=",C782,"]")</f>
        <v>[hr][b]Fredrik Karlsson[/b] [playerid=253758767]</v>
      </c>
    </row>
    <row r="783" spans="1:6" ht="14.4">
      <c r="A783" s="19" t="s">
        <v>433</v>
      </c>
      <c r="B783" s="11" t="s">
        <v>138</v>
      </c>
      <c r="C783" s="19" t="str">
        <f>RIGHT(A783,(LEN(A783)-5))</f>
        <v>Fredrik Karlsson</v>
      </c>
      <c r="F783" t="str">
        <f t="shared" ref="F783" si="186">CONCATENATE(C784," år och ",C785," dagar, TSI = ",C799,", Lön = ",C798)</f>
        <v>27 år och 47 dagar, TSI = 298720, Lön = 483360</v>
      </c>
    </row>
    <row r="784" spans="1:6" ht="14.4">
      <c r="A784" s="19" t="s">
        <v>220</v>
      </c>
      <c r="B784" s="1" t="s">
        <v>140</v>
      </c>
      <c r="C784" t="str">
        <f>RIGHT(A784,(LEN(A784)-4))</f>
        <v>27</v>
      </c>
      <c r="F784" t="str">
        <f>CONCATENATE(VLOOKUP(IF((COUNTA(D787)&gt;0),D787,VALUE(C787)),'Lookup tables'!$A$2:$B$42,2,FALSE)," form, ",VLOOKUP(IF((COUNTA(D788)&gt;0),D788,VALUE(C788)),'Lookup tables'!$A$2:$B$42,2,FALSE)," kondition, ",VLOOKUP(IF((COUNTA(D796)&gt;0),D796,VALUE(C796)),'Lookup tables'!$A$2:$B$42,2,FALSE)," rutin")</f>
        <v>enastående form, enastående kondition, fenomenal rutin</v>
      </c>
    </row>
    <row r="785" spans="1:6" ht="14.4">
      <c r="A785" s="19" t="s">
        <v>434</v>
      </c>
      <c r="B785" s="1" t="s">
        <v>143</v>
      </c>
      <c r="C785" t="str">
        <f>RIGHT(A785,(LEN(A785)-8))</f>
        <v>47</v>
      </c>
      <c r="F785" t="str">
        <f>CONCATENATE(IF((COUNTA(C808)&gt;0),CONCATENATE(C808,", "),""),IF((LEN(C815)&gt;0),CONCATENATE(VLOOKUP(VALUE(C815),'Lookup tables'!$D$25:$E$27,2,FALSE),", "),""),CONCATENATE(VLOOKUP(VALUE(C797),'Lookup tables'!$A$2:$B$42,2,FALSE)," ledarförmåga, "),CONCATENATE(VLOOKUP(C810,'Lookup tables'!$D$29:$E$34,2,FALSE),", "),IF(AND((VALUE(C786)&lt;0),(COUNTA(D786)&lt;1)),"ingen skada",CONCATENATE("[b]skada +",IF((COUNTA(D786)&gt;0),D786,C786),"[/b]")))</f>
        <v>usel ledarförmåga, kontroversiell person, ingen skada</v>
      </c>
    </row>
    <row r="786" spans="1:6" ht="14.4">
      <c r="A786" s="19" t="s">
        <v>144</v>
      </c>
      <c r="B786" s="1" t="s">
        <v>145</v>
      </c>
      <c r="C786" t="str">
        <f t="shared" ref="C786:C804" si="187">RIGHT(A786,(LEN(A786)-4))</f>
        <v>-1</v>
      </c>
      <c r="F786" t="s">
        <v>146</v>
      </c>
    </row>
    <row r="787" spans="1:6">
      <c r="A787" s="19" t="s">
        <v>245</v>
      </c>
      <c r="B787" s="1" t="s">
        <v>148</v>
      </c>
      <c r="C787" t="str">
        <f t="shared" si="187"/>
        <v>7</v>
      </c>
      <c r="F787" s="19" t="str">
        <f t="shared" ref="F787:F850" si="188">CONCATENATE("[th]",B788)</f>
        <v>[th]Kondition</v>
      </c>
    </row>
    <row r="788" spans="1:6">
      <c r="A788" s="19" t="s">
        <v>223</v>
      </c>
      <c r="B788" s="1" t="s">
        <v>150</v>
      </c>
      <c r="C788" t="str">
        <f t="shared" si="187"/>
        <v>7</v>
      </c>
      <c r="F788" s="19" t="s">
        <v>151</v>
      </c>
    </row>
    <row r="789" spans="1:6">
      <c r="A789" s="19" t="s">
        <v>435</v>
      </c>
      <c r="B789" s="1" t="s">
        <v>153</v>
      </c>
      <c r="C789" t="str">
        <f t="shared" si="187"/>
        <v>4</v>
      </c>
      <c r="F789" s="19" t="str">
        <f>CONCATENATE("[td]",VLOOKUP(IF((COUNTA(D788)&gt;0),D788,VALUE(C788)),'Lookup tables'!$A$2:$B$42,2,FALSE))</f>
        <v>[td]enastående</v>
      </c>
    </row>
    <row r="790" spans="1:6">
      <c r="A790" s="19" t="s">
        <v>436</v>
      </c>
      <c r="B790" s="1" t="s">
        <v>155</v>
      </c>
      <c r="C790" t="str">
        <f t="shared" si="187"/>
        <v>5</v>
      </c>
      <c r="F790" s="19" t="s">
        <v>141</v>
      </c>
    </row>
    <row r="791" spans="1:6">
      <c r="A791" s="19" t="s">
        <v>426</v>
      </c>
      <c r="B791" s="1" t="s">
        <v>157</v>
      </c>
      <c r="C791" t="str">
        <f t="shared" si="187"/>
        <v>9</v>
      </c>
      <c r="F791" s="19" t="str">
        <f t="shared" ref="F791" si="189">CONCATENATE("[th]",B795)</f>
        <v>[th]Målvakt</v>
      </c>
    </row>
    <row r="792" spans="1:6">
      <c r="A792" s="19" t="s">
        <v>437</v>
      </c>
      <c r="B792" s="1" t="s">
        <v>159</v>
      </c>
      <c r="C792" t="str">
        <f t="shared" si="187"/>
        <v>14</v>
      </c>
      <c r="F792" s="19" t="s">
        <v>151</v>
      </c>
    </row>
    <row r="793" spans="1:6">
      <c r="A793" s="19" t="s">
        <v>438</v>
      </c>
      <c r="B793" s="1" t="s">
        <v>161</v>
      </c>
      <c r="C793" t="str">
        <f t="shared" si="187"/>
        <v>1</v>
      </c>
      <c r="F793" s="19" t="str">
        <f>CONCATENATE("[td]",VLOOKUP(IF((COUNTA(D795)&gt;0),D795,VALUE(C795)),'Lookup tables'!$A$2:$B$42,2,FALSE))</f>
        <v>[td]katastrofal</v>
      </c>
    </row>
    <row r="794" spans="1:6">
      <c r="A794" s="19" t="s">
        <v>323</v>
      </c>
      <c r="B794" s="1" t="s">
        <v>163</v>
      </c>
      <c r="C794" t="str">
        <f t="shared" si="187"/>
        <v>16</v>
      </c>
      <c r="F794" s="19" t="s">
        <v>164</v>
      </c>
    </row>
    <row r="795" spans="1:6">
      <c r="A795" s="19" t="s">
        <v>287</v>
      </c>
      <c r="B795" s="1" t="s">
        <v>166</v>
      </c>
      <c r="C795" t="str">
        <f t="shared" si="187"/>
        <v>1</v>
      </c>
      <c r="F795" s="19" t="s">
        <v>136</v>
      </c>
    </row>
    <row r="796" spans="1:6">
      <c r="A796" s="19" t="s">
        <v>228</v>
      </c>
      <c r="B796" s="1" t="s">
        <v>168</v>
      </c>
      <c r="C796" t="str">
        <f t="shared" si="187"/>
        <v>8</v>
      </c>
      <c r="F796" s="19" t="str">
        <f t="shared" ref="F796" si="190">CONCATENATE("[th]",B789)</f>
        <v>[th]Spelupplägg</v>
      </c>
    </row>
    <row r="797" spans="1:6">
      <c r="A797" s="19" t="s">
        <v>439</v>
      </c>
      <c r="B797" s="1" t="s">
        <v>170</v>
      </c>
      <c r="C797" t="str">
        <f t="shared" si="187"/>
        <v>2</v>
      </c>
      <c r="F797" s="19" t="s">
        <v>151</v>
      </c>
    </row>
    <row r="798" spans="1:6">
      <c r="A798" s="19" t="s">
        <v>440</v>
      </c>
      <c r="B798" s="1" t="s">
        <v>172</v>
      </c>
      <c r="C798" t="str">
        <f t="shared" si="187"/>
        <v>483360</v>
      </c>
      <c r="F798" s="19" t="str">
        <f>CONCATENATE("[td]",VLOOKUP(IF((COUNTA(D789)&gt;0),D789,VALUE(C789)),'Lookup tables'!$A$2:$B$42,2,FALSE))</f>
        <v>[td]hyfsad</v>
      </c>
    </row>
    <row r="799" spans="1:6">
      <c r="A799" s="19" t="s">
        <v>441</v>
      </c>
      <c r="B799" s="1" t="s">
        <v>174</v>
      </c>
      <c r="C799" t="str">
        <f t="shared" si="187"/>
        <v>298720</v>
      </c>
      <c r="F799" s="19" t="s">
        <v>141</v>
      </c>
    </row>
    <row r="800" spans="1:6">
      <c r="A800" s="19" t="s">
        <v>385</v>
      </c>
      <c r="B800" s="1" t="s">
        <v>176</v>
      </c>
      <c r="C800" t="str">
        <f t="shared" si="187"/>
        <v>21</v>
      </c>
      <c r="F800" s="19" t="str">
        <f t="shared" ref="F800" si="191">CONCATENATE("[th]",B791)</f>
        <v>[th]Framspel</v>
      </c>
    </row>
    <row r="801" spans="1:6">
      <c r="A801" s="19" t="s">
        <v>177</v>
      </c>
      <c r="B801" s="1" t="s">
        <v>178</v>
      </c>
      <c r="C801" t="str">
        <f t="shared" si="187"/>
        <v>0</v>
      </c>
      <c r="F801" s="19" t="s">
        <v>151</v>
      </c>
    </row>
    <row r="802" spans="1:6">
      <c r="A802" s="19" t="s">
        <v>179</v>
      </c>
      <c r="B802" s="1" t="s">
        <v>180</v>
      </c>
      <c r="C802" t="str">
        <f t="shared" si="187"/>
        <v>0</v>
      </c>
      <c r="F802" s="19" t="str">
        <f>CONCATENATE("[td]",VLOOKUP(IF((COUNTA(D791)&gt;0),D791,VALUE(C791)),'Lookup tables'!$A$2:$B$42,2,FALSE))</f>
        <v>[td]unik</v>
      </c>
    </row>
    <row r="803" spans="1:6">
      <c r="A803" s="19" t="s">
        <v>181</v>
      </c>
      <c r="B803" s="1" t="s">
        <v>182</v>
      </c>
      <c r="C803" t="str">
        <f t="shared" si="187"/>
        <v>0</v>
      </c>
      <c r="F803" s="19" t="s">
        <v>164</v>
      </c>
    </row>
    <row r="804" spans="1:6">
      <c r="A804" s="19" t="s">
        <v>183</v>
      </c>
      <c r="B804" s="1" t="s">
        <v>184</v>
      </c>
      <c r="C804" t="str">
        <f t="shared" si="187"/>
        <v>0</v>
      </c>
      <c r="F804" s="19" t="s">
        <v>136</v>
      </c>
    </row>
    <row r="805" spans="1:6">
      <c r="A805" s="19" t="s">
        <v>185</v>
      </c>
      <c r="B805" s="1" t="s">
        <v>186</v>
      </c>
      <c r="C805" t="str">
        <f>RIGHT(A805,(LEN(A805)-10))</f>
        <v>1</v>
      </c>
      <c r="F805" s="19" t="str">
        <f t="shared" ref="F805" si="192">CONCATENATE("[th]",B792)</f>
        <v>[th]Ytter</v>
      </c>
    </row>
    <row r="806" spans="1:6">
      <c r="A806" s="19" t="s">
        <v>187</v>
      </c>
      <c r="B806" s="1" t="s">
        <v>188</v>
      </c>
      <c r="C806" t="str">
        <f>RIGHT(A806,(LEN(A806)-9))</f>
        <v>0</v>
      </c>
      <c r="F806" s="19" t="s">
        <v>151</v>
      </c>
    </row>
    <row r="807" spans="1:6">
      <c r="A807" s="19" t="s">
        <v>406</v>
      </c>
      <c r="B807" s="1" t="s">
        <v>190</v>
      </c>
      <c r="C807" t="str">
        <f>RIGHT(A807,(LEN(A807)-11))</f>
        <v>2</v>
      </c>
      <c r="F807" s="19" t="str">
        <f>CONCATENATE("[td]",VLOOKUP(IF((COUNTA(D792)&gt;0),D792,VALUE(C792)),'Lookup tables'!$A$2:$B$42,2,FALSE))</f>
        <v>[td]himmelsk</v>
      </c>
    </row>
    <row r="808" spans="1:6">
      <c r="A808" s="19" t="s">
        <v>407</v>
      </c>
      <c r="B808" s="1" t="s">
        <v>190</v>
      </c>
      <c r="F808" s="19" t="s">
        <v>141</v>
      </c>
    </row>
    <row r="809" spans="1:6">
      <c r="A809" s="19" t="s">
        <v>293</v>
      </c>
      <c r="B809" s="1" t="s">
        <v>193</v>
      </c>
      <c r="C809" t="str">
        <f>RIGHT(A809,(LEN(A809)-11))</f>
        <v>1</v>
      </c>
      <c r="F809" s="19" t="str">
        <f t="shared" ref="F809" si="193">CONCATENATE("[th]",B794)</f>
        <v>[th]Försvar</v>
      </c>
    </row>
    <row r="810" spans="1:6">
      <c r="A810" s="19" t="s">
        <v>294</v>
      </c>
      <c r="B810" s="1" t="s">
        <v>193</v>
      </c>
      <c r="C810" t="str">
        <f>RIGHT(A810,(LEN(A810)-16))</f>
        <v>controversial person</v>
      </c>
      <c r="F810" s="19" t="s">
        <v>151</v>
      </c>
    </row>
    <row r="811" spans="1:6">
      <c r="A811" s="19" t="s">
        <v>235</v>
      </c>
      <c r="B811" s="1" t="s">
        <v>196</v>
      </c>
      <c r="C811" t="str">
        <f>RIGHT(A811,(LEN(A811)-8))</f>
        <v>3</v>
      </c>
      <c r="F811" s="19" t="str">
        <f>CONCATENATE("[td]",VLOOKUP(IF((COUNTA(D794)&gt;0),D794,VALUE(C794)),'Lookup tables'!$A$2:$B$42,2,FALSE))</f>
        <v>[td]utomjordisk</v>
      </c>
    </row>
    <row r="812" spans="1:6">
      <c r="A812" s="19" t="s">
        <v>236</v>
      </c>
      <c r="B812" s="1" t="s">
        <v>196</v>
      </c>
      <c r="C812" t="str">
        <f>RIGHT(A812,(LEN(A812)-13))</f>
        <v>upright</v>
      </c>
      <c r="F812" s="19" t="s">
        <v>164</v>
      </c>
    </row>
    <row r="813" spans="1:6">
      <c r="A813" s="19" t="s">
        <v>258</v>
      </c>
      <c r="B813" s="1" t="s">
        <v>199</v>
      </c>
      <c r="C813" t="str">
        <f>RIGHT(A813,(LEN(A813)-15))</f>
        <v>1</v>
      </c>
      <c r="F813" s="19" t="s">
        <v>136</v>
      </c>
    </row>
    <row r="814" spans="1:6">
      <c r="A814" s="19" t="s">
        <v>259</v>
      </c>
      <c r="B814" s="1" t="s">
        <v>199</v>
      </c>
      <c r="C814" t="str">
        <f>RIGHT(A814,(LEN(A814)-20))</f>
        <v>calm</v>
      </c>
      <c r="F814" s="19" t="str">
        <f t="shared" ref="F814" si="194">CONCATENATE("[th]",B790)</f>
        <v>[th]Målgörare</v>
      </c>
    </row>
    <row r="815" spans="1:6">
      <c r="A815" s="19" t="s">
        <v>237</v>
      </c>
      <c r="B815" s="1" t="s">
        <v>202</v>
      </c>
      <c r="C815" t="str">
        <f>RIGHT(A815,(LEN(A815)-12))</f>
        <v/>
      </c>
      <c r="F815" s="19" t="s">
        <v>151</v>
      </c>
    </row>
    <row r="816" spans="1:6">
      <c r="A816" s="19" t="s">
        <v>238</v>
      </c>
      <c r="B816" s="1" t="s">
        <v>204</v>
      </c>
      <c r="C816" t="str">
        <f>RIGHT(A816,(LEN(A816)-13))</f>
        <v/>
      </c>
      <c r="F816" s="19" t="str">
        <f>CONCATENATE("[td]",VLOOKUP(IF((COUNTA(D790)&gt;0),D790,VALUE(C790)),'Lookup tables'!$A$2:$B$42,2,FALSE))</f>
        <v>[td]bra</v>
      </c>
    </row>
    <row r="817" spans="1:6">
      <c r="A817" s="19" t="s">
        <v>205</v>
      </c>
      <c r="B817" s="1" t="s">
        <v>206</v>
      </c>
      <c r="C817" t="str">
        <f>RIGHT(A817,(LEN(A817)-7))</f>
        <v>0</v>
      </c>
      <c r="F817" s="19" t="s">
        <v>141</v>
      </c>
    </row>
    <row r="818" spans="1:6">
      <c r="A818" s="19" t="s">
        <v>365</v>
      </c>
      <c r="B818" s="1" t="s">
        <v>208</v>
      </c>
      <c r="C818" t="str">
        <f>RIGHT(A818,(LEN(A818)-13))</f>
        <v>4</v>
      </c>
      <c r="F818" s="19" t="str">
        <f t="shared" ref="F818" si="195">CONCATENATE("[th]",B793)</f>
        <v>[th]Fasta situationer</v>
      </c>
    </row>
    <row r="819" spans="1:6">
      <c r="A819" s="19" t="s">
        <v>209</v>
      </c>
      <c r="B819" s="1" t="s">
        <v>210</v>
      </c>
      <c r="C819" t="str">
        <f>RIGHT(A819,(LEN(A819)-15))</f>
        <v>0</v>
      </c>
      <c r="F819" s="19" t="s">
        <v>151</v>
      </c>
    </row>
    <row r="820" spans="1:6">
      <c r="A820" s="19" t="s">
        <v>211</v>
      </c>
      <c r="B820" s="1" t="s">
        <v>212</v>
      </c>
      <c r="C820" t="str">
        <f>RIGHT(A820,(LEN(A820)-15))</f>
        <v>3000</v>
      </c>
      <c r="F820" s="19" t="str">
        <f>CONCATENATE("[td]",VLOOKUP(IF((COUNTA(D793)&gt;0),D793,VALUE(C793)),'Lookup tables'!$A$2:$B$42,2,FALSE))</f>
        <v>[td]katastrofal</v>
      </c>
    </row>
    <row r="821" spans="1:6">
      <c r="A821" s="19" t="s">
        <v>239</v>
      </c>
      <c r="B821" s="1" t="s">
        <v>214</v>
      </c>
      <c r="C821" t="str">
        <f>RIGHT(A821,(LEN(A821)-5))</f>
        <v>0</v>
      </c>
      <c r="F821" s="19" t="s">
        <v>215</v>
      </c>
    </row>
    <row r="822" spans="1:6" ht="14.4">
      <c r="A822" s="19" t="s">
        <v>240</v>
      </c>
      <c r="B822" s="1" t="s">
        <v>217</v>
      </c>
      <c r="C822" t="str">
        <f>RIGHT(A822,(LEN(A822)-8))</f>
        <v>0</v>
      </c>
      <c r="F822" t="str">
        <f t="shared" ref="F822:F885" si="196">IF((COUNTA(D822)&gt;0),CONCATENATE("Övrigt: ",D822),"")</f>
        <v/>
      </c>
    </row>
    <row r="823" spans="1:6">
      <c r="A823" s="19" t="s">
        <v>442</v>
      </c>
      <c r="B823" s="11" t="s">
        <v>135</v>
      </c>
      <c r="C823" s="19" t="str">
        <f>MID(A823,8,(LEN(A823)-8))</f>
        <v>209814032</v>
      </c>
      <c r="F823" s="19" t="str">
        <f t="shared" ref="F823:F886" si="197">CONCATENATE("[hr][b]",C824,"[/b] ","[playerid=",C823,"]")</f>
        <v>[hr][b]Håkan Rodskog[/b] [playerid=209814032]</v>
      </c>
    </row>
    <row r="824" spans="1:6" ht="14.4">
      <c r="A824" s="19" t="s">
        <v>443</v>
      </c>
      <c r="B824" s="11" t="s">
        <v>138</v>
      </c>
      <c r="C824" s="19" t="str">
        <f>RIGHT(A824,(LEN(A824)-5))</f>
        <v>Håkan Rodskog</v>
      </c>
      <c r="F824" t="str">
        <f t="shared" ref="F824" si="198">CONCATENATE(C825," år och ",C826," dagar, TSI = ",C840,", Lön = ",C839)</f>
        <v>30 år och 104 dagar, TSI = 156090, Lön = 508680</v>
      </c>
    </row>
    <row r="825" spans="1:6" ht="14.4">
      <c r="A825" s="19" t="s">
        <v>345</v>
      </c>
      <c r="B825" s="1" t="s">
        <v>140</v>
      </c>
      <c r="C825" t="str">
        <f>RIGHT(A825,(LEN(A825)-4))</f>
        <v>30</v>
      </c>
      <c r="F825" t="str">
        <f>CONCATENATE(VLOOKUP(IF((COUNTA(D828)&gt;0),D828,VALUE(C828)),'Lookup tables'!$A$2:$B$42,2,FALSE)," form, ",VLOOKUP(IF((COUNTA(D829)&gt;0),D829,VALUE(C829)),'Lookup tables'!$A$2:$B$42,2,FALSE)," kondition, ",VLOOKUP(IF((COUNTA(D837)&gt;0),D837,VALUE(C837)),'Lookup tables'!$A$2:$B$42,2,FALSE)," rutin")</f>
        <v>enastående form, enastående kondition, gudomlig rutin</v>
      </c>
    </row>
    <row r="826" spans="1:6" ht="14.4">
      <c r="A826" s="19" t="s">
        <v>444</v>
      </c>
      <c r="B826" s="1" t="s">
        <v>143</v>
      </c>
      <c r="C826" t="str">
        <f>RIGHT(A826,(LEN(A826)-8))</f>
        <v>104</v>
      </c>
      <c r="F826" t="str">
        <f>CONCATENATE(IF((COUNTA(C849)&gt;0),CONCATENATE(C849,", "),""),IF((LEN(C856)&gt;0),CONCATENATE(VLOOKUP(VALUE(C856),'Lookup tables'!$D$25:$E$27,2,FALSE),", "),""),CONCATENATE(VLOOKUP(VALUE(C838),'Lookup tables'!$A$2:$B$42,2,FALSE)," ledarförmåga, "),CONCATENATE(VLOOKUP(C851,'Lookup tables'!$D$29:$E$34,2,FALSE),", "),IF(AND((VALUE(C827)&lt;0),(COUNTA(D827)&lt;1)),"ingen skada",CONCATENATE("[b]skada +",IF((COUNTA(D827)&gt;0),D827,C827),"[/b]")))</f>
        <v>dålig ledarförmåga, kontroversiell person, ingen skada</v>
      </c>
    </row>
    <row r="827" spans="1:6" ht="14.4">
      <c r="A827" s="19" t="s">
        <v>144</v>
      </c>
      <c r="B827" s="1" t="s">
        <v>145</v>
      </c>
      <c r="C827" t="str">
        <f t="shared" ref="C827:C845" si="199">RIGHT(A827,(LEN(A827)-4))</f>
        <v>-1</v>
      </c>
      <c r="F827" t="s">
        <v>146</v>
      </c>
    </row>
    <row r="828" spans="1:6">
      <c r="A828" s="19" t="s">
        <v>245</v>
      </c>
      <c r="B828" s="1" t="s">
        <v>148</v>
      </c>
      <c r="C828" t="str">
        <f t="shared" si="199"/>
        <v>7</v>
      </c>
      <c r="F828" s="19" t="str">
        <f t="shared" ref="F828:F891" si="200">CONCATENATE("[th]",B829)</f>
        <v>[th]Kondition</v>
      </c>
    </row>
    <row r="829" spans="1:6">
      <c r="A829" s="19" t="s">
        <v>223</v>
      </c>
      <c r="B829" s="1" t="s">
        <v>150</v>
      </c>
      <c r="C829" t="str">
        <f t="shared" si="199"/>
        <v>7</v>
      </c>
      <c r="F829" s="19" t="s">
        <v>151</v>
      </c>
    </row>
    <row r="830" spans="1:6">
      <c r="A830" s="19" t="s">
        <v>445</v>
      </c>
      <c r="B830" s="1" t="s">
        <v>153</v>
      </c>
      <c r="C830" t="str">
        <f t="shared" si="199"/>
        <v>6</v>
      </c>
      <c r="F830" s="19" t="str">
        <f>CONCATENATE("[td]",VLOOKUP(IF((COUNTA(D829)&gt;0),D829,VALUE(C829)),'Lookup tables'!$A$2:$B$42,2,FALSE))</f>
        <v>[td]enastående</v>
      </c>
    </row>
    <row r="831" spans="1:6">
      <c r="A831" s="19" t="s">
        <v>320</v>
      </c>
      <c r="B831" s="1" t="s">
        <v>155</v>
      </c>
      <c r="C831" t="str">
        <f t="shared" si="199"/>
        <v>4</v>
      </c>
      <c r="F831" s="19" t="s">
        <v>141</v>
      </c>
    </row>
    <row r="832" spans="1:6">
      <c r="A832" s="19" t="s">
        <v>400</v>
      </c>
      <c r="B832" s="1" t="s">
        <v>157</v>
      </c>
      <c r="C832" t="str">
        <f t="shared" si="199"/>
        <v>6</v>
      </c>
      <c r="F832" s="19" t="str">
        <f t="shared" ref="F832" si="201">CONCATENATE("[th]",B836)</f>
        <v>[th]Målvakt</v>
      </c>
    </row>
    <row r="833" spans="1:6">
      <c r="A833" s="19" t="s">
        <v>446</v>
      </c>
      <c r="B833" s="1" t="s">
        <v>159</v>
      </c>
      <c r="C833" t="str">
        <f t="shared" si="199"/>
        <v>11</v>
      </c>
      <c r="F833" s="19" t="s">
        <v>151</v>
      </c>
    </row>
    <row r="834" spans="1:6">
      <c r="A834" s="19" t="s">
        <v>306</v>
      </c>
      <c r="B834" s="1" t="s">
        <v>161</v>
      </c>
      <c r="C834" t="str">
        <f t="shared" si="199"/>
        <v>20</v>
      </c>
      <c r="F834" s="19" t="str">
        <f>CONCATENATE("[td]",VLOOKUP(IF((COUNTA(D836)&gt;0),D836,VALUE(C836)),'Lookup tables'!$A$2:$B$42,2,FALSE))</f>
        <v>[td]katastrofal</v>
      </c>
    </row>
    <row r="835" spans="1:6">
      <c r="A835" s="19" t="s">
        <v>418</v>
      </c>
      <c r="B835" s="1" t="s">
        <v>163</v>
      </c>
      <c r="C835" t="str">
        <f t="shared" si="199"/>
        <v>17</v>
      </c>
      <c r="F835" s="19" t="s">
        <v>164</v>
      </c>
    </row>
    <row r="836" spans="1:6">
      <c r="A836" s="19" t="s">
        <v>287</v>
      </c>
      <c r="B836" s="1" t="s">
        <v>166</v>
      </c>
      <c r="C836" t="str">
        <f t="shared" si="199"/>
        <v>1</v>
      </c>
      <c r="F836" s="19" t="s">
        <v>136</v>
      </c>
    </row>
    <row r="837" spans="1:6">
      <c r="A837" s="19" t="s">
        <v>167</v>
      </c>
      <c r="B837" s="1" t="s">
        <v>168</v>
      </c>
      <c r="C837" t="str">
        <f t="shared" si="199"/>
        <v>20</v>
      </c>
      <c r="F837" s="19" t="str">
        <f t="shared" ref="F837" si="202">CONCATENATE("[th]",B830)</f>
        <v>[th]Spelupplägg</v>
      </c>
    </row>
    <row r="838" spans="1:6">
      <c r="A838" s="19" t="s">
        <v>229</v>
      </c>
      <c r="B838" s="1" t="s">
        <v>170</v>
      </c>
      <c r="C838" t="str">
        <f t="shared" si="199"/>
        <v>3</v>
      </c>
      <c r="F838" s="19" t="s">
        <v>151</v>
      </c>
    </row>
    <row r="839" spans="1:6">
      <c r="A839" s="19" t="s">
        <v>447</v>
      </c>
      <c r="B839" s="1" t="s">
        <v>172</v>
      </c>
      <c r="C839" t="str">
        <f t="shared" si="199"/>
        <v>508680</v>
      </c>
      <c r="F839" s="19" t="str">
        <f>CONCATENATE("[td]",VLOOKUP(IF((COUNTA(D830)&gt;0),D830,VALUE(C830)),'Lookup tables'!$A$2:$B$42,2,FALSE))</f>
        <v>[td]ypperlig</v>
      </c>
    </row>
    <row r="840" spans="1:6">
      <c r="A840" s="19" t="s">
        <v>448</v>
      </c>
      <c r="B840" s="1" t="s">
        <v>174</v>
      </c>
      <c r="C840" t="str">
        <f t="shared" si="199"/>
        <v>156090</v>
      </c>
      <c r="F840" s="19" t="s">
        <v>141</v>
      </c>
    </row>
    <row r="841" spans="1:6">
      <c r="A841" s="19" t="s">
        <v>449</v>
      </c>
      <c r="B841" s="1" t="s">
        <v>176</v>
      </c>
      <c r="C841" t="str">
        <f t="shared" si="199"/>
        <v>144</v>
      </c>
      <c r="F841" s="19" t="str">
        <f t="shared" ref="F841" si="203">CONCATENATE("[th]",B832)</f>
        <v>[th]Framspel</v>
      </c>
    </row>
    <row r="842" spans="1:6">
      <c r="A842" s="19" t="s">
        <v>177</v>
      </c>
      <c r="B842" s="1" t="s">
        <v>178</v>
      </c>
      <c r="C842" t="str">
        <f t="shared" si="199"/>
        <v>0</v>
      </c>
      <c r="F842" s="19" t="s">
        <v>151</v>
      </c>
    </row>
    <row r="843" spans="1:6">
      <c r="A843" s="19" t="s">
        <v>179</v>
      </c>
      <c r="B843" s="1" t="s">
        <v>180</v>
      </c>
      <c r="C843" t="str">
        <f t="shared" si="199"/>
        <v>0</v>
      </c>
      <c r="F843" s="19" t="str">
        <f>CONCATENATE("[td]",VLOOKUP(IF((COUNTA(D832)&gt;0),D832,VALUE(C832)),'Lookup tables'!$A$2:$B$42,2,FALSE))</f>
        <v>[td]ypperlig</v>
      </c>
    </row>
    <row r="844" spans="1:6">
      <c r="A844" s="19" t="s">
        <v>181</v>
      </c>
      <c r="B844" s="1" t="s">
        <v>182</v>
      </c>
      <c r="C844" t="str">
        <f t="shared" si="199"/>
        <v>0</v>
      </c>
      <c r="F844" s="19" t="s">
        <v>164</v>
      </c>
    </row>
    <row r="845" spans="1:6">
      <c r="A845" s="19" t="s">
        <v>450</v>
      </c>
      <c r="B845" s="1" t="s">
        <v>184</v>
      </c>
      <c r="C845" t="str">
        <f t="shared" si="199"/>
        <v>7</v>
      </c>
      <c r="F845" s="19" t="s">
        <v>136</v>
      </c>
    </row>
    <row r="846" spans="1:6">
      <c r="A846" s="19" t="s">
        <v>185</v>
      </c>
      <c r="B846" s="1" t="s">
        <v>186</v>
      </c>
      <c r="C846" t="str">
        <f>RIGHT(A846,(LEN(A846)-10))</f>
        <v>1</v>
      </c>
      <c r="F846" s="19" t="str">
        <f t="shared" ref="F846" si="204">CONCATENATE("[th]",B833)</f>
        <v>[th]Ytter</v>
      </c>
    </row>
    <row r="847" spans="1:6">
      <c r="A847" s="19" t="s">
        <v>187</v>
      </c>
      <c r="B847" s="1" t="s">
        <v>188</v>
      </c>
      <c r="C847" t="str">
        <f>RIGHT(A847,(LEN(A847)-9))</f>
        <v>0</v>
      </c>
      <c r="F847" s="19" t="s">
        <v>151</v>
      </c>
    </row>
    <row r="848" spans="1:6">
      <c r="A848" s="19" t="s">
        <v>189</v>
      </c>
      <c r="B848" s="1" t="s">
        <v>190</v>
      </c>
      <c r="C848" t="str">
        <f>RIGHT(A848,(LEN(A848)-11))</f>
        <v>0</v>
      </c>
      <c r="F848" s="19" t="str">
        <f>CONCATENATE("[td]",VLOOKUP(IF((COUNTA(D833)&gt;0),D833,VALUE(C833)),'Lookup tables'!$A$2:$B$42,2,FALSE))</f>
        <v>[td]gudabenådad</v>
      </c>
    </row>
    <row r="849" spans="1:6">
      <c r="A849" s="19" t="s">
        <v>191</v>
      </c>
      <c r="B849" s="1" t="s">
        <v>190</v>
      </c>
      <c r="F849" s="19" t="s">
        <v>141</v>
      </c>
    </row>
    <row r="850" spans="1:6">
      <c r="A850" s="19" t="s">
        <v>293</v>
      </c>
      <c r="B850" s="1" t="s">
        <v>193</v>
      </c>
      <c r="C850" t="str">
        <f>RIGHT(A850,(LEN(A850)-11))</f>
        <v>1</v>
      </c>
      <c r="F850" s="19" t="str">
        <f t="shared" ref="F850" si="205">CONCATENATE("[th]",B835)</f>
        <v>[th]Försvar</v>
      </c>
    </row>
    <row r="851" spans="1:6">
      <c r="A851" s="19" t="s">
        <v>294</v>
      </c>
      <c r="B851" s="1" t="s">
        <v>193</v>
      </c>
      <c r="C851" t="str">
        <f>RIGHT(A851,(LEN(A851)-16))</f>
        <v>controversial person</v>
      </c>
      <c r="F851" s="19" t="s">
        <v>151</v>
      </c>
    </row>
    <row r="852" spans="1:6">
      <c r="A852" s="19" t="s">
        <v>235</v>
      </c>
      <c r="B852" s="1" t="s">
        <v>196</v>
      </c>
      <c r="C852" t="str">
        <f>RIGHT(A852,(LEN(A852)-8))</f>
        <v>3</v>
      </c>
      <c r="F852" s="19" t="str">
        <f>CONCATENATE("[td]",VLOOKUP(IF((COUNTA(D835)&gt;0),D835,VALUE(C835)),'Lookup tables'!$A$2:$B$42,2,FALSE))</f>
        <v>[td]mytomspunnen</v>
      </c>
    </row>
    <row r="853" spans="1:6">
      <c r="A853" s="19" t="s">
        <v>236</v>
      </c>
      <c r="B853" s="1" t="s">
        <v>196</v>
      </c>
      <c r="C853" t="str">
        <f>RIGHT(A853,(LEN(A853)-13))</f>
        <v>upright</v>
      </c>
      <c r="F853" s="19" t="s">
        <v>164</v>
      </c>
    </row>
    <row r="854" spans="1:6">
      <c r="A854" s="19" t="s">
        <v>295</v>
      </c>
      <c r="B854" s="1" t="s">
        <v>199</v>
      </c>
      <c r="C854" t="str">
        <f>RIGHT(A854,(LEN(A854)-15))</f>
        <v>3</v>
      </c>
      <c r="F854" s="19" t="s">
        <v>136</v>
      </c>
    </row>
    <row r="855" spans="1:6">
      <c r="A855" s="19" t="s">
        <v>296</v>
      </c>
      <c r="B855" s="1" t="s">
        <v>199</v>
      </c>
      <c r="C855" t="str">
        <f>RIGHT(A855,(LEN(A855)-20))</f>
        <v>temperamental</v>
      </c>
      <c r="F855" s="19" t="str">
        <f t="shared" ref="F855" si="206">CONCATENATE("[th]",B831)</f>
        <v>[th]Målgörare</v>
      </c>
    </row>
    <row r="856" spans="1:6">
      <c r="A856" s="19" t="s">
        <v>237</v>
      </c>
      <c r="B856" s="1" t="s">
        <v>202</v>
      </c>
      <c r="C856" t="str">
        <f>RIGHT(A856,(LEN(A856)-12))</f>
        <v/>
      </c>
      <c r="F856" s="19" t="s">
        <v>151</v>
      </c>
    </row>
    <row r="857" spans="1:6">
      <c r="A857" s="19" t="s">
        <v>238</v>
      </c>
      <c r="B857" s="1" t="s">
        <v>204</v>
      </c>
      <c r="C857" t="str">
        <f>RIGHT(A857,(LEN(A857)-13))</f>
        <v/>
      </c>
      <c r="F857" s="19" t="str">
        <f>CONCATENATE("[td]",VLOOKUP(IF((COUNTA(D831)&gt;0),D831,VALUE(C831)),'Lookup tables'!$A$2:$B$42,2,FALSE))</f>
        <v>[td]hyfsad</v>
      </c>
    </row>
    <row r="858" spans="1:6">
      <c r="A858" s="19" t="s">
        <v>205</v>
      </c>
      <c r="B858" s="1" t="s">
        <v>206</v>
      </c>
      <c r="C858" t="str">
        <f>RIGHT(A858,(LEN(A858)-7))</f>
        <v>0</v>
      </c>
      <c r="F858" s="19" t="s">
        <v>141</v>
      </c>
    </row>
    <row r="859" spans="1:6">
      <c r="A859" s="19" t="s">
        <v>1058</v>
      </c>
      <c r="B859" s="1" t="s">
        <v>208</v>
      </c>
      <c r="C859" t="str">
        <f>RIGHT(A859,(LEN(A859)-13))</f>
        <v/>
      </c>
      <c r="F859" s="19" t="str">
        <f t="shared" ref="F859" si="207">CONCATENATE("[th]",B834)</f>
        <v>[th]Fasta situationer</v>
      </c>
    </row>
    <row r="860" spans="1:6">
      <c r="A860" s="19" t="s">
        <v>209</v>
      </c>
      <c r="B860" s="1" t="s">
        <v>210</v>
      </c>
      <c r="C860" t="str">
        <f>RIGHT(A860,(LEN(A860)-15))</f>
        <v>0</v>
      </c>
      <c r="F860" s="19" t="s">
        <v>151</v>
      </c>
    </row>
    <row r="861" spans="1:6">
      <c r="A861" s="19" t="s">
        <v>211</v>
      </c>
      <c r="B861" s="1" t="s">
        <v>212</v>
      </c>
      <c r="C861" t="str">
        <f>RIGHT(A861,(LEN(A861)-15))</f>
        <v>3000</v>
      </c>
      <c r="F861" s="19" t="str">
        <f>CONCATENATE("[td]",VLOOKUP(IF((COUNTA(D834)&gt;0),D834,VALUE(C834)),'Lookup tables'!$A$2:$B$42,2,FALSE))</f>
        <v>[td]gudomlig</v>
      </c>
    </row>
    <row r="862" spans="1:6">
      <c r="A862" s="19" t="s">
        <v>213</v>
      </c>
      <c r="B862" s="1" t="s">
        <v>214</v>
      </c>
      <c r="C862" t="str">
        <f>RIGHT(A862,(LEN(A862)-5))</f>
        <v>37</v>
      </c>
      <c r="F862" s="19" t="s">
        <v>215</v>
      </c>
    </row>
    <row r="863" spans="1:6" ht="14.4">
      <c r="A863" s="19" t="s">
        <v>451</v>
      </c>
      <c r="B863" s="1" t="s">
        <v>217</v>
      </c>
      <c r="C863" t="str">
        <f>RIGHT(A863,(LEN(A863)-8))</f>
        <v>24</v>
      </c>
      <c r="F863" t="str">
        <f t="shared" ref="F863:F926" si="208">IF((COUNTA(D863)&gt;0),CONCATENATE("Övrigt: ",D863),"")</f>
        <v/>
      </c>
    </row>
    <row r="864" spans="1:6">
      <c r="A864" s="19" t="s">
        <v>452</v>
      </c>
      <c r="B864" s="11" t="s">
        <v>135</v>
      </c>
      <c r="C864" s="19" t="str">
        <f>MID(A864,8,(LEN(A864)-8))</f>
        <v>247508977</v>
      </c>
      <c r="F864" s="19" t="str">
        <f t="shared" ref="F864:F927" si="209">CONCATENATE("[hr][b]",C865,"[/b] ","[playerid=",C864,"]")</f>
        <v>[hr][b]Johan Ulffeldt[/b] [playerid=247508977]</v>
      </c>
    </row>
    <row r="865" spans="1:6" ht="14.4">
      <c r="A865" s="19" t="s">
        <v>453</v>
      </c>
      <c r="B865" s="11" t="s">
        <v>138</v>
      </c>
      <c r="C865" s="19" t="str">
        <f>RIGHT(A865,(LEN(A865)-5))</f>
        <v>Johan Ulffeldt</v>
      </c>
      <c r="F865" t="str">
        <f t="shared" ref="F865" si="210">CONCATENATE(C866," år och ",C867," dagar, TSI = ",C881,", Lön = ",C880)</f>
        <v>28 år och 26 dagar, TSI = 196310, Lön = 446600</v>
      </c>
    </row>
    <row r="866" spans="1:6" ht="14.4">
      <c r="A866" s="19" t="s">
        <v>335</v>
      </c>
      <c r="B866" s="1" t="s">
        <v>140</v>
      </c>
      <c r="C866" t="str">
        <f>RIGHT(A866,(LEN(A866)-4))</f>
        <v>28</v>
      </c>
      <c r="F866" t="str">
        <f>CONCATENATE(VLOOKUP(IF((COUNTA(D869)&gt;0),D869,VALUE(C869)),'Lookup tables'!$A$2:$B$42,2,FALSE)," form, ",VLOOKUP(IF((COUNTA(D870)&gt;0),D870,VALUE(C870)),'Lookup tables'!$A$2:$B$42,2,FALSE)," kondition, ",VLOOKUP(IF((COUNTA(D878)&gt;0),D878,VALUE(C878)),'Lookup tables'!$A$2:$B$42,2,FALSE)," rutin")</f>
        <v>ypperlig form, enastående kondition, fenomenal rutin</v>
      </c>
    </row>
    <row r="867" spans="1:6" ht="14.4">
      <c r="A867" s="19" t="s">
        <v>454</v>
      </c>
      <c r="B867" s="1" t="s">
        <v>143</v>
      </c>
      <c r="C867" t="str">
        <f>RIGHT(A867,(LEN(A867)-8))</f>
        <v>26</v>
      </c>
      <c r="F867" t="str">
        <f>CONCATENATE(IF((COUNTA(C890)&gt;0),CONCATENATE(C890,", "),""),IF((LEN(C897)&gt;0),CONCATENATE(VLOOKUP(VALUE(C897),'Lookup tables'!$D$25:$E$27,2,FALSE),", "),""),CONCATENATE(VLOOKUP(VALUE(C879),'Lookup tables'!$A$2:$B$42,2,FALSE)," ledarförmåga, "),CONCATENATE(VLOOKUP(C892,'Lookup tables'!$D$29:$E$34,2,FALSE),", "),IF(AND((VALUE(C868)&lt;0),(COUNTA(D868)&lt;1)),"ingen skada",CONCATENATE("[b]skada +",IF((COUNTA(D868)&gt;0),D868,C868),"[/b]")))</f>
        <v>hyfsad ledarförmåga, kontroversiell person, ingen skada</v>
      </c>
    </row>
    <row r="868" spans="1:6" ht="14.4">
      <c r="A868" s="19" t="s">
        <v>144</v>
      </c>
      <c r="B868" s="1" t="s">
        <v>145</v>
      </c>
      <c r="C868" t="str">
        <f t="shared" ref="C868:C886" si="211">RIGHT(A868,(LEN(A868)-4))</f>
        <v>-1</v>
      </c>
      <c r="F868" t="s">
        <v>146</v>
      </c>
    </row>
    <row r="869" spans="1:6">
      <c r="A869" s="19" t="s">
        <v>222</v>
      </c>
      <c r="B869" s="1" t="s">
        <v>148</v>
      </c>
      <c r="C869" t="str">
        <f t="shared" si="211"/>
        <v>6</v>
      </c>
      <c r="F869" s="19" t="str">
        <f t="shared" ref="F869:F932" si="212">CONCATENATE("[th]",B870)</f>
        <v>[th]Kondition</v>
      </c>
    </row>
    <row r="870" spans="1:6">
      <c r="A870" s="19" t="s">
        <v>223</v>
      </c>
      <c r="B870" s="1" t="s">
        <v>150</v>
      </c>
      <c r="C870" t="str">
        <f t="shared" si="211"/>
        <v>7</v>
      </c>
      <c r="F870" s="19" t="s">
        <v>151</v>
      </c>
    </row>
    <row r="871" spans="1:6">
      <c r="A871" s="19" t="s">
        <v>357</v>
      </c>
      <c r="B871" s="1" t="s">
        <v>153</v>
      </c>
      <c r="C871" t="str">
        <f t="shared" si="211"/>
        <v>13</v>
      </c>
      <c r="F871" s="19" t="str">
        <f>CONCATENATE("[td]",VLOOKUP(IF((COUNTA(D870)&gt;0),D870,VALUE(C870)),'Lookup tables'!$A$2:$B$42,2,FALSE))</f>
        <v>[td]enastående</v>
      </c>
    </row>
    <row r="872" spans="1:6">
      <c r="A872" s="19" t="s">
        <v>224</v>
      </c>
      <c r="B872" s="1" t="s">
        <v>155</v>
      </c>
      <c r="C872" t="str">
        <f t="shared" si="211"/>
        <v>1</v>
      </c>
      <c r="F872" s="19" t="s">
        <v>141</v>
      </c>
    </row>
    <row r="873" spans="1:6">
      <c r="A873" s="19" t="s">
        <v>321</v>
      </c>
      <c r="B873" s="1" t="s">
        <v>157</v>
      </c>
      <c r="C873" t="str">
        <f t="shared" si="211"/>
        <v>7</v>
      </c>
      <c r="F873" s="19" t="str">
        <f t="shared" ref="F873" si="213">CONCATENATE("[th]",B877)</f>
        <v>[th]Målvakt</v>
      </c>
    </row>
    <row r="874" spans="1:6">
      <c r="A874" s="19" t="s">
        <v>455</v>
      </c>
      <c r="B874" s="1" t="s">
        <v>159</v>
      </c>
      <c r="C874" t="str">
        <f t="shared" si="211"/>
        <v>6</v>
      </c>
      <c r="F874" s="19" t="s">
        <v>151</v>
      </c>
    </row>
    <row r="875" spans="1:6">
      <c r="A875" s="19" t="s">
        <v>359</v>
      </c>
      <c r="B875" s="1" t="s">
        <v>161</v>
      </c>
      <c r="C875" t="str">
        <f t="shared" si="211"/>
        <v>3</v>
      </c>
      <c r="F875" s="19" t="str">
        <f>CONCATENATE("[td]",VLOOKUP(IF((COUNTA(D877)&gt;0),D877,VALUE(C877)),'Lookup tables'!$A$2:$B$42,2,FALSE))</f>
        <v>[td]katastrofal</v>
      </c>
    </row>
    <row r="876" spans="1:6">
      <c r="A876" s="19" t="s">
        <v>323</v>
      </c>
      <c r="B876" s="1" t="s">
        <v>163</v>
      </c>
      <c r="C876" t="str">
        <f t="shared" si="211"/>
        <v>16</v>
      </c>
      <c r="F876" s="19" t="s">
        <v>164</v>
      </c>
    </row>
    <row r="877" spans="1:6">
      <c r="A877" s="19" t="s">
        <v>287</v>
      </c>
      <c r="B877" s="1" t="s">
        <v>166</v>
      </c>
      <c r="C877" t="str">
        <f t="shared" si="211"/>
        <v>1</v>
      </c>
      <c r="F877" s="19" t="s">
        <v>136</v>
      </c>
    </row>
    <row r="878" spans="1:6">
      <c r="A878" s="19" t="s">
        <v>228</v>
      </c>
      <c r="B878" s="1" t="s">
        <v>168</v>
      </c>
      <c r="C878" t="str">
        <f t="shared" si="211"/>
        <v>8</v>
      </c>
      <c r="F878" s="19" t="str">
        <f t="shared" ref="F878" si="214">CONCATENATE("[th]",B871)</f>
        <v>[th]Spelupplägg</v>
      </c>
    </row>
    <row r="879" spans="1:6">
      <c r="A879" s="19" t="s">
        <v>401</v>
      </c>
      <c r="B879" s="1" t="s">
        <v>170</v>
      </c>
      <c r="C879" t="str">
        <f t="shared" si="211"/>
        <v>4</v>
      </c>
      <c r="F879" s="19" t="s">
        <v>151</v>
      </c>
    </row>
    <row r="880" spans="1:6">
      <c r="A880" s="19" t="s">
        <v>456</v>
      </c>
      <c r="B880" s="1" t="s">
        <v>172</v>
      </c>
      <c r="C880" t="str">
        <f t="shared" si="211"/>
        <v>446600</v>
      </c>
      <c r="F880" s="19" t="str">
        <f>CONCATENATE("[td]",VLOOKUP(IF((COUNTA(D871)&gt;0),D871,VALUE(C871)),'Lookup tables'!$A$2:$B$42,2,FALSE))</f>
        <v>[td]oförglömlig</v>
      </c>
    </row>
    <row r="881" spans="1:6">
      <c r="A881" s="19" t="s">
        <v>457</v>
      </c>
      <c r="B881" s="1" t="s">
        <v>174</v>
      </c>
      <c r="C881" t="str">
        <f t="shared" si="211"/>
        <v>196310</v>
      </c>
      <c r="F881" s="19" t="s">
        <v>141</v>
      </c>
    </row>
    <row r="882" spans="1:6">
      <c r="A882" s="19" t="s">
        <v>458</v>
      </c>
      <c r="B882" s="1" t="s">
        <v>176</v>
      </c>
      <c r="C882" t="str">
        <f t="shared" si="211"/>
        <v>29</v>
      </c>
      <c r="F882" s="19" t="str">
        <f t="shared" ref="F882" si="215">CONCATENATE("[th]",B873)</f>
        <v>[th]Framspel</v>
      </c>
    </row>
    <row r="883" spans="1:6">
      <c r="A883" s="19" t="s">
        <v>177</v>
      </c>
      <c r="B883" s="1" t="s">
        <v>178</v>
      </c>
      <c r="C883" t="str">
        <f t="shared" si="211"/>
        <v>0</v>
      </c>
      <c r="F883" s="19" t="s">
        <v>151</v>
      </c>
    </row>
    <row r="884" spans="1:6">
      <c r="A884" s="19" t="s">
        <v>179</v>
      </c>
      <c r="B884" s="1" t="s">
        <v>180</v>
      </c>
      <c r="C884" t="str">
        <f t="shared" si="211"/>
        <v>0</v>
      </c>
      <c r="F884" s="19" t="str">
        <f>CONCATENATE("[td]",VLOOKUP(IF((COUNTA(D873)&gt;0),D873,VALUE(C873)),'Lookup tables'!$A$2:$B$42,2,FALSE))</f>
        <v>[td]enastående</v>
      </c>
    </row>
    <row r="885" spans="1:6">
      <c r="A885" s="19" t="s">
        <v>181</v>
      </c>
      <c r="B885" s="1" t="s">
        <v>182</v>
      </c>
      <c r="C885" t="str">
        <f t="shared" si="211"/>
        <v>0</v>
      </c>
      <c r="F885" s="19" t="s">
        <v>164</v>
      </c>
    </row>
    <row r="886" spans="1:6">
      <c r="A886" s="19" t="s">
        <v>405</v>
      </c>
      <c r="B886" s="1" t="s">
        <v>184</v>
      </c>
      <c r="C886" t="str">
        <f t="shared" si="211"/>
        <v>1</v>
      </c>
      <c r="F886" s="19" t="s">
        <v>136</v>
      </c>
    </row>
    <row r="887" spans="1:6">
      <c r="A887" s="19" t="s">
        <v>185</v>
      </c>
      <c r="B887" s="1" t="s">
        <v>186</v>
      </c>
      <c r="C887" t="str">
        <f>RIGHT(A887,(LEN(A887)-10))</f>
        <v>1</v>
      </c>
      <c r="F887" s="19" t="str">
        <f t="shared" ref="F887" si="216">CONCATENATE("[th]",B874)</f>
        <v>[th]Ytter</v>
      </c>
    </row>
    <row r="888" spans="1:6">
      <c r="A888" s="19" t="s">
        <v>187</v>
      </c>
      <c r="B888" s="1" t="s">
        <v>188</v>
      </c>
      <c r="C888" t="str">
        <f>RIGHT(A888,(LEN(A888)-9))</f>
        <v>0</v>
      </c>
      <c r="F888" s="19" t="s">
        <v>151</v>
      </c>
    </row>
    <row r="889" spans="1:6">
      <c r="A889" s="19" t="s">
        <v>363</v>
      </c>
      <c r="B889" s="1" t="s">
        <v>190</v>
      </c>
      <c r="C889" t="str">
        <f>RIGHT(A889,(LEN(A889)-11))</f>
        <v>5</v>
      </c>
      <c r="F889" s="19" t="str">
        <f>CONCATENATE("[td]",VLOOKUP(IF((COUNTA(D874)&gt;0),D874,VALUE(C874)),'Lookup tables'!$A$2:$B$42,2,FALSE))</f>
        <v>[td]ypperlig</v>
      </c>
    </row>
    <row r="890" spans="1:6">
      <c r="A890" s="19" t="s">
        <v>364</v>
      </c>
      <c r="B890" s="1" t="s">
        <v>190</v>
      </c>
      <c r="F890" s="19" t="s">
        <v>141</v>
      </c>
    </row>
    <row r="891" spans="1:6">
      <c r="A891" s="19" t="s">
        <v>293</v>
      </c>
      <c r="B891" s="1" t="s">
        <v>193</v>
      </c>
      <c r="C891" t="str">
        <f>RIGHT(A891,(LEN(A891)-11))</f>
        <v>1</v>
      </c>
      <c r="F891" s="19" t="str">
        <f t="shared" ref="F891" si="217">CONCATENATE("[th]",B876)</f>
        <v>[th]Försvar</v>
      </c>
    </row>
    <row r="892" spans="1:6">
      <c r="A892" s="19" t="s">
        <v>294</v>
      </c>
      <c r="B892" s="1" t="s">
        <v>193</v>
      </c>
      <c r="C892" t="str">
        <f>RIGHT(A892,(LEN(A892)-16))</f>
        <v>controversial person</v>
      </c>
      <c r="F892" s="19" t="s">
        <v>151</v>
      </c>
    </row>
    <row r="893" spans="1:6">
      <c r="A893" s="19" t="s">
        <v>272</v>
      </c>
      <c r="B893" s="1" t="s">
        <v>196</v>
      </c>
      <c r="C893" t="str">
        <f>RIGHT(A893,(LEN(A893)-8))</f>
        <v>1</v>
      </c>
      <c r="F893" s="19" t="str">
        <f>CONCATENATE("[td]",VLOOKUP(IF((COUNTA(D876)&gt;0),D876,VALUE(C876)),'Lookup tables'!$A$2:$B$42,2,FALSE))</f>
        <v>[td]utomjordisk</v>
      </c>
    </row>
    <row r="894" spans="1:6">
      <c r="A894" s="19" t="s">
        <v>273</v>
      </c>
      <c r="B894" s="1" t="s">
        <v>196</v>
      </c>
      <c r="C894" t="str">
        <f>RIGHT(A894,(LEN(A894)-13))</f>
        <v>dishonest</v>
      </c>
      <c r="F894" s="19" t="s">
        <v>164</v>
      </c>
    </row>
    <row r="895" spans="1:6">
      <c r="A895" s="19" t="s">
        <v>408</v>
      </c>
      <c r="B895" s="1" t="s">
        <v>199</v>
      </c>
      <c r="C895" t="str">
        <f>RIGHT(A895,(LEN(A895)-15))</f>
        <v>4</v>
      </c>
      <c r="F895" s="19" t="s">
        <v>136</v>
      </c>
    </row>
    <row r="896" spans="1:6">
      <c r="A896" s="19" t="s">
        <v>409</v>
      </c>
      <c r="B896" s="1" t="s">
        <v>199</v>
      </c>
      <c r="C896" t="str">
        <f>RIGHT(A896,(LEN(A896)-20))</f>
        <v>fiery</v>
      </c>
      <c r="F896" s="19" t="str">
        <f t="shared" ref="F896" si="218">CONCATENATE("[th]",B872)</f>
        <v>[th]Målgörare</v>
      </c>
    </row>
    <row r="897" spans="1:6">
      <c r="A897" s="19" t="s">
        <v>237</v>
      </c>
      <c r="B897" s="1" t="s">
        <v>202</v>
      </c>
      <c r="C897" t="str">
        <f>RIGHT(A897,(LEN(A897)-12))</f>
        <v/>
      </c>
      <c r="F897" s="19" t="s">
        <v>151</v>
      </c>
    </row>
    <row r="898" spans="1:6">
      <c r="A898" s="19" t="s">
        <v>238</v>
      </c>
      <c r="B898" s="1" t="s">
        <v>204</v>
      </c>
      <c r="C898" t="str">
        <f>RIGHT(A898,(LEN(A898)-13))</f>
        <v/>
      </c>
      <c r="F898" s="19" t="str">
        <f>CONCATENATE("[td]",VLOOKUP(IF((COUNTA(D872)&gt;0),D872,VALUE(C872)),'Lookup tables'!$A$2:$B$42,2,FALSE))</f>
        <v>[td]katastrofal</v>
      </c>
    </row>
    <row r="899" spans="1:6">
      <c r="A899" s="19" t="s">
        <v>205</v>
      </c>
      <c r="B899" s="1" t="s">
        <v>206</v>
      </c>
      <c r="C899" t="str">
        <f>RIGHT(A899,(LEN(A899)-7))</f>
        <v>0</v>
      </c>
      <c r="F899" s="19" t="s">
        <v>141</v>
      </c>
    </row>
    <row r="900" spans="1:6">
      <c r="A900" s="19" t="s">
        <v>459</v>
      </c>
      <c r="B900" s="1" t="s">
        <v>208</v>
      </c>
      <c r="C900" t="str">
        <f>RIGHT(A900,(LEN(A900)-13))</f>
        <v>6</v>
      </c>
      <c r="F900" s="19" t="str">
        <f t="shared" ref="F900" si="219">CONCATENATE("[th]",B875)</f>
        <v>[th]Fasta situationer</v>
      </c>
    </row>
    <row r="901" spans="1:6">
      <c r="A901" s="19" t="s">
        <v>209</v>
      </c>
      <c r="B901" s="1" t="s">
        <v>210</v>
      </c>
      <c r="C901" t="str">
        <f>RIGHT(A901,(LEN(A901)-15))</f>
        <v>0</v>
      </c>
      <c r="F901" s="19" t="s">
        <v>151</v>
      </c>
    </row>
    <row r="902" spans="1:6">
      <c r="A902" s="19" t="s">
        <v>211</v>
      </c>
      <c r="B902" s="1" t="s">
        <v>212</v>
      </c>
      <c r="C902" t="str">
        <f>RIGHT(A902,(LEN(A902)-15))</f>
        <v>3000</v>
      </c>
      <c r="F902" s="19" t="str">
        <f>CONCATENATE("[td]",VLOOKUP(IF((COUNTA(D875)&gt;0),D875,VALUE(C875)),'Lookup tables'!$A$2:$B$42,2,FALSE))</f>
        <v>[td]dålig</v>
      </c>
    </row>
    <row r="903" spans="1:6">
      <c r="A903" s="19" t="s">
        <v>366</v>
      </c>
      <c r="B903" s="1" t="s">
        <v>214</v>
      </c>
      <c r="C903" t="str">
        <f>RIGHT(A903,(LEN(A903)-5))</f>
        <v>2</v>
      </c>
      <c r="F903" s="19" t="s">
        <v>215</v>
      </c>
    </row>
    <row r="904" spans="1:6" ht="14.4">
      <c r="A904" s="19" t="s">
        <v>240</v>
      </c>
      <c r="B904" s="1" t="s">
        <v>217</v>
      </c>
      <c r="C904" t="str">
        <f>RIGHT(A904,(LEN(A904)-8))</f>
        <v>0</v>
      </c>
      <c r="F904" t="str">
        <f t="shared" ref="F904:F967" si="220">IF((COUNTA(D904)&gt;0),CONCATENATE("Övrigt: ",D904),"")</f>
        <v/>
      </c>
    </row>
    <row r="905" spans="1:6">
      <c r="A905" s="19" t="s">
        <v>276</v>
      </c>
      <c r="B905" s="11" t="s">
        <v>135</v>
      </c>
      <c r="C905" s="19" t="str">
        <f>MID(A905,8,(LEN(A905)-8))</f>
        <v>192033814</v>
      </c>
      <c r="F905" s="19" t="str">
        <f t="shared" ref="F905:F968" si="221">CONCATENATE("[hr][b]",C906,"[/b] ","[playerid=",C905,"]")</f>
        <v>[hr][b]Kjell 'Chefen' Anderström[/b] [playerid=192033814]</v>
      </c>
    </row>
    <row r="906" spans="1:6" ht="14.4">
      <c r="A906" s="19" t="s">
        <v>277</v>
      </c>
      <c r="B906" s="11" t="s">
        <v>138</v>
      </c>
      <c r="C906" s="19" t="str">
        <f>RIGHT(A906,(LEN(A906)-5))</f>
        <v>Kjell 'Chefen' Anderström</v>
      </c>
      <c r="F906" t="str">
        <f t="shared" ref="F906" si="222">CONCATENATE(C907," år och ",C908," dagar, TSI = ",C922,", Lön = ",C921)</f>
        <v>32 år och 16 dagar, TSI = 130760, Lön = 655800</v>
      </c>
    </row>
    <row r="907" spans="1:6" ht="14.4">
      <c r="A907" s="19" t="s">
        <v>278</v>
      </c>
      <c r="B907" s="1" t="s">
        <v>140</v>
      </c>
      <c r="C907" t="str">
        <f>RIGHT(A907,(LEN(A907)-4))</f>
        <v>32</v>
      </c>
      <c r="F907" t="str">
        <f>CONCATENATE(VLOOKUP(IF((COUNTA(D910)&gt;0),D910,VALUE(C910)),'Lookup tables'!$A$2:$B$42,2,FALSE)," form, ",VLOOKUP(IF((COUNTA(D911)&gt;0),D911,VALUE(C911)),'Lookup tables'!$A$2:$B$42,2,FALSE)," kondition, ",VLOOKUP(IF((COUNTA(D919)&gt;0),D919,VALUE(C919)),'Lookup tables'!$A$2:$B$42,2,FALSE)," rutin")</f>
        <v>bra form, enastående kondition, övernaturlig rutin</v>
      </c>
    </row>
    <row r="908" spans="1:6" ht="14.4">
      <c r="A908" s="19" t="s">
        <v>279</v>
      </c>
      <c r="B908" s="1" t="s">
        <v>143</v>
      </c>
      <c r="C908" t="str">
        <f>RIGHT(A908,(LEN(A908)-8))</f>
        <v>16</v>
      </c>
      <c r="F908" t="str">
        <f>CONCATENATE(IF((COUNTA(C931)&gt;0),CONCATENATE(C931,", "),""),IF((LEN(C938)&gt;0),CONCATENATE(VLOOKUP(VALUE(C938),'Lookup tables'!$D$25:$E$27,2,FALSE),", "),""),CONCATENATE(VLOOKUP(VALUE(C920),'Lookup tables'!$A$2:$B$42,2,FALSE)," ledarförmåga, "),CONCATENATE(VLOOKUP(C933,'Lookup tables'!$D$29:$E$34,2,FALSE),", "),IF(AND((VALUE(C909)&lt;0),(COUNTA(D909)&lt;1)),"ingen skada",CONCATENATE("[b]skada +",IF((COUNTA(D909)&gt;0),D909,C909),"[/b]")))</f>
        <v>balanserad tränare, enastående ledarförmåga, kontroversiell person, ingen skada</v>
      </c>
    </row>
    <row r="909" spans="1:6" ht="14.4">
      <c r="A909" s="19" t="s">
        <v>144</v>
      </c>
      <c r="B909" s="1" t="s">
        <v>145</v>
      </c>
      <c r="C909" t="str">
        <f t="shared" ref="C909:C927" si="223">RIGHT(A909,(LEN(A909)-4))</f>
        <v>-1</v>
      </c>
      <c r="F909" t="s">
        <v>146</v>
      </c>
    </row>
    <row r="910" spans="1:6">
      <c r="A910" s="19" t="s">
        <v>280</v>
      </c>
      <c r="B910" s="1" t="s">
        <v>148</v>
      </c>
      <c r="C910" t="str">
        <f t="shared" si="223"/>
        <v>5</v>
      </c>
      <c r="F910" s="19" t="str">
        <f t="shared" ref="F910:F973" si="224">CONCATENATE("[th]",B911)</f>
        <v>[th]Kondition</v>
      </c>
    </row>
    <row r="911" spans="1:6">
      <c r="A911" s="19" t="s">
        <v>223</v>
      </c>
      <c r="B911" s="1" t="s">
        <v>150</v>
      </c>
      <c r="C911" t="str">
        <f t="shared" si="223"/>
        <v>7</v>
      </c>
      <c r="F911" s="19" t="s">
        <v>151</v>
      </c>
    </row>
    <row r="912" spans="1:6">
      <c r="A912" s="19" t="s">
        <v>281</v>
      </c>
      <c r="B912" s="1" t="s">
        <v>153</v>
      </c>
      <c r="C912" t="str">
        <f t="shared" si="223"/>
        <v>18</v>
      </c>
      <c r="F912" s="19" t="str">
        <f>CONCATENATE("[td]",VLOOKUP(IF((COUNTA(D911)&gt;0),D911,VALUE(C911)),'Lookup tables'!$A$2:$B$42,2,FALSE))</f>
        <v>[td]enastående</v>
      </c>
    </row>
    <row r="913" spans="1:6">
      <c r="A913" s="19" t="s">
        <v>282</v>
      </c>
      <c r="B913" s="1" t="s">
        <v>155</v>
      </c>
      <c r="C913" t="str">
        <f t="shared" si="223"/>
        <v>2</v>
      </c>
      <c r="F913" s="19" t="s">
        <v>141</v>
      </c>
    </row>
    <row r="914" spans="1:6">
      <c r="A914" s="19" t="s">
        <v>283</v>
      </c>
      <c r="B914" s="1" t="s">
        <v>157</v>
      </c>
      <c r="C914" t="str">
        <f t="shared" si="223"/>
        <v>13</v>
      </c>
      <c r="F914" s="19" t="str">
        <f t="shared" ref="F914" si="225">CONCATENATE("[th]",B918)</f>
        <v>[th]Målvakt</v>
      </c>
    </row>
    <row r="915" spans="1:6">
      <c r="A915" s="19" t="s">
        <v>284</v>
      </c>
      <c r="B915" s="1" t="s">
        <v>159</v>
      </c>
      <c r="C915" t="str">
        <f t="shared" si="223"/>
        <v>3</v>
      </c>
      <c r="F915" s="19" t="s">
        <v>151</v>
      </c>
    </row>
    <row r="916" spans="1:6">
      <c r="A916" s="19" t="s">
        <v>285</v>
      </c>
      <c r="B916" s="1" t="s">
        <v>161</v>
      </c>
      <c r="C916" t="str">
        <f t="shared" si="223"/>
        <v>8</v>
      </c>
      <c r="F916" s="19" t="str">
        <f>CONCATENATE("[td]",VLOOKUP(IF((COUNTA(D918)&gt;0),D918,VALUE(C918)),'Lookup tables'!$A$2:$B$42,2,FALSE))</f>
        <v>[td]katastrofal</v>
      </c>
    </row>
    <row r="917" spans="1:6">
      <c r="A917" s="19" t="s">
        <v>286</v>
      </c>
      <c r="B917" s="1" t="s">
        <v>163</v>
      </c>
      <c r="C917" t="str">
        <f t="shared" si="223"/>
        <v>4</v>
      </c>
      <c r="F917" s="19" t="s">
        <v>164</v>
      </c>
    </row>
    <row r="918" spans="1:6">
      <c r="A918" s="19" t="s">
        <v>287</v>
      </c>
      <c r="B918" s="1" t="s">
        <v>166</v>
      </c>
      <c r="C918" t="str">
        <f t="shared" si="223"/>
        <v>1</v>
      </c>
      <c r="F918" s="19" t="s">
        <v>136</v>
      </c>
    </row>
    <row r="919" spans="1:6">
      <c r="A919" s="19" t="s">
        <v>288</v>
      </c>
      <c r="B919" s="1" t="s">
        <v>168</v>
      </c>
      <c r="C919" t="str">
        <f t="shared" si="223"/>
        <v>12</v>
      </c>
      <c r="F919" s="19" t="str">
        <f t="shared" ref="F919" si="226">CONCATENATE("[th]",B912)</f>
        <v>[th]Spelupplägg</v>
      </c>
    </row>
    <row r="920" spans="1:6">
      <c r="A920" s="19" t="s">
        <v>289</v>
      </c>
      <c r="B920" s="1" t="s">
        <v>170</v>
      </c>
      <c r="C920" t="str">
        <f t="shared" si="223"/>
        <v>7</v>
      </c>
      <c r="F920" s="19" t="s">
        <v>151</v>
      </c>
    </row>
    <row r="921" spans="1:6">
      <c r="A921" s="19" t="s">
        <v>290</v>
      </c>
      <c r="B921" s="1" t="s">
        <v>172</v>
      </c>
      <c r="C921" t="str">
        <f t="shared" si="223"/>
        <v>655800</v>
      </c>
      <c r="F921" s="19" t="str">
        <f>CONCATENATE("[td]",VLOOKUP(IF((COUNTA(D912)&gt;0),D912,VALUE(C912)),'Lookup tables'!$A$2:$B$42,2,FALSE))</f>
        <v>[td]magisk</v>
      </c>
    </row>
    <row r="922" spans="1:6">
      <c r="A922" s="19" t="s">
        <v>291</v>
      </c>
      <c r="B922" s="1" t="s">
        <v>174</v>
      </c>
      <c r="C922" t="str">
        <f t="shared" si="223"/>
        <v>130760</v>
      </c>
      <c r="F922" s="19" t="s">
        <v>141</v>
      </c>
    </row>
    <row r="923" spans="1:6">
      <c r="A923" s="19" t="s">
        <v>292</v>
      </c>
      <c r="B923" s="1" t="s">
        <v>176</v>
      </c>
      <c r="C923" t="str">
        <f t="shared" si="223"/>
        <v>51</v>
      </c>
      <c r="F923" s="19" t="str">
        <f t="shared" ref="F923" si="227">CONCATENATE("[th]",B914)</f>
        <v>[th]Framspel</v>
      </c>
    </row>
    <row r="924" spans="1:6">
      <c r="A924" s="19" t="s">
        <v>177</v>
      </c>
      <c r="B924" s="1" t="s">
        <v>178</v>
      </c>
      <c r="C924" t="str">
        <f t="shared" si="223"/>
        <v>0</v>
      </c>
      <c r="F924" s="19" t="s">
        <v>151</v>
      </c>
    </row>
    <row r="925" spans="1:6">
      <c r="A925" s="19" t="s">
        <v>179</v>
      </c>
      <c r="B925" s="1" t="s">
        <v>180</v>
      </c>
      <c r="C925" t="str">
        <f t="shared" si="223"/>
        <v>0</v>
      </c>
      <c r="F925" s="19" t="str">
        <f>CONCATENATE("[td]",VLOOKUP(IF((COUNTA(D914)&gt;0),D914,VALUE(C914)),'Lookup tables'!$A$2:$B$42,2,FALSE))</f>
        <v>[td]oförglömlig</v>
      </c>
    </row>
    <row r="926" spans="1:6">
      <c r="A926" s="19" t="s">
        <v>181</v>
      </c>
      <c r="B926" s="1" t="s">
        <v>182</v>
      </c>
      <c r="C926" t="str">
        <f t="shared" si="223"/>
        <v>0</v>
      </c>
      <c r="F926" s="19" t="s">
        <v>164</v>
      </c>
    </row>
    <row r="927" spans="1:6">
      <c r="A927" s="19" t="s">
        <v>183</v>
      </c>
      <c r="B927" s="1" t="s">
        <v>184</v>
      </c>
      <c r="C927" t="str">
        <f t="shared" si="223"/>
        <v>0</v>
      </c>
      <c r="F927" s="19" t="s">
        <v>136</v>
      </c>
    </row>
    <row r="928" spans="1:6">
      <c r="A928" s="19" t="s">
        <v>185</v>
      </c>
      <c r="B928" s="1" t="s">
        <v>186</v>
      </c>
      <c r="C928" t="str">
        <f>RIGHT(A928,(LEN(A928)-10))</f>
        <v>1</v>
      </c>
      <c r="F928" s="19" t="str">
        <f t="shared" ref="F928" si="228">CONCATENATE("[th]",B915)</f>
        <v>[th]Ytter</v>
      </c>
    </row>
    <row r="929" spans="1:6">
      <c r="A929" s="19" t="s">
        <v>187</v>
      </c>
      <c r="B929" s="1" t="s">
        <v>188</v>
      </c>
      <c r="C929" t="str">
        <f>RIGHT(A929,(LEN(A929)-9))</f>
        <v>0</v>
      </c>
      <c r="F929" s="19" t="s">
        <v>151</v>
      </c>
    </row>
    <row r="930" spans="1:6">
      <c r="A930" s="19" t="s">
        <v>189</v>
      </c>
      <c r="B930" s="1" t="s">
        <v>190</v>
      </c>
      <c r="C930" t="str">
        <f>RIGHT(A930,(LEN(A930)-11))</f>
        <v>0</v>
      </c>
      <c r="F930" s="19" t="str">
        <f>CONCATENATE("[td]",VLOOKUP(IF((COUNTA(D915)&gt;0),D915,VALUE(C915)),'Lookup tables'!$A$2:$B$42,2,FALSE))</f>
        <v>[td]dålig</v>
      </c>
    </row>
    <row r="931" spans="1:6">
      <c r="A931" s="19" t="s">
        <v>191</v>
      </c>
      <c r="B931" s="1" t="s">
        <v>190</v>
      </c>
      <c r="F931" s="19" t="s">
        <v>141</v>
      </c>
    </row>
    <row r="932" spans="1:6">
      <c r="A932" s="19" t="s">
        <v>293</v>
      </c>
      <c r="B932" s="1" t="s">
        <v>193</v>
      </c>
      <c r="C932" t="str">
        <f>RIGHT(A932,(LEN(A932)-11))</f>
        <v>1</v>
      </c>
      <c r="F932" s="19" t="str">
        <f t="shared" ref="F932" si="229">CONCATENATE("[th]",B917)</f>
        <v>[th]Försvar</v>
      </c>
    </row>
    <row r="933" spans="1:6">
      <c r="A933" s="19" t="s">
        <v>294</v>
      </c>
      <c r="B933" s="1" t="s">
        <v>193</v>
      </c>
      <c r="C933" t="str">
        <f>RIGHT(A933,(LEN(A933)-16))</f>
        <v>controversial person</v>
      </c>
      <c r="F933" s="19" t="s">
        <v>151</v>
      </c>
    </row>
    <row r="934" spans="1:6">
      <c r="A934" s="19" t="s">
        <v>195</v>
      </c>
      <c r="B934" s="1" t="s">
        <v>196</v>
      </c>
      <c r="C934" t="str">
        <f>RIGHT(A934,(LEN(A934)-8))</f>
        <v>2</v>
      </c>
      <c r="F934" s="19" t="str">
        <f>CONCATENATE("[td]",VLOOKUP(IF((COUNTA(D917)&gt;0),D917,VALUE(C917)),'Lookup tables'!$A$2:$B$42,2,FALSE))</f>
        <v>[td]hyfsad</v>
      </c>
    </row>
    <row r="935" spans="1:6">
      <c r="A935" s="19" t="s">
        <v>197</v>
      </c>
      <c r="B935" s="1" t="s">
        <v>196</v>
      </c>
      <c r="C935" t="str">
        <f>RIGHT(A935,(LEN(A935)-13))</f>
        <v>honest</v>
      </c>
      <c r="F935" s="19" t="s">
        <v>164</v>
      </c>
    </row>
    <row r="936" spans="1:6">
      <c r="A936" s="19" t="s">
        <v>295</v>
      </c>
      <c r="B936" s="1" t="s">
        <v>199</v>
      </c>
      <c r="C936" t="str">
        <f>RIGHT(A936,(LEN(A936)-15))</f>
        <v>3</v>
      </c>
      <c r="F936" s="19" t="s">
        <v>136</v>
      </c>
    </row>
    <row r="937" spans="1:6">
      <c r="A937" s="19" t="s">
        <v>296</v>
      </c>
      <c r="B937" s="1" t="s">
        <v>199</v>
      </c>
      <c r="C937" t="str">
        <f>RIGHT(A937,(LEN(A937)-20))</f>
        <v>temperamental</v>
      </c>
      <c r="F937" s="19" t="str">
        <f t="shared" ref="F937" si="230">CONCATENATE("[th]",B913)</f>
        <v>[th]Målgörare</v>
      </c>
    </row>
    <row r="938" spans="1:6">
      <c r="A938" s="19" t="s">
        <v>297</v>
      </c>
      <c r="B938" s="1" t="s">
        <v>202</v>
      </c>
      <c r="C938" t="str">
        <f>RIGHT(A938,(LEN(A938)-12))</f>
        <v>2</v>
      </c>
      <c r="F938" s="19" t="s">
        <v>151</v>
      </c>
    </row>
    <row r="939" spans="1:6">
      <c r="A939" s="19" t="s">
        <v>298</v>
      </c>
      <c r="B939" s="1" t="s">
        <v>204</v>
      </c>
      <c r="C939" t="str">
        <f>RIGHT(A939,(LEN(A939)-13))</f>
        <v>7</v>
      </c>
      <c r="F939" s="19" t="str">
        <f>CONCATENATE("[td]",VLOOKUP(IF((COUNTA(D913)&gt;0),D913,VALUE(C913)),'Lookup tables'!$A$2:$B$42,2,FALSE))</f>
        <v>[td]usel</v>
      </c>
    </row>
    <row r="940" spans="1:6">
      <c r="A940" s="19" t="s">
        <v>205</v>
      </c>
      <c r="B940" s="1" t="s">
        <v>206</v>
      </c>
      <c r="C940" t="str">
        <f>RIGHT(A940,(LEN(A940)-7))</f>
        <v>0</v>
      </c>
      <c r="F940" s="19" t="s">
        <v>141</v>
      </c>
    </row>
    <row r="941" spans="1:6">
      <c r="A941" s="19" t="s">
        <v>299</v>
      </c>
      <c r="B941" s="1" t="s">
        <v>208</v>
      </c>
      <c r="C941" t="str">
        <f>RIGHT(A941,(LEN(A941)-13))</f>
        <v>10</v>
      </c>
      <c r="F941" s="19" t="str">
        <f t="shared" ref="F941" si="231">CONCATENATE("[th]",B916)</f>
        <v>[th]Fasta situationer</v>
      </c>
    </row>
    <row r="942" spans="1:6">
      <c r="A942" s="19" t="s">
        <v>209</v>
      </c>
      <c r="B942" s="1" t="s">
        <v>210</v>
      </c>
      <c r="C942" t="str">
        <f>RIGHT(A942,(LEN(A942)-15))</f>
        <v>0</v>
      </c>
      <c r="F942" s="19" t="s">
        <v>151</v>
      </c>
    </row>
    <row r="943" spans="1:6">
      <c r="A943" s="19" t="s">
        <v>211</v>
      </c>
      <c r="B943" s="1" t="s">
        <v>212</v>
      </c>
      <c r="C943" t="str">
        <f>RIGHT(A943,(LEN(A943)-15))</f>
        <v>3000</v>
      </c>
      <c r="F943" s="19" t="str">
        <f>CONCATENATE("[td]",VLOOKUP(IF((COUNTA(D916)&gt;0),D916,VALUE(C916)),'Lookup tables'!$A$2:$B$42,2,FALSE))</f>
        <v>[td]fenomenal</v>
      </c>
    </row>
    <row r="944" spans="1:6">
      <c r="A944" s="19" t="s">
        <v>300</v>
      </c>
      <c r="B944" s="1" t="s">
        <v>214</v>
      </c>
      <c r="C944" t="str">
        <f>RIGHT(A944,(LEN(A944)-5))</f>
        <v>10</v>
      </c>
      <c r="F944" s="19" t="s">
        <v>215</v>
      </c>
    </row>
    <row r="945" spans="1:6" ht="14.4">
      <c r="A945" s="19" t="s">
        <v>240</v>
      </c>
      <c r="B945" s="1" t="s">
        <v>217</v>
      </c>
      <c r="C945" t="str">
        <f>RIGHT(A945,(LEN(A945)-8))</f>
        <v>0</v>
      </c>
      <c r="F945" t="str">
        <f t="shared" ref="F945:F1008" si="232">IF((COUNTA(D945)&gt;0),CONCATENATE("Övrigt: ",D945),"")</f>
        <v/>
      </c>
    </row>
    <row r="946" spans="1:6">
      <c r="A946" s="19" t="s">
        <v>460</v>
      </c>
      <c r="B946" s="11" t="s">
        <v>135</v>
      </c>
      <c r="C946" s="19" t="str">
        <f>MID(A946,8,(LEN(A946)-8))</f>
        <v>259919875</v>
      </c>
      <c r="F946" s="19" t="str">
        <f t="shared" ref="F946:F1009" si="233">CONCATENATE("[hr][b]",C947,"[/b] ","[playerid=",C946,"]")</f>
        <v>[hr][b]Kristoffer Bergström[/b] [playerid=259919875]</v>
      </c>
    </row>
    <row r="947" spans="1:6" ht="14.4">
      <c r="A947" s="19" t="s">
        <v>461</v>
      </c>
      <c r="B947" s="11" t="s">
        <v>138</v>
      </c>
      <c r="C947" s="19" t="str">
        <f>RIGHT(A947,(LEN(A947)-5))</f>
        <v>Kristoffer Bergström</v>
      </c>
      <c r="F947" t="str">
        <f t="shared" ref="F947" si="234">CONCATENATE(C948," år och ",C949," dagar, TSI = ",C963,", Lön = ",C962)</f>
        <v>27 år och 9 dagar, TSI = 287320, Lön = 443100</v>
      </c>
    </row>
    <row r="948" spans="1:6" ht="14.4">
      <c r="A948" s="19" t="s">
        <v>220</v>
      </c>
      <c r="B948" s="1" t="s">
        <v>140</v>
      </c>
      <c r="C948" t="str">
        <f>RIGHT(A948,(LEN(A948)-4))</f>
        <v>27</v>
      </c>
      <c r="F948" t="str">
        <f>CONCATENATE(VLOOKUP(IF((COUNTA(D951)&gt;0),D951,VALUE(C951)),'Lookup tables'!$A$2:$B$42,2,FALSE)," form, ",VLOOKUP(IF((COUNTA(D952)&gt;0),D952,VALUE(C952)),'Lookup tables'!$A$2:$B$42,2,FALSE)," kondition, ",VLOOKUP(IF((COUNTA(D960)&gt;0),D960,VALUE(C960)),'Lookup tables'!$A$2:$B$42,2,FALSE)," rutin")</f>
        <v>fenomenal form, enastående kondition, legendarisk rutin</v>
      </c>
    </row>
    <row r="949" spans="1:6" ht="14.4">
      <c r="A949" s="19" t="s">
        <v>462</v>
      </c>
      <c r="B949" s="1" t="s">
        <v>143</v>
      </c>
      <c r="C949" t="str">
        <f>RIGHT(A949,(LEN(A949)-8))</f>
        <v>9</v>
      </c>
      <c r="F949" t="str">
        <f>CONCATENATE(IF((COUNTA(C972)&gt;0),CONCATENATE(C972,", "),""),IF((LEN(C979)&gt;0),CONCATENATE(VLOOKUP(VALUE(C979),'Lookup tables'!$D$25:$E$27,2,FALSE),", "),""),CONCATENATE(VLOOKUP(VALUE(C961),'Lookup tables'!$A$2:$B$42,2,FALSE)," ledarförmåga, "),CONCATENATE(VLOOKUP(C974,'Lookup tables'!$D$29:$E$34,2,FALSE),", "),IF(AND((VALUE(C950)&lt;0),(COUNTA(D950)&lt;1)),"ingen skada",CONCATENATE("[b]skada +",IF((COUNTA(D950)&gt;0),D950,C950),"[/b]")))</f>
        <v>bra ledarförmåga, sympatisk kille, ingen skada</v>
      </c>
    </row>
    <row r="950" spans="1:6" ht="14.4">
      <c r="A950" s="19" t="s">
        <v>144</v>
      </c>
      <c r="B950" s="1" t="s">
        <v>145</v>
      </c>
      <c r="C950" t="str">
        <f t="shared" ref="C950:C968" si="235">RIGHT(A950,(LEN(A950)-4))</f>
        <v>-1</v>
      </c>
      <c r="F950" t="s">
        <v>146</v>
      </c>
    </row>
    <row r="951" spans="1:6">
      <c r="A951" s="19" t="s">
        <v>147</v>
      </c>
      <c r="B951" s="1" t="s">
        <v>148</v>
      </c>
      <c r="C951" t="str">
        <f t="shared" si="235"/>
        <v>8</v>
      </c>
      <c r="F951" s="19" t="str">
        <f t="shared" ref="F951:F1014" si="236">CONCATENATE("[th]",B952)</f>
        <v>[th]Kondition</v>
      </c>
    </row>
    <row r="952" spans="1:6">
      <c r="A952" s="19" t="s">
        <v>223</v>
      </c>
      <c r="B952" s="1" t="s">
        <v>150</v>
      </c>
      <c r="C952" t="str">
        <f t="shared" si="235"/>
        <v>7</v>
      </c>
      <c r="F952" s="19" t="s">
        <v>151</v>
      </c>
    </row>
    <row r="953" spans="1:6">
      <c r="A953" s="19" t="s">
        <v>463</v>
      </c>
      <c r="B953" s="1" t="s">
        <v>153</v>
      </c>
      <c r="C953" t="str">
        <f t="shared" si="235"/>
        <v>14</v>
      </c>
      <c r="F953" s="19" t="str">
        <f>CONCATENATE("[td]",VLOOKUP(IF((COUNTA(D952)&gt;0),D952,VALUE(C952)),'Lookup tables'!$A$2:$B$42,2,FALSE))</f>
        <v>[td]enastående</v>
      </c>
    </row>
    <row r="954" spans="1:6">
      <c r="A954" s="19" t="s">
        <v>320</v>
      </c>
      <c r="B954" s="1" t="s">
        <v>155</v>
      </c>
      <c r="C954" t="str">
        <f t="shared" si="235"/>
        <v>4</v>
      </c>
      <c r="F954" s="19" t="s">
        <v>141</v>
      </c>
    </row>
    <row r="955" spans="1:6">
      <c r="A955" s="19" t="s">
        <v>321</v>
      </c>
      <c r="B955" s="1" t="s">
        <v>157</v>
      </c>
      <c r="C955" t="str">
        <f t="shared" si="235"/>
        <v>7</v>
      </c>
      <c r="F955" s="19" t="str">
        <f t="shared" ref="F955" si="237">CONCATENATE("[th]",B959)</f>
        <v>[th]Målvakt</v>
      </c>
    </row>
    <row r="956" spans="1:6">
      <c r="A956" s="19" t="s">
        <v>284</v>
      </c>
      <c r="B956" s="1" t="s">
        <v>159</v>
      </c>
      <c r="C956" t="str">
        <f t="shared" si="235"/>
        <v>3</v>
      </c>
      <c r="F956" s="19" t="s">
        <v>151</v>
      </c>
    </row>
    <row r="957" spans="1:6">
      <c r="A957" s="19" t="s">
        <v>417</v>
      </c>
      <c r="B957" s="1" t="s">
        <v>161</v>
      </c>
      <c r="C957" t="str">
        <f t="shared" si="235"/>
        <v>2</v>
      </c>
      <c r="F957" s="19" t="str">
        <f>CONCATENATE("[td]",VLOOKUP(IF((COUNTA(D959)&gt;0),D959,VALUE(C959)),'Lookup tables'!$A$2:$B$42,2,FALSE))</f>
        <v>[td]katastrofal</v>
      </c>
    </row>
    <row r="958" spans="1:6">
      <c r="A958" s="19" t="s">
        <v>323</v>
      </c>
      <c r="B958" s="1" t="s">
        <v>163</v>
      </c>
      <c r="C958" t="str">
        <f t="shared" si="235"/>
        <v>16</v>
      </c>
      <c r="F958" s="19" t="s">
        <v>164</v>
      </c>
    </row>
    <row r="959" spans="1:6">
      <c r="A959" s="19" t="s">
        <v>287</v>
      </c>
      <c r="B959" s="1" t="s">
        <v>166</v>
      </c>
      <c r="C959" t="str">
        <f t="shared" si="235"/>
        <v>1</v>
      </c>
      <c r="F959" s="19" t="s">
        <v>136</v>
      </c>
    </row>
    <row r="960" spans="1:6">
      <c r="A960" s="19" t="s">
        <v>382</v>
      </c>
      <c r="B960" s="1" t="s">
        <v>168</v>
      </c>
      <c r="C960" t="str">
        <f t="shared" si="235"/>
        <v>10</v>
      </c>
      <c r="F960" s="19" t="str">
        <f t="shared" ref="F960" si="238">CONCATENATE("[th]",B953)</f>
        <v>[th]Spelupplägg</v>
      </c>
    </row>
    <row r="961" spans="1:6">
      <c r="A961" s="19" t="s">
        <v>338</v>
      </c>
      <c r="B961" s="1" t="s">
        <v>170</v>
      </c>
      <c r="C961" t="str">
        <f t="shared" si="235"/>
        <v>5</v>
      </c>
      <c r="F961" s="19" t="s">
        <v>151</v>
      </c>
    </row>
    <row r="962" spans="1:6">
      <c r="A962" s="19" t="s">
        <v>464</v>
      </c>
      <c r="B962" s="1" t="s">
        <v>172</v>
      </c>
      <c r="C962" t="str">
        <f t="shared" si="235"/>
        <v>443100</v>
      </c>
      <c r="F962" s="19" t="str">
        <f>CONCATENATE("[td]",VLOOKUP(IF((COUNTA(D953)&gt;0),D953,VALUE(C953)),'Lookup tables'!$A$2:$B$42,2,FALSE))</f>
        <v>[td]himmelsk</v>
      </c>
    </row>
    <row r="963" spans="1:6">
      <c r="A963" s="19" t="s">
        <v>465</v>
      </c>
      <c r="B963" s="1" t="s">
        <v>174</v>
      </c>
      <c r="C963" t="str">
        <f t="shared" si="235"/>
        <v>287320</v>
      </c>
      <c r="F963" s="19" t="s">
        <v>141</v>
      </c>
    </row>
    <row r="964" spans="1:6">
      <c r="A964" s="19" t="s">
        <v>327</v>
      </c>
      <c r="B964" s="1" t="s">
        <v>176</v>
      </c>
      <c r="C964" t="str">
        <f t="shared" si="235"/>
        <v>20</v>
      </c>
      <c r="F964" s="19" t="str">
        <f t="shared" ref="F964" si="239">CONCATENATE("[th]",B955)</f>
        <v>[th]Framspel</v>
      </c>
    </row>
    <row r="965" spans="1:6">
      <c r="A965" s="19" t="s">
        <v>177</v>
      </c>
      <c r="B965" s="1" t="s">
        <v>178</v>
      </c>
      <c r="C965" t="str">
        <f t="shared" si="235"/>
        <v>0</v>
      </c>
      <c r="F965" s="19" t="s">
        <v>151</v>
      </c>
    </row>
    <row r="966" spans="1:6">
      <c r="A966" s="19" t="s">
        <v>179</v>
      </c>
      <c r="B966" s="1" t="s">
        <v>180</v>
      </c>
      <c r="C966" t="str">
        <f t="shared" si="235"/>
        <v>0</v>
      </c>
      <c r="F966" s="19" t="str">
        <f>CONCATENATE("[td]",VLOOKUP(IF((COUNTA(D955)&gt;0),D955,VALUE(C955)),'Lookup tables'!$A$2:$B$42,2,FALSE))</f>
        <v>[td]enastående</v>
      </c>
    </row>
    <row r="967" spans="1:6">
      <c r="A967" s="19" t="s">
        <v>181</v>
      </c>
      <c r="B967" s="1" t="s">
        <v>182</v>
      </c>
      <c r="C967" t="str">
        <f t="shared" si="235"/>
        <v>0</v>
      </c>
      <c r="F967" s="19" t="s">
        <v>164</v>
      </c>
    </row>
    <row r="968" spans="1:6">
      <c r="A968" s="19" t="s">
        <v>183</v>
      </c>
      <c r="B968" s="1" t="s">
        <v>184</v>
      </c>
      <c r="C968" t="str">
        <f t="shared" si="235"/>
        <v>0</v>
      </c>
      <c r="F968" s="19" t="s">
        <v>136</v>
      </c>
    </row>
    <row r="969" spans="1:6">
      <c r="A969" s="19" t="s">
        <v>185</v>
      </c>
      <c r="B969" s="1" t="s">
        <v>186</v>
      </c>
      <c r="C969" t="str">
        <f>RIGHT(A969,(LEN(A969)-10))</f>
        <v>1</v>
      </c>
      <c r="F969" s="19" t="str">
        <f t="shared" ref="F969" si="240">CONCATENATE("[th]",B956)</f>
        <v>[th]Ytter</v>
      </c>
    </row>
    <row r="970" spans="1:6">
      <c r="A970" s="19" t="s">
        <v>187</v>
      </c>
      <c r="B970" s="1" t="s">
        <v>188</v>
      </c>
      <c r="C970" t="str">
        <f>RIGHT(A970,(LEN(A970)-9))</f>
        <v>0</v>
      </c>
      <c r="F970" s="19" t="s">
        <v>151</v>
      </c>
    </row>
    <row r="971" spans="1:6">
      <c r="A971" s="19" t="s">
        <v>189</v>
      </c>
      <c r="B971" s="1" t="s">
        <v>190</v>
      </c>
      <c r="C971" t="str">
        <f>RIGHT(A971,(LEN(A971)-11))</f>
        <v>0</v>
      </c>
      <c r="F971" s="19" t="str">
        <f>CONCATENATE("[td]",VLOOKUP(IF((COUNTA(D956)&gt;0),D956,VALUE(C956)),'Lookup tables'!$A$2:$B$42,2,FALSE))</f>
        <v>[td]dålig</v>
      </c>
    </row>
    <row r="972" spans="1:6">
      <c r="A972" s="19" t="s">
        <v>191</v>
      </c>
      <c r="B972" s="1" t="s">
        <v>190</v>
      </c>
      <c r="F972" s="19" t="s">
        <v>141</v>
      </c>
    </row>
    <row r="973" spans="1:6">
      <c r="A973" s="19" t="s">
        <v>330</v>
      </c>
      <c r="B973" s="1" t="s">
        <v>193</v>
      </c>
      <c r="C973" t="str">
        <f>RIGHT(A973,(LEN(A973)-11))</f>
        <v>2</v>
      </c>
      <c r="F973" s="19" t="str">
        <f t="shared" ref="F973" si="241">CONCATENATE("[th]",B958)</f>
        <v>[th]Försvar</v>
      </c>
    </row>
    <row r="974" spans="1:6">
      <c r="A974" s="19" t="s">
        <v>331</v>
      </c>
      <c r="B974" s="1" t="s">
        <v>193</v>
      </c>
      <c r="C974" t="str">
        <f>RIGHT(A974,(LEN(A974)-16))</f>
        <v>pleasant guy</v>
      </c>
      <c r="F974" s="19" t="s">
        <v>151</v>
      </c>
    </row>
    <row r="975" spans="1:6">
      <c r="A975" s="19" t="s">
        <v>466</v>
      </c>
      <c r="B975" s="1" t="s">
        <v>196</v>
      </c>
      <c r="C975" t="str">
        <f>RIGHT(A975,(LEN(A975)-8))</f>
        <v>0</v>
      </c>
      <c r="F975" s="19" t="str">
        <f>CONCATENATE("[td]",VLOOKUP(IF((COUNTA(D958)&gt;0),D958,VALUE(C958)),'Lookup tables'!$A$2:$B$42,2,FALSE))</f>
        <v>[td]utomjordisk</v>
      </c>
    </row>
    <row r="976" spans="1:6">
      <c r="A976" s="19" t="s">
        <v>467</v>
      </c>
      <c r="B976" s="1" t="s">
        <v>196</v>
      </c>
      <c r="C976" t="str">
        <f>RIGHT(A976,(LEN(A976)-13))</f>
        <v>infamous</v>
      </c>
      <c r="F976" s="19" t="s">
        <v>164</v>
      </c>
    </row>
    <row r="977" spans="1:6">
      <c r="A977" s="19" t="s">
        <v>274</v>
      </c>
      <c r="B977" s="1" t="s">
        <v>199</v>
      </c>
      <c r="C977" t="str">
        <f>RIGHT(A977,(LEN(A977)-15))</f>
        <v>2</v>
      </c>
      <c r="F977" s="19" t="s">
        <v>136</v>
      </c>
    </row>
    <row r="978" spans="1:6">
      <c r="A978" s="19" t="s">
        <v>275</v>
      </c>
      <c r="B978" s="1" t="s">
        <v>199</v>
      </c>
      <c r="C978" t="str">
        <f>RIGHT(A978,(LEN(A978)-20))</f>
        <v>balanced</v>
      </c>
      <c r="F978" s="19" t="str">
        <f t="shared" ref="F978" si="242">CONCATENATE("[th]",B954)</f>
        <v>[th]Målgörare</v>
      </c>
    </row>
    <row r="979" spans="1:6">
      <c r="A979" s="19" t="s">
        <v>237</v>
      </c>
      <c r="B979" s="1" t="s">
        <v>202</v>
      </c>
      <c r="C979" t="str">
        <f>RIGHT(A979,(LEN(A979)-12))</f>
        <v/>
      </c>
      <c r="F979" s="19" t="s">
        <v>151</v>
      </c>
    </row>
    <row r="980" spans="1:6">
      <c r="A980" s="19" t="s">
        <v>238</v>
      </c>
      <c r="B980" s="1" t="s">
        <v>204</v>
      </c>
      <c r="C980" t="str">
        <f>RIGHT(A980,(LEN(A980)-13))</f>
        <v/>
      </c>
      <c r="F980" s="19" t="str">
        <f>CONCATENATE("[td]",VLOOKUP(IF((COUNTA(D954)&gt;0),D954,VALUE(C954)),'Lookup tables'!$A$2:$B$42,2,FALSE))</f>
        <v>[td]hyfsad</v>
      </c>
    </row>
    <row r="981" spans="1:6">
      <c r="A981" s="19" t="s">
        <v>205</v>
      </c>
      <c r="B981" s="1" t="s">
        <v>206</v>
      </c>
      <c r="C981" t="str">
        <f>RIGHT(A981,(LEN(A981)-7))</f>
        <v>0</v>
      </c>
      <c r="F981" s="19" t="s">
        <v>141</v>
      </c>
    </row>
    <row r="982" spans="1:6">
      <c r="A982" s="19" t="s">
        <v>468</v>
      </c>
      <c r="B982" s="1" t="s">
        <v>208</v>
      </c>
      <c r="C982" t="str">
        <f>RIGHT(A982,(LEN(A982)-13))</f>
        <v>2</v>
      </c>
      <c r="F982" s="19" t="str">
        <f t="shared" ref="F982" si="243">CONCATENATE("[th]",B957)</f>
        <v>[th]Fasta situationer</v>
      </c>
    </row>
    <row r="983" spans="1:6">
      <c r="A983" s="19" t="s">
        <v>209</v>
      </c>
      <c r="B983" s="1" t="s">
        <v>210</v>
      </c>
      <c r="C983" t="str">
        <f>RIGHT(A983,(LEN(A983)-15))</f>
        <v>0</v>
      </c>
      <c r="F983" s="19" t="s">
        <v>151</v>
      </c>
    </row>
    <row r="984" spans="1:6">
      <c r="A984" s="19" t="s">
        <v>211</v>
      </c>
      <c r="B984" s="1" t="s">
        <v>212</v>
      </c>
      <c r="C984" t="str">
        <f>RIGHT(A984,(LEN(A984)-15))</f>
        <v>3000</v>
      </c>
      <c r="F984" s="19" t="str">
        <f>CONCATENATE("[td]",VLOOKUP(IF((COUNTA(D957)&gt;0),D957,VALUE(C957)),'Lookup tables'!$A$2:$B$42,2,FALSE))</f>
        <v>[td]usel</v>
      </c>
    </row>
    <row r="985" spans="1:6">
      <c r="A985" s="19" t="s">
        <v>342</v>
      </c>
      <c r="B985" s="1" t="s">
        <v>214</v>
      </c>
      <c r="C985" t="str">
        <f>RIGHT(A985,(LEN(A985)-5))</f>
        <v>3</v>
      </c>
      <c r="F985" s="19" t="s">
        <v>215</v>
      </c>
    </row>
    <row r="986" spans="1:6" ht="14.4">
      <c r="A986" s="19" t="s">
        <v>469</v>
      </c>
      <c r="B986" s="1" t="s">
        <v>217</v>
      </c>
      <c r="C986" t="str">
        <f>RIGHT(A986,(LEN(A986)-8))</f>
        <v>8</v>
      </c>
      <c r="F986" t="str">
        <f t="shared" ref="F986:F1049" si="244">IF((COUNTA(D986)&gt;0),CONCATENATE("Övrigt: ",D986),"")</f>
        <v/>
      </c>
    </row>
    <row r="987" spans="1:6">
      <c r="A987" s="19" t="s">
        <v>470</v>
      </c>
      <c r="B987" s="11" t="s">
        <v>135</v>
      </c>
      <c r="C987" s="19" t="str">
        <f>MID(A987,8,(LEN(A987)-8))</f>
        <v>279734525</v>
      </c>
      <c r="F987" s="19" t="str">
        <f t="shared" ref="F987:F1050" si="245">CONCATENATE("[hr][b]",C988,"[/b] ","[playerid=",C987,"]")</f>
        <v>[hr][b]Magnus Ericsson[/b] [playerid=279734525]</v>
      </c>
    </row>
    <row r="988" spans="1:6" ht="14.4">
      <c r="A988" s="19" t="s">
        <v>471</v>
      </c>
      <c r="B988" s="11" t="s">
        <v>138</v>
      </c>
      <c r="C988" s="19" t="str">
        <f>RIGHT(A988,(LEN(A988)-5))</f>
        <v>Magnus Ericsson</v>
      </c>
      <c r="F988" t="str">
        <f t="shared" ref="F988" si="246">CONCATENATE(C989," år och ",C990," dagar, TSI = ",C1004,", Lön = ",C1003)</f>
        <v>25 år och 42 dagar, TSI = 249120, Lön = 466680</v>
      </c>
    </row>
    <row r="989" spans="1:6" ht="14.4">
      <c r="A989" s="19" t="s">
        <v>398</v>
      </c>
      <c r="B989" s="1" t="s">
        <v>140</v>
      </c>
      <c r="C989" t="str">
        <f>RIGHT(A989,(LEN(A989)-4))</f>
        <v>25</v>
      </c>
      <c r="F989" t="str">
        <f>CONCATENATE(VLOOKUP(IF((COUNTA(D992)&gt;0),D992,VALUE(C992)),'Lookup tables'!$A$2:$B$42,2,FALSE)," form, ",VLOOKUP(IF((COUNTA(D993)&gt;0),D993,VALUE(C993)),'Lookup tables'!$A$2:$B$42,2,FALSE)," kondition, ",VLOOKUP(IF((COUNTA(D1001)&gt;0),D1001,VALUE(C1001)),'Lookup tables'!$A$2:$B$42,2,FALSE)," rutin")</f>
        <v>enastående form, fenomenal kondition, fenomenal rutin</v>
      </c>
    </row>
    <row r="990" spans="1:6" ht="14.4">
      <c r="A990" s="19" t="s">
        <v>472</v>
      </c>
      <c r="B990" s="1" t="s">
        <v>143</v>
      </c>
      <c r="C990" t="str">
        <f>RIGHT(A990,(LEN(A990)-8))</f>
        <v>42</v>
      </c>
      <c r="F990" t="str">
        <f>CONCATENATE(IF((COUNTA(C1013)&gt;0),CONCATENATE(C1013,", "),""),IF((LEN(C1020)&gt;0),CONCATENATE(VLOOKUP(VALUE(C1020),'Lookup tables'!$D$25:$E$27,2,FALSE),", "),""),CONCATENATE(VLOOKUP(VALUE(C1002),'Lookup tables'!$A$2:$B$42,2,FALSE)," ledarförmåga, "),CONCATENATE(VLOOKUP(C1015,'Lookup tables'!$D$29:$E$34,2,FALSE),", "),IF(AND((VALUE(C991)&lt;0),(COUNTA(D991)&lt;1)),"ingen skada",CONCATENATE("[b]skada +",IF((COUNTA(D991)&gt;0),D991,C991),"[/b]")))</f>
        <v>bra ledarförmåga, sympatisk kille, ingen skada</v>
      </c>
    </row>
    <row r="991" spans="1:6" ht="14.4">
      <c r="A991" s="19" t="s">
        <v>144</v>
      </c>
      <c r="B991" s="1" t="s">
        <v>145</v>
      </c>
      <c r="C991" t="str">
        <f t="shared" ref="C991:C1009" si="247">RIGHT(A991,(LEN(A991)-4))</f>
        <v>-1</v>
      </c>
      <c r="F991" t="s">
        <v>146</v>
      </c>
    </row>
    <row r="992" spans="1:6">
      <c r="A992" s="19" t="s">
        <v>245</v>
      </c>
      <c r="B992" s="1" t="s">
        <v>148</v>
      </c>
      <c r="C992" t="str">
        <f t="shared" si="247"/>
        <v>7</v>
      </c>
      <c r="F992" s="19" t="str">
        <f t="shared" ref="F992:F1055" si="248">CONCATENATE("[th]",B993)</f>
        <v>[th]Kondition</v>
      </c>
    </row>
    <row r="993" spans="1:6">
      <c r="A993" s="19" t="s">
        <v>370</v>
      </c>
      <c r="B993" s="1" t="s">
        <v>150</v>
      </c>
      <c r="C993" t="str">
        <f t="shared" si="247"/>
        <v>8</v>
      </c>
      <c r="F993" s="19" t="s">
        <v>151</v>
      </c>
    </row>
    <row r="994" spans="1:6">
      <c r="A994" s="19" t="s">
        <v>473</v>
      </c>
      <c r="B994" s="1" t="s">
        <v>153</v>
      </c>
      <c r="C994" t="str">
        <f t="shared" si="247"/>
        <v>15</v>
      </c>
      <c r="F994" s="19" t="str">
        <f>CONCATENATE("[td]",VLOOKUP(IF((COUNTA(D993)&gt;0),D993,VALUE(C993)),'Lookup tables'!$A$2:$B$42,2,FALSE))</f>
        <v>[td]fenomenal</v>
      </c>
    </row>
    <row r="995" spans="1:6">
      <c r="A995" s="19" t="s">
        <v>358</v>
      </c>
      <c r="B995" s="1" t="s">
        <v>155</v>
      </c>
      <c r="C995" t="str">
        <f t="shared" si="247"/>
        <v>3</v>
      </c>
      <c r="F995" s="19" t="s">
        <v>141</v>
      </c>
    </row>
    <row r="996" spans="1:6">
      <c r="A996" s="19" t="s">
        <v>247</v>
      </c>
      <c r="B996" s="1" t="s">
        <v>157</v>
      </c>
      <c r="C996" t="str">
        <f t="shared" si="247"/>
        <v>2</v>
      </c>
      <c r="F996" s="19" t="str">
        <f t="shared" ref="F996" si="249">CONCATENATE("[th]",B1000)</f>
        <v>[th]Målvakt</v>
      </c>
    </row>
    <row r="997" spans="1:6">
      <c r="A997" s="19" t="s">
        <v>416</v>
      </c>
      <c r="B997" s="1" t="s">
        <v>159</v>
      </c>
      <c r="C997" t="str">
        <f t="shared" si="247"/>
        <v>5</v>
      </c>
      <c r="F997" s="19" t="s">
        <v>151</v>
      </c>
    </row>
    <row r="998" spans="1:6">
      <c r="A998" s="19" t="s">
        <v>417</v>
      </c>
      <c r="B998" s="1" t="s">
        <v>161</v>
      </c>
      <c r="C998" t="str">
        <f t="shared" si="247"/>
        <v>2</v>
      </c>
      <c r="F998" s="19" t="str">
        <f>CONCATENATE("[td]",VLOOKUP(IF((COUNTA(D1000)&gt;0),D1000,VALUE(C1000)),'Lookup tables'!$A$2:$B$42,2,FALSE))</f>
        <v>[td]katastrofal</v>
      </c>
    </row>
    <row r="999" spans="1:6">
      <c r="A999" s="19" t="s">
        <v>249</v>
      </c>
      <c r="B999" s="1" t="s">
        <v>163</v>
      </c>
      <c r="C999" t="str">
        <f t="shared" si="247"/>
        <v>15</v>
      </c>
      <c r="F999" s="19" t="s">
        <v>164</v>
      </c>
    </row>
    <row r="1000" spans="1:6">
      <c r="A1000" s="19" t="s">
        <v>287</v>
      </c>
      <c r="B1000" s="1" t="s">
        <v>166</v>
      </c>
      <c r="C1000" t="str">
        <f t="shared" si="247"/>
        <v>1</v>
      </c>
      <c r="F1000" s="19" t="s">
        <v>136</v>
      </c>
    </row>
    <row r="1001" spans="1:6">
      <c r="A1001" s="19" t="s">
        <v>228</v>
      </c>
      <c r="B1001" s="1" t="s">
        <v>168</v>
      </c>
      <c r="C1001" t="str">
        <f t="shared" si="247"/>
        <v>8</v>
      </c>
      <c r="F1001" s="19" t="str">
        <f t="shared" ref="F1001" si="250">CONCATENATE("[th]",B994)</f>
        <v>[th]Spelupplägg</v>
      </c>
    </row>
    <row r="1002" spans="1:6">
      <c r="A1002" s="19" t="s">
        <v>338</v>
      </c>
      <c r="B1002" s="1" t="s">
        <v>170</v>
      </c>
      <c r="C1002" t="str">
        <f t="shared" si="247"/>
        <v>5</v>
      </c>
      <c r="F1002" s="19" t="s">
        <v>151</v>
      </c>
    </row>
    <row r="1003" spans="1:6">
      <c r="A1003" s="19" t="s">
        <v>474</v>
      </c>
      <c r="B1003" s="1" t="s">
        <v>172</v>
      </c>
      <c r="C1003" t="str">
        <f t="shared" si="247"/>
        <v>466680</v>
      </c>
      <c r="F1003" s="19" t="str">
        <f>CONCATENATE("[td]",VLOOKUP(IF((COUNTA(D994)&gt;0),D994,VALUE(C994)),'Lookup tables'!$A$2:$B$42,2,FALSE))</f>
        <v>[td]titanisk</v>
      </c>
    </row>
    <row r="1004" spans="1:6">
      <c r="A1004" s="19" t="s">
        <v>475</v>
      </c>
      <c r="B1004" s="1" t="s">
        <v>174</v>
      </c>
      <c r="C1004" t="str">
        <f t="shared" si="247"/>
        <v>249120</v>
      </c>
      <c r="F1004" s="19" t="s">
        <v>141</v>
      </c>
    </row>
    <row r="1005" spans="1:6">
      <c r="A1005" s="19" t="s">
        <v>385</v>
      </c>
      <c r="B1005" s="1" t="s">
        <v>176</v>
      </c>
      <c r="C1005" t="str">
        <f t="shared" si="247"/>
        <v>21</v>
      </c>
      <c r="F1005" s="19" t="str">
        <f t="shared" ref="F1005" si="251">CONCATENATE("[th]",B996)</f>
        <v>[th]Framspel</v>
      </c>
    </row>
    <row r="1006" spans="1:6">
      <c r="A1006" s="19" t="s">
        <v>177</v>
      </c>
      <c r="B1006" s="1" t="s">
        <v>178</v>
      </c>
      <c r="C1006" t="str">
        <f t="shared" si="247"/>
        <v>0</v>
      </c>
      <c r="F1006" s="19" t="s">
        <v>151</v>
      </c>
    </row>
    <row r="1007" spans="1:6">
      <c r="A1007" s="19" t="s">
        <v>179</v>
      </c>
      <c r="B1007" s="1" t="s">
        <v>180</v>
      </c>
      <c r="C1007" t="str">
        <f t="shared" si="247"/>
        <v>0</v>
      </c>
      <c r="F1007" s="19" t="str">
        <f>CONCATENATE("[td]",VLOOKUP(IF((COUNTA(D996)&gt;0),D996,VALUE(C996)),'Lookup tables'!$A$2:$B$42,2,FALSE))</f>
        <v>[td]usel</v>
      </c>
    </row>
    <row r="1008" spans="1:6">
      <c r="A1008" s="19" t="s">
        <v>181</v>
      </c>
      <c r="B1008" s="1" t="s">
        <v>182</v>
      </c>
      <c r="C1008" t="str">
        <f t="shared" si="247"/>
        <v>0</v>
      </c>
      <c r="F1008" s="19" t="s">
        <v>164</v>
      </c>
    </row>
    <row r="1009" spans="1:6">
      <c r="A1009" s="19" t="s">
        <v>405</v>
      </c>
      <c r="B1009" s="1" t="s">
        <v>184</v>
      </c>
      <c r="C1009" t="str">
        <f t="shared" si="247"/>
        <v>1</v>
      </c>
      <c r="F1009" s="19" t="s">
        <v>136</v>
      </c>
    </row>
    <row r="1010" spans="1:6">
      <c r="A1010" s="19" t="s">
        <v>185</v>
      </c>
      <c r="B1010" s="1" t="s">
        <v>186</v>
      </c>
      <c r="C1010" t="str">
        <f>RIGHT(A1010,(LEN(A1010)-10))</f>
        <v>1</v>
      </c>
      <c r="F1010" s="19" t="str">
        <f t="shared" ref="F1010" si="252">CONCATENATE("[th]",B997)</f>
        <v>[th]Ytter</v>
      </c>
    </row>
    <row r="1011" spans="1:6">
      <c r="A1011" s="19" t="s">
        <v>187</v>
      </c>
      <c r="B1011" s="1" t="s">
        <v>188</v>
      </c>
      <c r="C1011" t="str">
        <f>RIGHT(A1011,(LEN(A1011)-9))</f>
        <v>0</v>
      </c>
      <c r="F1011" s="19" t="s">
        <v>151</v>
      </c>
    </row>
    <row r="1012" spans="1:6">
      <c r="A1012" s="19" t="s">
        <v>363</v>
      </c>
      <c r="B1012" s="1" t="s">
        <v>190</v>
      </c>
      <c r="C1012" t="str">
        <f>RIGHT(A1012,(LEN(A1012)-11))</f>
        <v>5</v>
      </c>
      <c r="F1012" s="19" t="str">
        <f>CONCATENATE("[td]",VLOOKUP(IF((COUNTA(D997)&gt;0),D997,VALUE(C997)),'Lookup tables'!$A$2:$B$42,2,FALSE))</f>
        <v>[td]bra</v>
      </c>
    </row>
    <row r="1013" spans="1:6">
      <c r="A1013" s="19" t="s">
        <v>364</v>
      </c>
      <c r="B1013" s="1" t="s">
        <v>190</v>
      </c>
      <c r="F1013" s="19" t="s">
        <v>141</v>
      </c>
    </row>
    <row r="1014" spans="1:6">
      <c r="A1014" s="19" t="s">
        <v>330</v>
      </c>
      <c r="B1014" s="1" t="s">
        <v>193</v>
      </c>
      <c r="C1014" t="str">
        <f>RIGHT(A1014,(LEN(A1014)-11))</f>
        <v>2</v>
      </c>
      <c r="F1014" s="19" t="str">
        <f t="shared" ref="F1014" si="253">CONCATENATE("[th]",B999)</f>
        <v>[th]Försvar</v>
      </c>
    </row>
    <row r="1015" spans="1:6">
      <c r="A1015" s="19" t="s">
        <v>331</v>
      </c>
      <c r="B1015" s="1" t="s">
        <v>193</v>
      </c>
      <c r="C1015" t="str">
        <f>RIGHT(A1015,(LEN(A1015)-16))</f>
        <v>pleasant guy</v>
      </c>
      <c r="F1015" s="19" t="s">
        <v>151</v>
      </c>
    </row>
    <row r="1016" spans="1:6">
      <c r="A1016" s="19" t="s">
        <v>195</v>
      </c>
      <c r="B1016" s="1" t="s">
        <v>196</v>
      </c>
      <c r="C1016" t="str">
        <f>RIGHT(A1016,(LEN(A1016)-8))</f>
        <v>2</v>
      </c>
      <c r="F1016" s="19" t="str">
        <f>CONCATENATE("[td]",VLOOKUP(IF((COUNTA(D999)&gt;0),D999,VALUE(C999)),'Lookup tables'!$A$2:$B$42,2,FALSE))</f>
        <v>[td]titanisk</v>
      </c>
    </row>
    <row r="1017" spans="1:6">
      <c r="A1017" s="19" t="s">
        <v>197</v>
      </c>
      <c r="B1017" s="1" t="s">
        <v>196</v>
      </c>
      <c r="C1017" t="str">
        <f>RIGHT(A1017,(LEN(A1017)-13))</f>
        <v>honest</v>
      </c>
      <c r="F1017" s="19" t="s">
        <v>164</v>
      </c>
    </row>
    <row r="1018" spans="1:6">
      <c r="A1018" s="19" t="s">
        <v>408</v>
      </c>
      <c r="B1018" s="1" t="s">
        <v>199</v>
      </c>
      <c r="C1018" t="str">
        <f>RIGHT(A1018,(LEN(A1018)-15))</f>
        <v>4</v>
      </c>
      <c r="F1018" s="19" t="s">
        <v>136</v>
      </c>
    </row>
    <row r="1019" spans="1:6">
      <c r="A1019" s="19" t="s">
        <v>409</v>
      </c>
      <c r="B1019" s="1" t="s">
        <v>199</v>
      </c>
      <c r="C1019" t="str">
        <f>RIGHT(A1019,(LEN(A1019)-20))</f>
        <v>fiery</v>
      </c>
      <c r="F1019" s="19" t="str">
        <f t="shared" ref="F1019" si="254">CONCATENATE("[th]",B995)</f>
        <v>[th]Målgörare</v>
      </c>
    </row>
    <row r="1020" spans="1:6">
      <c r="A1020" s="19" t="s">
        <v>237</v>
      </c>
      <c r="B1020" s="1" t="s">
        <v>202</v>
      </c>
      <c r="C1020" t="str">
        <f>RIGHT(A1020,(LEN(A1020)-12))</f>
        <v/>
      </c>
      <c r="F1020" s="19" t="s">
        <v>151</v>
      </c>
    </row>
    <row r="1021" spans="1:6">
      <c r="A1021" s="19" t="s">
        <v>238</v>
      </c>
      <c r="B1021" s="1" t="s">
        <v>204</v>
      </c>
      <c r="C1021" t="str">
        <f>RIGHT(A1021,(LEN(A1021)-13))</f>
        <v/>
      </c>
      <c r="F1021" s="19" t="str">
        <f>CONCATENATE("[td]",VLOOKUP(IF((COUNTA(D995)&gt;0),D995,VALUE(C995)),'Lookup tables'!$A$2:$B$42,2,FALSE))</f>
        <v>[td]dålig</v>
      </c>
    </row>
    <row r="1022" spans="1:6">
      <c r="A1022" s="19" t="s">
        <v>205</v>
      </c>
      <c r="B1022" s="1" t="s">
        <v>206</v>
      </c>
      <c r="C1022" t="str">
        <f>RIGHT(A1022,(LEN(A1022)-7))</f>
        <v>0</v>
      </c>
      <c r="F1022" s="19" t="s">
        <v>141</v>
      </c>
    </row>
    <row r="1023" spans="1:6">
      <c r="A1023" s="19"/>
      <c r="B1023" s="1" t="s">
        <v>208</v>
      </c>
      <c r="C1023" t="e">
        <f>RIGHT(A1023,(LEN(A1023)-13))</f>
        <v>#VALUE!</v>
      </c>
      <c r="F1023" s="19" t="str">
        <f t="shared" ref="F1023" si="255">CONCATENATE("[th]",B998)</f>
        <v>[th]Fasta situationer</v>
      </c>
    </row>
    <row r="1024" spans="1:6">
      <c r="A1024" s="19" t="s">
        <v>209</v>
      </c>
      <c r="B1024" s="1" t="s">
        <v>210</v>
      </c>
      <c r="C1024" t="str">
        <f>RIGHT(A1024,(LEN(A1024)-15))</f>
        <v>0</v>
      </c>
      <c r="F1024" s="19" t="s">
        <v>151</v>
      </c>
    </row>
    <row r="1025" spans="1:6">
      <c r="A1025" s="19" t="s">
        <v>211</v>
      </c>
      <c r="B1025" s="1" t="s">
        <v>212</v>
      </c>
      <c r="C1025" t="str">
        <f>RIGHT(A1025,(LEN(A1025)-15))</f>
        <v>3000</v>
      </c>
      <c r="F1025" s="19" t="str">
        <f>CONCATENATE("[td]",VLOOKUP(IF((COUNTA(D998)&gt;0),D998,VALUE(C998)),'Lookup tables'!$A$2:$B$42,2,FALSE))</f>
        <v>[td]usel</v>
      </c>
    </row>
    <row r="1026" spans="1:6">
      <c r="A1026" s="19" t="s">
        <v>239</v>
      </c>
      <c r="B1026" s="1" t="s">
        <v>214</v>
      </c>
      <c r="C1026" t="str">
        <f>RIGHT(A1026,(LEN(A1026)-5))</f>
        <v>0</v>
      </c>
      <c r="F1026" s="19" t="s">
        <v>215</v>
      </c>
    </row>
    <row r="1027" spans="1:6" ht="14.4">
      <c r="A1027" s="19" t="s">
        <v>476</v>
      </c>
      <c r="B1027" s="1" t="s">
        <v>217</v>
      </c>
      <c r="C1027" t="str">
        <f>RIGHT(A1027,(LEN(A1027)-8))</f>
        <v>6</v>
      </c>
      <c r="F1027" t="str">
        <f t="shared" ref="F1027:F1090" si="256">IF((COUNTA(D1027)&gt;0),CONCATENATE("Övrigt: ",D1027),"")</f>
        <v/>
      </c>
    </row>
    <row r="1028" spans="1:6">
      <c r="A1028" s="19" t="s">
        <v>477</v>
      </c>
      <c r="B1028" s="11" t="s">
        <v>135</v>
      </c>
      <c r="C1028" s="19" t="str">
        <f>MID(A1028,8,(LEN(A1028)-8))</f>
        <v>259355164</v>
      </c>
      <c r="F1028" s="19" t="str">
        <f t="shared" ref="F1028:F1091" si="257">CONCATENATE("[hr][b]",C1029,"[/b] ","[playerid=",C1028,"]")</f>
        <v>[hr][b]Martin 'Blixten' Oskarsson[/b] [playerid=259355164]</v>
      </c>
    </row>
    <row r="1029" spans="1:6" ht="14.4">
      <c r="A1029" s="19" t="s">
        <v>478</v>
      </c>
      <c r="B1029" s="11" t="s">
        <v>138</v>
      </c>
      <c r="C1029" s="19" t="str">
        <f>RIGHT(A1029,(LEN(A1029)-5))</f>
        <v>Martin 'Blixten' Oskarsson</v>
      </c>
      <c r="F1029" t="str">
        <f t="shared" ref="F1029" si="258">CONCATENATE(C1030," år och ",C1031," dagar, TSI = ",C1045,", Lön = ",C1044)</f>
        <v>27 år och 1 dagar, TSI = 241720, Lön = 370100</v>
      </c>
    </row>
    <row r="1030" spans="1:6" ht="14.4">
      <c r="A1030" s="19" t="s">
        <v>220</v>
      </c>
      <c r="B1030" s="1" t="s">
        <v>140</v>
      </c>
      <c r="C1030" t="str">
        <f>RIGHT(A1030,(LEN(A1030)-4))</f>
        <v>27</v>
      </c>
      <c r="F1030" t="str">
        <f>CONCATENATE(VLOOKUP(IF((COUNTA(D1033)&gt;0),D1033,VALUE(C1033)),'Lookup tables'!$A$2:$B$42,2,FALSE)," form, ",VLOOKUP(IF((COUNTA(D1034)&gt;0),D1034,VALUE(C1034)),'Lookup tables'!$A$2:$B$42,2,FALSE)," kondition, ",VLOOKUP(IF((COUNTA(D1042)&gt;0),D1042,VALUE(C1042)),'Lookup tables'!$A$2:$B$42,2,FALSE)," rutin")</f>
        <v>bra form, fenomenal kondition, oförglömlig rutin</v>
      </c>
    </row>
    <row r="1031" spans="1:6" ht="14.4">
      <c r="A1031" s="19" t="s">
        <v>479</v>
      </c>
      <c r="B1031" s="1" t="s">
        <v>143</v>
      </c>
      <c r="C1031" t="str">
        <f>RIGHT(A1031,(LEN(A1031)-8))</f>
        <v>1</v>
      </c>
      <c r="F1031" t="str">
        <f>CONCATENATE(IF((COUNTA(C1054)&gt;0),CONCATENATE(C1054,", "),""),IF((LEN(C1061)&gt;0),CONCATENATE(VLOOKUP(VALUE(C1061),'Lookup tables'!$D$25:$E$27,2,FALSE),", "),""),CONCATENATE(VLOOKUP(VALUE(C1043),'Lookup tables'!$A$2:$B$42,2,FALSE)," ledarförmåga, "),CONCATENATE(VLOOKUP(C1056,'Lookup tables'!$D$29:$E$34,2,FALSE),", "),IF(AND((VALUE(C1032)&lt;0),(COUNTA(D1032)&lt;1)),"ingen skada",CONCATENATE("[b]skada +",IF((COUNTA(D1032)&gt;0),D1032,C1032),"[/b]")))</f>
        <v>usel ledarförmåga, genomsympatisk kille, ingen skada</v>
      </c>
    </row>
    <row r="1032" spans="1:6" ht="14.4">
      <c r="A1032" s="19" t="s">
        <v>144</v>
      </c>
      <c r="B1032" s="1" t="s">
        <v>145</v>
      </c>
      <c r="C1032" t="str">
        <f t="shared" ref="C1032:C1050" si="259">RIGHT(A1032,(LEN(A1032)-4))</f>
        <v>-1</v>
      </c>
      <c r="F1032" t="s">
        <v>146</v>
      </c>
    </row>
    <row r="1033" spans="1:6">
      <c r="A1033" s="19" t="s">
        <v>280</v>
      </c>
      <c r="B1033" s="1" t="s">
        <v>148</v>
      </c>
      <c r="C1033" t="str">
        <f t="shared" si="259"/>
        <v>5</v>
      </c>
      <c r="F1033" s="19" t="str">
        <f t="shared" ref="F1033:F1096" si="260">CONCATENATE("[th]",B1034)</f>
        <v>[th]Kondition</v>
      </c>
    </row>
    <row r="1034" spans="1:6">
      <c r="A1034" s="19" t="s">
        <v>370</v>
      </c>
      <c r="B1034" s="1" t="s">
        <v>150</v>
      </c>
      <c r="C1034" t="str">
        <f t="shared" si="259"/>
        <v>8</v>
      </c>
      <c r="F1034" s="19" t="s">
        <v>151</v>
      </c>
    </row>
    <row r="1035" spans="1:6">
      <c r="A1035" s="19" t="s">
        <v>463</v>
      </c>
      <c r="B1035" s="1" t="s">
        <v>153</v>
      </c>
      <c r="C1035" t="str">
        <f t="shared" si="259"/>
        <v>14</v>
      </c>
      <c r="F1035" s="19" t="str">
        <f>CONCATENATE("[td]",VLOOKUP(IF((COUNTA(D1034)&gt;0),D1034,VALUE(C1034)),'Lookup tables'!$A$2:$B$42,2,FALSE))</f>
        <v>[td]fenomenal</v>
      </c>
    </row>
    <row r="1036" spans="1:6">
      <c r="A1036" s="19" t="s">
        <v>320</v>
      </c>
      <c r="B1036" s="1" t="s">
        <v>155</v>
      </c>
      <c r="C1036" t="str">
        <f t="shared" si="259"/>
        <v>4</v>
      </c>
      <c r="F1036" s="19" t="s">
        <v>141</v>
      </c>
    </row>
    <row r="1037" spans="1:6">
      <c r="A1037" s="19" t="s">
        <v>321</v>
      </c>
      <c r="B1037" s="1" t="s">
        <v>157</v>
      </c>
      <c r="C1037" t="str">
        <f t="shared" si="259"/>
        <v>7</v>
      </c>
      <c r="F1037" s="19" t="str">
        <f t="shared" ref="F1037" si="261">CONCATENATE("[th]",B1041)</f>
        <v>[th]Målvakt</v>
      </c>
    </row>
    <row r="1038" spans="1:6">
      <c r="A1038" s="19" t="s">
        <v>480</v>
      </c>
      <c r="B1038" s="1" t="s">
        <v>159</v>
      </c>
      <c r="C1038" t="str">
        <f t="shared" si="259"/>
        <v>4</v>
      </c>
      <c r="F1038" s="19" t="s">
        <v>151</v>
      </c>
    </row>
    <row r="1039" spans="1:6">
      <c r="A1039" s="19" t="s">
        <v>417</v>
      </c>
      <c r="B1039" s="1" t="s">
        <v>161</v>
      </c>
      <c r="C1039" t="str">
        <f t="shared" si="259"/>
        <v>2</v>
      </c>
      <c r="F1039" s="19" t="str">
        <f>CONCATENATE("[td]",VLOOKUP(IF((COUNTA(D1041)&gt;0),D1041,VALUE(C1041)),'Lookup tables'!$A$2:$B$42,2,FALSE))</f>
        <v>[td]usel</v>
      </c>
    </row>
    <row r="1040" spans="1:6">
      <c r="A1040" s="19" t="s">
        <v>323</v>
      </c>
      <c r="B1040" s="1" t="s">
        <v>163</v>
      </c>
      <c r="C1040" t="str">
        <f t="shared" si="259"/>
        <v>16</v>
      </c>
      <c r="F1040" s="19" t="s">
        <v>164</v>
      </c>
    </row>
    <row r="1041" spans="1:6">
      <c r="A1041" s="19" t="s">
        <v>481</v>
      </c>
      <c r="B1041" s="1" t="s">
        <v>166</v>
      </c>
      <c r="C1041" t="str">
        <f t="shared" si="259"/>
        <v>2</v>
      </c>
      <c r="F1041" s="19" t="s">
        <v>136</v>
      </c>
    </row>
    <row r="1042" spans="1:6">
      <c r="A1042" s="19" t="s">
        <v>308</v>
      </c>
      <c r="B1042" s="1" t="s">
        <v>168</v>
      </c>
      <c r="C1042" t="str">
        <f t="shared" si="259"/>
        <v>13</v>
      </c>
      <c r="F1042" s="19" t="str">
        <f t="shared" ref="F1042" si="262">CONCATENATE("[th]",B1035)</f>
        <v>[th]Spelupplägg</v>
      </c>
    </row>
    <row r="1043" spans="1:6">
      <c r="A1043" s="19" t="s">
        <v>439</v>
      </c>
      <c r="B1043" s="1" t="s">
        <v>170</v>
      </c>
      <c r="C1043" t="str">
        <f t="shared" si="259"/>
        <v>2</v>
      </c>
      <c r="F1043" s="19" t="s">
        <v>151</v>
      </c>
    </row>
    <row r="1044" spans="1:6">
      <c r="A1044" s="19" t="s">
        <v>482</v>
      </c>
      <c r="B1044" s="1" t="s">
        <v>172</v>
      </c>
      <c r="C1044" t="str">
        <f t="shared" si="259"/>
        <v>370100</v>
      </c>
      <c r="F1044" s="19" t="str">
        <f>CONCATENATE("[td]",VLOOKUP(IF((COUNTA(D1035)&gt;0),D1035,VALUE(C1035)),'Lookup tables'!$A$2:$B$42,2,FALSE))</f>
        <v>[td]himmelsk</v>
      </c>
    </row>
    <row r="1045" spans="1:6">
      <c r="A1045" s="19" t="s">
        <v>483</v>
      </c>
      <c r="B1045" s="1" t="s">
        <v>174</v>
      </c>
      <c r="C1045" t="str">
        <f t="shared" si="259"/>
        <v>241720</v>
      </c>
      <c r="F1045" s="19" t="s">
        <v>141</v>
      </c>
    </row>
    <row r="1046" spans="1:6">
      <c r="A1046" s="19" t="s">
        <v>484</v>
      </c>
      <c r="B1046" s="1" t="s">
        <v>176</v>
      </c>
      <c r="C1046" t="str">
        <f t="shared" si="259"/>
        <v>19</v>
      </c>
      <c r="F1046" s="19" t="str">
        <f t="shared" ref="F1046" si="263">CONCATENATE("[th]",B1037)</f>
        <v>[th]Framspel</v>
      </c>
    </row>
    <row r="1047" spans="1:6">
      <c r="A1047" s="19" t="s">
        <v>177</v>
      </c>
      <c r="B1047" s="1" t="s">
        <v>178</v>
      </c>
      <c r="C1047" t="str">
        <f t="shared" si="259"/>
        <v>0</v>
      </c>
      <c r="F1047" s="19" t="s">
        <v>151</v>
      </c>
    </row>
    <row r="1048" spans="1:6">
      <c r="A1048" s="19" t="s">
        <v>179</v>
      </c>
      <c r="B1048" s="1" t="s">
        <v>180</v>
      </c>
      <c r="C1048" t="str">
        <f t="shared" si="259"/>
        <v>0</v>
      </c>
      <c r="F1048" s="19" t="str">
        <f>CONCATENATE("[td]",VLOOKUP(IF((COUNTA(D1037)&gt;0),D1037,VALUE(C1037)),'Lookup tables'!$A$2:$B$42,2,FALSE))</f>
        <v>[td]enastående</v>
      </c>
    </row>
    <row r="1049" spans="1:6">
      <c r="A1049" s="19" t="s">
        <v>181</v>
      </c>
      <c r="B1049" s="1" t="s">
        <v>182</v>
      </c>
      <c r="C1049" t="str">
        <f t="shared" si="259"/>
        <v>0</v>
      </c>
      <c r="F1049" s="19" t="s">
        <v>164</v>
      </c>
    </row>
    <row r="1050" spans="1:6">
      <c r="A1050" s="19" t="s">
        <v>183</v>
      </c>
      <c r="B1050" s="1" t="s">
        <v>184</v>
      </c>
      <c r="C1050" t="str">
        <f t="shared" si="259"/>
        <v>0</v>
      </c>
      <c r="F1050" s="19" t="s">
        <v>136</v>
      </c>
    </row>
    <row r="1051" spans="1:6">
      <c r="A1051" s="19" t="s">
        <v>185</v>
      </c>
      <c r="B1051" s="1" t="s">
        <v>186</v>
      </c>
      <c r="C1051" t="str">
        <f>RIGHT(A1051,(LEN(A1051)-10))</f>
        <v>1</v>
      </c>
      <c r="F1051" s="19" t="str">
        <f t="shared" ref="F1051" si="264">CONCATENATE("[th]",B1038)</f>
        <v>[th]Ytter</v>
      </c>
    </row>
    <row r="1052" spans="1:6">
      <c r="A1052" s="19" t="s">
        <v>187</v>
      </c>
      <c r="B1052" s="1" t="s">
        <v>188</v>
      </c>
      <c r="C1052" t="str">
        <f>RIGHT(A1052,(LEN(A1052)-9))</f>
        <v>0</v>
      </c>
      <c r="F1052" s="19" t="s">
        <v>151</v>
      </c>
    </row>
    <row r="1053" spans="1:6">
      <c r="A1053" s="19" t="s">
        <v>189</v>
      </c>
      <c r="B1053" s="1" t="s">
        <v>190</v>
      </c>
      <c r="C1053" t="str">
        <f>RIGHT(A1053,(LEN(A1053)-11))</f>
        <v>0</v>
      </c>
      <c r="F1053" s="19" t="str">
        <f>CONCATENATE("[td]",VLOOKUP(IF((COUNTA(D1038)&gt;0),D1038,VALUE(C1038)),'Lookup tables'!$A$2:$B$42,2,FALSE))</f>
        <v>[td]hyfsad</v>
      </c>
    </row>
    <row r="1054" spans="1:6">
      <c r="A1054" s="19" t="s">
        <v>191</v>
      </c>
      <c r="B1054" s="1" t="s">
        <v>190</v>
      </c>
      <c r="F1054" s="19" t="s">
        <v>141</v>
      </c>
    </row>
    <row r="1055" spans="1:6">
      <c r="A1055" s="19" t="s">
        <v>256</v>
      </c>
      <c r="B1055" s="1" t="s">
        <v>193</v>
      </c>
      <c r="C1055" t="str">
        <f>RIGHT(A1055,(LEN(A1055)-11))</f>
        <v>3</v>
      </c>
      <c r="F1055" s="19" t="str">
        <f t="shared" ref="F1055" si="265">CONCATENATE("[th]",B1040)</f>
        <v>[th]Försvar</v>
      </c>
    </row>
    <row r="1056" spans="1:6">
      <c r="A1056" s="19" t="s">
        <v>257</v>
      </c>
      <c r="B1056" s="1" t="s">
        <v>193</v>
      </c>
      <c r="C1056" t="str">
        <f>RIGHT(A1056,(LEN(A1056)-16))</f>
        <v>sympathetic guy</v>
      </c>
      <c r="F1056" s="19" t="s">
        <v>151</v>
      </c>
    </row>
    <row r="1057" spans="1:6">
      <c r="A1057" s="19" t="s">
        <v>195</v>
      </c>
      <c r="B1057" s="1" t="s">
        <v>196</v>
      </c>
      <c r="C1057" t="str">
        <f>RIGHT(A1057,(LEN(A1057)-8))</f>
        <v>2</v>
      </c>
      <c r="F1057" s="19" t="str">
        <f>CONCATENATE("[td]",VLOOKUP(IF((COUNTA(D1040)&gt;0),D1040,VALUE(C1040)),'Lookup tables'!$A$2:$B$42,2,FALSE))</f>
        <v>[td]utomjordisk</v>
      </c>
    </row>
    <row r="1058" spans="1:6">
      <c r="A1058" s="19" t="s">
        <v>197</v>
      </c>
      <c r="B1058" s="1" t="s">
        <v>196</v>
      </c>
      <c r="C1058" t="str">
        <f>RIGHT(A1058,(LEN(A1058)-13))</f>
        <v>honest</v>
      </c>
      <c r="F1058" s="19" t="s">
        <v>164</v>
      </c>
    </row>
    <row r="1059" spans="1:6">
      <c r="A1059" s="19" t="s">
        <v>258</v>
      </c>
      <c r="B1059" s="1" t="s">
        <v>199</v>
      </c>
      <c r="C1059" t="str">
        <f>RIGHT(A1059,(LEN(A1059)-15))</f>
        <v>1</v>
      </c>
      <c r="F1059" s="19" t="s">
        <v>136</v>
      </c>
    </row>
    <row r="1060" spans="1:6">
      <c r="A1060" s="19" t="s">
        <v>259</v>
      </c>
      <c r="B1060" s="1" t="s">
        <v>199</v>
      </c>
      <c r="C1060" t="str">
        <f>RIGHT(A1060,(LEN(A1060)-20))</f>
        <v>calm</v>
      </c>
      <c r="F1060" s="19" t="str">
        <f t="shared" ref="F1060" si="266">CONCATENATE("[th]",B1036)</f>
        <v>[th]Målgörare</v>
      </c>
    </row>
    <row r="1061" spans="1:6">
      <c r="A1061" s="19" t="s">
        <v>237</v>
      </c>
      <c r="B1061" s="1" t="s">
        <v>202</v>
      </c>
      <c r="C1061" t="str">
        <f>RIGHT(A1061,(LEN(A1061)-12))</f>
        <v/>
      </c>
      <c r="F1061" s="19" t="s">
        <v>151</v>
      </c>
    </row>
    <row r="1062" spans="1:6">
      <c r="A1062" s="19" t="s">
        <v>238</v>
      </c>
      <c r="B1062" s="1" t="s">
        <v>204</v>
      </c>
      <c r="C1062" t="str">
        <f>RIGHT(A1062,(LEN(A1062)-13))</f>
        <v/>
      </c>
      <c r="F1062" s="19" t="str">
        <f>CONCATENATE("[td]",VLOOKUP(IF((COUNTA(D1036)&gt;0),D1036,VALUE(C1036)),'Lookup tables'!$A$2:$B$42,2,FALSE))</f>
        <v>[td]hyfsad</v>
      </c>
    </row>
    <row r="1063" spans="1:6">
      <c r="A1063" s="19" t="s">
        <v>205</v>
      </c>
      <c r="B1063" s="1" t="s">
        <v>206</v>
      </c>
      <c r="C1063" t="str">
        <f>RIGHT(A1063,(LEN(A1063)-7))</f>
        <v>0</v>
      </c>
      <c r="F1063" s="19" t="s">
        <v>141</v>
      </c>
    </row>
    <row r="1064" spans="1:6">
      <c r="A1064" s="19" t="s">
        <v>485</v>
      </c>
      <c r="B1064" s="1" t="s">
        <v>208</v>
      </c>
      <c r="C1064" t="str">
        <f>RIGHT(A1064,(LEN(A1064)-13))</f>
        <v>3</v>
      </c>
      <c r="F1064" s="19" t="str">
        <f t="shared" ref="F1064" si="267">CONCATENATE("[th]",B1039)</f>
        <v>[th]Fasta situationer</v>
      </c>
    </row>
    <row r="1065" spans="1:6">
      <c r="A1065" s="19" t="s">
        <v>209</v>
      </c>
      <c r="B1065" s="1" t="s">
        <v>210</v>
      </c>
      <c r="C1065" t="str">
        <f>RIGHT(A1065,(LEN(A1065)-15))</f>
        <v>0</v>
      </c>
      <c r="F1065" s="19" t="s">
        <v>151</v>
      </c>
    </row>
    <row r="1066" spans="1:6">
      <c r="A1066" s="19" t="s">
        <v>211</v>
      </c>
      <c r="B1066" s="1" t="s">
        <v>212</v>
      </c>
      <c r="C1066" t="str">
        <f>RIGHT(A1066,(LEN(A1066)-15))</f>
        <v>3000</v>
      </c>
      <c r="F1066" s="19" t="str">
        <f>CONCATENATE("[td]",VLOOKUP(IF((COUNTA(D1039)&gt;0),D1039,VALUE(C1039)),'Lookup tables'!$A$2:$B$42,2,FALSE))</f>
        <v>[td]usel</v>
      </c>
    </row>
    <row r="1067" spans="1:6">
      <c r="A1067" s="19" t="s">
        <v>430</v>
      </c>
      <c r="B1067" s="1" t="s">
        <v>214</v>
      </c>
      <c r="C1067" t="str">
        <f>RIGHT(A1067,(LEN(A1067)-5))</f>
        <v>1</v>
      </c>
      <c r="F1067" s="19" t="s">
        <v>215</v>
      </c>
    </row>
    <row r="1068" spans="1:6" ht="14.4">
      <c r="A1068" s="19" t="s">
        <v>486</v>
      </c>
      <c r="B1068" s="1" t="s">
        <v>217</v>
      </c>
      <c r="C1068" t="str">
        <f>RIGHT(A1068,(LEN(A1068)-8))</f>
        <v>27</v>
      </c>
      <c r="F1068" t="str">
        <f t="shared" ref="F1068:F1131" si="268">IF((COUNTA(D1068)&gt;0),CONCATENATE("Övrigt: ",D1068),"")</f>
        <v/>
      </c>
    </row>
    <row r="1069" spans="1:6">
      <c r="A1069" s="19" t="s">
        <v>487</v>
      </c>
      <c r="B1069" s="11" t="s">
        <v>135</v>
      </c>
      <c r="C1069" s="19" t="str">
        <f>MID(A1069,8,(LEN(A1069)-8))</f>
        <v>195797869</v>
      </c>
      <c r="F1069" s="19" t="str">
        <f t="shared" ref="F1069:F1132" si="269">CONCATENATE("[hr][b]",C1070,"[/b] ","[playerid=",C1069,"]")</f>
        <v>[hr][b]Mikael Kihlskär[/b] [playerid=195797869]</v>
      </c>
    </row>
    <row r="1070" spans="1:6" ht="14.4">
      <c r="A1070" s="19" t="s">
        <v>488</v>
      </c>
      <c r="B1070" s="11" t="s">
        <v>138</v>
      </c>
      <c r="C1070" s="19" t="str">
        <f>RIGHT(A1070,(LEN(A1070)-5))</f>
        <v>Mikael Kihlskär</v>
      </c>
      <c r="F1070" t="str">
        <f t="shared" ref="F1070" si="270">CONCATENATE(C1071," år och ",C1072," dagar, TSI = ",C1086,", Lön = ",C1085)</f>
        <v>31 år och 97 dagar, TSI = 161810, Lön = 580080</v>
      </c>
    </row>
    <row r="1071" spans="1:6" ht="14.4">
      <c r="A1071" s="19" t="s">
        <v>139</v>
      </c>
      <c r="B1071" s="1" t="s">
        <v>140</v>
      </c>
      <c r="C1071" t="str">
        <f>RIGHT(A1071,(LEN(A1071)-4))</f>
        <v>31</v>
      </c>
      <c r="F1071" t="str">
        <f>CONCATENATE(VLOOKUP(IF((COUNTA(D1074)&gt;0),D1074,VALUE(C1074)),'Lookup tables'!$A$2:$B$42,2,FALSE)," form, ",VLOOKUP(IF((COUNTA(D1075)&gt;0),D1075,VALUE(C1075)),'Lookup tables'!$A$2:$B$42,2,FALSE)," kondition, ",VLOOKUP(IF((COUNTA(D1083)&gt;0),D1083,VALUE(C1083)),'Lookup tables'!$A$2:$B$42,2,FALSE)," rutin")</f>
        <v>ypperlig form, enastående kondition, gudomlig rutin</v>
      </c>
    </row>
    <row r="1072" spans="1:6" ht="14.4">
      <c r="A1072" s="19" t="s">
        <v>489</v>
      </c>
      <c r="B1072" s="1" t="s">
        <v>143</v>
      </c>
      <c r="C1072" t="str">
        <f>RIGHT(A1072,(LEN(A1072)-8))</f>
        <v>97</v>
      </c>
      <c r="F1072" t="str">
        <f>CONCATENATE(IF((COUNTA(C1095)&gt;0),CONCATENATE(C1095,", "),""),IF((LEN(C1102)&gt;0),CONCATENATE(VLOOKUP(VALUE(C1102),'Lookup tables'!$D$25:$E$27,2,FALSE),", "),""),CONCATENATE(VLOOKUP(VALUE(C1084),'Lookup tables'!$A$2:$B$42,2,FALSE)," ledarförmåga, "),CONCATENATE(VLOOKUP(C1097,'Lookup tables'!$D$29:$E$34,2,FALSE),", "),IF(AND((VALUE(C1073)&lt;0),(COUNTA(D1073)&lt;1)),"ingen skada",CONCATENATE("[b]skada +",IF((COUNTA(D1073)&gt;0),D1073,C1073),"[/b]")))</f>
        <v>hyfsad ledarförmåga, kontroversiell person, ingen skada</v>
      </c>
    </row>
    <row r="1073" spans="1:6" ht="14.4">
      <c r="A1073" s="19" t="s">
        <v>144</v>
      </c>
      <c r="B1073" s="1" t="s">
        <v>145</v>
      </c>
      <c r="C1073" t="str">
        <f t="shared" ref="C1073:C1091" si="271">RIGHT(A1073,(LEN(A1073)-4))</f>
        <v>-1</v>
      </c>
      <c r="F1073" t="s">
        <v>146</v>
      </c>
    </row>
    <row r="1074" spans="1:6">
      <c r="A1074" s="19" t="s">
        <v>222</v>
      </c>
      <c r="B1074" s="1" t="s">
        <v>148</v>
      </c>
      <c r="C1074" t="str">
        <f t="shared" si="271"/>
        <v>6</v>
      </c>
      <c r="F1074" s="19" t="str">
        <f t="shared" ref="F1074:F1137" si="272">CONCATENATE("[th]",B1075)</f>
        <v>[th]Kondition</v>
      </c>
    </row>
    <row r="1075" spans="1:6">
      <c r="A1075" s="19" t="s">
        <v>223</v>
      </c>
      <c r="B1075" s="1" t="s">
        <v>150</v>
      </c>
      <c r="C1075" t="str">
        <f t="shared" si="271"/>
        <v>7</v>
      </c>
      <c r="F1075" s="19" t="s">
        <v>151</v>
      </c>
    </row>
    <row r="1076" spans="1:6">
      <c r="A1076" s="19" t="s">
        <v>357</v>
      </c>
      <c r="B1076" s="1" t="s">
        <v>153</v>
      </c>
      <c r="C1076" t="str">
        <f t="shared" si="271"/>
        <v>13</v>
      </c>
      <c r="F1076" s="19" t="str">
        <f>CONCATENATE("[td]",VLOOKUP(IF((COUNTA(D1075)&gt;0),D1075,VALUE(C1075)),'Lookup tables'!$A$2:$B$42,2,FALSE))</f>
        <v>[td]enastående</v>
      </c>
    </row>
    <row r="1077" spans="1:6">
      <c r="A1077" s="19" t="s">
        <v>320</v>
      </c>
      <c r="B1077" s="1" t="s">
        <v>155</v>
      </c>
      <c r="C1077" t="str">
        <f t="shared" si="271"/>
        <v>4</v>
      </c>
      <c r="F1077" s="19" t="s">
        <v>141</v>
      </c>
    </row>
    <row r="1078" spans="1:6">
      <c r="A1078" s="19" t="s">
        <v>380</v>
      </c>
      <c r="B1078" s="1" t="s">
        <v>157</v>
      </c>
      <c r="C1078" t="str">
        <f t="shared" si="271"/>
        <v>8</v>
      </c>
      <c r="F1078" s="19" t="str">
        <f t="shared" ref="F1078" si="273">CONCATENATE("[th]",B1082)</f>
        <v>[th]Målvakt</v>
      </c>
    </row>
    <row r="1079" spans="1:6">
      <c r="A1079" s="19" t="s">
        <v>416</v>
      </c>
      <c r="B1079" s="1" t="s">
        <v>159</v>
      </c>
      <c r="C1079" t="str">
        <f t="shared" si="271"/>
        <v>5</v>
      </c>
      <c r="F1079" s="19" t="s">
        <v>151</v>
      </c>
    </row>
    <row r="1080" spans="1:6">
      <c r="A1080" s="19" t="s">
        <v>417</v>
      </c>
      <c r="B1080" s="1" t="s">
        <v>161</v>
      </c>
      <c r="C1080" t="str">
        <f t="shared" si="271"/>
        <v>2</v>
      </c>
      <c r="F1080" s="19" t="str">
        <f>CONCATENATE("[td]",VLOOKUP(IF((COUNTA(D1082)&gt;0),D1082,VALUE(C1082)),'Lookup tables'!$A$2:$B$42,2,FALSE))</f>
        <v>[td]katastrofal</v>
      </c>
    </row>
    <row r="1081" spans="1:6">
      <c r="A1081" s="19" t="s">
        <v>418</v>
      </c>
      <c r="B1081" s="1" t="s">
        <v>163</v>
      </c>
      <c r="C1081" t="str">
        <f t="shared" si="271"/>
        <v>17</v>
      </c>
      <c r="F1081" s="19" t="s">
        <v>164</v>
      </c>
    </row>
    <row r="1082" spans="1:6">
      <c r="A1082" s="19" t="s">
        <v>287</v>
      </c>
      <c r="B1082" s="1" t="s">
        <v>166</v>
      </c>
      <c r="C1082" t="str">
        <f t="shared" si="271"/>
        <v>1</v>
      </c>
      <c r="F1082" s="19" t="s">
        <v>136</v>
      </c>
    </row>
    <row r="1083" spans="1:6">
      <c r="A1083" s="19" t="s">
        <v>167</v>
      </c>
      <c r="B1083" s="1" t="s">
        <v>168</v>
      </c>
      <c r="C1083" t="str">
        <f t="shared" si="271"/>
        <v>20</v>
      </c>
      <c r="F1083" s="19" t="str">
        <f t="shared" ref="F1083" si="274">CONCATENATE("[th]",B1076)</f>
        <v>[th]Spelupplägg</v>
      </c>
    </row>
    <row r="1084" spans="1:6">
      <c r="A1084" s="19" t="s">
        <v>401</v>
      </c>
      <c r="B1084" s="1" t="s">
        <v>170</v>
      </c>
      <c r="C1084" t="str">
        <f t="shared" si="271"/>
        <v>4</v>
      </c>
      <c r="F1084" s="19" t="s">
        <v>151</v>
      </c>
    </row>
    <row r="1085" spans="1:6">
      <c r="A1085" s="19" t="s">
        <v>490</v>
      </c>
      <c r="B1085" s="1" t="s">
        <v>172</v>
      </c>
      <c r="C1085" t="str">
        <f t="shared" si="271"/>
        <v>580080</v>
      </c>
      <c r="F1085" s="19" t="str">
        <f>CONCATENATE("[td]",VLOOKUP(IF((COUNTA(D1076)&gt;0),D1076,VALUE(C1076)),'Lookup tables'!$A$2:$B$42,2,FALSE))</f>
        <v>[td]oförglömlig</v>
      </c>
    </row>
    <row r="1086" spans="1:6">
      <c r="A1086" s="19" t="s">
        <v>491</v>
      </c>
      <c r="B1086" s="1" t="s">
        <v>174</v>
      </c>
      <c r="C1086" t="str">
        <f t="shared" si="271"/>
        <v>161810</v>
      </c>
      <c r="F1086" s="19" t="s">
        <v>141</v>
      </c>
    </row>
    <row r="1087" spans="1:6">
      <c r="A1087" s="19" t="s">
        <v>492</v>
      </c>
      <c r="B1087" s="1" t="s">
        <v>176</v>
      </c>
      <c r="C1087" t="str">
        <f t="shared" si="271"/>
        <v>27</v>
      </c>
      <c r="F1087" s="19" t="str">
        <f t="shared" ref="F1087" si="275">CONCATENATE("[th]",B1078)</f>
        <v>[th]Framspel</v>
      </c>
    </row>
    <row r="1088" spans="1:6">
      <c r="A1088" s="19" t="s">
        <v>177</v>
      </c>
      <c r="B1088" s="1" t="s">
        <v>178</v>
      </c>
      <c r="C1088" t="str">
        <f t="shared" si="271"/>
        <v>0</v>
      </c>
      <c r="F1088" s="19" t="s">
        <v>151</v>
      </c>
    </row>
    <row r="1089" spans="1:6">
      <c r="A1089" s="19" t="s">
        <v>179</v>
      </c>
      <c r="B1089" s="1" t="s">
        <v>180</v>
      </c>
      <c r="C1089" t="str">
        <f t="shared" si="271"/>
        <v>0</v>
      </c>
      <c r="F1089" s="19" t="str">
        <f>CONCATENATE("[td]",VLOOKUP(IF((COUNTA(D1078)&gt;0),D1078,VALUE(C1078)),'Lookup tables'!$A$2:$B$42,2,FALSE))</f>
        <v>[td]fenomenal</v>
      </c>
    </row>
    <row r="1090" spans="1:6">
      <c r="A1090" s="19" t="s">
        <v>181</v>
      </c>
      <c r="B1090" s="1" t="s">
        <v>182</v>
      </c>
      <c r="C1090" t="str">
        <f t="shared" si="271"/>
        <v>0</v>
      </c>
      <c r="F1090" s="19" t="s">
        <v>164</v>
      </c>
    </row>
    <row r="1091" spans="1:6">
      <c r="A1091" s="19" t="s">
        <v>183</v>
      </c>
      <c r="B1091" s="1" t="s">
        <v>184</v>
      </c>
      <c r="C1091" t="str">
        <f t="shared" si="271"/>
        <v>0</v>
      </c>
      <c r="F1091" s="19" t="s">
        <v>136</v>
      </c>
    </row>
    <row r="1092" spans="1:6">
      <c r="A1092" s="19" t="s">
        <v>185</v>
      </c>
      <c r="B1092" s="1" t="s">
        <v>186</v>
      </c>
      <c r="C1092" t="str">
        <f>RIGHT(A1092,(LEN(A1092)-10))</f>
        <v>1</v>
      </c>
      <c r="F1092" s="19" t="str">
        <f t="shared" ref="F1092" si="276">CONCATENATE("[th]",B1079)</f>
        <v>[th]Ytter</v>
      </c>
    </row>
    <row r="1093" spans="1:6">
      <c r="A1093" s="19" t="s">
        <v>187</v>
      </c>
      <c r="B1093" s="1" t="s">
        <v>188</v>
      </c>
      <c r="C1093" t="str">
        <f>RIGHT(A1093,(LEN(A1093)-9))</f>
        <v>0</v>
      </c>
      <c r="F1093" s="19" t="s">
        <v>151</v>
      </c>
    </row>
    <row r="1094" spans="1:6">
      <c r="A1094" s="19" t="s">
        <v>189</v>
      </c>
      <c r="B1094" s="1" t="s">
        <v>190</v>
      </c>
      <c r="C1094" t="str">
        <f>RIGHT(A1094,(LEN(A1094)-11))</f>
        <v>0</v>
      </c>
      <c r="F1094" s="19" t="str">
        <f>CONCATENATE("[td]",VLOOKUP(IF((COUNTA(D1079)&gt;0),D1079,VALUE(C1079)),'Lookup tables'!$A$2:$B$42,2,FALSE))</f>
        <v>[td]bra</v>
      </c>
    </row>
    <row r="1095" spans="1:6">
      <c r="A1095" s="19" t="s">
        <v>191</v>
      </c>
      <c r="B1095" s="1" t="s">
        <v>190</v>
      </c>
      <c r="F1095" s="19" t="s">
        <v>141</v>
      </c>
    </row>
    <row r="1096" spans="1:6">
      <c r="A1096" s="19" t="s">
        <v>293</v>
      </c>
      <c r="B1096" s="1" t="s">
        <v>193</v>
      </c>
      <c r="C1096" t="str">
        <f>RIGHT(A1096,(LEN(A1096)-11))</f>
        <v>1</v>
      </c>
      <c r="F1096" s="19" t="str">
        <f t="shared" ref="F1096" si="277">CONCATENATE("[th]",B1081)</f>
        <v>[th]Försvar</v>
      </c>
    </row>
    <row r="1097" spans="1:6">
      <c r="A1097" s="19" t="s">
        <v>294</v>
      </c>
      <c r="B1097" s="1" t="s">
        <v>193</v>
      </c>
      <c r="C1097" t="str">
        <f>RIGHT(A1097,(LEN(A1097)-16))</f>
        <v>controversial person</v>
      </c>
      <c r="F1097" s="19" t="s">
        <v>151</v>
      </c>
    </row>
    <row r="1098" spans="1:6">
      <c r="A1098" s="19" t="s">
        <v>235</v>
      </c>
      <c r="B1098" s="1" t="s">
        <v>196</v>
      </c>
      <c r="C1098" t="str">
        <f>RIGHT(A1098,(LEN(A1098)-8))</f>
        <v>3</v>
      </c>
      <c r="F1098" s="19" t="str">
        <f>CONCATENATE("[td]",VLOOKUP(IF((COUNTA(D1081)&gt;0),D1081,VALUE(C1081)),'Lookup tables'!$A$2:$B$42,2,FALSE))</f>
        <v>[td]mytomspunnen</v>
      </c>
    </row>
    <row r="1099" spans="1:6">
      <c r="A1099" s="19" t="s">
        <v>236</v>
      </c>
      <c r="B1099" s="1" t="s">
        <v>196</v>
      </c>
      <c r="C1099" t="str">
        <f>RIGHT(A1099,(LEN(A1099)-13))</f>
        <v>upright</v>
      </c>
      <c r="F1099" s="19" t="s">
        <v>164</v>
      </c>
    </row>
    <row r="1100" spans="1:6">
      <c r="A1100" s="19" t="s">
        <v>295</v>
      </c>
      <c r="B1100" s="1" t="s">
        <v>199</v>
      </c>
      <c r="C1100" t="str">
        <f>RIGHT(A1100,(LEN(A1100)-15))</f>
        <v>3</v>
      </c>
      <c r="F1100" s="19" t="s">
        <v>136</v>
      </c>
    </row>
    <row r="1101" spans="1:6">
      <c r="A1101" s="19" t="s">
        <v>296</v>
      </c>
      <c r="B1101" s="1" t="s">
        <v>199</v>
      </c>
      <c r="C1101" t="str">
        <f>RIGHT(A1101,(LEN(A1101)-20))</f>
        <v>temperamental</v>
      </c>
      <c r="F1101" s="19" t="str">
        <f t="shared" ref="F1101" si="278">CONCATENATE("[th]",B1077)</f>
        <v>[th]Målgörare</v>
      </c>
    </row>
    <row r="1102" spans="1:6">
      <c r="A1102" s="19" t="s">
        <v>237</v>
      </c>
      <c r="B1102" s="1" t="s">
        <v>202</v>
      </c>
      <c r="C1102" t="str">
        <f>RIGHT(A1102,(LEN(A1102)-12))</f>
        <v/>
      </c>
      <c r="F1102" s="19" t="s">
        <v>151</v>
      </c>
    </row>
    <row r="1103" spans="1:6">
      <c r="A1103" s="19" t="s">
        <v>238</v>
      </c>
      <c r="B1103" s="1" t="s">
        <v>204</v>
      </c>
      <c r="C1103" t="str">
        <f>RIGHT(A1103,(LEN(A1103)-13))</f>
        <v/>
      </c>
      <c r="F1103" s="19" t="str">
        <f>CONCATENATE("[td]",VLOOKUP(IF((COUNTA(D1077)&gt;0),D1077,VALUE(C1077)),'Lookup tables'!$A$2:$B$42,2,FALSE))</f>
        <v>[td]hyfsad</v>
      </c>
    </row>
    <row r="1104" spans="1:6">
      <c r="A1104" s="19" t="s">
        <v>205</v>
      </c>
      <c r="B1104" s="1" t="s">
        <v>206</v>
      </c>
      <c r="C1104" t="str">
        <f>RIGHT(A1104,(LEN(A1104)-7))</f>
        <v>0</v>
      </c>
      <c r="F1104" s="19" t="s">
        <v>141</v>
      </c>
    </row>
    <row r="1105" spans="1:6">
      <c r="A1105" s="19" t="s">
        <v>351</v>
      </c>
      <c r="B1105" s="1" t="s">
        <v>208</v>
      </c>
      <c r="C1105" t="str">
        <f>RIGHT(A1105,(LEN(A1105)-13))</f>
        <v>100</v>
      </c>
      <c r="F1105" s="19" t="str">
        <f t="shared" ref="F1105" si="279">CONCATENATE("[th]",B1080)</f>
        <v>[th]Fasta situationer</v>
      </c>
    </row>
    <row r="1106" spans="1:6">
      <c r="A1106" s="19" t="s">
        <v>209</v>
      </c>
      <c r="B1106" s="1" t="s">
        <v>210</v>
      </c>
      <c r="C1106" t="str">
        <f>RIGHT(A1106,(LEN(A1106)-15))</f>
        <v>0</v>
      </c>
      <c r="F1106" s="19" t="s">
        <v>151</v>
      </c>
    </row>
    <row r="1107" spans="1:6">
      <c r="A1107" s="19" t="s">
        <v>211</v>
      </c>
      <c r="B1107" s="1" t="s">
        <v>212</v>
      </c>
      <c r="C1107" t="str">
        <f>RIGHT(A1107,(LEN(A1107)-15))</f>
        <v>3000</v>
      </c>
      <c r="F1107" s="19" t="str">
        <f>CONCATENATE("[td]",VLOOKUP(IF((COUNTA(D1080)&gt;0),D1080,VALUE(C1080)),'Lookup tables'!$A$2:$B$42,2,FALSE))</f>
        <v>[td]usel</v>
      </c>
    </row>
    <row r="1108" spans="1:6">
      <c r="A1108" s="19" t="s">
        <v>493</v>
      </c>
      <c r="B1108" s="1" t="s">
        <v>214</v>
      </c>
      <c r="C1108" t="str">
        <f>RIGHT(A1108,(LEN(A1108)-5))</f>
        <v>65</v>
      </c>
      <c r="F1108" s="19" t="s">
        <v>215</v>
      </c>
    </row>
    <row r="1109" spans="1:6" ht="14.4">
      <c r="A1109" s="19" t="s">
        <v>431</v>
      </c>
      <c r="B1109" s="1" t="s">
        <v>217</v>
      </c>
      <c r="C1109" t="str">
        <f>RIGHT(A1109,(LEN(A1109)-8))</f>
        <v>10</v>
      </c>
      <c r="F1109" t="str">
        <f t="shared" ref="F1109:F1172" si="280">IF((COUNTA(D1109)&gt;0),CONCATENATE("Övrigt: ",D1109),"")</f>
        <v/>
      </c>
    </row>
    <row r="1110" spans="1:6">
      <c r="A1110" s="19" t="s">
        <v>494</v>
      </c>
      <c r="B1110" s="11" t="s">
        <v>135</v>
      </c>
      <c r="C1110" s="19" t="str">
        <f>MID(A1110,8,(LEN(A1110)-8))</f>
        <v>227675157</v>
      </c>
      <c r="F1110" s="19" t="str">
        <f t="shared" ref="F1110:F1173" si="281">CONCATENATE("[hr][b]",C1111,"[/b] ","[playerid=",C1110,"]")</f>
        <v>[hr][b]Olle Persson[/b] [playerid=227675157]</v>
      </c>
    </row>
    <row r="1111" spans="1:6" ht="14.4">
      <c r="A1111" s="19" t="s">
        <v>495</v>
      </c>
      <c r="B1111" s="11" t="s">
        <v>138</v>
      </c>
      <c r="C1111" s="19" t="str">
        <f>RIGHT(A1111,(LEN(A1111)-5))</f>
        <v>Olle Persson</v>
      </c>
      <c r="F1111" t="str">
        <f t="shared" ref="F1111" si="282">CONCATENATE(C1112," år och ",C1113," dagar, TSI = ",C1127,", Lön = ",C1126)</f>
        <v>29 år och 73 dagar, TSI = 215280, Lön = 489800</v>
      </c>
    </row>
    <row r="1112" spans="1:6" ht="14.4">
      <c r="A1112" s="19" t="s">
        <v>303</v>
      </c>
      <c r="B1112" s="1" t="s">
        <v>140</v>
      </c>
      <c r="C1112" t="str">
        <f>RIGHT(A1112,(LEN(A1112)-4))</f>
        <v>29</v>
      </c>
      <c r="F1112" t="str">
        <f>CONCATENATE(VLOOKUP(IF((COUNTA(D1115)&gt;0),D1115,VALUE(C1115)),'Lookup tables'!$A$2:$B$42,2,FALSE)," form, ",VLOOKUP(IF((COUNTA(D1116)&gt;0),D1116,VALUE(C1116)),'Lookup tables'!$A$2:$B$42,2,FALSE)," kondition, ",VLOOKUP(IF((COUNTA(D1124)&gt;0),D1124,VALUE(C1124)),'Lookup tables'!$A$2:$B$42,2,FALSE)," rutin")</f>
        <v>enastående form, fenomenal kondition, fenomenal rutin</v>
      </c>
    </row>
    <row r="1113" spans="1:6" ht="14.4">
      <c r="A1113" s="19" t="s">
        <v>496</v>
      </c>
      <c r="B1113" s="1" t="s">
        <v>143</v>
      </c>
      <c r="C1113" t="str">
        <f>RIGHT(A1113,(LEN(A1113)-8))</f>
        <v>73</v>
      </c>
      <c r="F1113" t="str">
        <f>CONCATENATE(IF((COUNTA(C1136)&gt;0),CONCATENATE(C1136,", "),""),IF((LEN(C1143)&gt;0),CONCATENATE(VLOOKUP(VALUE(C1143),'Lookup tables'!$D$25:$E$27,2,FALSE),", "),""),CONCATENATE(VLOOKUP(VALUE(C1125),'Lookup tables'!$A$2:$B$42,2,FALSE)," ledarförmåga, "),CONCATENATE(VLOOKUP(C1138,'Lookup tables'!$D$29:$E$34,2,FALSE),", "),IF(AND((VALUE(C1114)&lt;0),(COUNTA(D1114)&lt;1)),"ingen skada",CONCATENATE("[b]skada +",IF((COUNTA(D1114)&gt;0),D1114,C1114),"[/b]")))</f>
        <v>ypperlig ledarförmåga, kontroversiell person, ingen skada</v>
      </c>
    </row>
    <row r="1114" spans="1:6" ht="14.4">
      <c r="A1114" s="19" t="s">
        <v>144</v>
      </c>
      <c r="B1114" s="1" t="s">
        <v>145</v>
      </c>
      <c r="C1114" t="str">
        <f t="shared" ref="C1114:C1132" si="283">RIGHT(A1114,(LEN(A1114)-4))</f>
        <v>-1</v>
      </c>
      <c r="F1114" t="s">
        <v>146</v>
      </c>
    </row>
    <row r="1115" spans="1:6">
      <c r="A1115" s="19" t="s">
        <v>245</v>
      </c>
      <c r="B1115" s="1" t="s">
        <v>148</v>
      </c>
      <c r="C1115" t="str">
        <f t="shared" si="283"/>
        <v>7</v>
      </c>
      <c r="F1115" s="19" t="str">
        <f t="shared" ref="F1115:F1178" si="284">CONCATENATE("[th]",B1116)</f>
        <v>[th]Kondition</v>
      </c>
    </row>
    <row r="1116" spans="1:6">
      <c r="A1116" s="19" t="s">
        <v>370</v>
      </c>
      <c r="B1116" s="1" t="s">
        <v>150</v>
      </c>
      <c r="C1116" t="str">
        <f t="shared" si="283"/>
        <v>8</v>
      </c>
      <c r="F1116" s="19" t="s">
        <v>151</v>
      </c>
    </row>
    <row r="1117" spans="1:6">
      <c r="A1117" s="19" t="s">
        <v>357</v>
      </c>
      <c r="B1117" s="1" t="s">
        <v>153</v>
      </c>
      <c r="C1117" t="str">
        <f t="shared" si="283"/>
        <v>13</v>
      </c>
      <c r="F1117" s="19" t="str">
        <f>CONCATENATE("[td]",VLOOKUP(IF((COUNTA(D1116)&gt;0),D1116,VALUE(C1116)),'Lookup tables'!$A$2:$B$42,2,FALSE))</f>
        <v>[td]fenomenal</v>
      </c>
    </row>
    <row r="1118" spans="1:6">
      <c r="A1118" s="19" t="s">
        <v>282</v>
      </c>
      <c r="B1118" s="1" t="s">
        <v>155</v>
      </c>
      <c r="C1118" t="str">
        <f t="shared" si="283"/>
        <v>2</v>
      </c>
      <c r="F1118" s="19" t="s">
        <v>141</v>
      </c>
    </row>
    <row r="1119" spans="1:6">
      <c r="A1119" s="19" t="s">
        <v>321</v>
      </c>
      <c r="B1119" s="1" t="s">
        <v>157</v>
      </c>
      <c r="C1119" t="str">
        <f t="shared" si="283"/>
        <v>7</v>
      </c>
      <c r="F1119" s="19" t="str">
        <f t="shared" ref="F1119" si="285">CONCATENATE("[th]",B1123)</f>
        <v>[th]Målvakt</v>
      </c>
    </row>
    <row r="1120" spans="1:6">
      <c r="A1120" s="19" t="s">
        <v>284</v>
      </c>
      <c r="B1120" s="1" t="s">
        <v>159</v>
      </c>
      <c r="C1120" t="str">
        <f t="shared" si="283"/>
        <v>3</v>
      </c>
      <c r="F1120" s="19" t="s">
        <v>151</v>
      </c>
    </row>
    <row r="1121" spans="1:6">
      <c r="A1121" s="19" t="s">
        <v>359</v>
      </c>
      <c r="B1121" s="1" t="s">
        <v>161</v>
      </c>
      <c r="C1121" t="str">
        <f t="shared" si="283"/>
        <v>3</v>
      </c>
      <c r="F1121" s="19" t="str">
        <f>CONCATENATE("[td]",VLOOKUP(IF((COUNTA(D1123)&gt;0),D1123,VALUE(C1123)),'Lookup tables'!$A$2:$B$42,2,FALSE))</f>
        <v>[td]katastrofal</v>
      </c>
    </row>
    <row r="1122" spans="1:6">
      <c r="A1122" s="19" t="s">
        <v>418</v>
      </c>
      <c r="B1122" s="1" t="s">
        <v>163</v>
      </c>
      <c r="C1122" t="str">
        <f t="shared" si="283"/>
        <v>17</v>
      </c>
      <c r="F1122" s="19" t="s">
        <v>164</v>
      </c>
    </row>
    <row r="1123" spans="1:6">
      <c r="A1123" s="19" t="s">
        <v>287</v>
      </c>
      <c r="B1123" s="1" t="s">
        <v>166</v>
      </c>
      <c r="C1123" t="str">
        <f t="shared" si="283"/>
        <v>1</v>
      </c>
      <c r="F1123" s="19" t="s">
        <v>136</v>
      </c>
    </row>
    <row r="1124" spans="1:6">
      <c r="A1124" s="19" t="s">
        <v>228</v>
      </c>
      <c r="B1124" s="1" t="s">
        <v>168</v>
      </c>
      <c r="C1124" t="str">
        <f t="shared" si="283"/>
        <v>8</v>
      </c>
      <c r="F1124" s="19" t="str">
        <f t="shared" ref="F1124" si="286">CONCATENATE("[th]",B1117)</f>
        <v>[th]Spelupplägg</v>
      </c>
    </row>
    <row r="1125" spans="1:6">
      <c r="A1125" s="19" t="s">
        <v>169</v>
      </c>
      <c r="B1125" s="1" t="s">
        <v>170</v>
      </c>
      <c r="C1125" t="str">
        <f t="shared" si="283"/>
        <v>6</v>
      </c>
      <c r="F1125" s="19" t="s">
        <v>151</v>
      </c>
    </row>
    <row r="1126" spans="1:6">
      <c r="A1126" s="19" t="s">
        <v>497</v>
      </c>
      <c r="B1126" s="1" t="s">
        <v>172</v>
      </c>
      <c r="C1126" t="str">
        <f t="shared" si="283"/>
        <v>489800</v>
      </c>
      <c r="F1126" s="19" t="str">
        <f>CONCATENATE("[td]",VLOOKUP(IF((COUNTA(D1117)&gt;0),D1117,VALUE(C1117)),'Lookup tables'!$A$2:$B$42,2,FALSE))</f>
        <v>[td]oförglömlig</v>
      </c>
    </row>
    <row r="1127" spans="1:6">
      <c r="A1127" s="19" t="s">
        <v>498</v>
      </c>
      <c r="B1127" s="1" t="s">
        <v>174</v>
      </c>
      <c r="C1127" t="str">
        <f t="shared" si="283"/>
        <v>215280</v>
      </c>
      <c r="F1127" s="19" t="s">
        <v>141</v>
      </c>
    </row>
    <row r="1128" spans="1:6">
      <c r="A1128" s="19" t="s">
        <v>499</v>
      </c>
      <c r="B1128" s="1" t="s">
        <v>176</v>
      </c>
      <c r="C1128" t="str">
        <f t="shared" si="283"/>
        <v>31</v>
      </c>
      <c r="F1128" s="19" t="str">
        <f t="shared" ref="F1128" si="287">CONCATENATE("[th]",B1119)</f>
        <v>[th]Framspel</v>
      </c>
    </row>
    <row r="1129" spans="1:6">
      <c r="A1129" s="19" t="s">
        <v>177</v>
      </c>
      <c r="B1129" s="1" t="s">
        <v>178</v>
      </c>
      <c r="C1129" t="str">
        <f t="shared" si="283"/>
        <v>0</v>
      </c>
      <c r="F1129" s="19" t="s">
        <v>151</v>
      </c>
    </row>
    <row r="1130" spans="1:6">
      <c r="A1130" s="19" t="s">
        <v>179</v>
      </c>
      <c r="B1130" s="1" t="s">
        <v>180</v>
      </c>
      <c r="C1130" t="str">
        <f t="shared" si="283"/>
        <v>0</v>
      </c>
      <c r="F1130" s="19" t="str">
        <f>CONCATENATE("[td]",VLOOKUP(IF((COUNTA(D1119)&gt;0),D1119,VALUE(C1119)),'Lookup tables'!$A$2:$B$42,2,FALSE))</f>
        <v>[td]enastående</v>
      </c>
    </row>
    <row r="1131" spans="1:6">
      <c r="A1131" s="19" t="s">
        <v>181</v>
      </c>
      <c r="B1131" s="1" t="s">
        <v>182</v>
      </c>
      <c r="C1131" t="str">
        <f t="shared" si="283"/>
        <v>0</v>
      </c>
      <c r="F1131" s="19" t="s">
        <v>164</v>
      </c>
    </row>
    <row r="1132" spans="1:6">
      <c r="A1132" s="19" t="s">
        <v>405</v>
      </c>
      <c r="B1132" s="1" t="s">
        <v>184</v>
      </c>
      <c r="C1132" t="str">
        <f t="shared" si="283"/>
        <v>1</v>
      </c>
      <c r="F1132" s="19" t="s">
        <v>136</v>
      </c>
    </row>
    <row r="1133" spans="1:6">
      <c r="A1133" s="19" t="s">
        <v>185</v>
      </c>
      <c r="B1133" s="1" t="s">
        <v>186</v>
      </c>
      <c r="C1133" t="str">
        <f>RIGHT(A1133,(LEN(A1133)-10))</f>
        <v>1</v>
      </c>
      <c r="F1133" s="19" t="str">
        <f t="shared" ref="F1133" si="288">CONCATENATE("[th]",B1120)</f>
        <v>[th]Ytter</v>
      </c>
    </row>
    <row r="1134" spans="1:6">
      <c r="A1134" s="19" t="s">
        <v>187</v>
      </c>
      <c r="B1134" s="1" t="s">
        <v>188</v>
      </c>
      <c r="C1134" t="str">
        <f>RIGHT(A1134,(LEN(A1134)-9))</f>
        <v>0</v>
      </c>
      <c r="F1134" s="19" t="s">
        <v>151</v>
      </c>
    </row>
    <row r="1135" spans="1:6">
      <c r="A1135" s="19" t="s">
        <v>363</v>
      </c>
      <c r="B1135" s="1" t="s">
        <v>190</v>
      </c>
      <c r="C1135" t="str">
        <f>RIGHT(A1135,(LEN(A1135)-11))</f>
        <v>5</v>
      </c>
      <c r="F1135" s="19" t="str">
        <f>CONCATENATE("[td]",VLOOKUP(IF((COUNTA(D1120)&gt;0),D1120,VALUE(C1120)),'Lookup tables'!$A$2:$B$42,2,FALSE))</f>
        <v>[td]dålig</v>
      </c>
    </row>
    <row r="1136" spans="1:6">
      <c r="A1136" s="19" t="s">
        <v>364</v>
      </c>
      <c r="B1136" s="1" t="s">
        <v>190</v>
      </c>
      <c r="F1136" s="19" t="s">
        <v>141</v>
      </c>
    </row>
    <row r="1137" spans="1:6">
      <c r="A1137" s="19" t="s">
        <v>293</v>
      </c>
      <c r="B1137" s="1" t="s">
        <v>193</v>
      </c>
      <c r="C1137" t="str">
        <f>RIGHT(A1137,(LEN(A1137)-11))</f>
        <v>1</v>
      </c>
      <c r="F1137" s="19" t="str">
        <f t="shared" ref="F1137" si="289">CONCATENATE("[th]",B1122)</f>
        <v>[th]Försvar</v>
      </c>
    </row>
    <row r="1138" spans="1:6">
      <c r="A1138" s="19" t="s">
        <v>294</v>
      </c>
      <c r="B1138" s="1" t="s">
        <v>193</v>
      </c>
      <c r="C1138" t="str">
        <f>RIGHT(A1138,(LEN(A1138)-16))</f>
        <v>controversial person</v>
      </c>
      <c r="F1138" s="19" t="s">
        <v>151</v>
      </c>
    </row>
    <row r="1139" spans="1:6">
      <c r="A1139" s="19" t="s">
        <v>272</v>
      </c>
      <c r="B1139" s="1" t="s">
        <v>196</v>
      </c>
      <c r="C1139" t="str">
        <f>RIGHT(A1139,(LEN(A1139)-8))</f>
        <v>1</v>
      </c>
      <c r="F1139" s="19" t="str">
        <f>CONCATENATE("[td]",VLOOKUP(IF((COUNTA(D1122)&gt;0),D1122,VALUE(C1122)),'Lookup tables'!$A$2:$B$42,2,FALSE))</f>
        <v>[td]mytomspunnen</v>
      </c>
    </row>
    <row r="1140" spans="1:6">
      <c r="A1140" s="19" t="s">
        <v>273</v>
      </c>
      <c r="B1140" s="1" t="s">
        <v>196</v>
      </c>
      <c r="C1140" t="str">
        <f>RIGHT(A1140,(LEN(A1140)-13))</f>
        <v>dishonest</v>
      </c>
      <c r="F1140" s="19" t="s">
        <v>164</v>
      </c>
    </row>
    <row r="1141" spans="1:6">
      <c r="A1141" s="19" t="s">
        <v>295</v>
      </c>
      <c r="B1141" s="1" t="s">
        <v>199</v>
      </c>
      <c r="C1141" t="str">
        <f>RIGHT(A1141,(LEN(A1141)-15))</f>
        <v>3</v>
      </c>
      <c r="F1141" s="19" t="s">
        <v>136</v>
      </c>
    </row>
    <row r="1142" spans="1:6">
      <c r="A1142" s="19" t="s">
        <v>296</v>
      </c>
      <c r="B1142" s="1" t="s">
        <v>199</v>
      </c>
      <c r="C1142" t="str">
        <f>RIGHT(A1142,(LEN(A1142)-20))</f>
        <v>temperamental</v>
      </c>
      <c r="F1142" s="19" t="str">
        <f t="shared" ref="F1142" si="290">CONCATENATE("[th]",B1118)</f>
        <v>[th]Målgörare</v>
      </c>
    </row>
    <row r="1143" spans="1:6">
      <c r="A1143" s="19" t="s">
        <v>237</v>
      </c>
      <c r="B1143" s="1" t="s">
        <v>202</v>
      </c>
      <c r="C1143" t="str">
        <f>RIGHT(A1143,(LEN(A1143)-12))</f>
        <v/>
      </c>
      <c r="F1143" s="19" t="s">
        <v>151</v>
      </c>
    </row>
    <row r="1144" spans="1:6">
      <c r="A1144" s="19" t="s">
        <v>238</v>
      </c>
      <c r="B1144" s="1" t="s">
        <v>204</v>
      </c>
      <c r="C1144" t="str">
        <f>RIGHT(A1144,(LEN(A1144)-13))</f>
        <v/>
      </c>
      <c r="F1144" s="19" t="str">
        <f>CONCATENATE("[td]",VLOOKUP(IF((COUNTA(D1118)&gt;0),D1118,VALUE(C1118)),'Lookup tables'!$A$2:$B$42,2,FALSE))</f>
        <v>[td]usel</v>
      </c>
    </row>
    <row r="1145" spans="1:6">
      <c r="A1145" s="19" t="s">
        <v>205</v>
      </c>
      <c r="B1145" s="1" t="s">
        <v>206</v>
      </c>
      <c r="C1145" t="str">
        <f>RIGHT(A1145,(LEN(A1145)-7))</f>
        <v>0</v>
      </c>
      <c r="F1145" s="19" t="s">
        <v>141</v>
      </c>
    </row>
    <row r="1146" spans="1:6">
      <c r="A1146" s="19" t="s">
        <v>351</v>
      </c>
      <c r="B1146" s="1" t="s">
        <v>208</v>
      </c>
      <c r="C1146" t="str">
        <f>RIGHT(A1146,(LEN(A1146)-13))</f>
        <v>100</v>
      </c>
      <c r="F1146" s="19" t="str">
        <f t="shared" ref="F1146" si="291">CONCATENATE("[th]",B1121)</f>
        <v>[th]Fasta situationer</v>
      </c>
    </row>
    <row r="1147" spans="1:6">
      <c r="A1147" s="19" t="s">
        <v>209</v>
      </c>
      <c r="B1147" s="1" t="s">
        <v>210</v>
      </c>
      <c r="C1147" t="str">
        <f>RIGHT(A1147,(LEN(A1147)-15))</f>
        <v>0</v>
      </c>
      <c r="F1147" s="19" t="s">
        <v>151</v>
      </c>
    </row>
    <row r="1148" spans="1:6">
      <c r="A1148" s="19" t="s">
        <v>211</v>
      </c>
      <c r="B1148" s="1" t="s">
        <v>212</v>
      </c>
      <c r="C1148" t="str">
        <f>RIGHT(A1148,(LEN(A1148)-15))</f>
        <v>3000</v>
      </c>
      <c r="F1148" s="19" t="str">
        <f>CONCATENATE("[td]",VLOOKUP(IF((COUNTA(D1121)&gt;0),D1121,VALUE(C1121)),'Lookup tables'!$A$2:$B$42,2,FALSE))</f>
        <v>[td]dålig</v>
      </c>
    </row>
    <row r="1149" spans="1:6">
      <c r="A1149" s="19" t="s">
        <v>239</v>
      </c>
      <c r="B1149" s="1" t="s">
        <v>214</v>
      </c>
      <c r="C1149" t="str">
        <f>RIGHT(A1149,(LEN(A1149)-5))</f>
        <v>0</v>
      </c>
      <c r="F1149" s="19" t="s">
        <v>215</v>
      </c>
    </row>
    <row r="1150" spans="1:6" ht="14.4">
      <c r="A1150" s="19" t="s">
        <v>240</v>
      </c>
      <c r="B1150" s="1" t="s">
        <v>217</v>
      </c>
      <c r="C1150" t="str">
        <f>RIGHT(A1150,(LEN(A1150)-8))</f>
        <v>0</v>
      </c>
      <c r="F1150" t="str">
        <f t="shared" ref="F1150:F1213" si="292">IF((COUNTA(D1150)&gt;0),CONCATENATE("Övrigt: ",D1150),"")</f>
        <v/>
      </c>
    </row>
    <row r="1151" spans="1:6">
      <c r="A1151" s="19" t="s">
        <v>500</v>
      </c>
      <c r="B1151" s="11" t="s">
        <v>135</v>
      </c>
      <c r="C1151" s="19" t="str">
        <f>MID(A1151,8,(LEN(A1151)-8))</f>
        <v>193033476</v>
      </c>
      <c r="F1151" s="19" t="str">
        <f t="shared" ref="F1151:F1214" si="293">CONCATENATE("[hr][b]",C1152,"[/b] ","[playerid=",C1151,"]")</f>
        <v>[hr][b]Pekka Muurela[/b] [playerid=193033476]</v>
      </c>
    </row>
    <row r="1152" spans="1:6" ht="14.4">
      <c r="A1152" s="19" t="s">
        <v>501</v>
      </c>
      <c r="B1152" s="11" t="s">
        <v>138</v>
      </c>
      <c r="C1152" s="19" t="str">
        <f>RIGHT(A1152,(LEN(A1152)-5))</f>
        <v>Pekka Muurela</v>
      </c>
      <c r="F1152" t="str">
        <f t="shared" ref="F1152" si="294">CONCATENATE(C1153," år och ",C1154," dagar, TSI = ",C1168,", Lön = ",C1167)</f>
        <v>32 år och 34 dagar, TSI = 135800, Lön = 444600</v>
      </c>
    </row>
    <row r="1153" spans="1:6" ht="14.4">
      <c r="A1153" s="19" t="s">
        <v>278</v>
      </c>
      <c r="B1153" s="1" t="s">
        <v>140</v>
      </c>
      <c r="C1153" t="str">
        <f>RIGHT(A1153,(LEN(A1153)-4))</f>
        <v>32</v>
      </c>
      <c r="F1153" t="str">
        <f>CONCATENATE(VLOOKUP(IF((COUNTA(D1156)&gt;0),D1156,VALUE(C1156)),'Lookup tables'!$A$2:$B$42,2,FALSE)," form, ",VLOOKUP(IF((COUNTA(D1157)&gt;0),D1157,VALUE(C1157)),'Lookup tables'!$A$2:$B$42,2,FALSE)," kondition, ",VLOOKUP(IF((COUNTA(D1165)&gt;0),D1165,VALUE(C1165)),'Lookup tables'!$A$2:$B$42,2,FALSE)," rutin")</f>
        <v>enastående form, fenomenal kondition, gudomlig rutin</v>
      </c>
    </row>
    <row r="1154" spans="1:6" ht="14.4">
      <c r="A1154" s="19" t="s">
        <v>502</v>
      </c>
      <c r="B1154" s="1" t="s">
        <v>143</v>
      </c>
      <c r="C1154" t="str">
        <f>RIGHT(A1154,(LEN(A1154)-8))</f>
        <v>34</v>
      </c>
      <c r="F1154" t="str">
        <f>CONCATENATE(IF((COUNTA(C1177)&gt;0),CONCATENATE(C1177,", "),""),IF((LEN(C1184)&gt;0),CONCATENATE(VLOOKUP(VALUE(C1184),'Lookup tables'!$D$25:$E$27,2,FALSE),", "),""),CONCATENATE(VLOOKUP(VALUE(C1166),'Lookup tables'!$A$2:$B$42,2,FALSE)," ledarförmåga, "),CONCATENATE(VLOOKUP(C1179,'Lookup tables'!$D$29:$E$34,2,FALSE),", "),IF(AND((VALUE(C1155)&lt;0),(COUNTA(D1155)&lt;1)),"ingen skada",CONCATENATE("[b]skada +",IF((COUNTA(D1155)&gt;0),D1155,C1155),"[/b]")))</f>
        <v>usel ledarförmåga, otrevlig typ, [b]skada +1[/b]</v>
      </c>
    </row>
    <row r="1155" spans="1:6" ht="14.4">
      <c r="A1155" s="19" t="s">
        <v>503</v>
      </c>
      <c r="B1155" s="1" t="s">
        <v>145</v>
      </c>
      <c r="C1155" t="str">
        <f t="shared" ref="C1155:C1173" si="295">RIGHT(A1155,(LEN(A1155)-4))</f>
        <v>1</v>
      </c>
      <c r="F1155" t="s">
        <v>146</v>
      </c>
    </row>
    <row r="1156" spans="1:6">
      <c r="A1156" s="19" t="s">
        <v>245</v>
      </c>
      <c r="B1156" s="1" t="s">
        <v>148</v>
      </c>
      <c r="C1156" t="str">
        <f t="shared" si="295"/>
        <v>7</v>
      </c>
      <c r="F1156" s="19" t="str">
        <f t="shared" ref="F1156:F1219" si="296">CONCATENATE("[th]",B1157)</f>
        <v>[th]Kondition</v>
      </c>
    </row>
    <row r="1157" spans="1:6">
      <c r="A1157" s="19" t="s">
        <v>370</v>
      </c>
      <c r="B1157" s="1" t="s">
        <v>150</v>
      </c>
      <c r="C1157" t="str">
        <f t="shared" si="295"/>
        <v>8</v>
      </c>
      <c r="F1157" s="19" t="s">
        <v>151</v>
      </c>
    </row>
    <row r="1158" spans="1:6">
      <c r="A1158" s="19" t="s">
        <v>379</v>
      </c>
      <c r="B1158" s="1" t="s">
        <v>153</v>
      </c>
      <c r="C1158" t="str">
        <f t="shared" si="295"/>
        <v>7</v>
      </c>
      <c r="F1158" s="19" t="str">
        <f>CONCATENATE("[td]",VLOOKUP(IF((COUNTA(D1157)&gt;0),D1157,VALUE(C1157)),'Lookup tables'!$A$2:$B$42,2,FALSE))</f>
        <v>[td]fenomenal</v>
      </c>
    </row>
    <row r="1159" spans="1:6">
      <c r="A1159" s="19" t="s">
        <v>224</v>
      </c>
      <c r="B1159" s="1" t="s">
        <v>155</v>
      </c>
      <c r="C1159" t="str">
        <f t="shared" si="295"/>
        <v>1</v>
      </c>
      <c r="F1159" s="19" t="s">
        <v>141</v>
      </c>
    </row>
    <row r="1160" spans="1:6">
      <c r="A1160" s="19" t="s">
        <v>400</v>
      </c>
      <c r="B1160" s="1" t="s">
        <v>157</v>
      </c>
      <c r="C1160" t="str">
        <f t="shared" si="295"/>
        <v>6</v>
      </c>
      <c r="F1160" s="19" t="str">
        <f t="shared" ref="F1160" si="297">CONCATENATE("[th]",B1164)</f>
        <v>[th]Målvakt</v>
      </c>
    </row>
    <row r="1161" spans="1:6">
      <c r="A1161" s="19" t="s">
        <v>381</v>
      </c>
      <c r="B1161" s="1" t="s">
        <v>159</v>
      </c>
      <c r="C1161" t="str">
        <f t="shared" si="295"/>
        <v>15</v>
      </c>
      <c r="F1161" s="19" t="s">
        <v>151</v>
      </c>
    </row>
    <row r="1162" spans="1:6">
      <c r="A1162" s="19" t="s">
        <v>504</v>
      </c>
      <c r="B1162" s="1" t="s">
        <v>161</v>
      </c>
      <c r="C1162" t="str">
        <f t="shared" si="295"/>
        <v>14</v>
      </c>
      <c r="F1162" s="19" t="str">
        <f>CONCATENATE("[td]",VLOOKUP(IF((COUNTA(D1164)&gt;0),D1164,VALUE(C1164)),'Lookup tables'!$A$2:$B$42,2,FALSE))</f>
        <v>[td]katastrofal</v>
      </c>
    </row>
    <row r="1163" spans="1:6">
      <c r="A1163" s="19" t="s">
        <v>418</v>
      </c>
      <c r="B1163" s="1" t="s">
        <v>163</v>
      </c>
      <c r="C1163" t="str">
        <f t="shared" si="295"/>
        <v>17</v>
      </c>
      <c r="F1163" s="19" t="s">
        <v>164</v>
      </c>
    </row>
    <row r="1164" spans="1:6">
      <c r="A1164" s="19" t="s">
        <v>287</v>
      </c>
      <c r="B1164" s="1" t="s">
        <v>166</v>
      </c>
      <c r="C1164" t="str">
        <f t="shared" si="295"/>
        <v>1</v>
      </c>
      <c r="F1164" s="19" t="s">
        <v>136</v>
      </c>
    </row>
    <row r="1165" spans="1:6">
      <c r="A1165" s="19" t="s">
        <v>167</v>
      </c>
      <c r="B1165" s="1" t="s">
        <v>168</v>
      </c>
      <c r="C1165" t="str">
        <f t="shared" si="295"/>
        <v>20</v>
      </c>
      <c r="F1165" s="19" t="str">
        <f t="shared" ref="F1165" si="298">CONCATENATE("[th]",B1158)</f>
        <v>[th]Spelupplägg</v>
      </c>
    </row>
    <row r="1166" spans="1:6">
      <c r="A1166" s="19" t="s">
        <v>439</v>
      </c>
      <c r="B1166" s="1" t="s">
        <v>170</v>
      </c>
      <c r="C1166" t="str">
        <f t="shared" si="295"/>
        <v>2</v>
      </c>
      <c r="F1166" s="19" t="s">
        <v>151</v>
      </c>
    </row>
    <row r="1167" spans="1:6">
      <c r="A1167" s="19" t="s">
        <v>505</v>
      </c>
      <c r="B1167" s="1" t="s">
        <v>172</v>
      </c>
      <c r="C1167" t="str">
        <f t="shared" si="295"/>
        <v>444600</v>
      </c>
      <c r="F1167" s="19" t="str">
        <f>CONCATENATE("[td]",VLOOKUP(IF((COUNTA(D1158)&gt;0),D1158,VALUE(C1158)),'Lookup tables'!$A$2:$B$42,2,FALSE))</f>
        <v>[td]enastående</v>
      </c>
    </row>
    <row r="1168" spans="1:6">
      <c r="A1168" s="19" t="s">
        <v>506</v>
      </c>
      <c r="B1168" s="1" t="s">
        <v>174</v>
      </c>
      <c r="C1168" t="str">
        <f t="shared" si="295"/>
        <v>135800</v>
      </c>
      <c r="F1168" s="19" t="s">
        <v>141</v>
      </c>
    </row>
    <row r="1169" spans="1:6">
      <c r="A1169" s="19" t="s">
        <v>507</v>
      </c>
      <c r="B1169" s="1" t="s">
        <v>176</v>
      </c>
      <c r="C1169" t="str">
        <f t="shared" si="295"/>
        <v>57</v>
      </c>
      <c r="F1169" s="19" t="str">
        <f t="shared" ref="F1169" si="299">CONCATENATE("[th]",B1160)</f>
        <v>[th]Framspel</v>
      </c>
    </row>
    <row r="1170" spans="1:6">
      <c r="A1170" s="19" t="s">
        <v>177</v>
      </c>
      <c r="B1170" s="1" t="s">
        <v>178</v>
      </c>
      <c r="C1170" t="str">
        <f t="shared" si="295"/>
        <v>0</v>
      </c>
      <c r="F1170" s="19" t="s">
        <v>151</v>
      </c>
    </row>
    <row r="1171" spans="1:6">
      <c r="A1171" s="19" t="s">
        <v>179</v>
      </c>
      <c r="B1171" s="1" t="s">
        <v>180</v>
      </c>
      <c r="C1171" t="str">
        <f t="shared" si="295"/>
        <v>0</v>
      </c>
      <c r="F1171" s="19" t="str">
        <f>CONCATENATE("[td]",VLOOKUP(IF((COUNTA(D1160)&gt;0),D1160,VALUE(C1160)),'Lookup tables'!$A$2:$B$42,2,FALSE))</f>
        <v>[td]ypperlig</v>
      </c>
    </row>
    <row r="1172" spans="1:6">
      <c r="A1172" s="19" t="s">
        <v>181</v>
      </c>
      <c r="B1172" s="1" t="s">
        <v>182</v>
      </c>
      <c r="C1172" t="str">
        <f t="shared" si="295"/>
        <v>0</v>
      </c>
      <c r="F1172" s="19" t="s">
        <v>164</v>
      </c>
    </row>
    <row r="1173" spans="1:6">
      <c r="A1173" s="19" t="s">
        <v>405</v>
      </c>
      <c r="B1173" s="1" t="s">
        <v>184</v>
      </c>
      <c r="C1173" t="str">
        <f t="shared" si="295"/>
        <v>1</v>
      </c>
      <c r="F1173" s="19" t="s">
        <v>136</v>
      </c>
    </row>
    <row r="1174" spans="1:6">
      <c r="A1174" s="19" t="s">
        <v>185</v>
      </c>
      <c r="B1174" s="1" t="s">
        <v>186</v>
      </c>
      <c r="C1174" t="str">
        <f>RIGHT(A1174,(LEN(A1174)-10))</f>
        <v>1</v>
      </c>
      <c r="F1174" s="19" t="str">
        <f t="shared" ref="F1174" si="300">CONCATENATE("[th]",B1161)</f>
        <v>[th]Ytter</v>
      </c>
    </row>
    <row r="1175" spans="1:6">
      <c r="A1175" s="19" t="s">
        <v>187</v>
      </c>
      <c r="B1175" s="1" t="s">
        <v>188</v>
      </c>
      <c r="C1175" t="str">
        <f>RIGHT(A1175,(LEN(A1175)-9))</f>
        <v>0</v>
      </c>
      <c r="F1175" s="19" t="s">
        <v>151</v>
      </c>
    </row>
    <row r="1176" spans="1:6">
      <c r="A1176" s="19" t="s">
        <v>189</v>
      </c>
      <c r="B1176" s="1" t="s">
        <v>190</v>
      </c>
      <c r="C1176" t="str">
        <f>RIGHT(A1176,(LEN(A1176)-11))</f>
        <v>0</v>
      </c>
      <c r="F1176" s="19" t="str">
        <f>CONCATENATE("[td]",VLOOKUP(IF((COUNTA(D1161)&gt;0),D1161,VALUE(C1161)),'Lookup tables'!$A$2:$B$42,2,FALSE))</f>
        <v>[td]titanisk</v>
      </c>
    </row>
    <row r="1177" spans="1:6">
      <c r="A1177" s="19" t="s">
        <v>191</v>
      </c>
      <c r="B1177" s="1" t="s">
        <v>190</v>
      </c>
      <c r="F1177" s="19" t="s">
        <v>141</v>
      </c>
    </row>
    <row r="1178" spans="1:6">
      <c r="A1178" s="19" t="s">
        <v>233</v>
      </c>
      <c r="B1178" s="1" t="s">
        <v>193</v>
      </c>
      <c r="C1178" t="str">
        <f>RIGHT(A1178,(LEN(A1178)-11))</f>
        <v>0</v>
      </c>
      <c r="F1178" s="19" t="str">
        <f t="shared" ref="F1178" si="301">CONCATENATE("[th]",B1163)</f>
        <v>[th]Försvar</v>
      </c>
    </row>
    <row r="1179" spans="1:6">
      <c r="A1179" s="19" t="s">
        <v>234</v>
      </c>
      <c r="B1179" s="1" t="s">
        <v>193</v>
      </c>
      <c r="C1179" t="str">
        <f>RIGHT(A1179,(LEN(A1179)-16))</f>
        <v>nasty fellow</v>
      </c>
      <c r="F1179" s="19" t="s">
        <v>151</v>
      </c>
    </row>
    <row r="1180" spans="1:6">
      <c r="A1180" s="19" t="s">
        <v>195</v>
      </c>
      <c r="B1180" s="1" t="s">
        <v>196</v>
      </c>
      <c r="C1180" t="str">
        <f>RIGHT(A1180,(LEN(A1180)-8))</f>
        <v>2</v>
      </c>
      <c r="F1180" s="19" t="str">
        <f>CONCATENATE("[td]",VLOOKUP(IF((COUNTA(D1163)&gt;0),D1163,VALUE(C1163)),'Lookup tables'!$A$2:$B$42,2,FALSE))</f>
        <v>[td]mytomspunnen</v>
      </c>
    </row>
    <row r="1181" spans="1:6">
      <c r="A1181" s="19" t="s">
        <v>197</v>
      </c>
      <c r="B1181" s="1" t="s">
        <v>196</v>
      </c>
      <c r="C1181" t="str">
        <f>RIGHT(A1181,(LEN(A1181)-13))</f>
        <v>honest</v>
      </c>
      <c r="F1181" s="19" t="s">
        <v>164</v>
      </c>
    </row>
    <row r="1182" spans="1:6">
      <c r="A1182" s="19" t="s">
        <v>258</v>
      </c>
      <c r="B1182" s="1" t="s">
        <v>199</v>
      </c>
      <c r="C1182" t="str">
        <f>RIGHT(A1182,(LEN(A1182)-15))</f>
        <v>1</v>
      </c>
      <c r="F1182" s="19" t="s">
        <v>136</v>
      </c>
    </row>
    <row r="1183" spans="1:6">
      <c r="A1183" s="19" t="s">
        <v>259</v>
      </c>
      <c r="B1183" s="1" t="s">
        <v>199</v>
      </c>
      <c r="C1183" t="str">
        <f>RIGHT(A1183,(LEN(A1183)-20))</f>
        <v>calm</v>
      </c>
      <c r="F1183" s="19" t="str">
        <f t="shared" ref="F1183" si="302">CONCATENATE("[th]",B1159)</f>
        <v>[th]Målgörare</v>
      </c>
    </row>
    <row r="1184" spans="1:6">
      <c r="A1184" s="19" t="s">
        <v>237</v>
      </c>
      <c r="B1184" s="1" t="s">
        <v>202</v>
      </c>
      <c r="C1184" t="str">
        <f>RIGHT(A1184,(LEN(A1184)-12))</f>
        <v/>
      </c>
      <c r="F1184" s="19" t="s">
        <v>151</v>
      </c>
    </row>
    <row r="1185" spans="1:6">
      <c r="A1185" s="19" t="s">
        <v>238</v>
      </c>
      <c r="B1185" s="1" t="s">
        <v>204</v>
      </c>
      <c r="C1185" t="str">
        <f>RIGHT(A1185,(LEN(A1185)-13))</f>
        <v/>
      </c>
      <c r="F1185" s="19" t="str">
        <f>CONCATENATE("[td]",VLOOKUP(IF((COUNTA(D1159)&gt;0),D1159,VALUE(C1159)),'Lookup tables'!$A$2:$B$42,2,FALSE))</f>
        <v>[td]katastrofal</v>
      </c>
    </row>
    <row r="1186" spans="1:6">
      <c r="A1186" s="19" t="s">
        <v>205</v>
      </c>
      <c r="B1186" s="1" t="s">
        <v>206</v>
      </c>
      <c r="C1186" t="str">
        <f>RIGHT(A1186,(LEN(A1186)-7))</f>
        <v>0</v>
      </c>
      <c r="F1186" s="19" t="s">
        <v>141</v>
      </c>
    </row>
    <row r="1187" spans="1:6">
      <c r="A1187" s="19" t="s">
        <v>351</v>
      </c>
      <c r="B1187" s="1" t="s">
        <v>208</v>
      </c>
      <c r="C1187" t="str">
        <f>RIGHT(A1187,(LEN(A1187)-13))</f>
        <v>100</v>
      </c>
      <c r="F1187" s="19" t="str">
        <f t="shared" ref="F1187" si="303">CONCATENATE("[th]",B1162)</f>
        <v>[th]Fasta situationer</v>
      </c>
    </row>
    <row r="1188" spans="1:6">
      <c r="A1188" s="19" t="s">
        <v>209</v>
      </c>
      <c r="B1188" s="1" t="s">
        <v>210</v>
      </c>
      <c r="C1188" t="str">
        <f>RIGHT(A1188,(LEN(A1188)-15))</f>
        <v>0</v>
      </c>
      <c r="F1188" s="19" t="s">
        <v>151</v>
      </c>
    </row>
    <row r="1189" spans="1:6">
      <c r="A1189" s="19" t="s">
        <v>211</v>
      </c>
      <c r="B1189" s="1" t="s">
        <v>212</v>
      </c>
      <c r="C1189" t="str">
        <f>RIGHT(A1189,(LEN(A1189)-15))</f>
        <v>3000</v>
      </c>
      <c r="F1189" s="19" t="str">
        <f>CONCATENATE("[td]",VLOOKUP(IF((COUNTA(D1162)&gt;0),D1162,VALUE(C1162)),'Lookup tables'!$A$2:$B$42,2,FALSE))</f>
        <v>[td]himmelsk</v>
      </c>
    </row>
    <row r="1190" spans="1:6">
      <c r="A1190" s="19" t="s">
        <v>508</v>
      </c>
      <c r="B1190" s="1" t="s">
        <v>214</v>
      </c>
      <c r="C1190" t="str">
        <f>RIGHT(A1190,(LEN(A1190)-5))</f>
        <v>70</v>
      </c>
      <c r="F1190" s="19" t="s">
        <v>215</v>
      </c>
    </row>
    <row r="1191" spans="1:6" ht="14.4">
      <c r="A1191" s="19" t="s">
        <v>240</v>
      </c>
      <c r="B1191" s="1" t="s">
        <v>217</v>
      </c>
      <c r="C1191" t="str">
        <f>RIGHT(A1191,(LEN(A1191)-8))</f>
        <v>0</v>
      </c>
      <c r="F1191" t="str">
        <f t="shared" ref="F1191:F1254" si="304">IF((COUNTA(D1191)&gt;0),CONCATENATE("Övrigt: ",D1191),"")</f>
        <v/>
      </c>
    </row>
    <row r="1192" spans="1:6">
      <c r="A1192" s="19" t="s">
        <v>509</v>
      </c>
      <c r="B1192" s="11" t="s">
        <v>135</v>
      </c>
      <c r="C1192" s="19" t="str">
        <f>MID(A1192,8,(LEN(A1192)-8))</f>
        <v>285092892</v>
      </c>
      <c r="F1192" s="19" t="str">
        <f t="shared" ref="F1192:F1255" si="305">CONCATENATE("[hr][b]",C1193,"[/b] ","[playerid=",C1192,"]")</f>
        <v>[hr][b]Samuel 'Kungen' Utterbrant[/b] [playerid=285092892]</v>
      </c>
    </row>
    <row r="1193" spans="1:6" ht="14.4">
      <c r="A1193" s="19" t="s">
        <v>510</v>
      </c>
      <c r="B1193" s="11" t="s">
        <v>138</v>
      </c>
      <c r="C1193" s="19" t="str">
        <f>RIGHT(A1193,(LEN(A1193)-5))</f>
        <v>Samuel 'Kungen' Utterbrant</v>
      </c>
      <c r="F1193" t="str">
        <f t="shared" ref="F1193" si="306">CONCATENATE(C1194," år och ",C1195," dagar, TSI = ",C1209,", Lön = ",C1208)</f>
        <v>25 år och 3 dagar, TSI = 144270, Lön = 277600</v>
      </c>
    </row>
    <row r="1194" spans="1:6" ht="14.4">
      <c r="A1194" s="19" t="s">
        <v>398</v>
      </c>
      <c r="B1194" s="1" t="s">
        <v>140</v>
      </c>
      <c r="C1194" t="str">
        <f>RIGHT(A1194,(LEN(A1194)-4))</f>
        <v>25</v>
      </c>
      <c r="F1194" t="str">
        <f>CONCATENATE(VLOOKUP(IF((COUNTA(D1197)&gt;0),D1197,VALUE(C1197)),'Lookup tables'!$A$2:$B$42,2,FALSE)," form, ",VLOOKUP(IF((COUNTA(D1198)&gt;0),D1198,VALUE(C1198)),'Lookup tables'!$A$2:$B$42,2,FALSE)," kondition, ",VLOOKUP(IF((COUNTA(D1206)&gt;0),D1206,VALUE(C1206)),'Lookup tables'!$A$2:$B$42,2,FALSE)," rutin")</f>
        <v>dålig form, fenomenal kondition, enastående rutin</v>
      </c>
    </row>
    <row r="1195" spans="1:6" ht="14.4">
      <c r="A1195" s="19" t="s">
        <v>511</v>
      </c>
      <c r="B1195" s="1" t="s">
        <v>143</v>
      </c>
      <c r="C1195" t="str">
        <f>RIGHT(A1195,(LEN(A1195)-8))</f>
        <v>3</v>
      </c>
      <c r="F1195" t="str">
        <f>CONCATENATE(IF((COUNTA(C1218)&gt;0),CONCATENATE(C1218,", "),""),IF((LEN(C1225)&gt;0),CONCATENATE(VLOOKUP(VALUE(C1225),'Lookup tables'!$D$25:$E$27,2,FALSE),", "),""),CONCATENATE(VLOOKUP(VALUE(C1207),'Lookup tables'!$A$2:$B$42,2,FALSE)," ledarförmåga, "),CONCATENATE(VLOOKUP(C1220,'Lookup tables'!$D$29:$E$34,2,FALSE),", "),IF(AND((VALUE(C1196)&lt;0),(COUNTA(D1196)&lt;1)),"ingen skada",CONCATENATE("[b]skada +",IF((COUNTA(D1196)&gt;0),D1196,C1196),"[/b]")))</f>
        <v>dålig ledarförmåga, kontroversiell person, ingen skada</v>
      </c>
    </row>
    <row r="1196" spans="1:6" ht="14.4">
      <c r="A1196" s="19" t="s">
        <v>144</v>
      </c>
      <c r="B1196" s="1" t="s">
        <v>145</v>
      </c>
      <c r="C1196" t="str">
        <f t="shared" ref="C1196:C1214" si="307">RIGHT(A1196,(LEN(A1196)-4))</f>
        <v>-1</v>
      </c>
      <c r="F1196" t="s">
        <v>146</v>
      </c>
    </row>
    <row r="1197" spans="1:6">
      <c r="A1197" s="19" t="s">
        <v>512</v>
      </c>
      <c r="B1197" s="1" t="s">
        <v>148</v>
      </c>
      <c r="C1197" t="str">
        <f t="shared" si="307"/>
        <v>3</v>
      </c>
      <c r="F1197" s="19" t="str">
        <f t="shared" ref="F1197:F1260" si="308">CONCATENATE("[th]",B1198)</f>
        <v>[th]Kondition</v>
      </c>
    </row>
    <row r="1198" spans="1:6">
      <c r="A1198" s="19" t="s">
        <v>370</v>
      </c>
      <c r="B1198" s="1" t="s">
        <v>150</v>
      </c>
      <c r="C1198" t="str">
        <f t="shared" si="307"/>
        <v>8</v>
      </c>
      <c r="F1198" s="19" t="s">
        <v>151</v>
      </c>
    </row>
    <row r="1199" spans="1:6">
      <c r="A1199" s="19" t="s">
        <v>445</v>
      </c>
      <c r="B1199" s="1" t="s">
        <v>153</v>
      </c>
      <c r="C1199" t="str">
        <f t="shared" si="307"/>
        <v>6</v>
      </c>
      <c r="F1199" s="19" t="str">
        <f>CONCATENATE("[td]",VLOOKUP(IF((COUNTA(D1198)&gt;0),D1198,VALUE(C1198)),'Lookup tables'!$A$2:$B$42,2,FALSE))</f>
        <v>[td]fenomenal</v>
      </c>
    </row>
    <row r="1200" spans="1:6">
      <c r="A1200" s="19" t="s">
        <v>320</v>
      </c>
      <c r="B1200" s="1" t="s">
        <v>155</v>
      </c>
      <c r="C1200" t="str">
        <f t="shared" si="307"/>
        <v>4</v>
      </c>
      <c r="F1200" s="19" t="s">
        <v>141</v>
      </c>
    </row>
    <row r="1201" spans="1:6">
      <c r="A1201" s="19" t="s">
        <v>321</v>
      </c>
      <c r="B1201" s="1" t="s">
        <v>157</v>
      </c>
      <c r="C1201" t="str">
        <f t="shared" si="307"/>
        <v>7</v>
      </c>
      <c r="F1201" s="19" t="str">
        <f t="shared" ref="F1201" si="309">CONCATENATE("[th]",B1205)</f>
        <v>[th]Målvakt</v>
      </c>
    </row>
    <row r="1202" spans="1:6">
      <c r="A1202" s="19" t="s">
        <v>381</v>
      </c>
      <c r="B1202" s="1" t="s">
        <v>159</v>
      </c>
      <c r="C1202" t="str">
        <f t="shared" si="307"/>
        <v>15</v>
      </c>
      <c r="F1202" s="19" t="s">
        <v>151</v>
      </c>
    </row>
    <row r="1203" spans="1:6">
      <c r="A1203" s="19" t="s">
        <v>438</v>
      </c>
      <c r="B1203" s="1" t="s">
        <v>161</v>
      </c>
      <c r="C1203" t="str">
        <f t="shared" si="307"/>
        <v>1</v>
      </c>
      <c r="F1203" s="19" t="str">
        <f>CONCATENATE("[td]",VLOOKUP(IF((COUNTA(D1205)&gt;0),D1205,VALUE(C1205)),'Lookup tables'!$A$2:$B$42,2,FALSE))</f>
        <v>[td]katastrofal</v>
      </c>
    </row>
    <row r="1204" spans="1:6">
      <c r="A1204" s="19" t="s">
        <v>513</v>
      </c>
      <c r="B1204" s="1" t="s">
        <v>163</v>
      </c>
      <c r="C1204" t="str">
        <f t="shared" si="307"/>
        <v>14</v>
      </c>
      <c r="F1204" s="19" t="s">
        <v>164</v>
      </c>
    </row>
    <row r="1205" spans="1:6">
      <c r="A1205" s="19" t="s">
        <v>287</v>
      </c>
      <c r="B1205" s="1" t="s">
        <v>166</v>
      </c>
      <c r="C1205" t="str">
        <f t="shared" si="307"/>
        <v>1</v>
      </c>
      <c r="F1205" s="19" t="s">
        <v>136</v>
      </c>
    </row>
    <row r="1206" spans="1:6">
      <c r="A1206" s="19" t="s">
        <v>324</v>
      </c>
      <c r="B1206" s="1" t="s">
        <v>168</v>
      </c>
      <c r="C1206" t="str">
        <f t="shared" si="307"/>
        <v>7</v>
      </c>
      <c r="F1206" s="19" t="str">
        <f t="shared" ref="F1206" si="310">CONCATENATE("[th]",B1199)</f>
        <v>[th]Spelupplägg</v>
      </c>
    </row>
    <row r="1207" spans="1:6">
      <c r="A1207" s="19" t="s">
        <v>229</v>
      </c>
      <c r="B1207" s="1" t="s">
        <v>170</v>
      </c>
      <c r="C1207" t="str">
        <f t="shared" si="307"/>
        <v>3</v>
      </c>
      <c r="F1207" s="19" t="s">
        <v>151</v>
      </c>
    </row>
    <row r="1208" spans="1:6">
      <c r="A1208" s="19" t="s">
        <v>514</v>
      </c>
      <c r="B1208" s="1" t="s">
        <v>172</v>
      </c>
      <c r="C1208" t="str">
        <f t="shared" si="307"/>
        <v>277600</v>
      </c>
      <c r="F1208" s="19" t="str">
        <f>CONCATENATE("[td]",VLOOKUP(IF((COUNTA(D1199)&gt;0),D1199,VALUE(C1199)),'Lookup tables'!$A$2:$B$42,2,FALSE))</f>
        <v>[td]ypperlig</v>
      </c>
    </row>
    <row r="1209" spans="1:6">
      <c r="A1209" s="19" t="s">
        <v>515</v>
      </c>
      <c r="B1209" s="1" t="s">
        <v>174</v>
      </c>
      <c r="C1209" t="str">
        <f t="shared" si="307"/>
        <v>144270</v>
      </c>
      <c r="F1209" s="19" t="s">
        <v>141</v>
      </c>
    </row>
    <row r="1210" spans="1:6">
      <c r="A1210" s="19" t="s">
        <v>516</v>
      </c>
      <c r="B1210" s="1" t="s">
        <v>176</v>
      </c>
      <c r="C1210" t="str">
        <f t="shared" si="307"/>
        <v>16</v>
      </c>
      <c r="F1210" s="19" t="str">
        <f t="shared" ref="F1210" si="311">CONCATENATE("[th]",B1201)</f>
        <v>[th]Framspel</v>
      </c>
    </row>
    <row r="1211" spans="1:6">
      <c r="A1211" s="19" t="s">
        <v>177</v>
      </c>
      <c r="B1211" s="1" t="s">
        <v>178</v>
      </c>
      <c r="C1211" t="str">
        <f t="shared" si="307"/>
        <v>0</v>
      </c>
      <c r="F1211" s="19" t="s">
        <v>151</v>
      </c>
    </row>
    <row r="1212" spans="1:6">
      <c r="A1212" s="19" t="s">
        <v>179</v>
      </c>
      <c r="B1212" s="1" t="s">
        <v>180</v>
      </c>
      <c r="C1212" t="str">
        <f t="shared" si="307"/>
        <v>0</v>
      </c>
      <c r="F1212" s="19" t="str">
        <f>CONCATENATE("[td]",VLOOKUP(IF((COUNTA(D1201)&gt;0),D1201,VALUE(C1201)),'Lookup tables'!$A$2:$B$42,2,FALSE))</f>
        <v>[td]enastående</v>
      </c>
    </row>
    <row r="1213" spans="1:6">
      <c r="A1213" s="19" t="s">
        <v>181</v>
      </c>
      <c r="B1213" s="1" t="s">
        <v>182</v>
      </c>
      <c r="C1213" t="str">
        <f t="shared" si="307"/>
        <v>0</v>
      </c>
      <c r="F1213" s="19" t="s">
        <v>164</v>
      </c>
    </row>
    <row r="1214" spans="1:6">
      <c r="A1214" s="19" t="s">
        <v>183</v>
      </c>
      <c r="B1214" s="1" t="s">
        <v>184</v>
      </c>
      <c r="C1214" t="str">
        <f t="shared" si="307"/>
        <v>0</v>
      </c>
      <c r="F1214" s="19" t="s">
        <v>136</v>
      </c>
    </row>
    <row r="1215" spans="1:6">
      <c r="A1215" s="19" t="s">
        <v>185</v>
      </c>
      <c r="B1215" s="1" t="s">
        <v>186</v>
      </c>
      <c r="C1215" t="str">
        <f>RIGHT(A1215,(LEN(A1215)-10))</f>
        <v>1</v>
      </c>
      <c r="F1215" s="19" t="str">
        <f t="shared" ref="F1215" si="312">CONCATENATE("[th]",B1202)</f>
        <v>[th]Ytter</v>
      </c>
    </row>
    <row r="1216" spans="1:6">
      <c r="A1216" s="19" t="s">
        <v>187</v>
      </c>
      <c r="B1216" s="1" t="s">
        <v>188</v>
      </c>
      <c r="C1216" t="str">
        <f>RIGHT(A1216,(LEN(A1216)-9))</f>
        <v>0</v>
      </c>
      <c r="F1216" s="19" t="s">
        <v>151</v>
      </c>
    </row>
    <row r="1217" spans="1:6">
      <c r="A1217" s="19" t="s">
        <v>328</v>
      </c>
      <c r="B1217" s="1" t="s">
        <v>190</v>
      </c>
      <c r="C1217" t="str">
        <f>RIGHT(A1217,(LEN(A1217)-11))</f>
        <v>3</v>
      </c>
      <c r="F1217" s="19" t="str">
        <f>CONCATENATE("[td]",VLOOKUP(IF((COUNTA(D1202)&gt;0),D1202,VALUE(C1202)),'Lookup tables'!$A$2:$B$42,2,FALSE))</f>
        <v>[td]titanisk</v>
      </c>
    </row>
    <row r="1218" spans="1:6">
      <c r="A1218" s="19" t="s">
        <v>329</v>
      </c>
      <c r="B1218" s="1" t="s">
        <v>190</v>
      </c>
      <c r="F1218" s="19" t="s">
        <v>141</v>
      </c>
    </row>
    <row r="1219" spans="1:6">
      <c r="A1219" s="19" t="s">
        <v>293</v>
      </c>
      <c r="B1219" s="1" t="s">
        <v>193</v>
      </c>
      <c r="C1219" t="str">
        <f>RIGHT(A1219,(LEN(A1219)-11))</f>
        <v>1</v>
      </c>
      <c r="F1219" s="19" t="str">
        <f t="shared" ref="F1219" si="313">CONCATENATE("[th]",B1204)</f>
        <v>[th]Försvar</v>
      </c>
    </row>
    <row r="1220" spans="1:6">
      <c r="A1220" s="19" t="s">
        <v>294</v>
      </c>
      <c r="B1220" s="1" t="s">
        <v>193</v>
      </c>
      <c r="C1220" t="str">
        <f>RIGHT(A1220,(LEN(A1220)-16))</f>
        <v>controversial person</v>
      </c>
      <c r="F1220" s="19" t="s">
        <v>151</v>
      </c>
    </row>
    <row r="1221" spans="1:6">
      <c r="A1221" s="19" t="s">
        <v>235</v>
      </c>
      <c r="B1221" s="1" t="s">
        <v>196</v>
      </c>
      <c r="C1221" t="str">
        <f>RIGHT(A1221,(LEN(A1221)-8))</f>
        <v>3</v>
      </c>
      <c r="F1221" s="19" t="str">
        <f>CONCATENATE("[td]",VLOOKUP(IF((COUNTA(D1204)&gt;0),D1204,VALUE(C1204)),'Lookup tables'!$A$2:$B$42,2,FALSE))</f>
        <v>[td]himmelsk</v>
      </c>
    </row>
    <row r="1222" spans="1:6">
      <c r="A1222" s="19" t="s">
        <v>236</v>
      </c>
      <c r="B1222" s="1" t="s">
        <v>196</v>
      </c>
      <c r="C1222" t="str">
        <f>RIGHT(A1222,(LEN(A1222)-13))</f>
        <v>upright</v>
      </c>
      <c r="F1222" s="19" t="s">
        <v>164</v>
      </c>
    </row>
    <row r="1223" spans="1:6">
      <c r="A1223" s="19" t="s">
        <v>295</v>
      </c>
      <c r="B1223" s="1" t="s">
        <v>199</v>
      </c>
      <c r="C1223" t="str">
        <f>RIGHT(A1223,(LEN(A1223)-15))</f>
        <v>3</v>
      </c>
      <c r="F1223" s="19" t="s">
        <v>136</v>
      </c>
    </row>
    <row r="1224" spans="1:6">
      <c r="A1224" s="19" t="s">
        <v>296</v>
      </c>
      <c r="B1224" s="1" t="s">
        <v>199</v>
      </c>
      <c r="C1224" t="str">
        <f>RIGHT(A1224,(LEN(A1224)-20))</f>
        <v>temperamental</v>
      </c>
      <c r="F1224" s="19" t="str">
        <f t="shared" ref="F1224" si="314">CONCATENATE("[th]",B1200)</f>
        <v>[th]Målgörare</v>
      </c>
    </row>
    <row r="1225" spans="1:6">
      <c r="A1225" s="19" t="s">
        <v>237</v>
      </c>
      <c r="B1225" s="1" t="s">
        <v>202</v>
      </c>
      <c r="C1225" t="str">
        <f>RIGHT(A1225,(LEN(A1225)-12))</f>
        <v/>
      </c>
      <c r="F1225" s="19" t="s">
        <v>151</v>
      </c>
    </row>
    <row r="1226" spans="1:6">
      <c r="A1226" s="19" t="s">
        <v>238</v>
      </c>
      <c r="B1226" s="1" t="s">
        <v>204</v>
      </c>
      <c r="C1226" t="str">
        <f>RIGHT(A1226,(LEN(A1226)-13))</f>
        <v/>
      </c>
      <c r="F1226" s="19" t="str">
        <f>CONCATENATE("[td]",VLOOKUP(IF((COUNTA(D1200)&gt;0),D1200,VALUE(C1200)),'Lookup tables'!$A$2:$B$42,2,FALSE))</f>
        <v>[td]hyfsad</v>
      </c>
    </row>
    <row r="1227" spans="1:6">
      <c r="A1227" s="19" t="s">
        <v>205</v>
      </c>
      <c r="B1227" s="1" t="s">
        <v>206</v>
      </c>
      <c r="C1227" t="str">
        <f>RIGHT(A1227,(LEN(A1227)-7))</f>
        <v>0</v>
      </c>
      <c r="F1227" s="19" t="s">
        <v>141</v>
      </c>
    </row>
    <row r="1228" spans="1:6">
      <c r="A1228" s="19" t="s">
        <v>517</v>
      </c>
      <c r="B1228" s="1" t="s">
        <v>208</v>
      </c>
      <c r="C1228" t="str">
        <f>RIGHT(A1228,(LEN(A1228)-13))</f>
        <v>5</v>
      </c>
      <c r="F1228" s="19" t="str">
        <f t="shared" ref="F1228" si="315">CONCATENATE("[th]",B1203)</f>
        <v>[th]Fasta situationer</v>
      </c>
    </row>
    <row r="1229" spans="1:6">
      <c r="A1229" s="19" t="s">
        <v>209</v>
      </c>
      <c r="B1229" s="1" t="s">
        <v>210</v>
      </c>
      <c r="C1229" t="str">
        <f>RIGHT(A1229,(LEN(A1229)-15))</f>
        <v>0</v>
      </c>
      <c r="F1229" s="19" t="s">
        <v>151</v>
      </c>
    </row>
    <row r="1230" spans="1:6">
      <c r="A1230" s="19" t="s">
        <v>211</v>
      </c>
      <c r="B1230" s="1" t="s">
        <v>212</v>
      </c>
      <c r="C1230" t="str">
        <f>RIGHT(A1230,(LEN(A1230)-15))</f>
        <v>3000</v>
      </c>
      <c r="F1230" s="19" t="str">
        <f>CONCATENATE("[td]",VLOOKUP(IF((COUNTA(D1203)&gt;0),D1203,VALUE(C1203)),'Lookup tables'!$A$2:$B$42,2,FALSE))</f>
        <v>[td]katastrofal</v>
      </c>
    </row>
    <row r="1231" spans="1:6">
      <c r="A1231" s="19" t="s">
        <v>239</v>
      </c>
      <c r="B1231" s="1" t="s">
        <v>214</v>
      </c>
      <c r="C1231" t="str">
        <f>RIGHT(A1231,(LEN(A1231)-5))</f>
        <v>0</v>
      </c>
      <c r="F1231" s="19" t="s">
        <v>215</v>
      </c>
    </row>
    <row r="1232" spans="1:6" ht="14.4">
      <c r="A1232" s="19" t="s">
        <v>395</v>
      </c>
      <c r="B1232" s="1" t="s">
        <v>217</v>
      </c>
      <c r="C1232" t="str">
        <f>RIGHT(A1232,(LEN(A1232)-8))</f>
        <v>7</v>
      </c>
      <c r="F1232" t="str">
        <f t="shared" ref="F1232:F1295" si="316">IF((COUNTA(D1232)&gt;0),CONCATENATE("Övrigt: ",D1232),"")</f>
        <v/>
      </c>
    </row>
    <row r="1233" spans="1:6">
      <c r="A1233" s="19" t="s">
        <v>316</v>
      </c>
      <c r="B1233" s="11" t="s">
        <v>135</v>
      </c>
      <c r="C1233" s="19" t="str">
        <f>MID(A1233,8,(LEN(A1233)-8))</f>
        <v>249793996</v>
      </c>
      <c r="F1233" s="19" t="str">
        <f t="shared" ref="F1233:F1296" si="317">CONCATENATE("[hr][b]",C1234,"[/b] ","[playerid=",C1233,"]")</f>
        <v>[hr][b]Stefan Bladborn[/b] [playerid=249793996]</v>
      </c>
    </row>
    <row r="1234" spans="1:6" ht="14.4">
      <c r="A1234" s="19" t="s">
        <v>317</v>
      </c>
      <c r="B1234" s="11" t="s">
        <v>138</v>
      </c>
      <c r="C1234" s="19" t="str">
        <f>RIGHT(A1234,(LEN(A1234)-5))</f>
        <v>Stefan Bladborn</v>
      </c>
      <c r="F1234" t="str">
        <f t="shared" ref="F1234" si="318">CONCATENATE(C1235," år och ",C1236," dagar, TSI = ",C1250,", Lön = ",C1249)</f>
        <v>27 år och 79 dagar, TSI = 186270, Lön = 499300</v>
      </c>
    </row>
    <row r="1235" spans="1:6" ht="14.4">
      <c r="A1235" s="19" t="s">
        <v>220</v>
      </c>
      <c r="B1235" s="1" t="s">
        <v>140</v>
      </c>
      <c r="C1235" t="str">
        <f>RIGHT(A1235,(LEN(A1235)-4))</f>
        <v>27</v>
      </c>
      <c r="F1235" t="str">
        <f>CONCATENATE(VLOOKUP(IF((COUNTA(D1238)&gt;0),D1238,VALUE(C1238)),'Lookup tables'!$A$2:$B$42,2,FALSE)," form, ",VLOOKUP(IF((COUNTA(D1239)&gt;0),D1239,VALUE(C1239)),'Lookup tables'!$A$2:$B$42,2,FALSE)," kondition, ",VLOOKUP(IF((COUNTA(D1247)&gt;0),D1247,VALUE(C1247)),'Lookup tables'!$A$2:$B$42,2,FALSE)," rutin")</f>
        <v>bra form, enastående kondition, enastående rutin</v>
      </c>
    </row>
    <row r="1236" spans="1:6" ht="14.4">
      <c r="A1236" s="19" t="s">
        <v>318</v>
      </c>
      <c r="B1236" s="1" t="s">
        <v>143</v>
      </c>
      <c r="C1236" t="str">
        <f>RIGHT(A1236,(LEN(A1236)-8))</f>
        <v>79</v>
      </c>
      <c r="F1236" t="str">
        <f>CONCATENATE(IF((COUNTA(C1259)&gt;0),CONCATENATE(C1259,", "),""),IF((LEN(C1266)&gt;0),CONCATENATE(VLOOKUP(VALUE(C1266),'Lookup tables'!$D$25:$E$27,2,FALSE),", "),""),CONCATENATE(VLOOKUP(VALUE(C1248),'Lookup tables'!$A$2:$B$42,2,FALSE)," ledarförmåga, "),CONCATENATE(VLOOKUP(C1261,'Lookup tables'!$D$29:$E$34,2,FALSE),", "),IF(AND((VALUE(C1237)&lt;0),(COUNTA(D1237)&lt;1)),"ingen skada",CONCATENATE("[b]skada +",IF((COUNTA(D1237)&gt;0),D1237,C1237),"[/b]")))</f>
        <v>ypperlig ledarförmåga, sympatisk kille, ingen skada</v>
      </c>
    </row>
    <row r="1237" spans="1:6" ht="14.4">
      <c r="A1237" s="19" t="s">
        <v>144</v>
      </c>
      <c r="B1237" s="1" t="s">
        <v>145</v>
      </c>
      <c r="C1237" t="str">
        <f t="shared" ref="C1237:C1255" si="319">RIGHT(A1237,(LEN(A1237)-4))</f>
        <v>-1</v>
      </c>
      <c r="F1237" t="s">
        <v>146</v>
      </c>
    </row>
    <row r="1238" spans="1:6">
      <c r="A1238" s="19" t="s">
        <v>280</v>
      </c>
      <c r="B1238" s="1" t="s">
        <v>148</v>
      </c>
      <c r="C1238" t="str">
        <f t="shared" si="319"/>
        <v>5</v>
      </c>
      <c r="F1238" s="19" t="str">
        <f t="shared" ref="F1238:F1301" si="320">CONCATENATE("[th]",B1239)</f>
        <v>[th]Kondition</v>
      </c>
    </row>
    <row r="1239" spans="1:6">
      <c r="A1239" s="19" t="s">
        <v>223</v>
      </c>
      <c r="B1239" s="1" t="s">
        <v>150</v>
      </c>
      <c r="C1239" t="str">
        <f t="shared" si="319"/>
        <v>7</v>
      </c>
      <c r="F1239" s="19" t="s">
        <v>151</v>
      </c>
    </row>
    <row r="1240" spans="1:6">
      <c r="A1240" s="19" t="s">
        <v>319</v>
      </c>
      <c r="B1240" s="1" t="s">
        <v>153</v>
      </c>
      <c r="C1240" t="str">
        <f t="shared" si="319"/>
        <v>10</v>
      </c>
      <c r="F1240" s="19" t="str">
        <f>CONCATENATE("[td]",VLOOKUP(IF((COUNTA(D1239)&gt;0),D1239,VALUE(C1239)),'Lookup tables'!$A$2:$B$42,2,FALSE))</f>
        <v>[td]enastående</v>
      </c>
    </row>
    <row r="1241" spans="1:6">
      <c r="A1241" s="19" t="s">
        <v>320</v>
      </c>
      <c r="B1241" s="1" t="s">
        <v>155</v>
      </c>
      <c r="C1241" t="str">
        <f t="shared" si="319"/>
        <v>4</v>
      </c>
      <c r="F1241" s="19" t="s">
        <v>141</v>
      </c>
    </row>
    <row r="1242" spans="1:6">
      <c r="A1242" s="19" t="s">
        <v>321</v>
      </c>
      <c r="B1242" s="1" t="s">
        <v>157</v>
      </c>
      <c r="C1242" t="str">
        <f t="shared" si="319"/>
        <v>7</v>
      </c>
      <c r="F1242" s="19" t="str">
        <f t="shared" ref="F1242" si="321">CONCATENATE("[th]",B1246)</f>
        <v>[th]Målvakt</v>
      </c>
    </row>
    <row r="1243" spans="1:6">
      <c r="A1243" s="19" t="s">
        <v>322</v>
      </c>
      <c r="B1243" s="1" t="s">
        <v>159</v>
      </c>
      <c r="C1243" t="str">
        <f t="shared" si="319"/>
        <v>10</v>
      </c>
      <c r="F1243" s="19" t="s">
        <v>151</v>
      </c>
    </row>
    <row r="1244" spans="1:6">
      <c r="A1244" s="19" t="s">
        <v>285</v>
      </c>
      <c r="B1244" s="1" t="s">
        <v>161</v>
      </c>
      <c r="C1244" t="str">
        <f t="shared" si="319"/>
        <v>8</v>
      </c>
      <c r="F1244" s="19" t="str">
        <f>CONCATENATE("[td]",VLOOKUP(IF((COUNTA(D1246)&gt;0),D1246,VALUE(C1246)),'Lookup tables'!$A$2:$B$42,2,FALSE))</f>
        <v>[td]katastrofal</v>
      </c>
    </row>
    <row r="1245" spans="1:6">
      <c r="A1245" s="19" t="s">
        <v>323</v>
      </c>
      <c r="B1245" s="1" t="s">
        <v>163</v>
      </c>
      <c r="C1245" t="str">
        <f t="shared" si="319"/>
        <v>16</v>
      </c>
      <c r="F1245" s="19" t="s">
        <v>164</v>
      </c>
    </row>
    <row r="1246" spans="1:6">
      <c r="A1246" s="19" t="s">
        <v>287</v>
      </c>
      <c r="B1246" s="1" t="s">
        <v>166</v>
      </c>
      <c r="C1246" t="str">
        <f t="shared" si="319"/>
        <v>1</v>
      </c>
      <c r="F1246" s="19" t="s">
        <v>136</v>
      </c>
    </row>
    <row r="1247" spans="1:6">
      <c r="A1247" s="19" t="s">
        <v>324</v>
      </c>
      <c r="B1247" s="1" t="s">
        <v>168</v>
      </c>
      <c r="C1247" t="str">
        <f t="shared" si="319"/>
        <v>7</v>
      </c>
      <c r="F1247" s="19" t="str">
        <f t="shared" ref="F1247" si="322">CONCATENATE("[th]",B1240)</f>
        <v>[th]Spelupplägg</v>
      </c>
    </row>
    <row r="1248" spans="1:6">
      <c r="A1248" s="19" t="s">
        <v>169</v>
      </c>
      <c r="B1248" s="1" t="s">
        <v>170</v>
      </c>
      <c r="C1248" t="str">
        <f t="shared" si="319"/>
        <v>6</v>
      </c>
      <c r="F1248" s="19" t="s">
        <v>151</v>
      </c>
    </row>
    <row r="1249" spans="1:6">
      <c r="A1249" s="19" t="s">
        <v>325</v>
      </c>
      <c r="B1249" s="1" t="s">
        <v>172</v>
      </c>
      <c r="C1249" t="str">
        <f t="shared" si="319"/>
        <v>499300</v>
      </c>
      <c r="F1249" s="19" t="str">
        <f>CONCATENATE("[td]",VLOOKUP(IF((COUNTA(D1240)&gt;0),D1240,VALUE(C1240)),'Lookup tables'!$A$2:$B$42,2,FALSE))</f>
        <v>[td]legendarisk</v>
      </c>
    </row>
    <row r="1250" spans="1:6">
      <c r="A1250" s="19" t="s">
        <v>326</v>
      </c>
      <c r="B1250" s="1" t="s">
        <v>174</v>
      </c>
      <c r="C1250" t="str">
        <f t="shared" si="319"/>
        <v>186270</v>
      </c>
      <c r="F1250" s="19" t="s">
        <v>141</v>
      </c>
    </row>
    <row r="1251" spans="1:6">
      <c r="A1251" s="19" t="s">
        <v>327</v>
      </c>
      <c r="B1251" s="1" t="s">
        <v>176</v>
      </c>
      <c r="C1251" t="str">
        <f t="shared" si="319"/>
        <v>20</v>
      </c>
      <c r="F1251" s="19" t="str">
        <f t="shared" ref="F1251" si="323">CONCATENATE("[th]",B1242)</f>
        <v>[th]Framspel</v>
      </c>
    </row>
    <row r="1252" spans="1:6">
      <c r="A1252" s="19" t="s">
        <v>177</v>
      </c>
      <c r="B1252" s="1" t="s">
        <v>178</v>
      </c>
      <c r="C1252" t="str">
        <f t="shared" si="319"/>
        <v>0</v>
      </c>
      <c r="F1252" s="19" t="s">
        <v>151</v>
      </c>
    </row>
    <row r="1253" spans="1:6">
      <c r="A1253" s="19" t="s">
        <v>179</v>
      </c>
      <c r="B1253" s="1" t="s">
        <v>180</v>
      </c>
      <c r="C1253" t="str">
        <f t="shared" si="319"/>
        <v>0</v>
      </c>
      <c r="F1253" s="19" t="str">
        <f>CONCATENATE("[td]",VLOOKUP(IF((COUNTA(D1242)&gt;0),D1242,VALUE(C1242)),'Lookup tables'!$A$2:$B$42,2,FALSE))</f>
        <v>[td]enastående</v>
      </c>
    </row>
    <row r="1254" spans="1:6">
      <c r="A1254" s="19" t="s">
        <v>181</v>
      </c>
      <c r="B1254" s="1" t="s">
        <v>182</v>
      </c>
      <c r="C1254" t="str">
        <f t="shared" si="319"/>
        <v>0</v>
      </c>
      <c r="F1254" s="19" t="s">
        <v>164</v>
      </c>
    </row>
    <row r="1255" spans="1:6">
      <c r="A1255" s="19" t="s">
        <v>183</v>
      </c>
      <c r="B1255" s="1" t="s">
        <v>184</v>
      </c>
      <c r="C1255" t="str">
        <f t="shared" si="319"/>
        <v>0</v>
      </c>
      <c r="F1255" s="19" t="s">
        <v>136</v>
      </c>
    </row>
    <row r="1256" spans="1:6">
      <c r="A1256" s="19" t="s">
        <v>185</v>
      </c>
      <c r="B1256" s="1" t="s">
        <v>186</v>
      </c>
      <c r="C1256" t="str">
        <f>RIGHT(A1256,(LEN(A1256)-10))</f>
        <v>1</v>
      </c>
      <c r="F1256" s="19" t="str">
        <f t="shared" ref="F1256" si="324">CONCATENATE("[th]",B1243)</f>
        <v>[th]Ytter</v>
      </c>
    </row>
    <row r="1257" spans="1:6">
      <c r="A1257" s="19" t="s">
        <v>187</v>
      </c>
      <c r="B1257" s="1" t="s">
        <v>188</v>
      </c>
      <c r="C1257" t="str">
        <f>RIGHT(A1257,(LEN(A1257)-9))</f>
        <v>0</v>
      </c>
      <c r="F1257" s="19" t="s">
        <v>151</v>
      </c>
    </row>
    <row r="1258" spans="1:6">
      <c r="A1258" s="19" t="s">
        <v>328</v>
      </c>
      <c r="B1258" s="1" t="s">
        <v>190</v>
      </c>
      <c r="C1258" t="str">
        <f>RIGHT(A1258,(LEN(A1258)-11))</f>
        <v>3</v>
      </c>
      <c r="F1258" s="19" t="str">
        <f>CONCATENATE("[td]",VLOOKUP(IF((COUNTA(D1243)&gt;0),D1243,VALUE(C1243)),'Lookup tables'!$A$2:$B$42,2,FALSE))</f>
        <v>[td]legendarisk</v>
      </c>
    </row>
    <row r="1259" spans="1:6">
      <c r="A1259" s="19" t="s">
        <v>329</v>
      </c>
      <c r="B1259" s="1" t="s">
        <v>190</v>
      </c>
      <c r="F1259" s="19" t="s">
        <v>141</v>
      </c>
    </row>
    <row r="1260" spans="1:6">
      <c r="A1260" s="19" t="s">
        <v>330</v>
      </c>
      <c r="B1260" s="1" t="s">
        <v>193</v>
      </c>
      <c r="C1260" t="str">
        <f>RIGHT(A1260,(LEN(A1260)-11))</f>
        <v>2</v>
      </c>
      <c r="F1260" s="19" t="str">
        <f t="shared" ref="F1260" si="325">CONCATENATE("[th]",B1245)</f>
        <v>[th]Försvar</v>
      </c>
    </row>
    <row r="1261" spans="1:6">
      <c r="A1261" s="19" t="s">
        <v>331</v>
      </c>
      <c r="B1261" s="1" t="s">
        <v>193</v>
      </c>
      <c r="C1261" t="str">
        <f>RIGHT(A1261,(LEN(A1261)-16))</f>
        <v>pleasant guy</v>
      </c>
      <c r="F1261" s="19" t="s">
        <v>151</v>
      </c>
    </row>
    <row r="1262" spans="1:6">
      <c r="A1262" s="19" t="s">
        <v>235</v>
      </c>
      <c r="B1262" s="1" t="s">
        <v>196</v>
      </c>
      <c r="C1262" t="str">
        <f>RIGHT(A1262,(LEN(A1262)-8))</f>
        <v>3</v>
      </c>
      <c r="F1262" s="19" t="str">
        <f>CONCATENATE("[td]",VLOOKUP(IF((COUNTA(D1245)&gt;0),D1245,VALUE(C1245)),'Lookup tables'!$A$2:$B$42,2,FALSE))</f>
        <v>[td]utomjordisk</v>
      </c>
    </row>
    <row r="1263" spans="1:6">
      <c r="A1263" s="19" t="s">
        <v>236</v>
      </c>
      <c r="B1263" s="1" t="s">
        <v>196</v>
      </c>
      <c r="C1263" t="str">
        <f>RIGHT(A1263,(LEN(A1263)-13))</f>
        <v>upright</v>
      </c>
      <c r="F1263" s="19" t="s">
        <v>164</v>
      </c>
    </row>
    <row r="1264" spans="1:6">
      <c r="A1264" s="19" t="s">
        <v>295</v>
      </c>
      <c r="B1264" s="1" t="s">
        <v>199</v>
      </c>
      <c r="C1264" t="str">
        <f>RIGHT(A1264,(LEN(A1264)-15))</f>
        <v>3</v>
      </c>
      <c r="F1264" s="19" t="s">
        <v>136</v>
      </c>
    </row>
    <row r="1265" spans="1:6">
      <c r="A1265" s="19" t="s">
        <v>296</v>
      </c>
      <c r="B1265" s="1" t="s">
        <v>199</v>
      </c>
      <c r="C1265" t="str">
        <f>RIGHT(A1265,(LEN(A1265)-20))</f>
        <v>temperamental</v>
      </c>
      <c r="F1265" s="19" t="str">
        <f t="shared" ref="F1265" si="326">CONCATENATE("[th]",B1241)</f>
        <v>[th]Målgörare</v>
      </c>
    </row>
    <row r="1266" spans="1:6">
      <c r="A1266" s="19" t="s">
        <v>237</v>
      </c>
      <c r="B1266" s="1" t="s">
        <v>202</v>
      </c>
      <c r="C1266" t="str">
        <f>RIGHT(A1266,(LEN(A1266)-12))</f>
        <v/>
      </c>
      <c r="F1266" s="19" t="s">
        <v>151</v>
      </c>
    </row>
    <row r="1267" spans="1:6">
      <c r="A1267" s="19" t="s">
        <v>238</v>
      </c>
      <c r="B1267" s="1" t="s">
        <v>204</v>
      </c>
      <c r="C1267" t="str">
        <f>RIGHT(A1267,(LEN(A1267)-13))</f>
        <v/>
      </c>
      <c r="F1267" s="19" t="str">
        <f>CONCATENATE("[td]",VLOOKUP(IF((COUNTA(D1241)&gt;0),D1241,VALUE(C1241)),'Lookup tables'!$A$2:$B$42,2,FALSE))</f>
        <v>[td]hyfsad</v>
      </c>
    </row>
    <row r="1268" spans="1:6">
      <c r="A1268" s="19" t="s">
        <v>205</v>
      </c>
      <c r="B1268" s="1" t="s">
        <v>206</v>
      </c>
      <c r="C1268" t="str">
        <f>RIGHT(A1268,(LEN(A1268)-7))</f>
        <v>0</v>
      </c>
      <c r="F1268" s="19" t="s">
        <v>141</v>
      </c>
    </row>
    <row r="1269" spans="1:6">
      <c r="A1269" s="19"/>
      <c r="B1269" s="1" t="s">
        <v>208</v>
      </c>
      <c r="C1269" t="e">
        <f>RIGHT(A1269,(LEN(A1269)-13))</f>
        <v>#VALUE!</v>
      </c>
      <c r="F1269" s="19" t="str">
        <f t="shared" ref="F1269" si="327">CONCATENATE("[th]",B1244)</f>
        <v>[th]Fasta situationer</v>
      </c>
    </row>
    <row r="1270" spans="1:6">
      <c r="A1270" s="19" t="s">
        <v>209</v>
      </c>
      <c r="B1270" s="1" t="s">
        <v>210</v>
      </c>
      <c r="C1270" t="str">
        <f>RIGHT(A1270,(LEN(A1270)-15))</f>
        <v>0</v>
      </c>
      <c r="F1270" s="19" t="s">
        <v>151</v>
      </c>
    </row>
    <row r="1271" spans="1:6">
      <c r="A1271" s="19" t="s">
        <v>211</v>
      </c>
      <c r="B1271" s="1" t="s">
        <v>212</v>
      </c>
      <c r="C1271" t="str">
        <f>RIGHT(A1271,(LEN(A1271)-15))</f>
        <v>3000</v>
      </c>
      <c r="F1271" s="19" t="str">
        <f>CONCATENATE("[td]",VLOOKUP(IF((COUNTA(D1244)&gt;0),D1244,VALUE(C1244)),'Lookup tables'!$A$2:$B$42,2,FALSE))</f>
        <v>[td]fenomenal</v>
      </c>
    </row>
    <row r="1272" spans="1:6">
      <c r="A1272" s="19" t="s">
        <v>239</v>
      </c>
      <c r="B1272" s="1" t="s">
        <v>214</v>
      </c>
      <c r="C1272" t="str">
        <f>RIGHT(A1272,(LEN(A1272)-5))</f>
        <v>0</v>
      </c>
      <c r="F1272" s="19" t="s">
        <v>215</v>
      </c>
    </row>
    <row r="1273" spans="1:6" ht="14.4">
      <c r="A1273" s="19" t="s">
        <v>332</v>
      </c>
      <c r="B1273" s="1" t="s">
        <v>217</v>
      </c>
      <c r="C1273" t="str">
        <f>RIGHT(A1273,(LEN(A1273)-8))</f>
        <v>1</v>
      </c>
      <c r="F1273" t="str">
        <f t="shared" ref="F1273:F1336" si="328">IF((COUNTA(D1273)&gt;0),CONCATENATE("Övrigt: ",D1273),"")</f>
        <v/>
      </c>
    </row>
    <row r="1274" spans="1:6">
      <c r="A1274" s="19" t="s">
        <v>518</v>
      </c>
      <c r="B1274" s="11" t="s">
        <v>135</v>
      </c>
      <c r="C1274" s="19" t="str">
        <f>MID(A1274,8,(LEN(A1274)-8))</f>
        <v>278398594</v>
      </c>
      <c r="F1274" s="19" t="str">
        <f t="shared" ref="F1274:F1337" si="329">CONCATENATE("[hr][b]",C1275,"[/b] ","[playerid=",C1274,"]")</f>
        <v>[hr][b]Thomas Mathiasson[/b] [playerid=278398594]</v>
      </c>
    </row>
    <row r="1275" spans="1:6" ht="14.4">
      <c r="A1275" s="19" t="s">
        <v>519</v>
      </c>
      <c r="B1275" s="11" t="s">
        <v>138</v>
      </c>
      <c r="C1275" s="19" t="str">
        <f>RIGHT(A1275,(LEN(A1275)-5))</f>
        <v>Thomas Mathiasson</v>
      </c>
      <c r="F1275" t="str">
        <f t="shared" ref="F1275" si="330">CONCATENATE(C1276," år och ",C1277," dagar, TSI = ",C1291,", Lön = ",C1290)</f>
        <v>25 år och 53 dagar, TSI = 259410, Lön = 497160</v>
      </c>
    </row>
    <row r="1276" spans="1:6" ht="14.4">
      <c r="A1276" s="19" t="s">
        <v>398</v>
      </c>
      <c r="B1276" s="1" t="s">
        <v>140</v>
      </c>
      <c r="C1276" t="str">
        <f>RIGHT(A1276,(LEN(A1276)-4))</f>
        <v>25</v>
      </c>
      <c r="F1276" t="str">
        <f>CONCATENATE(VLOOKUP(IF((COUNTA(D1279)&gt;0),D1279,VALUE(C1279)),'Lookup tables'!$A$2:$B$42,2,FALSE)," form, ",VLOOKUP(IF((COUNTA(D1280)&gt;0),D1280,VALUE(C1280)),'Lookup tables'!$A$2:$B$42,2,FALSE)," kondition, ",VLOOKUP(IF((COUNTA(D1288)&gt;0),D1288,VALUE(C1288)),'Lookup tables'!$A$2:$B$42,2,FALSE)," rutin")</f>
        <v>ypperlig form, fenomenal kondition, enastående rutin</v>
      </c>
    </row>
    <row r="1277" spans="1:6" ht="14.4">
      <c r="A1277" s="19" t="s">
        <v>520</v>
      </c>
      <c r="B1277" s="1" t="s">
        <v>143</v>
      </c>
      <c r="C1277" t="str">
        <f>RIGHT(A1277,(LEN(A1277)-8))</f>
        <v>53</v>
      </c>
      <c r="F1277" t="str">
        <f>CONCATENATE(IF((COUNTA(C1300)&gt;0),CONCATENATE(C1300,", "),""),IF((LEN(C1307)&gt;0),CONCATENATE(VLOOKUP(VALUE(C1307),'Lookup tables'!$D$25:$E$27,2,FALSE),", "),""),CONCATENATE(VLOOKUP(VALUE(C1289),'Lookup tables'!$A$2:$B$42,2,FALSE)," ledarförmåga, "),CONCATENATE(VLOOKUP(C1302,'Lookup tables'!$D$29:$E$34,2,FALSE),", "),IF(AND((VALUE(C1278)&lt;0),(COUNTA(D1278)&lt;1)),"ingen skada",CONCATENATE("[b]skada +",IF((COUNTA(D1278)&gt;0),D1278,C1278),"[/b]")))</f>
        <v>ypperlig ledarförmåga, otrevlig typ, ingen skada</v>
      </c>
    </row>
    <row r="1278" spans="1:6" ht="14.4">
      <c r="A1278" s="19" t="s">
        <v>144</v>
      </c>
      <c r="B1278" s="1" t="s">
        <v>145</v>
      </c>
      <c r="C1278" t="str">
        <f t="shared" ref="C1278:C1296" si="331">RIGHT(A1278,(LEN(A1278)-4))</f>
        <v>-1</v>
      </c>
      <c r="F1278" t="s">
        <v>146</v>
      </c>
    </row>
    <row r="1279" spans="1:6">
      <c r="A1279" s="19" t="s">
        <v>222</v>
      </c>
      <c r="B1279" s="1" t="s">
        <v>148</v>
      </c>
      <c r="C1279" t="str">
        <f t="shared" si="331"/>
        <v>6</v>
      </c>
      <c r="F1279" s="19" t="str">
        <f t="shared" ref="F1279:F1342" si="332">CONCATENATE("[th]",B1280)</f>
        <v>[th]Kondition</v>
      </c>
    </row>
    <row r="1280" spans="1:6">
      <c r="A1280" s="19" t="s">
        <v>370</v>
      </c>
      <c r="B1280" s="1" t="s">
        <v>150</v>
      </c>
      <c r="C1280" t="str">
        <f t="shared" si="331"/>
        <v>8</v>
      </c>
      <c r="F1280" s="19" t="s">
        <v>151</v>
      </c>
    </row>
    <row r="1281" spans="1:6">
      <c r="A1281" s="19" t="s">
        <v>246</v>
      </c>
      <c r="B1281" s="1" t="s">
        <v>153</v>
      </c>
      <c r="C1281" t="str">
        <f t="shared" si="331"/>
        <v>3</v>
      </c>
      <c r="F1281" s="19" t="str">
        <f>CONCATENATE("[td]",VLOOKUP(IF((COUNTA(D1280)&gt;0),D1280,VALUE(C1280)),'Lookup tables'!$A$2:$B$42,2,FALSE))</f>
        <v>[td]fenomenal</v>
      </c>
    </row>
    <row r="1282" spans="1:6">
      <c r="A1282" s="19" t="s">
        <v>320</v>
      </c>
      <c r="B1282" s="1" t="s">
        <v>155</v>
      </c>
      <c r="C1282" t="str">
        <f t="shared" si="331"/>
        <v>4</v>
      </c>
      <c r="F1282" s="19" t="s">
        <v>141</v>
      </c>
    </row>
    <row r="1283" spans="1:6">
      <c r="A1283" s="19" t="s">
        <v>321</v>
      </c>
      <c r="B1283" s="1" t="s">
        <v>157</v>
      </c>
      <c r="C1283" t="str">
        <f t="shared" si="331"/>
        <v>7</v>
      </c>
      <c r="F1283" s="19" t="str">
        <f t="shared" ref="F1283" si="333">CONCATENATE("[th]",B1287)</f>
        <v>[th]Målvakt</v>
      </c>
    </row>
    <row r="1284" spans="1:6">
      <c r="A1284" s="19" t="s">
        <v>381</v>
      </c>
      <c r="B1284" s="1" t="s">
        <v>159</v>
      </c>
      <c r="C1284" t="str">
        <f t="shared" si="331"/>
        <v>15</v>
      </c>
      <c r="F1284" s="19" t="s">
        <v>151</v>
      </c>
    </row>
    <row r="1285" spans="1:6">
      <c r="A1285" s="19" t="s">
        <v>521</v>
      </c>
      <c r="B1285" s="1" t="s">
        <v>161</v>
      </c>
      <c r="C1285" t="str">
        <f t="shared" si="331"/>
        <v>4</v>
      </c>
      <c r="F1285" s="19" t="str">
        <f>CONCATENATE("[td]",VLOOKUP(IF((COUNTA(D1287)&gt;0),D1287,VALUE(C1287)),'Lookup tables'!$A$2:$B$42,2,FALSE))</f>
        <v>[td]katastrofal</v>
      </c>
    </row>
    <row r="1286" spans="1:6">
      <c r="A1286" s="19" t="s">
        <v>323</v>
      </c>
      <c r="B1286" s="1" t="s">
        <v>163</v>
      </c>
      <c r="C1286" t="str">
        <f t="shared" si="331"/>
        <v>16</v>
      </c>
      <c r="F1286" s="19" t="s">
        <v>164</v>
      </c>
    </row>
    <row r="1287" spans="1:6">
      <c r="A1287" s="19" t="s">
        <v>287</v>
      </c>
      <c r="B1287" s="1" t="s">
        <v>166</v>
      </c>
      <c r="C1287" t="str">
        <f t="shared" si="331"/>
        <v>1</v>
      </c>
      <c r="F1287" s="19" t="s">
        <v>136</v>
      </c>
    </row>
    <row r="1288" spans="1:6">
      <c r="A1288" s="19" t="s">
        <v>324</v>
      </c>
      <c r="B1288" s="1" t="s">
        <v>168</v>
      </c>
      <c r="C1288" t="str">
        <f t="shared" si="331"/>
        <v>7</v>
      </c>
      <c r="F1288" s="19" t="str">
        <f t="shared" ref="F1288" si="334">CONCATENATE("[th]",B1281)</f>
        <v>[th]Spelupplägg</v>
      </c>
    </row>
    <row r="1289" spans="1:6">
      <c r="A1289" s="19" t="s">
        <v>169</v>
      </c>
      <c r="B1289" s="1" t="s">
        <v>170</v>
      </c>
      <c r="C1289" t="str">
        <f t="shared" si="331"/>
        <v>6</v>
      </c>
      <c r="F1289" s="19" t="s">
        <v>151</v>
      </c>
    </row>
    <row r="1290" spans="1:6">
      <c r="A1290" s="19" t="s">
        <v>522</v>
      </c>
      <c r="B1290" s="1" t="s">
        <v>172</v>
      </c>
      <c r="C1290" t="str">
        <f t="shared" si="331"/>
        <v>497160</v>
      </c>
      <c r="F1290" s="19" t="str">
        <f>CONCATENATE("[td]",VLOOKUP(IF((COUNTA(D1281)&gt;0),D1281,VALUE(C1281)),'Lookup tables'!$A$2:$B$42,2,FALSE))</f>
        <v>[td]dålig</v>
      </c>
    </row>
    <row r="1291" spans="1:6">
      <c r="A1291" s="19" t="s">
        <v>523</v>
      </c>
      <c r="B1291" s="1" t="s">
        <v>174</v>
      </c>
      <c r="C1291" t="str">
        <f t="shared" si="331"/>
        <v>259410</v>
      </c>
      <c r="F1291" s="19" t="s">
        <v>141</v>
      </c>
    </row>
    <row r="1292" spans="1:6">
      <c r="A1292" s="19" t="s">
        <v>404</v>
      </c>
      <c r="B1292" s="1" t="s">
        <v>176</v>
      </c>
      <c r="C1292" t="str">
        <f t="shared" si="331"/>
        <v>9</v>
      </c>
      <c r="F1292" s="19" t="str">
        <f t="shared" ref="F1292" si="335">CONCATENATE("[th]",B1283)</f>
        <v>[th]Framspel</v>
      </c>
    </row>
    <row r="1293" spans="1:6">
      <c r="A1293" s="19" t="s">
        <v>177</v>
      </c>
      <c r="B1293" s="1" t="s">
        <v>178</v>
      </c>
      <c r="C1293" t="str">
        <f t="shared" si="331"/>
        <v>0</v>
      </c>
      <c r="F1293" s="19" t="s">
        <v>151</v>
      </c>
    </row>
    <row r="1294" spans="1:6">
      <c r="A1294" s="19" t="s">
        <v>179</v>
      </c>
      <c r="B1294" s="1" t="s">
        <v>180</v>
      </c>
      <c r="C1294" t="str">
        <f t="shared" si="331"/>
        <v>0</v>
      </c>
      <c r="F1294" s="19" t="str">
        <f>CONCATENATE("[td]",VLOOKUP(IF((COUNTA(D1283)&gt;0),D1283,VALUE(C1283)),'Lookup tables'!$A$2:$B$42,2,FALSE))</f>
        <v>[td]enastående</v>
      </c>
    </row>
    <row r="1295" spans="1:6">
      <c r="A1295" s="19" t="s">
        <v>181</v>
      </c>
      <c r="B1295" s="1" t="s">
        <v>182</v>
      </c>
      <c r="C1295" t="str">
        <f t="shared" si="331"/>
        <v>0</v>
      </c>
      <c r="F1295" s="19" t="s">
        <v>164</v>
      </c>
    </row>
    <row r="1296" spans="1:6">
      <c r="A1296" s="19" t="s">
        <v>183</v>
      </c>
      <c r="B1296" s="1" t="s">
        <v>184</v>
      </c>
      <c r="C1296" t="str">
        <f t="shared" si="331"/>
        <v>0</v>
      </c>
      <c r="F1296" s="19" t="s">
        <v>136</v>
      </c>
    </row>
    <row r="1297" spans="1:6">
      <c r="A1297" s="19" t="s">
        <v>185</v>
      </c>
      <c r="B1297" s="1" t="s">
        <v>186</v>
      </c>
      <c r="C1297" t="str">
        <f>RIGHT(A1297,(LEN(A1297)-10))</f>
        <v>1</v>
      </c>
      <c r="F1297" s="19" t="str">
        <f t="shared" ref="F1297" si="336">CONCATENATE("[th]",B1284)</f>
        <v>[th]Ytter</v>
      </c>
    </row>
    <row r="1298" spans="1:6">
      <c r="A1298" s="19" t="s">
        <v>187</v>
      </c>
      <c r="B1298" s="1" t="s">
        <v>188</v>
      </c>
      <c r="C1298" t="str">
        <f>RIGHT(A1298,(LEN(A1298)-9))</f>
        <v>0</v>
      </c>
      <c r="F1298" s="19" t="s">
        <v>151</v>
      </c>
    </row>
    <row r="1299" spans="1:6">
      <c r="A1299" s="19" t="s">
        <v>189</v>
      </c>
      <c r="B1299" s="1" t="s">
        <v>190</v>
      </c>
      <c r="C1299" t="str">
        <f>RIGHT(A1299,(LEN(A1299)-11))</f>
        <v>0</v>
      </c>
      <c r="F1299" s="19" t="str">
        <f>CONCATENATE("[td]",VLOOKUP(IF((COUNTA(D1284)&gt;0),D1284,VALUE(C1284)),'Lookup tables'!$A$2:$B$42,2,FALSE))</f>
        <v>[td]titanisk</v>
      </c>
    </row>
    <row r="1300" spans="1:6">
      <c r="A1300" s="19" t="s">
        <v>191</v>
      </c>
      <c r="B1300" s="1" t="s">
        <v>190</v>
      </c>
      <c r="F1300" s="19" t="s">
        <v>141</v>
      </c>
    </row>
    <row r="1301" spans="1:6">
      <c r="A1301" s="19" t="s">
        <v>233</v>
      </c>
      <c r="B1301" s="1" t="s">
        <v>193</v>
      </c>
      <c r="C1301" t="str">
        <f>RIGHT(A1301,(LEN(A1301)-11))</f>
        <v>0</v>
      </c>
      <c r="F1301" s="19" t="str">
        <f t="shared" ref="F1301" si="337">CONCATENATE("[th]",B1286)</f>
        <v>[th]Försvar</v>
      </c>
    </row>
    <row r="1302" spans="1:6">
      <c r="A1302" s="19" t="s">
        <v>234</v>
      </c>
      <c r="B1302" s="1" t="s">
        <v>193</v>
      </c>
      <c r="C1302" t="str">
        <f>RIGHT(A1302,(LEN(A1302)-16))</f>
        <v>nasty fellow</v>
      </c>
      <c r="F1302" s="19" t="s">
        <v>151</v>
      </c>
    </row>
    <row r="1303" spans="1:6">
      <c r="A1303" s="19" t="s">
        <v>312</v>
      </c>
      <c r="B1303" s="1" t="s">
        <v>196</v>
      </c>
      <c r="C1303" t="str">
        <f>RIGHT(A1303,(LEN(A1303)-8))</f>
        <v>4</v>
      </c>
      <c r="F1303" s="19" t="str">
        <f>CONCATENATE("[td]",VLOOKUP(IF((COUNTA(D1286)&gt;0),D1286,VALUE(C1286)),'Lookup tables'!$A$2:$B$42,2,FALSE))</f>
        <v>[td]utomjordisk</v>
      </c>
    </row>
    <row r="1304" spans="1:6">
      <c r="A1304" s="19" t="s">
        <v>313</v>
      </c>
      <c r="B1304" s="1" t="s">
        <v>196</v>
      </c>
      <c r="C1304" t="str">
        <f>RIGHT(A1304,(LEN(A1304)-13))</f>
        <v>righteous</v>
      </c>
      <c r="F1304" s="19" t="s">
        <v>164</v>
      </c>
    </row>
    <row r="1305" spans="1:6">
      <c r="A1305" s="19" t="s">
        <v>295</v>
      </c>
      <c r="B1305" s="1" t="s">
        <v>199</v>
      </c>
      <c r="C1305" t="str">
        <f>RIGHT(A1305,(LEN(A1305)-15))</f>
        <v>3</v>
      </c>
      <c r="F1305" s="19" t="s">
        <v>136</v>
      </c>
    </row>
    <row r="1306" spans="1:6">
      <c r="A1306" s="19" t="s">
        <v>296</v>
      </c>
      <c r="B1306" s="1" t="s">
        <v>199</v>
      </c>
      <c r="C1306" t="str">
        <f>RIGHT(A1306,(LEN(A1306)-20))</f>
        <v>temperamental</v>
      </c>
      <c r="F1306" s="19" t="str">
        <f t="shared" ref="F1306" si="338">CONCATENATE("[th]",B1282)</f>
        <v>[th]Målgörare</v>
      </c>
    </row>
    <row r="1307" spans="1:6">
      <c r="A1307" s="19" t="s">
        <v>237</v>
      </c>
      <c r="B1307" s="1" t="s">
        <v>202</v>
      </c>
      <c r="C1307" t="str">
        <f>RIGHT(A1307,(LEN(A1307)-12))</f>
        <v/>
      </c>
      <c r="F1307" s="19" t="s">
        <v>151</v>
      </c>
    </row>
    <row r="1308" spans="1:6">
      <c r="A1308" s="19" t="s">
        <v>238</v>
      </c>
      <c r="B1308" s="1" t="s">
        <v>204</v>
      </c>
      <c r="C1308" t="str">
        <f>RIGHT(A1308,(LEN(A1308)-13))</f>
        <v/>
      </c>
      <c r="F1308" s="19" t="str">
        <f>CONCATENATE("[td]",VLOOKUP(IF((COUNTA(D1282)&gt;0),D1282,VALUE(C1282)),'Lookup tables'!$A$2:$B$42,2,FALSE))</f>
        <v>[td]hyfsad</v>
      </c>
    </row>
    <row r="1309" spans="1:6">
      <c r="A1309" s="19" t="s">
        <v>205</v>
      </c>
      <c r="B1309" s="1" t="s">
        <v>206</v>
      </c>
      <c r="C1309" t="str">
        <f>RIGHT(A1309,(LEN(A1309)-7))</f>
        <v>0</v>
      </c>
      <c r="F1309" s="19" t="s">
        <v>141</v>
      </c>
    </row>
    <row r="1310" spans="1:6">
      <c r="A1310" s="19" t="s">
        <v>365</v>
      </c>
      <c r="B1310" s="1" t="s">
        <v>208</v>
      </c>
      <c r="C1310" t="str">
        <f>RIGHT(A1310,(LEN(A1310)-13))</f>
        <v>4</v>
      </c>
      <c r="F1310" s="19" t="str">
        <f t="shared" ref="F1310" si="339">CONCATENATE("[th]",B1285)</f>
        <v>[th]Fasta situationer</v>
      </c>
    </row>
    <row r="1311" spans="1:6">
      <c r="A1311" s="19" t="s">
        <v>209</v>
      </c>
      <c r="B1311" s="1" t="s">
        <v>210</v>
      </c>
      <c r="C1311" t="str">
        <f>RIGHT(A1311,(LEN(A1311)-15))</f>
        <v>0</v>
      </c>
      <c r="F1311" s="19" t="s">
        <v>151</v>
      </c>
    </row>
    <row r="1312" spans="1:6">
      <c r="A1312" s="19" t="s">
        <v>211</v>
      </c>
      <c r="B1312" s="1" t="s">
        <v>212</v>
      </c>
      <c r="C1312" t="str">
        <f>RIGHT(A1312,(LEN(A1312)-15))</f>
        <v>3000</v>
      </c>
      <c r="F1312" s="19" t="str">
        <f>CONCATENATE("[td]",VLOOKUP(IF((COUNTA(D1285)&gt;0),D1285,VALUE(C1285)),'Lookup tables'!$A$2:$B$42,2,FALSE))</f>
        <v>[td]hyfsad</v>
      </c>
    </row>
    <row r="1313" spans="1:6">
      <c r="A1313" s="19" t="s">
        <v>430</v>
      </c>
      <c r="B1313" s="1" t="s">
        <v>214</v>
      </c>
      <c r="C1313" t="str">
        <f>RIGHT(A1313,(LEN(A1313)-5))</f>
        <v>1</v>
      </c>
      <c r="F1313" s="19" t="s">
        <v>215</v>
      </c>
    </row>
    <row r="1314" spans="1:6" ht="14.4">
      <c r="A1314" s="19" t="s">
        <v>240</v>
      </c>
      <c r="B1314" s="1" t="s">
        <v>217</v>
      </c>
      <c r="C1314" t="str">
        <f>RIGHT(A1314,(LEN(A1314)-8))</f>
        <v>0</v>
      </c>
      <c r="F1314" t="str">
        <f t="shared" ref="F1314:F1377" si="340">IF((COUNTA(D1314)&gt;0),CONCATENATE("Övrigt: ",D1314),"")</f>
        <v/>
      </c>
    </row>
    <row r="1315" spans="1:6">
      <c r="A1315" s="19" t="s">
        <v>524</v>
      </c>
      <c r="B1315" s="11" t="s">
        <v>135</v>
      </c>
      <c r="C1315" s="19" t="str">
        <f>MID(A1315,8,(LEN(A1315)-8))</f>
        <v>216861055</v>
      </c>
      <c r="F1315" s="19" t="str">
        <f t="shared" ref="F1315:F1378" si="341">CONCATENATE("[hr][b]",C1316,"[/b] ","[playerid=",C1315,"]")</f>
        <v>[hr][b]Yiorgos Pachos[/b] [playerid=216861055]</v>
      </c>
    </row>
    <row r="1316" spans="1:6" ht="14.4">
      <c r="A1316" s="19" t="s">
        <v>525</v>
      </c>
      <c r="B1316" s="11" t="s">
        <v>138</v>
      </c>
      <c r="C1316" s="19" t="str">
        <f>RIGHT(A1316,(LEN(A1316)-5))</f>
        <v>Yiorgos Pachos</v>
      </c>
      <c r="F1316" t="str">
        <f t="shared" ref="F1316" si="342">CONCATENATE(C1317," år och ",C1318," dagar, TSI = ",C1332,", Lön = ",C1331)</f>
        <v>30 år och 47 dagar, TSI = 167730, Lön = 471700</v>
      </c>
    </row>
    <row r="1317" spans="1:6" ht="14.4">
      <c r="A1317" s="19" t="s">
        <v>345</v>
      </c>
      <c r="B1317" s="1" t="s">
        <v>140</v>
      </c>
      <c r="C1317" t="str">
        <f>RIGHT(A1317,(LEN(A1317)-4))</f>
        <v>30</v>
      </c>
      <c r="F1317" t="str">
        <f>CONCATENATE(VLOOKUP(IF((COUNTA(D1320)&gt;0),D1320,VALUE(C1320)),'Lookup tables'!$A$2:$B$42,2,FALSE)," form, ",VLOOKUP(IF((COUNTA(D1321)&gt;0),D1321,VALUE(C1321)),'Lookup tables'!$A$2:$B$42,2,FALSE)," kondition, ",VLOOKUP(IF((COUNTA(D1329)&gt;0),D1329,VALUE(C1329)),'Lookup tables'!$A$2:$B$42,2,FALSE)," rutin")</f>
        <v>hyfsad form, enastående kondition, oförglömlig rutin</v>
      </c>
    </row>
    <row r="1318" spans="1:6" ht="14.4">
      <c r="A1318" s="19" t="s">
        <v>434</v>
      </c>
      <c r="B1318" s="1" t="s">
        <v>143</v>
      </c>
      <c r="C1318" t="str">
        <f>RIGHT(A1318,(LEN(A1318)-8))</f>
        <v>47</v>
      </c>
      <c r="F1318" t="str">
        <f>CONCATENATE(IF((COUNTA(C1341)&gt;0),CONCATENATE(C1341,", "),""),IF((LEN(C1348)&gt;0),CONCATENATE(VLOOKUP(VALUE(C1348),'Lookup tables'!$D$25:$E$27,2,FALSE),", "),""),CONCATENATE(VLOOKUP(VALUE(C1330),'Lookup tables'!$A$2:$B$42,2,FALSE)," ledarförmåga, "),CONCATENATE(VLOOKUP(C1343,'Lookup tables'!$D$29:$E$34,2,FALSE),", "),IF(AND((VALUE(C1319)&lt;0),(COUNTA(D1319)&lt;1)),"ingen skada",CONCATENATE("[b]skada +",IF((COUNTA(D1319)&gt;0),D1319,C1319),"[/b]")))</f>
        <v>bra ledarförmåga, sympatisk kille, ingen skada</v>
      </c>
    </row>
    <row r="1319" spans="1:6" ht="14.4">
      <c r="A1319" s="19" t="s">
        <v>144</v>
      </c>
      <c r="B1319" s="1" t="s">
        <v>145</v>
      </c>
      <c r="C1319" t="str">
        <f t="shared" ref="C1319:C1337" si="343">RIGHT(A1319,(LEN(A1319)-4))</f>
        <v>-1</v>
      </c>
      <c r="F1319" t="s">
        <v>146</v>
      </c>
    </row>
    <row r="1320" spans="1:6">
      <c r="A1320" s="19" t="s">
        <v>305</v>
      </c>
      <c r="B1320" s="1" t="s">
        <v>148</v>
      </c>
      <c r="C1320" t="str">
        <f t="shared" si="343"/>
        <v>4</v>
      </c>
      <c r="F1320" s="19" t="str">
        <f t="shared" ref="F1320:F1383" si="344">CONCATENATE("[th]",B1321)</f>
        <v>[th]Kondition</v>
      </c>
    </row>
    <row r="1321" spans="1:6">
      <c r="A1321" s="19" t="s">
        <v>223</v>
      </c>
      <c r="B1321" s="1" t="s">
        <v>150</v>
      </c>
      <c r="C1321" t="str">
        <f t="shared" si="343"/>
        <v>7</v>
      </c>
      <c r="F1321" s="19" t="s">
        <v>151</v>
      </c>
    </row>
    <row r="1322" spans="1:6">
      <c r="A1322" s="19" t="s">
        <v>463</v>
      </c>
      <c r="B1322" s="1" t="s">
        <v>153</v>
      </c>
      <c r="C1322" t="str">
        <f t="shared" si="343"/>
        <v>14</v>
      </c>
      <c r="F1322" s="19" t="str">
        <f>CONCATENATE("[td]",VLOOKUP(IF((COUNTA(D1321)&gt;0),D1321,VALUE(C1321)),'Lookup tables'!$A$2:$B$42,2,FALSE))</f>
        <v>[td]enastående</v>
      </c>
    </row>
    <row r="1323" spans="1:6">
      <c r="A1323" s="19" t="s">
        <v>414</v>
      </c>
      <c r="B1323" s="1" t="s">
        <v>155</v>
      </c>
      <c r="C1323" t="str">
        <f t="shared" si="343"/>
        <v>6</v>
      </c>
      <c r="F1323" s="19" t="s">
        <v>141</v>
      </c>
    </row>
    <row r="1324" spans="1:6">
      <c r="A1324" s="19" t="s">
        <v>321</v>
      </c>
      <c r="B1324" s="1" t="s">
        <v>157</v>
      </c>
      <c r="C1324" t="str">
        <f t="shared" si="343"/>
        <v>7</v>
      </c>
      <c r="F1324" s="19" t="str">
        <f t="shared" ref="F1324" si="345">CONCATENATE("[th]",B1328)</f>
        <v>[th]Målvakt</v>
      </c>
    </row>
    <row r="1325" spans="1:6">
      <c r="A1325" s="19" t="s">
        <v>416</v>
      </c>
      <c r="B1325" s="1" t="s">
        <v>159</v>
      </c>
      <c r="C1325" t="str">
        <f t="shared" si="343"/>
        <v>5</v>
      </c>
      <c r="F1325" s="19" t="s">
        <v>151</v>
      </c>
    </row>
    <row r="1326" spans="1:6">
      <c r="A1326" s="19" t="s">
        <v>526</v>
      </c>
      <c r="B1326" s="1" t="s">
        <v>161</v>
      </c>
      <c r="C1326" t="str">
        <f t="shared" si="343"/>
        <v>18</v>
      </c>
      <c r="F1326" s="19" t="str">
        <f>CONCATENATE("[td]",VLOOKUP(IF((COUNTA(D1328)&gt;0),D1328,VALUE(C1328)),'Lookup tables'!$A$2:$B$42,2,FALSE))</f>
        <v>[td]katastrofal</v>
      </c>
    </row>
    <row r="1327" spans="1:6">
      <c r="A1327" s="19" t="s">
        <v>418</v>
      </c>
      <c r="B1327" s="1" t="s">
        <v>163</v>
      </c>
      <c r="C1327" t="str">
        <f t="shared" si="343"/>
        <v>17</v>
      </c>
      <c r="F1327" s="19" t="s">
        <v>164</v>
      </c>
    </row>
    <row r="1328" spans="1:6">
      <c r="A1328" s="19" t="s">
        <v>287</v>
      </c>
      <c r="B1328" s="1" t="s">
        <v>166</v>
      </c>
      <c r="C1328" t="str">
        <f t="shared" si="343"/>
        <v>1</v>
      </c>
      <c r="F1328" s="19" t="s">
        <v>136</v>
      </c>
    </row>
    <row r="1329" spans="1:6">
      <c r="A1329" s="19" t="s">
        <v>308</v>
      </c>
      <c r="B1329" s="1" t="s">
        <v>168</v>
      </c>
      <c r="C1329" t="str">
        <f t="shared" si="343"/>
        <v>13</v>
      </c>
      <c r="F1329" s="19" t="str">
        <f t="shared" ref="F1329" si="346">CONCATENATE("[th]",B1322)</f>
        <v>[th]Spelupplägg</v>
      </c>
    </row>
    <row r="1330" spans="1:6">
      <c r="A1330" s="19" t="s">
        <v>338</v>
      </c>
      <c r="B1330" s="1" t="s">
        <v>170</v>
      </c>
      <c r="C1330" t="str">
        <f t="shared" si="343"/>
        <v>5</v>
      </c>
      <c r="F1330" s="19" t="s">
        <v>151</v>
      </c>
    </row>
    <row r="1331" spans="1:6">
      <c r="A1331" s="19" t="s">
        <v>527</v>
      </c>
      <c r="B1331" s="1" t="s">
        <v>172</v>
      </c>
      <c r="C1331" t="str">
        <f t="shared" si="343"/>
        <v>471700</v>
      </c>
      <c r="F1331" s="19" t="str">
        <f>CONCATENATE("[td]",VLOOKUP(IF((COUNTA(D1322)&gt;0),D1322,VALUE(C1322)),'Lookup tables'!$A$2:$B$42,2,FALSE))</f>
        <v>[td]himmelsk</v>
      </c>
    </row>
    <row r="1332" spans="1:6">
      <c r="A1332" s="19" t="s">
        <v>528</v>
      </c>
      <c r="B1332" s="1" t="s">
        <v>174</v>
      </c>
      <c r="C1332" t="str">
        <f t="shared" si="343"/>
        <v>167730</v>
      </c>
      <c r="F1332" s="19" t="s">
        <v>141</v>
      </c>
    </row>
    <row r="1333" spans="1:6">
      <c r="A1333" s="19" t="s">
        <v>529</v>
      </c>
      <c r="B1333" s="1" t="s">
        <v>176</v>
      </c>
      <c r="C1333" t="str">
        <f t="shared" si="343"/>
        <v>56</v>
      </c>
      <c r="F1333" s="19" t="str">
        <f t="shared" ref="F1333" si="347">CONCATENATE("[th]",B1324)</f>
        <v>[th]Framspel</v>
      </c>
    </row>
    <row r="1334" spans="1:6">
      <c r="A1334" s="19" t="s">
        <v>177</v>
      </c>
      <c r="B1334" s="1" t="s">
        <v>178</v>
      </c>
      <c r="C1334" t="str">
        <f t="shared" si="343"/>
        <v>0</v>
      </c>
      <c r="F1334" s="19" t="s">
        <v>151</v>
      </c>
    </row>
    <row r="1335" spans="1:6">
      <c r="A1335" s="19" t="s">
        <v>179</v>
      </c>
      <c r="B1335" s="1" t="s">
        <v>180</v>
      </c>
      <c r="C1335" t="str">
        <f t="shared" si="343"/>
        <v>0</v>
      </c>
      <c r="F1335" s="19" t="str">
        <f>CONCATENATE("[td]",VLOOKUP(IF((COUNTA(D1324)&gt;0),D1324,VALUE(C1324)),'Lookup tables'!$A$2:$B$42,2,FALSE))</f>
        <v>[td]enastående</v>
      </c>
    </row>
    <row r="1336" spans="1:6">
      <c r="A1336" s="19" t="s">
        <v>181</v>
      </c>
      <c r="B1336" s="1" t="s">
        <v>182</v>
      </c>
      <c r="C1336" t="str">
        <f t="shared" si="343"/>
        <v>0</v>
      </c>
      <c r="F1336" s="19" t="s">
        <v>164</v>
      </c>
    </row>
    <row r="1337" spans="1:6">
      <c r="A1337" s="19" t="s">
        <v>405</v>
      </c>
      <c r="B1337" s="1" t="s">
        <v>184</v>
      </c>
      <c r="C1337" t="str">
        <f t="shared" si="343"/>
        <v>1</v>
      </c>
      <c r="F1337" s="19" t="s">
        <v>136</v>
      </c>
    </row>
    <row r="1338" spans="1:6">
      <c r="A1338" s="19" t="s">
        <v>185</v>
      </c>
      <c r="B1338" s="1" t="s">
        <v>186</v>
      </c>
      <c r="C1338" t="str">
        <f>RIGHT(A1338,(LEN(A1338)-10))</f>
        <v>1</v>
      </c>
      <c r="F1338" s="19" t="str">
        <f t="shared" ref="F1338" si="348">CONCATENATE("[th]",B1325)</f>
        <v>[th]Ytter</v>
      </c>
    </row>
    <row r="1339" spans="1:6">
      <c r="A1339" s="19" t="s">
        <v>187</v>
      </c>
      <c r="B1339" s="1" t="s">
        <v>188</v>
      </c>
      <c r="C1339" t="str">
        <f>RIGHT(A1339,(LEN(A1339)-9))</f>
        <v>0</v>
      </c>
      <c r="F1339" s="19" t="s">
        <v>151</v>
      </c>
    </row>
    <row r="1340" spans="1:6">
      <c r="A1340" s="19" t="s">
        <v>189</v>
      </c>
      <c r="B1340" s="1" t="s">
        <v>190</v>
      </c>
      <c r="C1340" t="str">
        <f>RIGHT(A1340,(LEN(A1340)-11))</f>
        <v>0</v>
      </c>
      <c r="F1340" s="19" t="str">
        <f>CONCATENATE("[td]",VLOOKUP(IF((COUNTA(D1325)&gt;0),D1325,VALUE(C1325)),'Lookup tables'!$A$2:$B$42,2,FALSE))</f>
        <v>[td]bra</v>
      </c>
    </row>
    <row r="1341" spans="1:6">
      <c r="A1341" s="19" t="s">
        <v>191</v>
      </c>
      <c r="B1341" s="1" t="s">
        <v>190</v>
      </c>
      <c r="F1341" s="19" t="s">
        <v>141</v>
      </c>
    </row>
    <row r="1342" spans="1:6">
      <c r="A1342" s="19" t="s">
        <v>330</v>
      </c>
      <c r="B1342" s="1" t="s">
        <v>193</v>
      </c>
      <c r="C1342" t="str">
        <f>RIGHT(A1342,(LEN(A1342)-11))</f>
        <v>2</v>
      </c>
      <c r="F1342" s="19" t="str">
        <f t="shared" ref="F1342" si="349">CONCATENATE("[th]",B1327)</f>
        <v>[th]Försvar</v>
      </c>
    </row>
    <row r="1343" spans="1:6">
      <c r="A1343" s="19" t="s">
        <v>331</v>
      </c>
      <c r="B1343" s="1" t="s">
        <v>193</v>
      </c>
      <c r="C1343" t="str">
        <f>RIGHT(A1343,(LEN(A1343)-16))</f>
        <v>pleasant guy</v>
      </c>
      <c r="F1343" s="19" t="s">
        <v>151</v>
      </c>
    </row>
    <row r="1344" spans="1:6">
      <c r="A1344" s="19" t="s">
        <v>195</v>
      </c>
      <c r="B1344" s="1" t="s">
        <v>196</v>
      </c>
      <c r="C1344" t="str">
        <f>RIGHT(A1344,(LEN(A1344)-8))</f>
        <v>2</v>
      </c>
      <c r="F1344" s="19" t="str">
        <f>CONCATENATE("[td]",VLOOKUP(IF((COUNTA(D1327)&gt;0),D1327,VALUE(C1327)),'Lookup tables'!$A$2:$B$42,2,FALSE))</f>
        <v>[td]mytomspunnen</v>
      </c>
    </row>
    <row r="1345" spans="1:6">
      <c r="A1345" s="19" t="s">
        <v>197</v>
      </c>
      <c r="B1345" s="1" t="s">
        <v>196</v>
      </c>
      <c r="C1345" t="str">
        <f>RIGHT(A1345,(LEN(A1345)-13))</f>
        <v>honest</v>
      </c>
      <c r="F1345" s="19" t="s">
        <v>164</v>
      </c>
    </row>
    <row r="1346" spans="1:6">
      <c r="A1346" s="19" t="s">
        <v>295</v>
      </c>
      <c r="B1346" s="1" t="s">
        <v>199</v>
      </c>
      <c r="C1346" t="str">
        <f>RIGHT(A1346,(LEN(A1346)-15))</f>
        <v>3</v>
      </c>
      <c r="F1346" s="19" t="s">
        <v>136</v>
      </c>
    </row>
    <row r="1347" spans="1:6">
      <c r="A1347" s="19" t="s">
        <v>296</v>
      </c>
      <c r="B1347" s="1" t="s">
        <v>199</v>
      </c>
      <c r="C1347" t="str">
        <f>RIGHT(A1347,(LEN(A1347)-20))</f>
        <v>temperamental</v>
      </c>
      <c r="F1347" s="19" t="str">
        <f t="shared" ref="F1347" si="350">CONCATENATE("[th]",B1323)</f>
        <v>[th]Målgörare</v>
      </c>
    </row>
    <row r="1348" spans="1:6">
      <c r="A1348" s="19" t="s">
        <v>237</v>
      </c>
      <c r="B1348" s="1" t="s">
        <v>202</v>
      </c>
      <c r="C1348" t="str">
        <f>RIGHT(A1348,(LEN(A1348)-12))</f>
        <v/>
      </c>
      <c r="F1348" s="19" t="s">
        <v>151</v>
      </c>
    </row>
    <row r="1349" spans="1:6">
      <c r="A1349" s="19" t="s">
        <v>238</v>
      </c>
      <c r="B1349" s="1" t="s">
        <v>204</v>
      </c>
      <c r="C1349" t="str">
        <f>RIGHT(A1349,(LEN(A1349)-13))</f>
        <v/>
      </c>
      <c r="F1349" s="19" t="str">
        <f>CONCATENATE("[td]",VLOOKUP(IF((COUNTA(D1323)&gt;0),D1323,VALUE(C1323)),'Lookup tables'!$A$2:$B$42,2,FALSE))</f>
        <v>[td]ypperlig</v>
      </c>
    </row>
    <row r="1350" spans="1:6">
      <c r="A1350" s="19" t="s">
        <v>205</v>
      </c>
      <c r="B1350" s="1" t="s">
        <v>206</v>
      </c>
      <c r="C1350" t="str">
        <f>RIGHT(A1350,(LEN(A1350)-7))</f>
        <v>0</v>
      </c>
      <c r="F1350" s="19" t="s">
        <v>141</v>
      </c>
    </row>
    <row r="1351" spans="1:6">
      <c r="A1351" s="19"/>
      <c r="B1351" s="1" t="s">
        <v>208</v>
      </c>
      <c r="C1351" t="e">
        <f>RIGHT(A1351,(LEN(A1351)-13))</f>
        <v>#VALUE!</v>
      </c>
      <c r="F1351" s="19" t="str">
        <f t="shared" ref="F1351" si="351">CONCATENATE("[th]",B1326)</f>
        <v>[th]Fasta situationer</v>
      </c>
    </row>
    <row r="1352" spans="1:6">
      <c r="A1352" s="19" t="s">
        <v>209</v>
      </c>
      <c r="B1352" s="1" t="s">
        <v>210</v>
      </c>
      <c r="C1352" t="str">
        <f>RIGHT(A1352,(LEN(A1352)-15))</f>
        <v>0</v>
      </c>
      <c r="F1352" s="19" t="s">
        <v>151</v>
      </c>
    </row>
    <row r="1353" spans="1:6">
      <c r="A1353" s="19" t="s">
        <v>211</v>
      </c>
      <c r="B1353" s="1" t="s">
        <v>212</v>
      </c>
      <c r="C1353" t="str">
        <f>RIGHT(A1353,(LEN(A1353)-15))</f>
        <v>3000</v>
      </c>
      <c r="F1353" s="19" t="str">
        <f>CONCATENATE("[td]",VLOOKUP(IF((COUNTA(D1326)&gt;0),D1326,VALUE(C1326)),'Lookup tables'!$A$2:$B$42,2,FALSE))</f>
        <v>[td]magisk</v>
      </c>
    </row>
    <row r="1354" spans="1:6">
      <c r="A1354" s="19" t="s">
        <v>530</v>
      </c>
      <c r="B1354" s="1" t="s">
        <v>214</v>
      </c>
      <c r="C1354" t="str">
        <f>RIGHT(A1354,(LEN(A1354)-5))</f>
        <v>13</v>
      </c>
      <c r="F1354" s="19" t="s">
        <v>215</v>
      </c>
    </row>
    <row r="1355" spans="1:6" ht="14.4">
      <c r="A1355" s="19" t="s">
        <v>240</v>
      </c>
      <c r="B1355" s="1" t="s">
        <v>217</v>
      </c>
      <c r="C1355" t="str">
        <f>RIGHT(A1355,(LEN(A1355)-8))</f>
        <v>0</v>
      </c>
      <c r="F1355" t="str">
        <f t="shared" ref="F1355:F1418" si="352">IF((COUNTA(D1355)&gt;0),CONCATENATE("Övrigt: ",D1355),"")</f>
        <v/>
      </c>
    </row>
    <row r="1356" spans="1:6">
      <c r="A1356" s="19" t="s">
        <v>531</v>
      </c>
      <c r="B1356" s="11" t="s">
        <v>135</v>
      </c>
      <c r="C1356" s="19" t="str">
        <f>MID(A1356,8,(LEN(A1356)-8))</f>
        <v>246107637</v>
      </c>
      <c r="F1356" s="19" t="str">
        <f t="shared" ref="F1356:F1419" si="353">CONCATENATE("[hr][b]",C1357,"[/b] ","[playerid=",C1356,"]")</f>
        <v>[hr][b]Atle Jansson[/b] [playerid=246107637]</v>
      </c>
    </row>
    <row r="1357" spans="1:6" ht="14.4">
      <c r="A1357" s="19" t="s">
        <v>532</v>
      </c>
      <c r="B1357" s="11" t="s">
        <v>138</v>
      </c>
      <c r="C1357" s="19" t="str">
        <f>RIGHT(A1357,(LEN(A1357)-5))</f>
        <v>Atle Jansson</v>
      </c>
      <c r="F1357" t="str">
        <f t="shared" ref="F1357" si="354">CONCATENATE(C1358," år och ",C1359," dagar, TSI = ",C1373,", Lön = ",C1372)</f>
        <v>28 år och 11 dagar, TSI = 236510, Lön = 754800</v>
      </c>
    </row>
    <row r="1358" spans="1:6" ht="14.4">
      <c r="A1358" s="19" t="s">
        <v>335</v>
      </c>
      <c r="B1358" s="1" t="s">
        <v>140</v>
      </c>
      <c r="C1358" t="str">
        <f>RIGHT(A1358,(LEN(A1358)-4))</f>
        <v>28</v>
      </c>
      <c r="F1358" t="str">
        <f>CONCATENATE(VLOOKUP(IF((COUNTA(D1361)&gt;0),D1361,VALUE(C1361)),'Lookup tables'!$A$2:$B$42,2,FALSE)," form, ",VLOOKUP(IF((COUNTA(D1362)&gt;0),D1362,VALUE(C1362)),'Lookup tables'!$A$2:$B$42,2,FALSE)," kondition, ",VLOOKUP(IF((COUNTA(D1370)&gt;0),D1370,VALUE(C1370)),'Lookup tables'!$A$2:$B$42,2,FALSE)," rutin")</f>
        <v>bra form, enastående kondition, fenomenal rutin</v>
      </c>
    </row>
    <row r="1359" spans="1:6" ht="14.4">
      <c r="A1359" s="19" t="s">
        <v>533</v>
      </c>
      <c r="B1359" s="1" t="s">
        <v>143</v>
      </c>
      <c r="C1359" t="str">
        <f>RIGHT(A1359,(LEN(A1359)-8))</f>
        <v>11</v>
      </c>
      <c r="F1359" t="str">
        <f>CONCATENATE(IF((COUNTA(C1382)&gt;0),CONCATENATE(C1382,", "),""),IF((LEN(C1389)&gt;0),CONCATENATE(VLOOKUP(VALUE(C1389),'Lookup tables'!$D$25:$E$27,2,FALSE),", "),""),CONCATENATE(VLOOKUP(VALUE(C1371),'Lookup tables'!$A$2:$B$42,2,FALSE)," ledarförmåga, "),CONCATENATE(VLOOKUP(C1384,'Lookup tables'!$D$29:$E$34,2,FALSE),", "),IF(AND((VALUE(C1360)&lt;0),(COUNTA(D1360)&lt;1)),"ingen skada",CONCATENATE("[b]skada +",IF((COUNTA(D1360)&gt;0),D1360,C1360),"[/b]")))</f>
        <v>hyfsad ledarförmåga, kontroversiell person, ingen skada</v>
      </c>
    </row>
    <row r="1360" spans="1:6" ht="14.4">
      <c r="A1360" s="19" t="s">
        <v>144</v>
      </c>
      <c r="B1360" s="1" t="s">
        <v>145</v>
      </c>
      <c r="C1360" t="str">
        <f t="shared" ref="C1360:C1378" si="355">RIGHT(A1360,(LEN(A1360)-4))</f>
        <v>-1</v>
      </c>
      <c r="F1360" t="s">
        <v>146</v>
      </c>
    </row>
    <row r="1361" spans="1:6">
      <c r="A1361" s="19" t="s">
        <v>280</v>
      </c>
      <c r="B1361" s="1" t="s">
        <v>148</v>
      </c>
      <c r="C1361" t="str">
        <f t="shared" si="355"/>
        <v>5</v>
      </c>
      <c r="F1361" s="19" t="str">
        <f t="shared" ref="F1361:F1424" si="356">CONCATENATE("[th]",B1362)</f>
        <v>[th]Kondition</v>
      </c>
    </row>
    <row r="1362" spans="1:6">
      <c r="A1362" s="19" t="s">
        <v>223</v>
      </c>
      <c r="B1362" s="1" t="s">
        <v>150</v>
      </c>
      <c r="C1362" t="str">
        <f t="shared" si="355"/>
        <v>7</v>
      </c>
      <c r="F1362" s="19" t="s">
        <v>151</v>
      </c>
    </row>
    <row r="1363" spans="1:6">
      <c r="A1363" s="19" t="s">
        <v>534</v>
      </c>
      <c r="B1363" s="1" t="s">
        <v>153</v>
      </c>
      <c r="C1363" t="str">
        <f t="shared" si="355"/>
        <v>17</v>
      </c>
      <c r="F1363" s="19" t="str">
        <f>CONCATENATE("[td]",VLOOKUP(IF((COUNTA(D1362)&gt;0),D1362,VALUE(C1362)),'Lookup tables'!$A$2:$B$42,2,FALSE))</f>
        <v>[td]enastående</v>
      </c>
    </row>
    <row r="1364" spans="1:6">
      <c r="A1364" s="19" t="s">
        <v>320</v>
      </c>
      <c r="B1364" s="1" t="s">
        <v>155</v>
      </c>
      <c r="C1364" t="str">
        <f t="shared" si="355"/>
        <v>4</v>
      </c>
      <c r="F1364" s="19" t="s">
        <v>141</v>
      </c>
    </row>
    <row r="1365" spans="1:6">
      <c r="A1365" s="19" t="s">
        <v>535</v>
      </c>
      <c r="B1365" s="1" t="s">
        <v>157</v>
      </c>
      <c r="C1365" t="str">
        <f t="shared" si="355"/>
        <v>11</v>
      </c>
      <c r="F1365" s="19" t="str">
        <f t="shared" ref="F1365" si="357">CONCATENATE("[th]",B1369)</f>
        <v>[th]Målvakt</v>
      </c>
    </row>
    <row r="1366" spans="1:6">
      <c r="A1366" s="19" t="s">
        <v>480</v>
      </c>
      <c r="B1366" s="1" t="s">
        <v>159</v>
      </c>
      <c r="C1366" t="str">
        <f t="shared" si="355"/>
        <v>4</v>
      </c>
      <c r="F1366" s="19" t="s">
        <v>151</v>
      </c>
    </row>
    <row r="1367" spans="1:6">
      <c r="A1367" s="19" t="s">
        <v>285</v>
      </c>
      <c r="B1367" s="1" t="s">
        <v>161</v>
      </c>
      <c r="C1367" t="str">
        <f t="shared" si="355"/>
        <v>8</v>
      </c>
      <c r="F1367" s="19" t="str">
        <f>CONCATENATE("[td]",VLOOKUP(IF((COUNTA(D1369)&gt;0),D1369,VALUE(C1369)),'Lookup tables'!$A$2:$B$42,2,FALSE))</f>
        <v>[td]katastrofal</v>
      </c>
    </row>
    <row r="1368" spans="1:6">
      <c r="A1368" s="19" t="s">
        <v>536</v>
      </c>
      <c r="B1368" s="1" t="s">
        <v>163</v>
      </c>
      <c r="C1368" t="str">
        <f t="shared" si="355"/>
        <v>9</v>
      </c>
      <c r="F1368" s="19" t="s">
        <v>164</v>
      </c>
    </row>
    <row r="1369" spans="1:6">
      <c r="A1369" s="19" t="s">
        <v>287</v>
      </c>
      <c r="B1369" s="1" t="s">
        <v>166</v>
      </c>
      <c r="C1369" t="str">
        <f t="shared" si="355"/>
        <v>1</v>
      </c>
      <c r="F1369" s="19" t="s">
        <v>136</v>
      </c>
    </row>
    <row r="1370" spans="1:6">
      <c r="A1370" s="19" t="s">
        <v>228</v>
      </c>
      <c r="B1370" s="1" t="s">
        <v>168</v>
      </c>
      <c r="C1370" t="str">
        <f t="shared" si="355"/>
        <v>8</v>
      </c>
      <c r="F1370" s="19" t="str">
        <f t="shared" ref="F1370" si="358">CONCATENATE("[th]",B1363)</f>
        <v>[th]Spelupplägg</v>
      </c>
    </row>
    <row r="1371" spans="1:6">
      <c r="A1371" s="19" t="s">
        <v>401</v>
      </c>
      <c r="B1371" s="1" t="s">
        <v>170</v>
      </c>
      <c r="C1371" t="str">
        <f t="shared" si="355"/>
        <v>4</v>
      </c>
      <c r="F1371" s="19" t="s">
        <v>151</v>
      </c>
    </row>
    <row r="1372" spans="1:6">
      <c r="A1372" s="19" t="s">
        <v>537</v>
      </c>
      <c r="B1372" s="1" t="s">
        <v>172</v>
      </c>
      <c r="C1372" t="str">
        <f t="shared" si="355"/>
        <v>754800</v>
      </c>
      <c r="F1372" s="19" t="str">
        <f>CONCATENATE("[td]",VLOOKUP(IF((COUNTA(D1363)&gt;0),D1363,VALUE(C1363)),'Lookup tables'!$A$2:$B$42,2,FALSE))</f>
        <v>[td]mytomspunnen</v>
      </c>
    </row>
    <row r="1373" spans="1:6">
      <c r="A1373" s="19" t="s">
        <v>538</v>
      </c>
      <c r="B1373" s="1" t="s">
        <v>174</v>
      </c>
      <c r="C1373" t="str">
        <f t="shared" si="355"/>
        <v>236510</v>
      </c>
      <c r="F1373" s="19" t="s">
        <v>141</v>
      </c>
    </row>
    <row r="1374" spans="1:6">
      <c r="A1374" s="19" t="s">
        <v>539</v>
      </c>
      <c r="B1374" s="1" t="s">
        <v>176</v>
      </c>
      <c r="C1374" t="str">
        <f t="shared" si="355"/>
        <v>35</v>
      </c>
      <c r="F1374" s="19" t="str">
        <f t="shared" ref="F1374" si="359">CONCATENATE("[th]",B1365)</f>
        <v>[th]Framspel</v>
      </c>
    </row>
    <row r="1375" spans="1:6">
      <c r="A1375" s="19" t="s">
        <v>177</v>
      </c>
      <c r="B1375" s="1" t="s">
        <v>178</v>
      </c>
      <c r="C1375" t="str">
        <f t="shared" si="355"/>
        <v>0</v>
      </c>
      <c r="F1375" s="19" t="s">
        <v>151</v>
      </c>
    </row>
    <row r="1376" spans="1:6">
      <c r="A1376" s="19" t="s">
        <v>179</v>
      </c>
      <c r="B1376" s="1" t="s">
        <v>180</v>
      </c>
      <c r="C1376" t="str">
        <f t="shared" si="355"/>
        <v>0</v>
      </c>
      <c r="F1376" s="19" t="str">
        <f>CONCATENATE("[td]",VLOOKUP(IF((COUNTA(D1365)&gt;0),D1365,VALUE(C1365)),'Lookup tables'!$A$2:$B$42,2,FALSE))</f>
        <v>[td]gudabenådad</v>
      </c>
    </row>
    <row r="1377" spans="1:6">
      <c r="A1377" s="19" t="s">
        <v>181</v>
      </c>
      <c r="B1377" s="1" t="s">
        <v>182</v>
      </c>
      <c r="C1377" t="str">
        <f t="shared" si="355"/>
        <v>0</v>
      </c>
      <c r="F1377" s="19" t="s">
        <v>164</v>
      </c>
    </row>
    <row r="1378" spans="1:6">
      <c r="A1378" s="19" t="s">
        <v>183</v>
      </c>
      <c r="B1378" s="1" t="s">
        <v>184</v>
      </c>
      <c r="C1378" t="str">
        <f t="shared" si="355"/>
        <v>0</v>
      </c>
      <c r="F1378" s="19" t="s">
        <v>136</v>
      </c>
    </row>
    <row r="1379" spans="1:6">
      <c r="A1379" s="19" t="s">
        <v>185</v>
      </c>
      <c r="B1379" s="1" t="s">
        <v>186</v>
      </c>
      <c r="C1379" t="str">
        <f>RIGHT(A1379,(LEN(A1379)-10))</f>
        <v>1</v>
      </c>
      <c r="F1379" s="19" t="str">
        <f t="shared" ref="F1379" si="360">CONCATENATE("[th]",B1366)</f>
        <v>[th]Ytter</v>
      </c>
    </row>
    <row r="1380" spans="1:6">
      <c r="A1380" s="19" t="s">
        <v>187</v>
      </c>
      <c r="B1380" s="1" t="s">
        <v>188</v>
      </c>
      <c r="C1380" t="str">
        <f>RIGHT(A1380,(LEN(A1380)-9))</f>
        <v>0</v>
      </c>
      <c r="F1380" s="19" t="s">
        <v>151</v>
      </c>
    </row>
    <row r="1381" spans="1:6">
      <c r="A1381" s="19" t="s">
        <v>540</v>
      </c>
      <c r="B1381" s="1" t="s">
        <v>190</v>
      </c>
      <c r="C1381" t="str">
        <f>RIGHT(A1381,(LEN(A1381)-11))</f>
        <v>4</v>
      </c>
      <c r="F1381" s="19" t="str">
        <f>CONCATENATE("[td]",VLOOKUP(IF((COUNTA(D1366)&gt;0),D1366,VALUE(C1366)),'Lookup tables'!$A$2:$B$42,2,FALSE))</f>
        <v>[td]hyfsad</v>
      </c>
    </row>
    <row r="1382" spans="1:6">
      <c r="A1382" s="19" t="s">
        <v>541</v>
      </c>
      <c r="B1382" s="1" t="s">
        <v>190</v>
      </c>
      <c r="F1382" s="19" t="s">
        <v>141</v>
      </c>
    </row>
    <row r="1383" spans="1:6">
      <c r="A1383" s="19" t="s">
        <v>293</v>
      </c>
      <c r="B1383" s="1" t="s">
        <v>193</v>
      </c>
      <c r="C1383" t="str">
        <f>RIGHT(A1383,(LEN(A1383)-11))</f>
        <v>1</v>
      </c>
      <c r="F1383" s="19" t="str">
        <f t="shared" ref="F1383" si="361">CONCATENATE("[th]",B1368)</f>
        <v>[th]Försvar</v>
      </c>
    </row>
    <row r="1384" spans="1:6">
      <c r="A1384" s="19" t="s">
        <v>294</v>
      </c>
      <c r="B1384" s="1" t="s">
        <v>193</v>
      </c>
      <c r="C1384" t="str">
        <f>RIGHT(A1384,(LEN(A1384)-16))</f>
        <v>controversial person</v>
      </c>
      <c r="F1384" s="19" t="s">
        <v>151</v>
      </c>
    </row>
    <row r="1385" spans="1:6">
      <c r="A1385" s="19" t="s">
        <v>195</v>
      </c>
      <c r="B1385" s="1" t="s">
        <v>196</v>
      </c>
      <c r="C1385" t="str">
        <f>RIGHT(A1385,(LEN(A1385)-8))</f>
        <v>2</v>
      </c>
      <c r="F1385" s="19" t="str">
        <f>CONCATENATE("[td]",VLOOKUP(IF((COUNTA(D1368)&gt;0),D1368,VALUE(C1368)),'Lookup tables'!$A$2:$B$42,2,FALSE))</f>
        <v>[td]unik</v>
      </c>
    </row>
    <row r="1386" spans="1:6">
      <c r="A1386" s="19" t="s">
        <v>197</v>
      </c>
      <c r="B1386" s="1" t="s">
        <v>196</v>
      </c>
      <c r="C1386" t="str">
        <f>RIGHT(A1386,(LEN(A1386)-13))</f>
        <v>honest</v>
      </c>
      <c r="F1386" s="19" t="s">
        <v>164</v>
      </c>
    </row>
    <row r="1387" spans="1:6">
      <c r="A1387" s="19" t="s">
        <v>295</v>
      </c>
      <c r="B1387" s="1" t="s">
        <v>199</v>
      </c>
      <c r="C1387" t="str">
        <f>RIGHT(A1387,(LEN(A1387)-15))</f>
        <v>3</v>
      </c>
      <c r="F1387" s="19" t="s">
        <v>136</v>
      </c>
    </row>
    <row r="1388" spans="1:6">
      <c r="A1388" s="19" t="s">
        <v>296</v>
      </c>
      <c r="B1388" s="1" t="s">
        <v>199</v>
      </c>
      <c r="C1388" t="str">
        <f>RIGHT(A1388,(LEN(A1388)-20))</f>
        <v>temperamental</v>
      </c>
      <c r="F1388" s="19" t="str">
        <f t="shared" ref="F1388" si="362">CONCATENATE("[th]",B1364)</f>
        <v>[th]Målgörare</v>
      </c>
    </row>
    <row r="1389" spans="1:6">
      <c r="A1389" s="19" t="s">
        <v>237</v>
      </c>
      <c r="B1389" s="1" t="s">
        <v>202</v>
      </c>
      <c r="C1389" t="str">
        <f>RIGHT(A1389,(LEN(A1389)-12))</f>
        <v/>
      </c>
      <c r="F1389" s="19" t="s">
        <v>151</v>
      </c>
    </row>
    <row r="1390" spans="1:6">
      <c r="A1390" s="19" t="s">
        <v>238</v>
      </c>
      <c r="B1390" s="1" t="s">
        <v>204</v>
      </c>
      <c r="C1390" t="str">
        <f>RIGHT(A1390,(LEN(A1390)-13))</f>
        <v/>
      </c>
      <c r="F1390" s="19" t="str">
        <f>CONCATENATE("[td]",VLOOKUP(IF((COUNTA(D1364)&gt;0),D1364,VALUE(C1364)),'Lookup tables'!$A$2:$B$42,2,FALSE))</f>
        <v>[td]hyfsad</v>
      </c>
    </row>
    <row r="1391" spans="1:6">
      <c r="A1391" s="19" t="s">
        <v>205</v>
      </c>
      <c r="B1391" s="1" t="s">
        <v>206</v>
      </c>
      <c r="C1391" t="str">
        <f>RIGHT(A1391,(LEN(A1391)-7))</f>
        <v>0</v>
      </c>
      <c r="F1391" s="19" t="s">
        <v>141</v>
      </c>
    </row>
    <row r="1392" spans="1:6">
      <c r="A1392" s="19"/>
      <c r="B1392" s="1" t="s">
        <v>208</v>
      </c>
      <c r="C1392" t="e">
        <f>RIGHT(A1392,(LEN(A1392)-13))</f>
        <v>#VALUE!</v>
      </c>
      <c r="F1392" s="19" t="str">
        <f t="shared" ref="F1392" si="363">CONCATENATE("[th]",B1367)</f>
        <v>[th]Fasta situationer</v>
      </c>
    </row>
    <row r="1393" spans="1:6">
      <c r="A1393" s="19" t="s">
        <v>209</v>
      </c>
      <c r="B1393" s="1" t="s">
        <v>210</v>
      </c>
      <c r="C1393" t="str">
        <f>RIGHT(A1393,(LEN(A1393)-15))</f>
        <v>0</v>
      </c>
      <c r="F1393" s="19" t="s">
        <v>151</v>
      </c>
    </row>
    <row r="1394" spans="1:6">
      <c r="A1394" s="19" t="s">
        <v>211</v>
      </c>
      <c r="B1394" s="1" t="s">
        <v>212</v>
      </c>
      <c r="C1394" t="str">
        <f>RIGHT(A1394,(LEN(A1394)-15))</f>
        <v>3000</v>
      </c>
      <c r="F1394" s="19" t="str">
        <f>CONCATENATE("[td]",VLOOKUP(IF((COUNTA(D1367)&gt;0),D1367,VALUE(C1367)),'Lookup tables'!$A$2:$B$42,2,FALSE))</f>
        <v>[td]fenomenal</v>
      </c>
    </row>
    <row r="1395" spans="1:6">
      <c r="A1395" s="19" t="s">
        <v>239</v>
      </c>
      <c r="B1395" s="1" t="s">
        <v>214</v>
      </c>
      <c r="C1395" t="str">
        <f>RIGHT(A1395,(LEN(A1395)-5))</f>
        <v>0</v>
      </c>
      <c r="F1395" s="19" t="s">
        <v>215</v>
      </c>
    </row>
    <row r="1396" spans="1:6" ht="14.4">
      <c r="A1396" s="19" t="s">
        <v>240</v>
      </c>
      <c r="B1396" s="1" t="s">
        <v>217</v>
      </c>
      <c r="C1396" t="str">
        <f>RIGHT(A1396,(LEN(A1396)-8))</f>
        <v>0</v>
      </c>
      <c r="F1396" t="str">
        <f t="shared" ref="F1396:F1459" si="364">IF((COUNTA(D1396)&gt;0),CONCATENATE("Övrigt: ",D1396),"")</f>
        <v/>
      </c>
    </row>
    <row r="1397" spans="1:6">
      <c r="A1397" s="19" t="s">
        <v>542</v>
      </c>
      <c r="B1397" s="11" t="s">
        <v>135</v>
      </c>
      <c r="C1397" s="19" t="str">
        <f>MID(A1397,8,(LEN(A1397)-8))</f>
        <v>248039483</v>
      </c>
      <c r="F1397" s="19" t="str">
        <f t="shared" ref="F1397:F1460" si="365">CONCATENATE("[hr][b]",C1398,"[/b] ","[playerid=",C1397,"]")</f>
        <v>[hr][b]Bengt Gustavsson[/b] [playerid=248039483]</v>
      </c>
    </row>
    <row r="1398" spans="1:6" ht="14.4">
      <c r="A1398" s="19" t="s">
        <v>543</v>
      </c>
      <c r="B1398" s="11" t="s">
        <v>138</v>
      </c>
      <c r="C1398" s="19" t="str">
        <f>RIGHT(A1398,(LEN(A1398)-5))</f>
        <v>Bengt Gustavsson</v>
      </c>
      <c r="F1398" t="str">
        <f t="shared" ref="F1398" si="366">CONCATENATE(C1399," år och ",C1400," dagar, TSI = ",C1414,", Lön = ",C1413)</f>
        <v>27 år och 109 dagar, TSI = 288030, Lön = 657500</v>
      </c>
    </row>
    <row r="1399" spans="1:6" ht="14.4">
      <c r="A1399" s="19" t="s">
        <v>220</v>
      </c>
      <c r="B1399" s="1" t="s">
        <v>140</v>
      </c>
      <c r="C1399" t="str">
        <f>RIGHT(A1399,(LEN(A1399)-4))</f>
        <v>27</v>
      </c>
      <c r="F1399" t="str">
        <f>CONCATENATE(VLOOKUP(IF((COUNTA(D1402)&gt;0),D1402,VALUE(C1402)),'Lookup tables'!$A$2:$B$42,2,FALSE)," form, ",VLOOKUP(IF((COUNTA(D1403)&gt;0),D1403,VALUE(C1403)),'Lookup tables'!$A$2:$B$42,2,FALSE)," kondition, ",VLOOKUP(IF((COUNTA(D1411)&gt;0),D1411,VALUE(C1411)),'Lookup tables'!$A$2:$B$42,2,FALSE)," rutin")</f>
        <v>bra form, fenomenal kondition, unik rutin</v>
      </c>
    </row>
    <row r="1400" spans="1:6" ht="14.4">
      <c r="A1400" s="19" t="s">
        <v>346</v>
      </c>
      <c r="B1400" s="1" t="s">
        <v>143</v>
      </c>
      <c r="C1400" t="str">
        <f>RIGHT(A1400,(LEN(A1400)-8))</f>
        <v>109</v>
      </c>
      <c r="F1400" t="str">
        <f>CONCATENATE(IF((COUNTA(C1423)&gt;0),CONCATENATE(C1423,", "),""),IF((LEN(C1430)&gt;0),CONCATENATE(VLOOKUP(VALUE(C1430),'Lookup tables'!$D$25:$E$27,2,FALSE),", "),""),CONCATENATE(VLOOKUP(VALUE(C1412),'Lookup tables'!$A$2:$B$42,2,FALSE)," ledarförmåga, "),CONCATENATE(VLOOKUP(C1425,'Lookup tables'!$D$29:$E$34,2,FALSE),", "),IF(AND((VALUE(C1401)&lt;0),(COUNTA(D1401)&lt;1)),"ingen skada",CONCATENATE("[b]skada +",IF((COUNTA(D1401)&gt;0),D1401,C1401),"[/b]")))</f>
        <v>dålig ledarförmåga, otrevlig typ, ingen skada</v>
      </c>
    </row>
    <row r="1401" spans="1:6" ht="14.4">
      <c r="A1401" s="19" t="s">
        <v>144</v>
      </c>
      <c r="B1401" s="1" t="s">
        <v>145</v>
      </c>
      <c r="C1401" t="str">
        <f t="shared" ref="C1401:C1419" si="367">RIGHT(A1401,(LEN(A1401)-4))</f>
        <v>-1</v>
      </c>
      <c r="F1401" t="s">
        <v>146</v>
      </c>
    </row>
    <row r="1402" spans="1:6">
      <c r="A1402" s="19" t="s">
        <v>280</v>
      </c>
      <c r="B1402" s="1" t="s">
        <v>148</v>
      </c>
      <c r="C1402" t="str">
        <f t="shared" si="367"/>
        <v>5</v>
      </c>
      <c r="F1402" s="19" t="str">
        <f t="shared" ref="F1402:F1465" si="368">CONCATENATE("[th]",B1403)</f>
        <v>[th]Kondition</v>
      </c>
    </row>
    <row r="1403" spans="1:6">
      <c r="A1403" s="19" t="s">
        <v>370</v>
      </c>
      <c r="B1403" s="1" t="s">
        <v>150</v>
      </c>
      <c r="C1403" t="str">
        <f t="shared" si="367"/>
        <v>8</v>
      </c>
      <c r="F1403" s="19" t="s">
        <v>151</v>
      </c>
    </row>
    <row r="1404" spans="1:6">
      <c r="A1404" s="19" t="s">
        <v>534</v>
      </c>
      <c r="B1404" s="1" t="s">
        <v>153</v>
      </c>
      <c r="C1404" t="str">
        <f t="shared" si="367"/>
        <v>17</v>
      </c>
      <c r="F1404" s="19" t="str">
        <f>CONCATENATE("[td]",VLOOKUP(IF((COUNTA(D1403)&gt;0),D1403,VALUE(C1403)),'Lookup tables'!$A$2:$B$42,2,FALSE))</f>
        <v>[td]fenomenal</v>
      </c>
    </row>
    <row r="1405" spans="1:6">
      <c r="A1405" s="19" t="s">
        <v>358</v>
      </c>
      <c r="B1405" s="1" t="s">
        <v>155</v>
      </c>
      <c r="C1405" t="str">
        <f t="shared" si="367"/>
        <v>3</v>
      </c>
      <c r="F1405" s="19" t="s">
        <v>141</v>
      </c>
    </row>
    <row r="1406" spans="1:6">
      <c r="A1406" s="19" t="s">
        <v>535</v>
      </c>
      <c r="B1406" s="1" t="s">
        <v>157</v>
      </c>
      <c r="C1406" t="str">
        <f t="shared" si="367"/>
        <v>11</v>
      </c>
      <c r="F1406" s="19" t="str">
        <f t="shared" ref="F1406" si="369">CONCATENATE("[th]",B1410)</f>
        <v>[th]Målvakt</v>
      </c>
    </row>
    <row r="1407" spans="1:6">
      <c r="A1407" s="19" t="s">
        <v>480</v>
      </c>
      <c r="B1407" s="1" t="s">
        <v>159</v>
      </c>
      <c r="C1407" t="str">
        <f t="shared" si="367"/>
        <v>4</v>
      </c>
      <c r="F1407" s="19" t="s">
        <v>151</v>
      </c>
    </row>
    <row r="1408" spans="1:6">
      <c r="A1408" s="19" t="s">
        <v>544</v>
      </c>
      <c r="B1408" s="1" t="s">
        <v>161</v>
      </c>
      <c r="C1408" t="str">
        <f t="shared" si="367"/>
        <v>10</v>
      </c>
      <c r="F1408" s="19" t="str">
        <f>CONCATENATE("[td]",VLOOKUP(IF((COUNTA(D1410)&gt;0),D1410,VALUE(C1410)),'Lookup tables'!$A$2:$B$42,2,FALSE))</f>
        <v>[td]katastrofal</v>
      </c>
    </row>
    <row r="1409" spans="1:6">
      <c r="A1409" s="19" t="s">
        <v>347</v>
      </c>
      <c r="B1409" s="1" t="s">
        <v>163</v>
      </c>
      <c r="C1409" t="str">
        <f t="shared" si="367"/>
        <v>10</v>
      </c>
      <c r="F1409" s="19" t="s">
        <v>164</v>
      </c>
    </row>
    <row r="1410" spans="1:6">
      <c r="A1410" s="19" t="s">
        <v>287</v>
      </c>
      <c r="B1410" s="1" t="s">
        <v>166</v>
      </c>
      <c r="C1410" t="str">
        <f t="shared" si="367"/>
        <v>1</v>
      </c>
      <c r="F1410" s="19" t="s">
        <v>136</v>
      </c>
    </row>
    <row r="1411" spans="1:6">
      <c r="A1411" s="19" t="s">
        <v>268</v>
      </c>
      <c r="B1411" s="1" t="s">
        <v>168</v>
      </c>
      <c r="C1411" t="str">
        <f t="shared" si="367"/>
        <v>9</v>
      </c>
      <c r="F1411" s="19" t="str">
        <f t="shared" ref="F1411" si="370">CONCATENATE("[th]",B1404)</f>
        <v>[th]Spelupplägg</v>
      </c>
    </row>
    <row r="1412" spans="1:6">
      <c r="A1412" s="19" t="s">
        <v>229</v>
      </c>
      <c r="B1412" s="1" t="s">
        <v>170</v>
      </c>
      <c r="C1412" t="str">
        <f t="shared" si="367"/>
        <v>3</v>
      </c>
      <c r="F1412" s="19" t="s">
        <v>151</v>
      </c>
    </row>
    <row r="1413" spans="1:6">
      <c r="A1413" s="19" t="s">
        <v>545</v>
      </c>
      <c r="B1413" s="1" t="s">
        <v>172</v>
      </c>
      <c r="C1413" t="str">
        <f t="shared" si="367"/>
        <v>657500</v>
      </c>
      <c r="F1413" s="19" t="str">
        <f>CONCATENATE("[td]",VLOOKUP(IF((COUNTA(D1404)&gt;0),D1404,VALUE(C1404)),'Lookup tables'!$A$2:$B$42,2,FALSE))</f>
        <v>[td]mytomspunnen</v>
      </c>
    </row>
    <row r="1414" spans="1:6">
      <c r="A1414" s="19" t="s">
        <v>546</v>
      </c>
      <c r="B1414" s="1" t="s">
        <v>174</v>
      </c>
      <c r="C1414" t="str">
        <f t="shared" si="367"/>
        <v>288030</v>
      </c>
      <c r="F1414" s="19" t="s">
        <v>141</v>
      </c>
    </row>
    <row r="1415" spans="1:6">
      <c r="A1415" s="19" t="s">
        <v>385</v>
      </c>
      <c r="B1415" s="1" t="s">
        <v>176</v>
      </c>
      <c r="C1415" t="str">
        <f t="shared" si="367"/>
        <v>21</v>
      </c>
      <c r="F1415" s="19" t="str">
        <f t="shared" ref="F1415" si="371">CONCATENATE("[th]",B1406)</f>
        <v>[th]Framspel</v>
      </c>
    </row>
    <row r="1416" spans="1:6">
      <c r="A1416" s="19" t="s">
        <v>177</v>
      </c>
      <c r="B1416" s="1" t="s">
        <v>178</v>
      </c>
      <c r="C1416" t="str">
        <f t="shared" si="367"/>
        <v>0</v>
      </c>
      <c r="F1416" s="19" t="s">
        <v>151</v>
      </c>
    </row>
    <row r="1417" spans="1:6">
      <c r="A1417" s="19" t="s">
        <v>179</v>
      </c>
      <c r="B1417" s="1" t="s">
        <v>180</v>
      </c>
      <c r="C1417" t="str">
        <f t="shared" si="367"/>
        <v>0</v>
      </c>
      <c r="F1417" s="19" t="str">
        <f>CONCATENATE("[td]",VLOOKUP(IF((COUNTA(D1406)&gt;0),D1406,VALUE(C1406)),'Lookup tables'!$A$2:$B$42,2,FALSE))</f>
        <v>[td]gudabenådad</v>
      </c>
    </row>
    <row r="1418" spans="1:6">
      <c r="A1418" s="19" t="s">
        <v>181</v>
      </c>
      <c r="B1418" s="1" t="s">
        <v>182</v>
      </c>
      <c r="C1418" t="str">
        <f t="shared" si="367"/>
        <v>0</v>
      </c>
      <c r="F1418" s="19" t="s">
        <v>164</v>
      </c>
    </row>
    <row r="1419" spans="1:6">
      <c r="A1419" s="19" t="s">
        <v>183</v>
      </c>
      <c r="B1419" s="1" t="s">
        <v>184</v>
      </c>
      <c r="C1419" t="str">
        <f t="shared" si="367"/>
        <v>0</v>
      </c>
      <c r="F1419" s="19" t="s">
        <v>136</v>
      </c>
    </row>
    <row r="1420" spans="1:6">
      <c r="A1420" s="19" t="s">
        <v>185</v>
      </c>
      <c r="B1420" s="1" t="s">
        <v>186</v>
      </c>
      <c r="C1420" t="str">
        <f>RIGHT(A1420,(LEN(A1420)-10))</f>
        <v>1</v>
      </c>
      <c r="F1420" s="19" t="str">
        <f t="shared" ref="F1420" si="372">CONCATENATE("[th]",B1407)</f>
        <v>[th]Ytter</v>
      </c>
    </row>
    <row r="1421" spans="1:6">
      <c r="A1421" s="19" t="s">
        <v>187</v>
      </c>
      <c r="B1421" s="1" t="s">
        <v>188</v>
      </c>
      <c r="C1421" t="str">
        <f>RIGHT(A1421,(LEN(A1421)-9))</f>
        <v>0</v>
      </c>
      <c r="F1421" s="19" t="s">
        <v>151</v>
      </c>
    </row>
    <row r="1422" spans="1:6">
      <c r="A1422" s="19" t="s">
        <v>189</v>
      </c>
      <c r="B1422" s="1" t="s">
        <v>190</v>
      </c>
      <c r="C1422" t="str">
        <f>RIGHT(A1422,(LEN(A1422)-11))</f>
        <v>0</v>
      </c>
      <c r="F1422" s="19" t="str">
        <f>CONCATENATE("[td]",VLOOKUP(IF((COUNTA(D1407)&gt;0),D1407,VALUE(C1407)),'Lookup tables'!$A$2:$B$42,2,FALSE))</f>
        <v>[td]hyfsad</v>
      </c>
    </row>
    <row r="1423" spans="1:6">
      <c r="A1423" s="19" t="s">
        <v>191</v>
      </c>
      <c r="B1423" s="1" t="s">
        <v>190</v>
      </c>
      <c r="F1423" s="19" t="s">
        <v>141</v>
      </c>
    </row>
    <row r="1424" spans="1:6">
      <c r="A1424" s="19" t="s">
        <v>233</v>
      </c>
      <c r="B1424" s="1" t="s">
        <v>193</v>
      </c>
      <c r="C1424" t="str">
        <f>RIGHT(A1424,(LEN(A1424)-11))</f>
        <v>0</v>
      </c>
      <c r="F1424" s="19" t="str">
        <f t="shared" ref="F1424" si="373">CONCATENATE("[th]",B1409)</f>
        <v>[th]Försvar</v>
      </c>
    </row>
    <row r="1425" spans="1:6">
      <c r="A1425" s="19" t="s">
        <v>234</v>
      </c>
      <c r="B1425" s="1" t="s">
        <v>193</v>
      </c>
      <c r="C1425" t="str">
        <f>RIGHT(A1425,(LEN(A1425)-16))</f>
        <v>nasty fellow</v>
      </c>
      <c r="F1425" s="19" t="s">
        <v>151</v>
      </c>
    </row>
    <row r="1426" spans="1:6">
      <c r="A1426" s="19" t="s">
        <v>195</v>
      </c>
      <c r="B1426" s="1" t="s">
        <v>196</v>
      </c>
      <c r="C1426" t="str">
        <f>RIGHT(A1426,(LEN(A1426)-8))</f>
        <v>2</v>
      </c>
      <c r="F1426" s="19" t="str">
        <f>CONCATENATE("[td]",VLOOKUP(IF((COUNTA(D1409)&gt;0),D1409,VALUE(C1409)),'Lookup tables'!$A$2:$B$42,2,FALSE))</f>
        <v>[td]legendarisk</v>
      </c>
    </row>
    <row r="1427" spans="1:6">
      <c r="A1427" s="19" t="s">
        <v>197</v>
      </c>
      <c r="B1427" s="1" t="s">
        <v>196</v>
      </c>
      <c r="C1427" t="str">
        <f>RIGHT(A1427,(LEN(A1427)-13))</f>
        <v>honest</v>
      </c>
      <c r="F1427" s="19" t="s">
        <v>164</v>
      </c>
    </row>
    <row r="1428" spans="1:6">
      <c r="A1428" s="19" t="s">
        <v>258</v>
      </c>
      <c r="B1428" s="1" t="s">
        <v>199</v>
      </c>
      <c r="C1428" t="str">
        <f>RIGHT(A1428,(LEN(A1428)-15))</f>
        <v>1</v>
      </c>
      <c r="F1428" s="19" t="s">
        <v>136</v>
      </c>
    </row>
    <row r="1429" spans="1:6">
      <c r="A1429" s="19" t="s">
        <v>259</v>
      </c>
      <c r="B1429" s="1" t="s">
        <v>199</v>
      </c>
      <c r="C1429" t="str">
        <f>RIGHT(A1429,(LEN(A1429)-20))</f>
        <v>calm</v>
      </c>
      <c r="F1429" s="19" t="str">
        <f t="shared" ref="F1429" si="374">CONCATENATE("[th]",B1405)</f>
        <v>[th]Målgörare</v>
      </c>
    </row>
    <row r="1430" spans="1:6">
      <c r="A1430" s="19" t="s">
        <v>237</v>
      </c>
      <c r="B1430" s="1" t="s">
        <v>202</v>
      </c>
      <c r="C1430" t="str">
        <f>RIGHT(A1430,(LEN(A1430)-12))</f>
        <v/>
      </c>
      <c r="F1430" s="19" t="s">
        <v>151</v>
      </c>
    </row>
    <row r="1431" spans="1:6">
      <c r="A1431" s="19" t="s">
        <v>238</v>
      </c>
      <c r="B1431" s="1" t="s">
        <v>204</v>
      </c>
      <c r="C1431" t="str">
        <f>RIGHT(A1431,(LEN(A1431)-13))</f>
        <v/>
      </c>
      <c r="F1431" s="19" t="str">
        <f>CONCATENATE("[td]",VLOOKUP(IF((COUNTA(D1405)&gt;0),D1405,VALUE(C1405)),'Lookup tables'!$A$2:$B$42,2,FALSE))</f>
        <v>[td]dålig</v>
      </c>
    </row>
    <row r="1432" spans="1:6">
      <c r="A1432" s="19" t="s">
        <v>205</v>
      </c>
      <c r="B1432" s="1" t="s">
        <v>206</v>
      </c>
      <c r="C1432" t="str">
        <f>RIGHT(A1432,(LEN(A1432)-7))</f>
        <v>0</v>
      </c>
      <c r="F1432" s="19" t="s">
        <v>141</v>
      </c>
    </row>
    <row r="1433" spans="1:6">
      <c r="A1433" s="19"/>
      <c r="B1433" s="1" t="s">
        <v>208</v>
      </c>
      <c r="C1433" t="e">
        <f>RIGHT(A1433,(LEN(A1433)-13))</f>
        <v>#VALUE!</v>
      </c>
      <c r="F1433" s="19" t="str">
        <f t="shared" ref="F1433" si="375">CONCATENATE("[th]",B1408)</f>
        <v>[th]Fasta situationer</v>
      </c>
    </row>
    <row r="1434" spans="1:6">
      <c r="A1434" s="19" t="s">
        <v>209</v>
      </c>
      <c r="B1434" s="1" t="s">
        <v>210</v>
      </c>
      <c r="C1434" t="str">
        <f>RIGHT(A1434,(LEN(A1434)-15))</f>
        <v>0</v>
      </c>
      <c r="F1434" s="19" t="s">
        <v>151</v>
      </c>
    </row>
    <row r="1435" spans="1:6">
      <c r="A1435" s="19" t="s">
        <v>211</v>
      </c>
      <c r="B1435" s="1" t="s">
        <v>212</v>
      </c>
      <c r="C1435" t="str">
        <f>RIGHT(A1435,(LEN(A1435)-15))</f>
        <v>3000</v>
      </c>
      <c r="F1435" s="19" t="str">
        <f>CONCATENATE("[td]",VLOOKUP(IF((COUNTA(D1408)&gt;0),D1408,VALUE(C1408)),'Lookup tables'!$A$2:$B$42,2,FALSE))</f>
        <v>[td]legendarisk</v>
      </c>
    </row>
    <row r="1436" spans="1:6">
      <c r="A1436" s="19" t="s">
        <v>547</v>
      </c>
      <c r="B1436" s="1" t="s">
        <v>214</v>
      </c>
      <c r="C1436" t="str">
        <f>RIGHT(A1436,(LEN(A1436)-5))</f>
        <v>4</v>
      </c>
      <c r="F1436" s="19" t="s">
        <v>215</v>
      </c>
    </row>
    <row r="1437" spans="1:6" ht="14.4">
      <c r="A1437" s="19" t="s">
        <v>548</v>
      </c>
      <c r="B1437" s="1" t="s">
        <v>217</v>
      </c>
      <c r="C1437" t="str">
        <f>RIGHT(A1437,(LEN(A1437)-8))</f>
        <v>4</v>
      </c>
      <c r="F1437" t="str">
        <f t="shared" ref="F1437:F1500" si="376">IF((COUNTA(D1437)&gt;0),CONCATENATE("Övrigt: ",D1437),"")</f>
        <v/>
      </c>
    </row>
    <row r="1438" spans="1:6">
      <c r="A1438" s="19" t="s">
        <v>549</v>
      </c>
      <c r="B1438" s="11" t="s">
        <v>135</v>
      </c>
      <c r="C1438" s="19" t="str">
        <f>MID(A1438,8,(LEN(A1438)-8))</f>
        <v>258677872</v>
      </c>
      <c r="F1438" s="19" t="str">
        <f t="shared" ref="F1438:F1501" si="377">CONCATENATE("[hr][b]",C1439,"[/b] ","[playerid=",C1438,"]")</f>
        <v>[hr][b]Fredrik Erér[/b] [playerid=258677872]</v>
      </c>
    </row>
    <row r="1439" spans="1:6" ht="14.4">
      <c r="A1439" s="19" t="s">
        <v>550</v>
      </c>
      <c r="B1439" s="11" t="s">
        <v>138</v>
      </c>
      <c r="C1439" s="19" t="str">
        <f>RIGHT(A1439,(LEN(A1439)-5))</f>
        <v>Fredrik Erér</v>
      </c>
      <c r="F1439" t="str">
        <f t="shared" ref="F1439" si="378">CONCATENATE(C1440," år och ",C1441," dagar, TSI = ",C1455,", Lön = ",C1454)</f>
        <v>27 år och 9 dagar, TSI = 324040, Lön = 1433640</v>
      </c>
    </row>
    <row r="1440" spans="1:6" ht="14.4">
      <c r="A1440" s="19" t="s">
        <v>220</v>
      </c>
      <c r="B1440" s="1" t="s">
        <v>140</v>
      </c>
      <c r="C1440" t="str">
        <f>RIGHT(A1440,(LEN(A1440)-4))</f>
        <v>27</v>
      </c>
      <c r="F1440" t="str">
        <f>CONCATENATE(VLOOKUP(IF((COUNTA(D1443)&gt;0),D1443,VALUE(C1443)),'Lookup tables'!$A$2:$B$42,2,FALSE)," form, ",VLOOKUP(IF((COUNTA(D1444)&gt;0),D1444,VALUE(C1444)),'Lookup tables'!$A$2:$B$42,2,FALSE)," kondition, ",VLOOKUP(IF((COUNTA(D1452)&gt;0),D1452,VALUE(C1452)),'Lookup tables'!$A$2:$B$42,2,FALSE)," rutin")</f>
        <v>enastående form, fenomenal kondition, övernaturlig rutin</v>
      </c>
    </row>
    <row r="1441" spans="1:6" ht="14.4">
      <c r="A1441" s="19" t="s">
        <v>462</v>
      </c>
      <c r="B1441" s="1" t="s">
        <v>143</v>
      </c>
      <c r="C1441" t="str">
        <f>RIGHT(A1441,(LEN(A1441)-8))</f>
        <v>9</v>
      </c>
      <c r="F1441" t="str">
        <f>CONCATENATE(IF((COUNTA(C1464)&gt;0),CONCATENATE(C1464,", "),""),IF((LEN(C1471)&gt;0),CONCATENATE(VLOOKUP(VALUE(C1471),'Lookup tables'!$D$25:$E$27,2,FALSE),", "),""),CONCATENATE(VLOOKUP(VALUE(C1453),'Lookup tables'!$A$2:$B$42,2,FALSE)," ledarförmåga, "),CONCATENATE(VLOOKUP(C1466,'Lookup tables'!$D$29:$E$34,2,FALSE),", "),IF(AND((VALUE(C1442)&lt;0),(COUNTA(D1442)&lt;1)),"ingen skada",CONCATENATE("[b]skada +",IF((COUNTA(D1442)&gt;0),D1442,C1442),"[/b]")))</f>
        <v>hyfsad ledarförmåga, populär kille, ingen skada</v>
      </c>
    </row>
    <row r="1442" spans="1:6" ht="14.4">
      <c r="A1442" s="19" t="s">
        <v>144</v>
      </c>
      <c r="B1442" s="1" t="s">
        <v>145</v>
      </c>
      <c r="C1442" t="str">
        <f t="shared" ref="C1442:C1460" si="379">RIGHT(A1442,(LEN(A1442)-4))</f>
        <v>-1</v>
      </c>
      <c r="F1442" t="s">
        <v>146</v>
      </c>
    </row>
    <row r="1443" spans="1:6">
      <c r="A1443" s="19" t="s">
        <v>245</v>
      </c>
      <c r="B1443" s="1" t="s">
        <v>148</v>
      </c>
      <c r="C1443" t="str">
        <f t="shared" si="379"/>
        <v>7</v>
      </c>
      <c r="F1443" s="19" t="str">
        <f t="shared" ref="F1443:F1506" si="380">CONCATENATE("[th]",B1444)</f>
        <v>[th]Kondition</v>
      </c>
    </row>
    <row r="1444" spans="1:6">
      <c r="A1444" s="19" t="s">
        <v>370</v>
      </c>
      <c r="B1444" s="1" t="s">
        <v>150</v>
      </c>
      <c r="C1444" t="str">
        <f t="shared" si="379"/>
        <v>8</v>
      </c>
      <c r="F1444" s="19" t="s">
        <v>151</v>
      </c>
    </row>
    <row r="1445" spans="1:6">
      <c r="A1445" s="19" t="s">
        <v>281</v>
      </c>
      <c r="B1445" s="1" t="s">
        <v>153</v>
      </c>
      <c r="C1445" t="str">
        <f t="shared" si="379"/>
        <v>18</v>
      </c>
      <c r="F1445" s="19" t="str">
        <f>CONCATENATE("[td]",VLOOKUP(IF((COUNTA(D1444)&gt;0),D1444,VALUE(C1444)),'Lookup tables'!$A$2:$B$42,2,FALSE))</f>
        <v>[td]fenomenal</v>
      </c>
    </row>
    <row r="1446" spans="1:6">
      <c r="A1446" s="19" t="s">
        <v>436</v>
      </c>
      <c r="B1446" s="1" t="s">
        <v>155</v>
      </c>
      <c r="C1446" t="str">
        <f t="shared" si="379"/>
        <v>5</v>
      </c>
      <c r="F1446" s="19" t="s">
        <v>141</v>
      </c>
    </row>
    <row r="1447" spans="1:6">
      <c r="A1447" s="19" t="s">
        <v>380</v>
      </c>
      <c r="B1447" s="1" t="s">
        <v>157</v>
      </c>
      <c r="C1447" t="str">
        <f t="shared" si="379"/>
        <v>8</v>
      </c>
      <c r="F1447" s="19" t="str">
        <f t="shared" ref="F1447" si="381">CONCATENATE("[th]",B1451)</f>
        <v>[th]Målvakt</v>
      </c>
    </row>
    <row r="1448" spans="1:6">
      <c r="A1448" s="19" t="s">
        <v>480</v>
      </c>
      <c r="B1448" s="1" t="s">
        <v>159</v>
      </c>
      <c r="C1448" t="str">
        <f t="shared" si="379"/>
        <v>4</v>
      </c>
      <c r="F1448" s="19" t="s">
        <v>151</v>
      </c>
    </row>
    <row r="1449" spans="1:6">
      <c r="A1449" s="19" t="s">
        <v>551</v>
      </c>
      <c r="B1449" s="1" t="s">
        <v>161</v>
      </c>
      <c r="C1449" t="str">
        <f t="shared" si="379"/>
        <v>6</v>
      </c>
      <c r="F1449" s="19" t="str">
        <f>CONCATENATE("[td]",VLOOKUP(IF((COUNTA(D1451)&gt;0),D1451,VALUE(C1451)),'Lookup tables'!$A$2:$B$42,2,FALSE))</f>
        <v>[td]katastrofal</v>
      </c>
    </row>
    <row r="1450" spans="1:6">
      <c r="A1450" s="19" t="s">
        <v>552</v>
      </c>
      <c r="B1450" s="1" t="s">
        <v>163</v>
      </c>
      <c r="C1450" t="str">
        <f t="shared" si="379"/>
        <v>7</v>
      </c>
      <c r="F1450" s="19" t="s">
        <v>164</v>
      </c>
    </row>
    <row r="1451" spans="1:6">
      <c r="A1451" s="19" t="s">
        <v>287</v>
      </c>
      <c r="B1451" s="1" t="s">
        <v>166</v>
      </c>
      <c r="C1451" t="str">
        <f t="shared" si="379"/>
        <v>1</v>
      </c>
      <c r="F1451" s="19" t="s">
        <v>136</v>
      </c>
    </row>
    <row r="1452" spans="1:6">
      <c r="A1452" s="19" t="s">
        <v>288</v>
      </c>
      <c r="B1452" s="1" t="s">
        <v>168</v>
      </c>
      <c r="C1452" t="str">
        <f t="shared" si="379"/>
        <v>12</v>
      </c>
      <c r="F1452" s="19" t="str">
        <f t="shared" ref="F1452" si="382">CONCATENATE("[th]",B1445)</f>
        <v>[th]Spelupplägg</v>
      </c>
    </row>
    <row r="1453" spans="1:6">
      <c r="A1453" s="19" t="s">
        <v>401</v>
      </c>
      <c r="B1453" s="1" t="s">
        <v>170</v>
      </c>
      <c r="C1453" t="str">
        <f t="shared" si="379"/>
        <v>4</v>
      </c>
      <c r="F1453" s="19" t="s">
        <v>151</v>
      </c>
    </row>
    <row r="1454" spans="1:6">
      <c r="A1454" s="19" t="s">
        <v>553</v>
      </c>
      <c r="B1454" s="1" t="s">
        <v>172</v>
      </c>
      <c r="C1454" t="str">
        <f t="shared" si="379"/>
        <v>1433640</v>
      </c>
      <c r="F1454" s="19" t="str">
        <f>CONCATENATE("[td]",VLOOKUP(IF((COUNTA(D1445)&gt;0),D1445,VALUE(C1445)),'Lookup tables'!$A$2:$B$42,2,FALSE))</f>
        <v>[td]magisk</v>
      </c>
    </row>
    <row r="1455" spans="1:6">
      <c r="A1455" s="19" t="s">
        <v>554</v>
      </c>
      <c r="B1455" s="1" t="s">
        <v>174</v>
      </c>
      <c r="C1455" t="str">
        <f t="shared" si="379"/>
        <v>324040</v>
      </c>
      <c r="F1455" s="19" t="s">
        <v>141</v>
      </c>
    </row>
    <row r="1456" spans="1:6">
      <c r="A1456" s="19" t="s">
        <v>555</v>
      </c>
      <c r="B1456" s="1" t="s">
        <v>176</v>
      </c>
      <c r="C1456" t="str">
        <f t="shared" si="379"/>
        <v>67</v>
      </c>
      <c r="F1456" s="19" t="str">
        <f t="shared" ref="F1456" si="383">CONCATENATE("[th]",B1447)</f>
        <v>[th]Framspel</v>
      </c>
    </row>
    <row r="1457" spans="1:6">
      <c r="A1457" s="19" t="s">
        <v>177</v>
      </c>
      <c r="B1457" s="1" t="s">
        <v>178</v>
      </c>
      <c r="C1457" t="str">
        <f t="shared" si="379"/>
        <v>0</v>
      </c>
      <c r="F1457" s="19" t="s">
        <v>151</v>
      </c>
    </row>
    <row r="1458" spans="1:6">
      <c r="A1458" s="19" t="s">
        <v>179</v>
      </c>
      <c r="B1458" s="1" t="s">
        <v>180</v>
      </c>
      <c r="C1458" t="str">
        <f t="shared" si="379"/>
        <v>0</v>
      </c>
      <c r="F1458" s="19" t="str">
        <f>CONCATENATE("[td]",VLOOKUP(IF((COUNTA(D1447)&gt;0),D1447,VALUE(C1447)),'Lookup tables'!$A$2:$B$42,2,FALSE))</f>
        <v>[td]fenomenal</v>
      </c>
    </row>
    <row r="1459" spans="1:6">
      <c r="A1459" s="19" t="s">
        <v>181</v>
      </c>
      <c r="B1459" s="1" t="s">
        <v>182</v>
      </c>
      <c r="C1459" t="str">
        <f t="shared" si="379"/>
        <v>0</v>
      </c>
      <c r="F1459" s="19" t="s">
        <v>164</v>
      </c>
    </row>
    <row r="1460" spans="1:6">
      <c r="A1460" s="19" t="s">
        <v>556</v>
      </c>
      <c r="B1460" s="1" t="s">
        <v>184</v>
      </c>
      <c r="C1460" t="str">
        <f t="shared" si="379"/>
        <v>3</v>
      </c>
      <c r="F1460" s="19" t="s">
        <v>136</v>
      </c>
    </row>
    <row r="1461" spans="1:6">
      <c r="A1461" s="19" t="s">
        <v>185</v>
      </c>
      <c r="B1461" s="1" t="s">
        <v>186</v>
      </c>
      <c r="C1461" t="str">
        <f>RIGHT(A1461,(LEN(A1461)-10))</f>
        <v>1</v>
      </c>
      <c r="F1461" s="19" t="str">
        <f t="shared" ref="F1461" si="384">CONCATENATE("[th]",B1448)</f>
        <v>[th]Ytter</v>
      </c>
    </row>
    <row r="1462" spans="1:6">
      <c r="A1462" s="19" t="s">
        <v>187</v>
      </c>
      <c r="B1462" s="1" t="s">
        <v>188</v>
      </c>
      <c r="C1462" t="str">
        <f>RIGHT(A1462,(LEN(A1462)-9))</f>
        <v>0</v>
      </c>
      <c r="F1462" s="19" t="s">
        <v>151</v>
      </c>
    </row>
    <row r="1463" spans="1:6">
      <c r="A1463" s="19" t="s">
        <v>363</v>
      </c>
      <c r="B1463" s="1" t="s">
        <v>190</v>
      </c>
      <c r="C1463" t="str">
        <f>RIGHT(A1463,(LEN(A1463)-11))</f>
        <v>5</v>
      </c>
      <c r="F1463" s="19" t="str">
        <f>CONCATENATE("[td]",VLOOKUP(IF((COUNTA(D1448)&gt;0),D1448,VALUE(C1448)),'Lookup tables'!$A$2:$B$42,2,FALSE))</f>
        <v>[td]hyfsad</v>
      </c>
    </row>
    <row r="1464" spans="1:6">
      <c r="A1464" s="19" t="s">
        <v>364</v>
      </c>
      <c r="B1464" s="1" t="s">
        <v>190</v>
      </c>
      <c r="F1464" s="19" t="s">
        <v>141</v>
      </c>
    </row>
    <row r="1465" spans="1:6">
      <c r="A1465" s="19" t="s">
        <v>192</v>
      </c>
      <c r="B1465" s="1" t="s">
        <v>193</v>
      </c>
      <c r="C1465" t="str">
        <f>RIGHT(A1465,(LEN(A1465)-11))</f>
        <v>4</v>
      </c>
      <c r="F1465" s="19" t="str">
        <f t="shared" ref="F1465" si="385">CONCATENATE("[th]",B1450)</f>
        <v>[th]Försvar</v>
      </c>
    </row>
    <row r="1466" spans="1:6">
      <c r="A1466" s="19" t="s">
        <v>194</v>
      </c>
      <c r="B1466" s="1" t="s">
        <v>193</v>
      </c>
      <c r="C1466" t="str">
        <f>RIGHT(A1466,(LEN(A1466)-16))</f>
        <v>popular guy</v>
      </c>
      <c r="F1466" s="19" t="s">
        <v>151</v>
      </c>
    </row>
    <row r="1467" spans="1:6">
      <c r="A1467" s="19" t="s">
        <v>235</v>
      </c>
      <c r="B1467" s="1" t="s">
        <v>196</v>
      </c>
      <c r="C1467" t="str">
        <f>RIGHT(A1467,(LEN(A1467)-8))</f>
        <v>3</v>
      </c>
      <c r="F1467" s="19" t="str">
        <f>CONCATENATE("[td]",VLOOKUP(IF((COUNTA(D1450)&gt;0),D1450,VALUE(C1450)),'Lookup tables'!$A$2:$B$42,2,FALSE))</f>
        <v>[td]enastående</v>
      </c>
    </row>
    <row r="1468" spans="1:6">
      <c r="A1468" s="19" t="s">
        <v>236</v>
      </c>
      <c r="B1468" s="1" t="s">
        <v>196</v>
      </c>
      <c r="C1468" t="str">
        <f>RIGHT(A1468,(LEN(A1468)-13))</f>
        <v>upright</v>
      </c>
      <c r="F1468" s="19" t="s">
        <v>164</v>
      </c>
    </row>
    <row r="1469" spans="1:6">
      <c r="A1469" s="19" t="s">
        <v>274</v>
      </c>
      <c r="B1469" s="1" t="s">
        <v>199</v>
      </c>
      <c r="C1469" t="str">
        <f>RIGHT(A1469,(LEN(A1469)-15))</f>
        <v>2</v>
      </c>
      <c r="F1469" s="19" t="s">
        <v>136</v>
      </c>
    </row>
    <row r="1470" spans="1:6">
      <c r="A1470" s="19" t="s">
        <v>275</v>
      </c>
      <c r="B1470" s="1" t="s">
        <v>199</v>
      </c>
      <c r="C1470" t="str">
        <f>RIGHT(A1470,(LEN(A1470)-20))</f>
        <v>balanced</v>
      </c>
      <c r="F1470" s="19" t="str">
        <f t="shared" ref="F1470" si="386">CONCATENATE("[th]",B1446)</f>
        <v>[th]Målgörare</v>
      </c>
    </row>
    <row r="1471" spans="1:6">
      <c r="A1471" s="19" t="s">
        <v>237</v>
      </c>
      <c r="B1471" s="1" t="s">
        <v>202</v>
      </c>
      <c r="C1471" t="str">
        <f>RIGHT(A1471,(LEN(A1471)-12))</f>
        <v/>
      </c>
      <c r="F1471" s="19" t="s">
        <v>151</v>
      </c>
    </row>
    <row r="1472" spans="1:6">
      <c r="A1472" s="19" t="s">
        <v>238</v>
      </c>
      <c r="B1472" s="1" t="s">
        <v>204</v>
      </c>
      <c r="C1472" t="str">
        <f>RIGHT(A1472,(LEN(A1472)-13))</f>
        <v/>
      </c>
      <c r="F1472" s="19" t="str">
        <f>CONCATENATE("[td]",VLOOKUP(IF((COUNTA(D1446)&gt;0),D1446,VALUE(C1446)),'Lookup tables'!$A$2:$B$42,2,FALSE))</f>
        <v>[td]bra</v>
      </c>
    </row>
    <row r="1473" spans="1:6">
      <c r="A1473" s="19" t="s">
        <v>205</v>
      </c>
      <c r="B1473" s="1" t="s">
        <v>206</v>
      </c>
      <c r="C1473" t="str">
        <f>RIGHT(A1473,(LEN(A1473)-7))</f>
        <v>0</v>
      </c>
      <c r="F1473" s="19" t="s">
        <v>141</v>
      </c>
    </row>
    <row r="1474" spans="1:6">
      <c r="A1474" s="19" t="s">
        <v>517</v>
      </c>
      <c r="B1474" s="1" t="s">
        <v>208</v>
      </c>
      <c r="C1474" t="str">
        <f>RIGHT(A1474,(LEN(A1474)-13))</f>
        <v>5</v>
      </c>
      <c r="F1474" s="19" t="str">
        <f t="shared" ref="F1474" si="387">CONCATENATE("[th]",B1449)</f>
        <v>[th]Fasta situationer</v>
      </c>
    </row>
    <row r="1475" spans="1:6">
      <c r="A1475" s="19" t="s">
        <v>209</v>
      </c>
      <c r="B1475" s="1" t="s">
        <v>210</v>
      </c>
      <c r="C1475" t="str">
        <f>RIGHT(A1475,(LEN(A1475)-15))</f>
        <v>0</v>
      </c>
      <c r="F1475" s="19" t="s">
        <v>151</v>
      </c>
    </row>
    <row r="1476" spans="1:6">
      <c r="A1476" s="19" t="s">
        <v>211</v>
      </c>
      <c r="B1476" s="1" t="s">
        <v>212</v>
      </c>
      <c r="C1476" t="str">
        <f>RIGHT(A1476,(LEN(A1476)-15))</f>
        <v>3000</v>
      </c>
      <c r="F1476" s="19" t="str">
        <f>CONCATENATE("[td]",VLOOKUP(IF((COUNTA(D1449)&gt;0),D1449,VALUE(C1449)),'Lookup tables'!$A$2:$B$42,2,FALSE))</f>
        <v>[td]ypperlig</v>
      </c>
    </row>
    <row r="1477" spans="1:6">
      <c r="A1477" s="19" t="s">
        <v>239</v>
      </c>
      <c r="B1477" s="1" t="s">
        <v>214</v>
      </c>
      <c r="C1477" t="str">
        <f>RIGHT(A1477,(LEN(A1477)-5))</f>
        <v>0</v>
      </c>
      <c r="F1477" s="19" t="s">
        <v>215</v>
      </c>
    </row>
    <row r="1478" spans="1:6" ht="14.4">
      <c r="A1478" s="19" t="s">
        <v>557</v>
      </c>
      <c r="B1478" s="1" t="s">
        <v>217</v>
      </c>
      <c r="C1478" t="str">
        <f>RIGHT(A1478,(LEN(A1478)-8))</f>
        <v>13</v>
      </c>
      <c r="F1478" t="str">
        <f t="shared" ref="F1478:F1541" si="388">IF((COUNTA(D1478)&gt;0),CONCATENATE("Övrigt: ",D1478),"")</f>
        <v/>
      </c>
    </row>
    <row r="1479" spans="1:6">
      <c r="A1479" s="19" t="s">
        <v>558</v>
      </c>
      <c r="B1479" s="11" t="s">
        <v>135</v>
      </c>
      <c r="C1479" s="19" t="str">
        <f>MID(A1479,8,(LEN(A1479)-8))</f>
        <v>252970904</v>
      </c>
      <c r="F1479" s="19" t="str">
        <f t="shared" ref="F1479:F1542" si="389">CONCATENATE("[hr][b]",C1480,"[/b] ","[playerid=",C1479,"]")</f>
        <v>[hr][b]Gabriel 'Archangel' Åkerner[/b] [playerid=252970904]</v>
      </c>
    </row>
    <row r="1480" spans="1:6" ht="14.4">
      <c r="A1480" s="19" t="s">
        <v>559</v>
      </c>
      <c r="B1480" s="11" t="s">
        <v>138</v>
      </c>
      <c r="C1480" s="19" t="str">
        <f>RIGHT(A1480,(LEN(A1480)-5))</f>
        <v>Gabriel 'Archangel' Åkerner</v>
      </c>
      <c r="F1480" t="str">
        <f t="shared" ref="F1480" si="390">CONCATENATE(C1481," år och ",C1482," dagar, TSI = ",C1496,", Lön = ",C1495)</f>
        <v>27 år och 105 dagar, TSI = 322150, Lön = 573500</v>
      </c>
    </row>
    <row r="1481" spans="1:6" ht="14.4">
      <c r="A1481" s="19" t="s">
        <v>220</v>
      </c>
      <c r="B1481" s="1" t="s">
        <v>140</v>
      </c>
      <c r="C1481" t="str">
        <f>RIGHT(A1481,(LEN(A1481)-4))</f>
        <v>27</v>
      </c>
      <c r="F1481" t="str">
        <f>CONCATENATE(VLOOKUP(IF((COUNTA(D1484)&gt;0),D1484,VALUE(C1484)),'Lookup tables'!$A$2:$B$42,2,FALSE)," form, ",VLOOKUP(IF((COUNTA(D1485)&gt;0),D1485,VALUE(C1485)),'Lookup tables'!$A$2:$B$42,2,FALSE)," kondition, ",VLOOKUP(IF((COUNTA(D1493)&gt;0),D1493,VALUE(C1493)),'Lookup tables'!$A$2:$B$42,2,FALSE)," rutin")</f>
        <v>bra form, fenomenal kondition, oförglömlig rutin</v>
      </c>
    </row>
    <row r="1482" spans="1:6" ht="14.4">
      <c r="A1482" s="19" t="s">
        <v>304</v>
      </c>
      <c r="B1482" s="1" t="s">
        <v>143</v>
      </c>
      <c r="C1482" t="str">
        <f>RIGHT(A1482,(LEN(A1482)-8))</f>
        <v>105</v>
      </c>
      <c r="F1482" t="str">
        <f>CONCATENATE(IF((COUNTA(C1505)&gt;0),CONCATENATE(C1505,", "),""),IF((LEN(C1512)&gt;0),CONCATENATE(VLOOKUP(VALUE(C1512),'Lookup tables'!$D$25:$E$27,2,FALSE),", "),""),CONCATENATE(VLOOKUP(VALUE(C1494),'Lookup tables'!$A$2:$B$42,2,FALSE)," ledarförmåga, "),CONCATENATE(VLOOKUP(C1507,'Lookup tables'!$D$29:$E$34,2,FALSE),", "),IF(AND((VALUE(C1483)&lt;0),(COUNTA(D1483)&lt;1)),"ingen skada",CONCATENATE("[b]skada +",IF((COUNTA(D1483)&gt;0),D1483,C1483),"[/b]")))</f>
        <v>ypperlig ledarförmåga, sympatisk kille, ingen skada</v>
      </c>
    </row>
    <row r="1483" spans="1:6" ht="14.4">
      <c r="A1483" s="19" t="s">
        <v>144</v>
      </c>
      <c r="B1483" s="1" t="s">
        <v>145</v>
      </c>
      <c r="C1483" t="str">
        <f t="shared" ref="C1483:C1501" si="391">RIGHT(A1483,(LEN(A1483)-4))</f>
        <v>-1</v>
      </c>
      <c r="F1483" t="s">
        <v>146</v>
      </c>
    </row>
    <row r="1484" spans="1:6">
      <c r="A1484" s="19" t="s">
        <v>280</v>
      </c>
      <c r="B1484" s="1" t="s">
        <v>148</v>
      </c>
      <c r="C1484" t="str">
        <f t="shared" si="391"/>
        <v>5</v>
      </c>
      <c r="F1484" s="19" t="str">
        <f t="shared" ref="F1484:F1547" si="392">CONCATENATE("[th]",B1485)</f>
        <v>[th]Kondition</v>
      </c>
    </row>
    <row r="1485" spans="1:6">
      <c r="A1485" s="19" t="s">
        <v>370</v>
      </c>
      <c r="B1485" s="1" t="s">
        <v>150</v>
      </c>
      <c r="C1485" t="str">
        <f t="shared" si="391"/>
        <v>8</v>
      </c>
      <c r="F1485" s="19" t="s">
        <v>151</v>
      </c>
    </row>
    <row r="1486" spans="1:6">
      <c r="A1486" s="19" t="s">
        <v>534</v>
      </c>
      <c r="B1486" s="1" t="s">
        <v>153</v>
      </c>
      <c r="C1486" t="str">
        <f t="shared" si="391"/>
        <v>17</v>
      </c>
      <c r="F1486" s="19" t="str">
        <f>CONCATENATE("[td]",VLOOKUP(IF((COUNTA(D1485)&gt;0),D1485,VALUE(C1485)),'Lookup tables'!$A$2:$B$42,2,FALSE))</f>
        <v>[td]fenomenal</v>
      </c>
    </row>
    <row r="1487" spans="1:6">
      <c r="A1487" s="19" t="s">
        <v>320</v>
      </c>
      <c r="B1487" s="1" t="s">
        <v>155</v>
      </c>
      <c r="C1487" t="str">
        <f t="shared" si="391"/>
        <v>4</v>
      </c>
      <c r="F1487" s="19" t="s">
        <v>141</v>
      </c>
    </row>
    <row r="1488" spans="1:6">
      <c r="A1488" s="19" t="s">
        <v>426</v>
      </c>
      <c r="B1488" s="1" t="s">
        <v>157</v>
      </c>
      <c r="C1488" t="str">
        <f t="shared" si="391"/>
        <v>9</v>
      </c>
      <c r="F1488" s="19" t="str">
        <f t="shared" ref="F1488" si="393">CONCATENATE("[th]",B1492)</f>
        <v>[th]Målvakt</v>
      </c>
    </row>
    <row r="1489" spans="1:6">
      <c r="A1489" s="19" t="s">
        <v>284</v>
      </c>
      <c r="B1489" s="1" t="s">
        <v>159</v>
      </c>
      <c r="C1489" t="str">
        <f t="shared" si="391"/>
        <v>3</v>
      </c>
      <c r="F1489" s="19" t="s">
        <v>151</v>
      </c>
    </row>
    <row r="1490" spans="1:6">
      <c r="A1490" s="19" t="s">
        <v>521</v>
      </c>
      <c r="B1490" s="1" t="s">
        <v>161</v>
      </c>
      <c r="C1490" t="str">
        <f t="shared" si="391"/>
        <v>4</v>
      </c>
      <c r="F1490" s="19" t="str">
        <f>CONCATENATE("[td]",VLOOKUP(IF((COUNTA(D1492)&gt;0),D1492,VALUE(C1492)),'Lookup tables'!$A$2:$B$42,2,FALSE))</f>
        <v>[td]katastrofal</v>
      </c>
    </row>
    <row r="1491" spans="1:6">
      <c r="A1491" s="19" t="s">
        <v>513</v>
      </c>
      <c r="B1491" s="1" t="s">
        <v>163</v>
      </c>
      <c r="C1491" t="str">
        <f t="shared" si="391"/>
        <v>14</v>
      </c>
      <c r="F1491" s="19" t="s">
        <v>164</v>
      </c>
    </row>
    <row r="1492" spans="1:6">
      <c r="A1492" s="19" t="s">
        <v>287</v>
      </c>
      <c r="B1492" s="1" t="s">
        <v>166</v>
      </c>
      <c r="C1492" t="str">
        <f t="shared" si="391"/>
        <v>1</v>
      </c>
      <c r="F1492" s="19" t="s">
        <v>136</v>
      </c>
    </row>
    <row r="1493" spans="1:6">
      <c r="A1493" s="19" t="s">
        <v>308</v>
      </c>
      <c r="B1493" s="1" t="s">
        <v>168</v>
      </c>
      <c r="C1493" t="str">
        <f t="shared" si="391"/>
        <v>13</v>
      </c>
      <c r="F1493" s="19" t="str">
        <f t="shared" ref="F1493" si="394">CONCATENATE("[th]",B1486)</f>
        <v>[th]Spelupplägg</v>
      </c>
    </row>
    <row r="1494" spans="1:6">
      <c r="A1494" s="19" t="s">
        <v>169</v>
      </c>
      <c r="B1494" s="1" t="s">
        <v>170</v>
      </c>
      <c r="C1494" t="str">
        <f t="shared" si="391"/>
        <v>6</v>
      </c>
      <c r="F1494" s="19" t="s">
        <v>151</v>
      </c>
    </row>
    <row r="1495" spans="1:6">
      <c r="A1495" s="19" t="s">
        <v>560</v>
      </c>
      <c r="B1495" s="1" t="s">
        <v>172</v>
      </c>
      <c r="C1495" t="str">
        <f t="shared" si="391"/>
        <v>573500</v>
      </c>
      <c r="F1495" s="19" t="str">
        <f>CONCATENATE("[td]",VLOOKUP(IF((COUNTA(D1486)&gt;0),D1486,VALUE(C1486)),'Lookup tables'!$A$2:$B$42,2,FALSE))</f>
        <v>[td]mytomspunnen</v>
      </c>
    </row>
    <row r="1496" spans="1:6">
      <c r="A1496" s="19" t="s">
        <v>561</v>
      </c>
      <c r="B1496" s="1" t="s">
        <v>174</v>
      </c>
      <c r="C1496" t="str">
        <f t="shared" si="391"/>
        <v>322150</v>
      </c>
      <c r="F1496" s="19" t="s">
        <v>141</v>
      </c>
    </row>
    <row r="1497" spans="1:6">
      <c r="A1497" s="19" t="s">
        <v>562</v>
      </c>
      <c r="B1497" s="1" t="s">
        <v>176</v>
      </c>
      <c r="C1497" t="str">
        <f t="shared" si="391"/>
        <v>40</v>
      </c>
      <c r="F1497" s="19" t="str">
        <f t="shared" ref="F1497" si="395">CONCATENATE("[th]",B1488)</f>
        <v>[th]Framspel</v>
      </c>
    </row>
    <row r="1498" spans="1:6">
      <c r="A1498" s="19" t="s">
        <v>177</v>
      </c>
      <c r="B1498" s="1" t="s">
        <v>178</v>
      </c>
      <c r="C1498" t="str">
        <f t="shared" si="391"/>
        <v>0</v>
      </c>
      <c r="F1498" s="19" t="s">
        <v>151</v>
      </c>
    </row>
    <row r="1499" spans="1:6">
      <c r="A1499" s="19" t="s">
        <v>179</v>
      </c>
      <c r="B1499" s="1" t="s">
        <v>180</v>
      </c>
      <c r="C1499" t="str">
        <f t="shared" si="391"/>
        <v>0</v>
      </c>
      <c r="F1499" s="19" t="str">
        <f>CONCATENATE("[td]",VLOOKUP(IF((COUNTA(D1488)&gt;0),D1488,VALUE(C1488)),'Lookup tables'!$A$2:$B$42,2,FALSE))</f>
        <v>[td]unik</v>
      </c>
    </row>
    <row r="1500" spans="1:6">
      <c r="A1500" s="19" t="s">
        <v>181</v>
      </c>
      <c r="B1500" s="1" t="s">
        <v>182</v>
      </c>
      <c r="C1500" t="str">
        <f t="shared" si="391"/>
        <v>0</v>
      </c>
      <c r="F1500" s="19" t="s">
        <v>164</v>
      </c>
    </row>
    <row r="1501" spans="1:6">
      <c r="A1501" s="19" t="s">
        <v>183</v>
      </c>
      <c r="B1501" s="1" t="s">
        <v>184</v>
      </c>
      <c r="C1501" t="str">
        <f t="shared" si="391"/>
        <v>0</v>
      </c>
      <c r="F1501" s="19" t="s">
        <v>136</v>
      </c>
    </row>
    <row r="1502" spans="1:6">
      <c r="A1502" s="19" t="s">
        <v>185</v>
      </c>
      <c r="B1502" s="1" t="s">
        <v>186</v>
      </c>
      <c r="C1502" t="str">
        <f>RIGHT(A1502,(LEN(A1502)-10))</f>
        <v>1</v>
      </c>
      <c r="F1502" s="19" t="str">
        <f t="shared" ref="F1502" si="396">CONCATENATE("[th]",B1489)</f>
        <v>[th]Ytter</v>
      </c>
    </row>
    <row r="1503" spans="1:6">
      <c r="A1503" s="19" t="s">
        <v>187</v>
      </c>
      <c r="B1503" s="1" t="s">
        <v>188</v>
      </c>
      <c r="C1503" t="str">
        <f>RIGHT(A1503,(LEN(A1503)-9))</f>
        <v>0</v>
      </c>
      <c r="F1503" s="19" t="s">
        <v>151</v>
      </c>
    </row>
    <row r="1504" spans="1:6">
      <c r="A1504" s="19" t="s">
        <v>363</v>
      </c>
      <c r="B1504" s="1" t="s">
        <v>190</v>
      </c>
      <c r="C1504" t="str">
        <f>RIGHT(A1504,(LEN(A1504)-11))</f>
        <v>5</v>
      </c>
      <c r="F1504" s="19" t="str">
        <f>CONCATENATE("[td]",VLOOKUP(IF((COUNTA(D1489)&gt;0),D1489,VALUE(C1489)),'Lookup tables'!$A$2:$B$42,2,FALSE))</f>
        <v>[td]dålig</v>
      </c>
    </row>
    <row r="1505" spans="1:6">
      <c r="A1505" s="19" t="s">
        <v>364</v>
      </c>
      <c r="B1505" s="1" t="s">
        <v>190</v>
      </c>
      <c r="F1505" s="19" t="s">
        <v>141</v>
      </c>
    </row>
    <row r="1506" spans="1:6">
      <c r="A1506" s="19" t="s">
        <v>330</v>
      </c>
      <c r="B1506" s="1" t="s">
        <v>193</v>
      </c>
      <c r="C1506" t="str">
        <f>RIGHT(A1506,(LEN(A1506)-11))</f>
        <v>2</v>
      </c>
      <c r="F1506" s="19" t="str">
        <f t="shared" ref="F1506" si="397">CONCATENATE("[th]",B1491)</f>
        <v>[th]Försvar</v>
      </c>
    </row>
    <row r="1507" spans="1:6">
      <c r="A1507" s="19" t="s">
        <v>331</v>
      </c>
      <c r="B1507" s="1" t="s">
        <v>193</v>
      </c>
      <c r="C1507" t="str">
        <f>RIGHT(A1507,(LEN(A1507)-16))</f>
        <v>pleasant guy</v>
      </c>
      <c r="F1507" s="19" t="s">
        <v>151</v>
      </c>
    </row>
    <row r="1508" spans="1:6">
      <c r="A1508" s="19" t="s">
        <v>272</v>
      </c>
      <c r="B1508" s="1" t="s">
        <v>196</v>
      </c>
      <c r="C1508" t="str">
        <f>RIGHT(A1508,(LEN(A1508)-8))</f>
        <v>1</v>
      </c>
      <c r="F1508" s="19" t="str">
        <f>CONCATENATE("[td]",VLOOKUP(IF((COUNTA(D1491)&gt;0),D1491,VALUE(C1491)),'Lookup tables'!$A$2:$B$42,2,FALSE))</f>
        <v>[td]himmelsk</v>
      </c>
    </row>
    <row r="1509" spans="1:6">
      <c r="A1509" s="19" t="s">
        <v>273</v>
      </c>
      <c r="B1509" s="1" t="s">
        <v>196</v>
      </c>
      <c r="C1509" t="str">
        <f>RIGHT(A1509,(LEN(A1509)-13))</f>
        <v>dishonest</v>
      </c>
      <c r="F1509" s="19" t="s">
        <v>164</v>
      </c>
    </row>
    <row r="1510" spans="1:6">
      <c r="A1510" s="19" t="s">
        <v>274</v>
      </c>
      <c r="B1510" s="1" t="s">
        <v>199</v>
      </c>
      <c r="C1510" t="str">
        <f>RIGHT(A1510,(LEN(A1510)-15))</f>
        <v>2</v>
      </c>
      <c r="F1510" s="19" t="s">
        <v>136</v>
      </c>
    </row>
    <row r="1511" spans="1:6">
      <c r="A1511" s="19" t="s">
        <v>275</v>
      </c>
      <c r="B1511" s="1" t="s">
        <v>199</v>
      </c>
      <c r="C1511" t="str">
        <f>RIGHT(A1511,(LEN(A1511)-20))</f>
        <v>balanced</v>
      </c>
      <c r="F1511" s="19" t="str">
        <f t="shared" ref="F1511" si="398">CONCATENATE("[th]",B1487)</f>
        <v>[th]Målgörare</v>
      </c>
    </row>
    <row r="1512" spans="1:6">
      <c r="A1512" s="19" t="s">
        <v>237</v>
      </c>
      <c r="B1512" s="1" t="s">
        <v>202</v>
      </c>
      <c r="C1512" t="str">
        <f>RIGHT(A1512,(LEN(A1512)-12))</f>
        <v/>
      </c>
      <c r="F1512" s="19" t="s">
        <v>151</v>
      </c>
    </row>
    <row r="1513" spans="1:6">
      <c r="A1513" s="19" t="s">
        <v>238</v>
      </c>
      <c r="B1513" s="1" t="s">
        <v>204</v>
      </c>
      <c r="C1513" t="str">
        <f>RIGHT(A1513,(LEN(A1513)-13))</f>
        <v/>
      </c>
      <c r="F1513" s="19" t="str">
        <f>CONCATENATE("[td]",VLOOKUP(IF((COUNTA(D1487)&gt;0),D1487,VALUE(C1487)),'Lookup tables'!$A$2:$B$42,2,FALSE))</f>
        <v>[td]hyfsad</v>
      </c>
    </row>
    <row r="1514" spans="1:6">
      <c r="A1514" s="19" t="s">
        <v>205</v>
      </c>
      <c r="B1514" s="1" t="s">
        <v>206</v>
      </c>
      <c r="C1514" t="str">
        <f>RIGHT(A1514,(LEN(A1514)-7))</f>
        <v>0</v>
      </c>
      <c r="F1514" s="19" t="s">
        <v>141</v>
      </c>
    </row>
    <row r="1515" spans="1:6">
      <c r="A1515" s="19" t="s">
        <v>351</v>
      </c>
      <c r="B1515" s="1" t="s">
        <v>208</v>
      </c>
      <c r="C1515" t="str">
        <f>RIGHT(A1515,(LEN(A1515)-13))</f>
        <v>100</v>
      </c>
      <c r="F1515" s="19" t="str">
        <f t="shared" ref="F1515" si="399">CONCATENATE("[th]",B1490)</f>
        <v>[th]Fasta situationer</v>
      </c>
    </row>
    <row r="1516" spans="1:6">
      <c r="A1516" s="19" t="s">
        <v>209</v>
      </c>
      <c r="B1516" s="1" t="s">
        <v>210</v>
      </c>
      <c r="C1516" t="str">
        <f>RIGHT(A1516,(LEN(A1516)-15))</f>
        <v>0</v>
      </c>
      <c r="F1516" s="19" t="s">
        <v>151</v>
      </c>
    </row>
    <row r="1517" spans="1:6">
      <c r="A1517" s="19" t="s">
        <v>211</v>
      </c>
      <c r="B1517" s="1" t="s">
        <v>212</v>
      </c>
      <c r="C1517" t="str">
        <f>RIGHT(A1517,(LEN(A1517)-15))</f>
        <v>3000</v>
      </c>
      <c r="F1517" s="19" t="str">
        <f>CONCATENATE("[td]",VLOOKUP(IF((COUNTA(D1490)&gt;0),D1490,VALUE(C1490)),'Lookup tables'!$A$2:$B$42,2,FALSE))</f>
        <v>[td]hyfsad</v>
      </c>
    </row>
    <row r="1518" spans="1:6">
      <c r="A1518" s="19" t="s">
        <v>563</v>
      </c>
      <c r="B1518" s="1" t="s">
        <v>214</v>
      </c>
      <c r="C1518" t="str">
        <f>RIGHT(A1518,(LEN(A1518)-5))</f>
        <v>14</v>
      </c>
      <c r="F1518" s="19" t="s">
        <v>215</v>
      </c>
    </row>
    <row r="1519" spans="1:6" ht="14.4">
      <c r="A1519" s="19" t="s">
        <v>240</v>
      </c>
      <c r="B1519" s="1" t="s">
        <v>217</v>
      </c>
      <c r="C1519" t="str">
        <f>RIGHT(A1519,(LEN(A1519)-8))</f>
        <v>0</v>
      </c>
      <c r="F1519" t="str">
        <f t="shared" ref="F1519:F1582" si="400">IF((COUNTA(D1519)&gt;0),CONCATENATE("Övrigt: ",D1519),"")</f>
        <v/>
      </c>
    </row>
    <row r="1520" spans="1:6">
      <c r="A1520" s="19" t="s">
        <v>564</v>
      </c>
      <c r="B1520" s="11" t="s">
        <v>135</v>
      </c>
      <c r="C1520" s="19" t="str">
        <f>MID(A1520,8,(LEN(A1520)-8))</f>
        <v>275875477</v>
      </c>
      <c r="F1520" s="19" t="str">
        <f t="shared" ref="F1520:F1583" si="401">CONCATENATE("[hr][b]",C1521,"[/b] ","[playerid=",C1520,"]")</f>
        <v>[hr][b]Göran Gyllenkvist[/b] [playerid=275875477]</v>
      </c>
    </row>
    <row r="1521" spans="1:6" ht="14.4">
      <c r="A1521" s="19" t="s">
        <v>565</v>
      </c>
      <c r="B1521" s="11" t="s">
        <v>138</v>
      </c>
      <c r="C1521" s="19" t="str">
        <f>RIGHT(A1521,(LEN(A1521)-5))</f>
        <v>Göran Gyllenkvist</v>
      </c>
      <c r="F1521" t="str">
        <f t="shared" ref="F1521" si="402">CONCATENATE(C1522," år och ",C1523," dagar, TSI = ",C1537,", Lön = ",C1536)</f>
        <v>25 år och 71 dagar, TSI = 271110, Lön = 783700</v>
      </c>
    </row>
    <row r="1522" spans="1:6" ht="14.4">
      <c r="A1522" s="19" t="s">
        <v>398</v>
      </c>
      <c r="B1522" s="1" t="s">
        <v>140</v>
      </c>
      <c r="C1522" t="str">
        <f>RIGHT(A1522,(LEN(A1522)-4))</f>
        <v>25</v>
      </c>
      <c r="F1522" t="str">
        <f>CONCATENATE(VLOOKUP(IF((COUNTA(D1525)&gt;0),D1525,VALUE(C1525)),'Lookup tables'!$A$2:$B$42,2,FALSE)," form, ",VLOOKUP(IF((COUNTA(D1526)&gt;0),D1526,VALUE(C1526)),'Lookup tables'!$A$2:$B$42,2,FALSE)," kondition, ",VLOOKUP(IF((COUNTA(D1534)&gt;0),D1534,VALUE(C1534)),'Lookup tables'!$A$2:$B$42,2,FALSE)," rutin")</f>
        <v>enastående form, fenomenal kondition, unik rutin</v>
      </c>
    </row>
    <row r="1523" spans="1:6" ht="14.4">
      <c r="A1523" s="19" t="s">
        <v>566</v>
      </c>
      <c r="B1523" s="1" t="s">
        <v>143</v>
      </c>
      <c r="C1523" t="str">
        <f>RIGHT(A1523,(LEN(A1523)-8))</f>
        <v>71</v>
      </c>
      <c r="F1523" t="str">
        <f>CONCATENATE(IF((COUNTA(C1546)&gt;0),CONCATENATE(C1546,", "),""),IF((LEN(C1553)&gt;0),CONCATENATE(VLOOKUP(VALUE(C1553),'Lookup tables'!$D$25:$E$27,2,FALSE),", "),""),CONCATENATE(VLOOKUP(VALUE(C1535),'Lookup tables'!$A$2:$B$42,2,FALSE)," ledarförmåga, "),CONCATENATE(VLOOKUP(C1548,'Lookup tables'!$D$29:$E$34,2,FALSE),", "),IF(AND((VALUE(C1524)&lt;0),(COUNTA(D1524)&lt;1)),"ingen skada",CONCATENATE("[b]skada +",IF((COUNTA(D1524)&gt;0),D1524,C1524),"[/b]")))</f>
        <v>enastående ledarförmåga, kontroversiell person, ingen skada</v>
      </c>
    </row>
    <row r="1524" spans="1:6" ht="14.4">
      <c r="A1524" s="19" t="s">
        <v>144</v>
      </c>
      <c r="B1524" s="1" t="s">
        <v>145</v>
      </c>
      <c r="C1524" t="str">
        <f t="shared" ref="C1524:C1542" si="403">RIGHT(A1524,(LEN(A1524)-4))</f>
        <v>-1</v>
      </c>
      <c r="F1524" t="s">
        <v>146</v>
      </c>
    </row>
    <row r="1525" spans="1:6">
      <c r="A1525" s="19" t="s">
        <v>245</v>
      </c>
      <c r="B1525" s="1" t="s">
        <v>148</v>
      </c>
      <c r="C1525" t="str">
        <f t="shared" si="403"/>
        <v>7</v>
      </c>
      <c r="F1525" s="19" t="str">
        <f t="shared" ref="F1525:F1588" si="404">CONCATENATE("[th]",B1526)</f>
        <v>[th]Kondition</v>
      </c>
    </row>
    <row r="1526" spans="1:6">
      <c r="A1526" s="19" t="s">
        <v>370</v>
      </c>
      <c r="B1526" s="1" t="s">
        <v>150</v>
      </c>
      <c r="C1526" t="str">
        <f t="shared" si="403"/>
        <v>8</v>
      </c>
      <c r="F1526" s="19" t="s">
        <v>151</v>
      </c>
    </row>
    <row r="1527" spans="1:6">
      <c r="A1527" s="19" t="s">
        <v>281</v>
      </c>
      <c r="B1527" s="1" t="s">
        <v>153</v>
      </c>
      <c r="C1527" t="str">
        <f t="shared" si="403"/>
        <v>18</v>
      </c>
      <c r="F1527" s="19" t="str">
        <f>CONCATENATE("[td]",VLOOKUP(IF((COUNTA(D1526)&gt;0),D1526,VALUE(C1526)),'Lookup tables'!$A$2:$B$42,2,FALSE))</f>
        <v>[td]fenomenal</v>
      </c>
    </row>
    <row r="1528" spans="1:6">
      <c r="A1528" s="19" t="s">
        <v>436</v>
      </c>
      <c r="B1528" s="1" t="s">
        <v>155</v>
      </c>
      <c r="C1528" t="str">
        <f t="shared" si="403"/>
        <v>5</v>
      </c>
      <c r="F1528" s="19" t="s">
        <v>141</v>
      </c>
    </row>
    <row r="1529" spans="1:6">
      <c r="A1529" s="19" t="s">
        <v>567</v>
      </c>
      <c r="B1529" s="1" t="s">
        <v>157</v>
      </c>
      <c r="C1529" t="str">
        <f t="shared" si="403"/>
        <v>10</v>
      </c>
      <c r="F1529" s="19" t="str">
        <f t="shared" ref="F1529" si="405">CONCATENATE("[th]",B1533)</f>
        <v>[th]Målvakt</v>
      </c>
    </row>
    <row r="1530" spans="1:6">
      <c r="A1530" s="19" t="s">
        <v>416</v>
      </c>
      <c r="B1530" s="1" t="s">
        <v>159</v>
      </c>
      <c r="C1530" t="str">
        <f t="shared" si="403"/>
        <v>5</v>
      </c>
      <c r="F1530" s="19" t="s">
        <v>151</v>
      </c>
    </row>
    <row r="1531" spans="1:6">
      <c r="A1531" s="19" t="s">
        <v>438</v>
      </c>
      <c r="B1531" s="1" t="s">
        <v>161</v>
      </c>
      <c r="C1531" t="str">
        <f t="shared" si="403"/>
        <v>1</v>
      </c>
      <c r="F1531" s="19" t="str">
        <f>CONCATENATE("[td]",VLOOKUP(IF((COUNTA(D1533)&gt;0),D1533,VALUE(C1533)),'Lookup tables'!$A$2:$B$42,2,FALSE))</f>
        <v>[td]usel</v>
      </c>
    </row>
    <row r="1532" spans="1:6">
      <c r="A1532" s="19" t="s">
        <v>568</v>
      </c>
      <c r="B1532" s="1" t="s">
        <v>163</v>
      </c>
      <c r="C1532" t="str">
        <f t="shared" si="403"/>
        <v>6</v>
      </c>
      <c r="F1532" s="19" t="s">
        <v>164</v>
      </c>
    </row>
    <row r="1533" spans="1:6">
      <c r="A1533" s="19" t="s">
        <v>481</v>
      </c>
      <c r="B1533" s="1" t="s">
        <v>166</v>
      </c>
      <c r="C1533" t="str">
        <f t="shared" si="403"/>
        <v>2</v>
      </c>
      <c r="F1533" s="19" t="s">
        <v>136</v>
      </c>
    </row>
    <row r="1534" spans="1:6">
      <c r="A1534" s="19" t="s">
        <v>268</v>
      </c>
      <c r="B1534" s="1" t="s">
        <v>168</v>
      </c>
      <c r="C1534" t="str">
        <f t="shared" si="403"/>
        <v>9</v>
      </c>
      <c r="F1534" s="19" t="str">
        <f t="shared" ref="F1534" si="406">CONCATENATE("[th]",B1527)</f>
        <v>[th]Spelupplägg</v>
      </c>
    </row>
    <row r="1535" spans="1:6">
      <c r="A1535" s="19" t="s">
        <v>289</v>
      </c>
      <c r="B1535" s="1" t="s">
        <v>170</v>
      </c>
      <c r="C1535" t="str">
        <f t="shared" si="403"/>
        <v>7</v>
      </c>
      <c r="F1535" s="19" t="s">
        <v>151</v>
      </c>
    </row>
    <row r="1536" spans="1:6">
      <c r="A1536" s="19" t="s">
        <v>569</v>
      </c>
      <c r="B1536" s="1" t="s">
        <v>172</v>
      </c>
      <c r="C1536" t="str">
        <f t="shared" si="403"/>
        <v>783700</v>
      </c>
      <c r="F1536" s="19" t="str">
        <f>CONCATENATE("[td]",VLOOKUP(IF((COUNTA(D1527)&gt;0),D1527,VALUE(C1527)),'Lookup tables'!$A$2:$B$42,2,FALSE))</f>
        <v>[td]magisk</v>
      </c>
    </row>
    <row r="1537" spans="1:6">
      <c r="A1537" s="19" t="s">
        <v>570</v>
      </c>
      <c r="B1537" s="1" t="s">
        <v>174</v>
      </c>
      <c r="C1537" t="str">
        <f t="shared" si="403"/>
        <v>271110</v>
      </c>
      <c r="F1537" s="19" t="s">
        <v>141</v>
      </c>
    </row>
    <row r="1538" spans="1:6">
      <c r="A1538" s="19" t="s">
        <v>571</v>
      </c>
      <c r="B1538" s="1" t="s">
        <v>176</v>
      </c>
      <c r="C1538" t="str">
        <f t="shared" si="403"/>
        <v>41</v>
      </c>
      <c r="F1538" s="19" t="str">
        <f t="shared" ref="F1538" si="407">CONCATENATE("[th]",B1529)</f>
        <v>[th]Framspel</v>
      </c>
    </row>
    <row r="1539" spans="1:6">
      <c r="A1539" s="19" t="s">
        <v>572</v>
      </c>
      <c r="B1539" s="1" t="s">
        <v>178</v>
      </c>
      <c r="C1539" t="str">
        <f t="shared" si="403"/>
        <v>1</v>
      </c>
      <c r="F1539" s="19" t="s">
        <v>151</v>
      </c>
    </row>
    <row r="1540" spans="1:6">
      <c r="A1540" s="19" t="s">
        <v>179</v>
      </c>
      <c r="B1540" s="1" t="s">
        <v>180</v>
      </c>
      <c r="C1540" t="str">
        <f t="shared" si="403"/>
        <v>0</v>
      </c>
      <c r="F1540" s="19" t="str">
        <f>CONCATENATE("[td]",VLOOKUP(IF((COUNTA(D1529)&gt;0),D1529,VALUE(C1529)),'Lookup tables'!$A$2:$B$42,2,FALSE))</f>
        <v>[td]legendarisk</v>
      </c>
    </row>
    <row r="1541" spans="1:6">
      <c r="A1541" s="19" t="s">
        <v>181</v>
      </c>
      <c r="B1541" s="1" t="s">
        <v>182</v>
      </c>
      <c r="C1541" t="str">
        <f t="shared" si="403"/>
        <v>0</v>
      </c>
      <c r="F1541" s="19" t="s">
        <v>164</v>
      </c>
    </row>
    <row r="1542" spans="1:6">
      <c r="A1542" s="19" t="s">
        <v>405</v>
      </c>
      <c r="B1542" s="1" t="s">
        <v>184</v>
      </c>
      <c r="C1542" t="str">
        <f t="shared" si="403"/>
        <v>1</v>
      </c>
      <c r="F1542" s="19" t="s">
        <v>136</v>
      </c>
    </row>
    <row r="1543" spans="1:6">
      <c r="A1543" s="19" t="s">
        <v>185</v>
      </c>
      <c r="B1543" s="1" t="s">
        <v>186</v>
      </c>
      <c r="C1543" t="str">
        <f>RIGHT(A1543,(LEN(A1543)-10))</f>
        <v>1</v>
      </c>
      <c r="F1543" s="19" t="str">
        <f t="shared" ref="F1543" si="408">CONCATENATE("[th]",B1530)</f>
        <v>[th]Ytter</v>
      </c>
    </row>
    <row r="1544" spans="1:6">
      <c r="A1544" s="19" t="s">
        <v>187</v>
      </c>
      <c r="B1544" s="1" t="s">
        <v>188</v>
      </c>
      <c r="C1544" t="str">
        <f>RIGHT(A1544,(LEN(A1544)-9))</f>
        <v>0</v>
      </c>
      <c r="F1544" s="19" t="s">
        <v>151</v>
      </c>
    </row>
    <row r="1545" spans="1:6">
      <c r="A1545" s="19" t="s">
        <v>328</v>
      </c>
      <c r="B1545" s="1" t="s">
        <v>190</v>
      </c>
      <c r="C1545" t="str">
        <f>RIGHT(A1545,(LEN(A1545)-11))</f>
        <v>3</v>
      </c>
      <c r="F1545" s="19" t="str">
        <f>CONCATENATE("[td]",VLOOKUP(IF((COUNTA(D1530)&gt;0),D1530,VALUE(C1530)),'Lookup tables'!$A$2:$B$42,2,FALSE))</f>
        <v>[td]bra</v>
      </c>
    </row>
    <row r="1546" spans="1:6">
      <c r="A1546" s="19" t="s">
        <v>329</v>
      </c>
      <c r="B1546" s="1" t="s">
        <v>190</v>
      </c>
      <c r="F1546" s="19" t="s">
        <v>141</v>
      </c>
    </row>
    <row r="1547" spans="1:6">
      <c r="A1547" s="19" t="s">
        <v>293</v>
      </c>
      <c r="B1547" s="1" t="s">
        <v>193</v>
      </c>
      <c r="C1547" t="str">
        <f>RIGHT(A1547,(LEN(A1547)-11))</f>
        <v>1</v>
      </c>
      <c r="F1547" s="19" t="str">
        <f t="shared" ref="F1547" si="409">CONCATENATE("[th]",B1532)</f>
        <v>[th]Försvar</v>
      </c>
    </row>
    <row r="1548" spans="1:6">
      <c r="A1548" s="19" t="s">
        <v>294</v>
      </c>
      <c r="B1548" s="1" t="s">
        <v>193</v>
      </c>
      <c r="C1548" t="str">
        <f>RIGHT(A1548,(LEN(A1548)-16))</f>
        <v>controversial person</v>
      </c>
      <c r="F1548" s="19" t="s">
        <v>151</v>
      </c>
    </row>
    <row r="1549" spans="1:6">
      <c r="A1549" s="19" t="s">
        <v>235</v>
      </c>
      <c r="B1549" s="1" t="s">
        <v>196</v>
      </c>
      <c r="C1549" t="str">
        <f>RIGHT(A1549,(LEN(A1549)-8))</f>
        <v>3</v>
      </c>
      <c r="F1549" s="19" t="str">
        <f>CONCATENATE("[td]",VLOOKUP(IF((COUNTA(D1532)&gt;0),D1532,VALUE(C1532)),'Lookup tables'!$A$2:$B$42,2,FALSE))</f>
        <v>[td]ypperlig</v>
      </c>
    </row>
    <row r="1550" spans="1:6">
      <c r="A1550" s="19" t="s">
        <v>236</v>
      </c>
      <c r="B1550" s="1" t="s">
        <v>196</v>
      </c>
      <c r="C1550" t="str">
        <f>RIGHT(A1550,(LEN(A1550)-13))</f>
        <v>upright</v>
      </c>
      <c r="F1550" s="19" t="s">
        <v>164</v>
      </c>
    </row>
    <row r="1551" spans="1:6">
      <c r="A1551" s="19" t="s">
        <v>198</v>
      </c>
      <c r="B1551" s="1" t="s">
        <v>199</v>
      </c>
      <c r="C1551" t="str">
        <f>RIGHT(A1551,(LEN(A1551)-15))</f>
        <v>0</v>
      </c>
      <c r="F1551" s="19" t="s">
        <v>136</v>
      </c>
    </row>
    <row r="1552" spans="1:6">
      <c r="A1552" s="19" t="s">
        <v>200</v>
      </c>
      <c r="B1552" s="1" t="s">
        <v>199</v>
      </c>
      <c r="C1552" t="str">
        <f>RIGHT(A1552,(LEN(A1552)-20))</f>
        <v>tranquil</v>
      </c>
      <c r="F1552" s="19" t="str">
        <f t="shared" ref="F1552" si="410">CONCATENATE("[th]",B1528)</f>
        <v>[th]Målgörare</v>
      </c>
    </row>
    <row r="1553" spans="1:6">
      <c r="A1553" s="19" t="s">
        <v>237</v>
      </c>
      <c r="B1553" s="1" t="s">
        <v>202</v>
      </c>
      <c r="C1553" t="str">
        <f>RIGHT(A1553,(LEN(A1553)-12))</f>
        <v/>
      </c>
      <c r="F1553" s="19" t="s">
        <v>151</v>
      </c>
    </row>
    <row r="1554" spans="1:6">
      <c r="A1554" s="19" t="s">
        <v>238</v>
      </c>
      <c r="B1554" s="1" t="s">
        <v>204</v>
      </c>
      <c r="C1554" t="str">
        <f>RIGHT(A1554,(LEN(A1554)-13))</f>
        <v/>
      </c>
      <c r="F1554" s="19" t="str">
        <f>CONCATENATE("[td]",VLOOKUP(IF((COUNTA(D1528)&gt;0),D1528,VALUE(C1528)),'Lookup tables'!$A$2:$B$42,2,FALSE))</f>
        <v>[td]bra</v>
      </c>
    </row>
    <row r="1555" spans="1:6">
      <c r="A1555" s="19" t="s">
        <v>205</v>
      </c>
      <c r="B1555" s="1" t="s">
        <v>206</v>
      </c>
      <c r="C1555" t="str">
        <f>RIGHT(A1555,(LEN(A1555)-7))</f>
        <v>0</v>
      </c>
      <c r="F1555" s="19" t="s">
        <v>141</v>
      </c>
    </row>
    <row r="1556" spans="1:6">
      <c r="A1556" s="19"/>
      <c r="B1556" s="1" t="s">
        <v>208</v>
      </c>
      <c r="C1556" t="e">
        <f>RIGHT(A1556,(LEN(A1556)-13))</f>
        <v>#VALUE!</v>
      </c>
      <c r="F1556" s="19" t="str">
        <f t="shared" ref="F1556" si="411">CONCATENATE("[th]",B1531)</f>
        <v>[th]Fasta situationer</v>
      </c>
    </row>
    <row r="1557" spans="1:6">
      <c r="A1557" s="19" t="s">
        <v>209</v>
      </c>
      <c r="B1557" s="1" t="s">
        <v>210</v>
      </c>
      <c r="C1557" t="str">
        <f>RIGHT(A1557,(LEN(A1557)-15))</f>
        <v>0</v>
      </c>
      <c r="F1557" s="19" t="s">
        <v>151</v>
      </c>
    </row>
    <row r="1558" spans="1:6">
      <c r="A1558" s="19" t="s">
        <v>211</v>
      </c>
      <c r="B1558" s="1" t="s">
        <v>212</v>
      </c>
      <c r="C1558" t="str">
        <f>RIGHT(A1558,(LEN(A1558)-15))</f>
        <v>3000</v>
      </c>
      <c r="F1558" s="19" t="str">
        <f>CONCATENATE("[td]",VLOOKUP(IF((COUNTA(D1531)&gt;0),D1531,VALUE(C1531)),'Lookup tables'!$A$2:$B$42,2,FALSE))</f>
        <v>[td]katastrofal</v>
      </c>
    </row>
    <row r="1559" spans="1:6">
      <c r="A1559" s="19" t="s">
        <v>239</v>
      </c>
      <c r="B1559" s="1" t="s">
        <v>214</v>
      </c>
      <c r="C1559" t="str">
        <f>RIGHT(A1559,(LEN(A1559)-5))</f>
        <v>0</v>
      </c>
      <c r="F1559" s="19" t="s">
        <v>215</v>
      </c>
    </row>
    <row r="1560" spans="1:6" ht="14.4">
      <c r="A1560" s="19" t="s">
        <v>573</v>
      </c>
      <c r="B1560" s="1" t="s">
        <v>217</v>
      </c>
      <c r="C1560" t="str">
        <f>RIGHT(A1560,(LEN(A1560)-8))</f>
        <v>3</v>
      </c>
      <c r="F1560" t="str">
        <f t="shared" ref="F1560:F1623" si="412">IF((COUNTA(D1560)&gt;0),CONCATENATE("Övrigt: ",D1560),"")</f>
        <v/>
      </c>
    </row>
    <row r="1561" spans="1:6">
      <c r="A1561" s="19" t="s">
        <v>574</v>
      </c>
      <c r="B1561" s="11" t="s">
        <v>135</v>
      </c>
      <c r="C1561" s="19" t="str">
        <f>MID(A1561,8,(LEN(A1561)-8))</f>
        <v>205362009</v>
      </c>
      <c r="F1561" s="19" t="str">
        <f t="shared" ref="F1561:F1624" si="413">CONCATENATE("[hr][b]",C1562,"[/b] ","[playerid=",C1561,"]")</f>
        <v>[hr][b]Gunnar 'Äckelbäckaren' Frostenbo[/b] [playerid=205362009]</v>
      </c>
    </row>
    <row r="1562" spans="1:6" ht="14.4">
      <c r="A1562" s="19" t="s">
        <v>575</v>
      </c>
      <c r="B1562" s="11" t="s">
        <v>138</v>
      </c>
      <c r="C1562" s="19" t="str">
        <f>RIGHT(A1562,(LEN(A1562)-5))</f>
        <v>Gunnar 'Äckelbäckaren' Frostenbo</v>
      </c>
      <c r="F1562" t="str">
        <f t="shared" ref="F1562" si="414">CONCATENATE(C1563," år och ",C1564," dagar, TSI = ",C1578,", Lön = ",C1577)</f>
        <v>31 år och 22 dagar, TSI = 173090, Lön = 752400</v>
      </c>
    </row>
    <row r="1563" spans="1:6" ht="14.4">
      <c r="A1563" s="19" t="s">
        <v>139</v>
      </c>
      <c r="B1563" s="1" t="s">
        <v>140</v>
      </c>
      <c r="C1563" t="str">
        <f>RIGHT(A1563,(LEN(A1563)-4))</f>
        <v>31</v>
      </c>
      <c r="F1563" t="str">
        <f>CONCATENATE(VLOOKUP(IF((COUNTA(D1566)&gt;0),D1566,VALUE(C1566)),'Lookup tables'!$A$2:$B$42,2,FALSE)," form, ",VLOOKUP(IF((COUNTA(D1567)&gt;0),D1567,VALUE(C1567)),'Lookup tables'!$A$2:$B$42,2,FALSE)," kondition, ",VLOOKUP(IF((COUNTA(D1575)&gt;0),D1575,VALUE(C1575)),'Lookup tables'!$A$2:$B$42,2,FALSE)," rutin")</f>
        <v>bra form, fenomenal kondition, himmelsk rutin</v>
      </c>
    </row>
    <row r="1564" spans="1:6" ht="14.4">
      <c r="A1564" s="19" t="s">
        <v>576</v>
      </c>
      <c r="B1564" s="1" t="s">
        <v>143</v>
      </c>
      <c r="C1564" t="str">
        <f>RIGHT(A1564,(LEN(A1564)-8))</f>
        <v>22</v>
      </c>
      <c r="F1564" t="str">
        <f>CONCATENATE(IF((COUNTA(C1587)&gt;0),CONCATENATE(C1587,", "),""),IF((LEN(C1594)&gt;0),CONCATENATE(VLOOKUP(VALUE(C1594),'Lookup tables'!$D$25:$E$27,2,FALSE),", "),""),CONCATENATE(VLOOKUP(VALUE(C1576),'Lookup tables'!$A$2:$B$42,2,FALSE)," ledarförmåga, "),CONCATENATE(VLOOKUP(C1589,'Lookup tables'!$D$29:$E$34,2,FALSE),", "),IF(AND((VALUE(C1565)&lt;0),(COUNTA(D1565)&lt;1)),"ingen skada",CONCATENATE("[b]skada +",IF((COUNTA(D1565)&gt;0),D1565,C1565),"[/b]")))</f>
        <v>dålig ledarförmåga, kontroversiell person, ingen skada</v>
      </c>
    </row>
    <row r="1565" spans="1:6" ht="14.4">
      <c r="A1565" s="19" t="s">
        <v>144</v>
      </c>
      <c r="B1565" s="1" t="s">
        <v>145</v>
      </c>
      <c r="C1565" t="str">
        <f t="shared" ref="C1565:C1583" si="415">RIGHT(A1565,(LEN(A1565)-4))</f>
        <v>-1</v>
      </c>
      <c r="F1565" t="s">
        <v>146</v>
      </c>
    </row>
    <row r="1566" spans="1:6">
      <c r="A1566" s="19" t="s">
        <v>280</v>
      </c>
      <c r="B1566" s="1" t="s">
        <v>148</v>
      </c>
      <c r="C1566" t="str">
        <f t="shared" si="415"/>
        <v>5</v>
      </c>
      <c r="F1566" s="19" t="str">
        <f t="shared" ref="F1566:F1629" si="416">CONCATENATE("[th]",B1567)</f>
        <v>[th]Kondition</v>
      </c>
    </row>
    <row r="1567" spans="1:6">
      <c r="A1567" s="19" t="s">
        <v>370</v>
      </c>
      <c r="B1567" s="1" t="s">
        <v>150</v>
      </c>
      <c r="C1567" t="str">
        <f t="shared" si="415"/>
        <v>8</v>
      </c>
      <c r="F1567" s="19" t="s">
        <v>151</v>
      </c>
    </row>
    <row r="1568" spans="1:6">
      <c r="A1568" s="19" t="s">
        <v>281</v>
      </c>
      <c r="B1568" s="1" t="s">
        <v>153</v>
      </c>
      <c r="C1568" t="str">
        <f t="shared" si="415"/>
        <v>18</v>
      </c>
      <c r="F1568" s="19" t="str">
        <f>CONCATENATE("[td]",VLOOKUP(IF((COUNTA(D1567)&gt;0),D1567,VALUE(C1567)),'Lookup tables'!$A$2:$B$42,2,FALSE))</f>
        <v>[td]fenomenal</v>
      </c>
    </row>
    <row r="1569" spans="1:6">
      <c r="A1569" s="19" t="s">
        <v>282</v>
      </c>
      <c r="B1569" s="1" t="s">
        <v>155</v>
      </c>
      <c r="C1569" t="str">
        <f t="shared" si="415"/>
        <v>2</v>
      </c>
      <c r="F1569" s="19" t="s">
        <v>141</v>
      </c>
    </row>
    <row r="1570" spans="1:6">
      <c r="A1570" s="19" t="s">
        <v>283</v>
      </c>
      <c r="B1570" s="1" t="s">
        <v>157</v>
      </c>
      <c r="C1570" t="str">
        <f t="shared" si="415"/>
        <v>13</v>
      </c>
      <c r="F1570" s="19" t="str">
        <f t="shared" ref="F1570" si="417">CONCATENATE("[th]",B1574)</f>
        <v>[th]Målvakt</v>
      </c>
    </row>
    <row r="1571" spans="1:6">
      <c r="A1571" s="19" t="s">
        <v>480</v>
      </c>
      <c r="B1571" s="1" t="s">
        <v>159</v>
      </c>
      <c r="C1571" t="str">
        <f t="shared" si="415"/>
        <v>4</v>
      </c>
      <c r="F1571" s="19" t="s">
        <v>151</v>
      </c>
    </row>
    <row r="1572" spans="1:6">
      <c r="A1572" s="19" t="s">
        <v>359</v>
      </c>
      <c r="B1572" s="1" t="s">
        <v>161</v>
      </c>
      <c r="C1572" t="str">
        <f t="shared" si="415"/>
        <v>3</v>
      </c>
      <c r="F1572" s="19" t="str">
        <f>CONCATENATE("[td]",VLOOKUP(IF((COUNTA(D1574)&gt;0),D1574,VALUE(C1574)),'Lookup tables'!$A$2:$B$42,2,FALSE))</f>
        <v>[td]katastrofal</v>
      </c>
    </row>
    <row r="1573" spans="1:6">
      <c r="A1573" s="19" t="s">
        <v>286</v>
      </c>
      <c r="B1573" s="1" t="s">
        <v>163</v>
      </c>
      <c r="C1573" t="str">
        <f t="shared" si="415"/>
        <v>4</v>
      </c>
      <c r="F1573" s="19" t="s">
        <v>164</v>
      </c>
    </row>
    <row r="1574" spans="1:6">
      <c r="A1574" s="19" t="s">
        <v>287</v>
      </c>
      <c r="B1574" s="1" t="s">
        <v>166</v>
      </c>
      <c r="C1574" t="str">
        <f t="shared" si="415"/>
        <v>1</v>
      </c>
      <c r="F1574" s="19" t="s">
        <v>136</v>
      </c>
    </row>
    <row r="1575" spans="1:6">
      <c r="A1575" s="19" t="s">
        <v>577</v>
      </c>
      <c r="B1575" s="1" t="s">
        <v>168</v>
      </c>
      <c r="C1575" t="str">
        <f t="shared" si="415"/>
        <v>14</v>
      </c>
      <c r="F1575" s="19" t="str">
        <f t="shared" ref="F1575" si="418">CONCATENATE("[th]",B1568)</f>
        <v>[th]Spelupplägg</v>
      </c>
    </row>
    <row r="1576" spans="1:6">
      <c r="A1576" s="19" t="s">
        <v>229</v>
      </c>
      <c r="B1576" s="1" t="s">
        <v>170</v>
      </c>
      <c r="C1576" t="str">
        <f t="shared" si="415"/>
        <v>3</v>
      </c>
      <c r="F1576" s="19" t="s">
        <v>151</v>
      </c>
    </row>
    <row r="1577" spans="1:6">
      <c r="A1577" s="19" t="s">
        <v>578</v>
      </c>
      <c r="B1577" s="1" t="s">
        <v>172</v>
      </c>
      <c r="C1577" t="str">
        <f t="shared" si="415"/>
        <v>752400</v>
      </c>
      <c r="F1577" s="19" t="str">
        <f>CONCATENATE("[td]",VLOOKUP(IF((COUNTA(D1568)&gt;0),D1568,VALUE(C1568)),'Lookup tables'!$A$2:$B$42,2,FALSE))</f>
        <v>[td]magisk</v>
      </c>
    </row>
    <row r="1578" spans="1:6">
      <c r="A1578" s="19" t="s">
        <v>579</v>
      </c>
      <c r="B1578" s="1" t="s">
        <v>174</v>
      </c>
      <c r="C1578" t="str">
        <f t="shared" si="415"/>
        <v>173090</v>
      </c>
      <c r="F1578" s="19" t="s">
        <v>141</v>
      </c>
    </row>
    <row r="1579" spans="1:6">
      <c r="A1579" s="19" t="s">
        <v>580</v>
      </c>
      <c r="B1579" s="1" t="s">
        <v>176</v>
      </c>
      <c r="C1579" t="str">
        <f t="shared" si="415"/>
        <v>65</v>
      </c>
      <c r="F1579" s="19" t="str">
        <f t="shared" ref="F1579" si="419">CONCATENATE("[th]",B1570)</f>
        <v>[th]Framspel</v>
      </c>
    </row>
    <row r="1580" spans="1:6">
      <c r="A1580" s="19" t="s">
        <v>177</v>
      </c>
      <c r="B1580" s="1" t="s">
        <v>178</v>
      </c>
      <c r="C1580" t="str">
        <f t="shared" si="415"/>
        <v>0</v>
      </c>
      <c r="F1580" s="19" t="s">
        <v>151</v>
      </c>
    </row>
    <row r="1581" spans="1:6">
      <c r="A1581" s="19" t="s">
        <v>179</v>
      </c>
      <c r="B1581" s="1" t="s">
        <v>180</v>
      </c>
      <c r="C1581" t="str">
        <f t="shared" si="415"/>
        <v>0</v>
      </c>
      <c r="F1581" s="19" t="str">
        <f>CONCATENATE("[td]",VLOOKUP(IF((COUNTA(D1570)&gt;0),D1570,VALUE(C1570)),'Lookup tables'!$A$2:$B$42,2,FALSE))</f>
        <v>[td]oförglömlig</v>
      </c>
    </row>
    <row r="1582" spans="1:6">
      <c r="A1582" s="19" t="s">
        <v>181</v>
      </c>
      <c r="B1582" s="1" t="s">
        <v>182</v>
      </c>
      <c r="C1582" t="str">
        <f t="shared" si="415"/>
        <v>0</v>
      </c>
      <c r="F1582" s="19" t="s">
        <v>164</v>
      </c>
    </row>
    <row r="1583" spans="1:6">
      <c r="A1583" s="19" t="s">
        <v>183</v>
      </c>
      <c r="B1583" s="1" t="s">
        <v>184</v>
      </c>
      <c r="C1583" t="str">
        <f t="shared" si="415"/>
        <v>0</v>
      </c>
      <c r="F1583" s="19" t="s">
        <v>136</v>
      </c>
    </row>
    <row r="1584" spans="1:6">
      <c r="A1584" s="19" t="s">
        <v>185</v>
      </c>
      <c r="B1584" s="1" t="s">
        <v>186</v>
      </c>
      <c r="C1584" t="str">
        <f>RIGHT(A1584,(LEN(A1584)-10))</f>
        <v>1</v>
      </c>
      <c r="F1584" s="19" t="str">
        <f t="shared" ref="F1584" si="420">CONCATENATE("[th]",B1571)</f>
        <v>[th]Ytter</v>
      </c>
    </row>
    <row r="1585" spans="1:6">
      <c r="A1585" s="19" t="s">
        <v>187</v>
      </c>
      <c r="B1585" s="1" t="s">
        <v>188</v>
      </c>
      <c r="C1585" t="str">
        <f>RIGHT(A1585,(LEN(A1585)-9))</f>
        <v>0</v>
      </c>
      <c r="F1585" s="19" t="s">
        <v>151</v>
      </c>
    </row>
    <row r="1586" spans="1:6">
      <c r="A1586" s="19" t="s">
        <v>363</v>
      </c>
      <c r="B1586" s="1" t="s">
        <v>190</v>
      </c>
      <c r="C1586" t="str">
        <f>RIGHT(A1586,(LEN(A1586)-11))</f>
        <v>5</v>
      </c>
      <c r="F1586" s="19" t="str">
        <f>CONCATENATE("[td]",VLOOKUP(IF((COUNTA(D1571)&gt;0),D1571,VALUE(C1571)),'Lookup tables'!$A$2:$B$42,2,FALSE))</f>
        <v>[td]hyfsad</v>
      </c>
    </row>
    <row r="1587" spans="1:6">
      <c r="A1587" s="19" t="s">
        <v>364</v>
      </c>
      <c r="B1587" s="1" t="s">
        <v>190</v>
      </c>
      <c r="F1587" s="19" t="s">
        <v>141</v>
      </c>
    </row>
    <row r="1588" spans="1:6">
      <c r="A1588" s="19" t="s">
        <v>293</v>
      </c>
      <c r="B1588" s="1" t="s">
        <v>193</v>
      </c>
      <c r="C1588" t="str">
        <f>RIGHT(A1588,(LEN(A1588)-11))</f>
        <v>1</v>
      </c>
      <c r="F1588" s="19" t="str">
        <f t="shared" ref="F1588" si="421">CONCATENATE("[th]",B1573)</f>
        <v>[th]Försvar</v>
      </c>
    </row>
    <row r="1589" spans="1:6">
      <c r="A1589" s="19" t="s">
        <v>294</v>
      </c>
      <c r="B1589" s="1" t="s">
        <v>193</v>
      </c>
      <c r="C1589" t="str">
        <f>RIGHT(A1589,(LEN(A1589)-16))</f>
        <v>controversial person</v>
      </c>
      <c r="F1589" s="19" t="s">
        <v>151</v>
      </c>
    </row>
    <row r="1590" spans="1:6">
      <c r="A1590" s="19" t="s">
        <v>195</v>
      </c>
      <c r="B1590" s="1" t="s">
        <v>196</v>
      </c>
      <c r="C1590" t="str">
        <f>RIGHT(A1590,(LEN(A1590)-8))</f>
        <v>2</v>
      </c>
      <c r="F1590" s="19" t="str">
        <f>CONCATENATE("[td]",VLOOKUP(IF((COUNTA(D1573)&gt;0),D1573,VALUE(C1573)),'Lookup tables'!$A$2:$B$42,2,FALSE))</f>
        <v>[td]hyfsad</v>
      </c>
    </row>
    <row r="1591" spans="1:6">
      <c r="A1591" s="19" t="s">
        <v>197</v>
      </c>
      <c r="B1591" s="1" t="s">
        <v>196</v>
      </c>
      <c r="C1591" t="str">
        <f>RIGHT(A1591,(LEN(A1591)-13))</f>
        <v>honest</v>
      </c>
      <c r="F1591" s="19" t="s">
        <v>164</v>
      </c>
    </row>
    <row r="1592" spans="1:6">
      <c r="A1592" s="19" t="s">
        <v>198</v>
      </c>
      <c r="B1592" s="1" t="s">
        <v>199</v>
      </c>
      <c r="C1592" t="str">
        <f>RIGHT(A1592,(LEN(A1592)-15))</f>
        <v>0</v>
      </c>
      <c r="F1592" s="19" t="s">
        <v>136</v>
      </c>
    </row>
    <row r="1593" spans="1:6">
      <c r="A1593" s="19" t="s">
        <v>200</v>
      </c>
      <c r="B1593" s="1" t="s">
        <v>199</v>
      </c>
      <c r="C1593" t="str">
        <f>RIGHT(A1593,(LEN(A1593)-20))</f>
        <v>tranquil</v>
      </c>
      <c r="F1593" s="19" t="str">
        <f t="shared" ref="F1593" si="422">CONCATENATE("[th]",B1569)</f>
        <v>[th]Målgörare</v>
      </c>
    </row>
    <row r="1594" spans="1:6">
      <c r="A1594" s="19" t="s">
        <v>237</v>
      </c>
      <c r="B1594" s="1" t="s">
        <v>202</v>
      </c>
      <c r="C1594" t="str">
        <f>RIGHT(A1594,(LEN(A1594)-12))</f>
        <v/>
      </c>
      <c r="F1594" s="19" t="s">
        <v>151</v>
      </c>
    </row>
    <row r="1595" spans="1:6">
      <c r="A1595" s="19" t="s">
        <v>238</v>
      </c>
      <c r="B1595" s="1" t="s">
        <v>204</v>
      </c>
      <c r="C1595" t="str">
        <f>RIGHT(A1595,(LEN(A1595)-13))</f>
        <v/>
      </c>
      <c r="F1595" s="19" t="str">
        <f>CONCATENATE("[td]",VLOOKUP(IF((COUNTA(D1569)&gt;0),D1569,VALUE(C1569)),'Lookup tables'!$A$2:$B$42,2,FALSE))</f>
        <v>[td]usel</v>
      </c>
    </row>
    <row r="1596" spans="1:6">
      <c r="A1596" s="19" t="s">
        <v>205</v>
      </c>
      <c r="B1596" s="1" t="s">
        <v>206</v>
      </c>
      <c r="C1596" t="str">
        <f>RIGHT(A1596,(LEN(A1596)-7))</f>
        <v>0</v>
      </c>
      <c r="F1596" s="19" t="s">
        <v>141</v>
      </c>
    </row>
    <row r="1597" spans="1:6">
      <c r="A1597" s="19" t="s">
        <v>351</v>
      </c>
      <c r="B1597" s="1" t="s">
        <v>208</v>
      </c>
      <c r="C1597" t="str">
        <f>RIGHT(A1597,(LEN(A1597)-13))</f>
        <v>100</v>
      </c>
      <c r="F1597" s="19" t="str">
        <f t="shared" ref="F1597" si="423">CONCATENATE("[th]",B1572)</f>
        <v>[th]Fasta situationer</v>
      </c>
    </row>
    <row r="1598" spans="1:6">
      <c r="A1598" s="19" t="s">
        <v>209</v>
      </c>
      <c r="B1598" s="1" t="s">
        <v>210</v>
      </c>
      <c r="C1598" t="str">
        <f>RIGHT(A1598,(LEN(A1598)-15))</f>
        <v>0</v>
      </c>
      <c r="F1598" s="19" t="s">
        <v>151</v>
      </c>
    </row>
    <row r="1599" spans="1:6">
      <c r="A1599" s="19" t="s">
        <v>211</v>
      </c>
      <c r="B1599" s="1" t="s">
        <v>212</v>
      </c>
      <c r="C1599" t="str">
        <f>RIGHT(A1599,(LEN(A1599)-15))</f>
        <v>3000</v>
      </c>
      <c r="F1599" s="19" t="str">
        <f>CONCATENATE("[td]",VLOOKUP(IF((COUNTA(D1572)&gt;0),D1572,VALUE(C1572)),'Lookup tables'!$A$2:$B$42,2,FALSE))</f>
        <v>[td]dålig</v>
      </c>
    </row>
    <row r="1600" spans="1:6">
      <c r="A1600" s="19" t="s">
        <v>422</v>
      </c>
      <c r="B1600" s="1" t="s">
        <v>214</v>
      </c>
      <c r="C1600" t="str">
        <f>RIGHT(A1600,(LEN(A1600)-5))</f>
        <v>9</v>
      </c>
      <c r="F1600" s="19" t="s">
        <v>215</v>
      </c>
    </row>
    <row r="1601" spans="1:6" ht="14.4">
      <c r="A1601" s="19" t="s">
        <v>240</v>
      </c>
      <c r="B1601" s="1" t="s">
        <v>217</v>
      </c>
      <c r="C1601" t="str">
        <f>RIGHT(A1601,(LEN(A1601)-8))</f>
        <v>0</v>
      </c>
      <c r="F1601" t="str">
        <f t="shared" ref="F1601:F1664" si="424">IF((COUNTA(D1601)&gt;0),CONCATENATE("Övrigt: ",D1601),"")</f>
        <v/>
      </c>
    </row>
    <row r="1602" spans="1:6">
      <c r="A1602" s="19" t="s">
        <v>581</v>
      </c>
      <c r="B1602" s="11" t="s">
        <v>135</v>
      </c>
      <c r="C1602" s="19" t="str">
        <f>MID(A1602,8,(LEN(A1602)-8))</f>
        <v>209176601</v>
      </c>
      <c r="F1602" s="19" t="str">
        <f t="shared" ref="F1602:F1665" si="425">CONCATENATE("[hr][b]",C1603,"[/b] ","[playerid=",C1602,"]")</f>
        <v>[hr][b]Håkan 'Frälsaren' Berntsson[/b] [playerid=209176601]</v>
      </c>
    </row>
    <row r="1603" spans="1:6" ht="14.4">
      <c r="A1603" s="19" t="s">
        <v>582</v>
      </c>
      <c r="B1603" s="11" t="s">
        <v>138</v>
      </c>
      <c r="C1603" s="19" t="str">
        <f>RIGHT(A1603,(LEN(A1603)-5))</f>
        <v>Håkan 'Frälsaren' Berntsson</v>
      </c>
      <c r="F1603" t="str">
        <f t="shared" ref="F1603" si="426">CONCATENATE(C1604," år och ",C1605," dagar, TSI = ",C1619,", Lön = ",C1618)</f>
        <v>30 år och 103 dagar, TSI = 290930, Lön = 693600</v>
      </c>
    </row>
    <row r="1604" spans="1:6" ht="14.4">
      <c r="A1604" s="19" t="s">
        <v>345</v>
      </c>
      <c r="B1604" s="1" t="s">
        <v>140</v>
      </c>
      <c r="C1604" t="str">
        <f>RIGHT(A1604,(LEN(A1604)-4))</f>
        <v>30</v>
      </c>
      <c r="F1604" t="str">
        <f>CONCATENATE(VLOOKUP(IF((COUNTA(D1607)&gt;0),D1607,VALUE(C1607)),'Lookup tables'!$A$2:$B$42,2,FALSE)," form, ",VLOOKUP(IF((COUNTA(D1608)&gt;0),D1608,VALUE(C1608)),'Lookup tables'!$A$2:$B$42,2,FALSE)," kondition, ",VLOOKUP(IF((COUNTA(D1616)&gt;0),D1616,VALUE(C1616)),'Lookup tables'!$A$2:$B$42,2,FALSE)," rutin")</f>
        <v>enastående form, enastående kondition, mytomspunnen rutin</v>
      </c>
    </row>
    <row r="1605" spans="1:6" ht="14.4">
      <c r="A1605" s="19" t="s">
        <v>583</v>
      </c>
      <c r="B1605" s="1" t="s">
        <v>143</v>
      </c>
      <c r="C1605" t="str">
        <f>RIGHT(A1605,(LEN(A1605)-8))</f>
        <v>103</v>
      </c>
      <c r="F1605" t="str">
        <f>CONCATENATE(IF((COUNTA(C1628)&gt;0),CONCATENATE(C1628,", "),""),IF((LEN(C1635)&gt;0),CONCATENATE(VLOOKUP(VALUE(C1635),'Lookup tables'!$D$25:$E$27,2,FALSE),", "),""),CONCATENATE(VLOOKUP(VALUE(C1617),'Lookup tables'!$A$2:$B$42,2,FALSE)," ledarförmåga, "),CONCATENATE(VLOOKUP(C1630,'Lookup tables'!$D$29:$E$34,2,FALSE),", "),IF(AND((VALUE(C1606)&lt;0),(COUNTA(D1606)&lt;1)),"ingen skada",CONCATENATE("[b]skada +",IF((COUNTA(D1606)&gt;0),D1606,C1606),"[/b]")))</f>
        <v>hyfsad ledarförmåga, otrevlig typ, ingen skada</v>
      </c>
    </row>
    <row r="1606" spans="1:6" ht="14.4">
      <c r="A1606" s="19" t="s">
        <v>144</v>
      </c>
      <c r="B1606" s="1" t="s">
        <v>145</v>
      </c>
      <c r="C1606" t="str">
        <f t="shared" ref="C1606:C1624" si="427">RIGHT(A1606,(LEN(A1606)-4))</f>
        <v>-1</v>
      </c>
      <c r="F1606" t="s">
        <v>146</v>
      </c>
    </row>
    <row r="1607" spans="1:6">
      <c r="A1607" s="19" t="s">
        <v>245</v>
      </c>
      <c r="B1607" s="1" t="s">
        <v>148</v>
      </c>
      <c r="C1607" t="str">
        <f t="shared" si="427"/>
        <v>7</v>
      </c>
      <c r="F1607" s="19" t="str">
        <f t="shared" ref="F1607:F1670" si="428">CONCATENATE("[th]",B1608)</f>
        <v>[th]Kondition</v>
      </c>
    </row>
    <row r="1608" spans="1:6">
      <c r="A1608" s="19" t="s">
        <v>223</v>
      </c>
      <c r="B1608" s="1" t="s">
        <v>150</v>
      </c>
      <c r="C1608" t="str">
        <f t="shared" si="427"/>
        <v>7</v>
      </c>
      <c r="F1608" s="19" t="s">
        <v>151</v>
      </c>
    </row>
    <row r="1609" spans="1:6">
      <c r="A1609" s="19" t="s">
        <v>281</v>
      </c>
      <c r="B1609" s="1" t="s">
        <v>153</v>
      </c>
      <c r="C1609" t="str">
        <f t="shared" si="427"/>
        <v>18</v>
      </c>
      <c r="F1609" s="19" t="str">
        <f>CONCATENATE("[td]",VLOOKUP(IF((COUNTA(D1608)&gt;0),D1608,VALUE(C1608)),'Lookup tables'!$A$2:$B$42,2,FALSE))</f>
        <v>[td]enastående</v>
      </c>
    </row>
    <row r="1610" spans="1:6">
      <c r="A1610" s="19" t="s">
        <v>320</v>
      </c>
      <c r="B1610" s="1" t="s">
        <v>155</v>
      </c>
      <c r="C1610" t="str">
        <f t="shared" si="427"/>
        <v>4</v>
      </c>
      <c r="F1610" s="19" t="s">
        <v>141</v>
      </c>
    </row>
    <row r="1611" spans="1:6">
      <c r="A1611" s="19" t="s">
        <v>584</v>
      </c>
      <c r="B1611" s="1" t="s">
        <v>157</v>
      </c>
      <c r="C1611" t="str">
        <f t="shared" si="427"/>
        <v>14</v>
      </c>
      <c r="F1611" s="19" t="str">
        <f t="shared" ref="F1611" si="429">CONCATENATE("[th]",B1615)</f>
        <v>[th]Målvakt</v>
      </c>
    </row>
    <row r="1612" spans="1:6">
      <c r="A1612" s="19" t="s">
        <v>225</v>
      </c>
      <c r="B1612" s="1" t="s">
        <v>159</v>
      </c>
      <c r="C1612" t="str">
        <f t="shared" si="427"/>
        <v>2</v>
      </c>
      <c r="F1612" s="19" t="s">
        <v>151</v>
      </c>
    </row>
    <row r="1613" spans="1:6">
      <c r="A1613" s="19" t="s">
        <v>585</v>
      </c>
      <c r="B1613" s="1" t="s">
        <v>161</v>
      </c>
      <c r="C1613" t="str">
        <f t="shared" si="427"/>
        <v>5</v>
      </c>
      <c r="F1613" s="19" t="str">
        <f>CONCATENATE("[td]",VLOOKUP(IF((COUNTA(D1615)&gt;0),D1615,VALUE(C1615)),'Lookup tables'!$A$2:$B$42,2,FALSE))</f>
        <v>[td]katastrofal</v>
      </c>
    </row>
    <row r="1614" spans="1:6">
      <c r="A1614" s="19" t="s">
        <v>568</v>
      </c>
      <c r="B1614" s="1" t="s">
        <v>163</v>
      </c>
      <c r="C1614" t="str">
        <f t="shared" si="427"/>
        <v>6</v>
      </c>
      <c r="F1614" s="19" t="s">
        <v>164</v>
      </c>
    </row>
    <row r="1615" spans="1:6">
      <c r="A1615" s="19" t="s">
        <v>287</v>
      </c>
      <c r="B1615" s="1" t="s">
        <v>166</v>
      </c>
      <c r="C1615" t="str">
        <f t="shared" si="427"/>
        <v>1</v>
      </c>
      <c r="F1615" s="19" t="s">
        <v>136</v>
      </c>
    </row>
    <row r="1616" spans="1:6">
      <c r="A1616" s="19" t="s">
        <v>586</v>
      </c>
      <c r="B1616" s="1" t="s">
        <v>168</v>
      </c>
      <c r="C1616" t="str">
        <f t="shared" si="427"/>
        <v>17</v>
      </c>
      <c r="F1616" s="19" t="str">
        <f t="shared" ref="F1616" si="430">CONCATENATE("[th]",B1609)</f>
        <v>[th]Spelupplägg</v>
      </c>
    </row>
    <row r="1617" spans="1:6">
      <c r="A1617" s="19" t="s">
        <v>401</v>
      </c>
      <c r="B1617" s="1" t="s">
        <v>170</v>
      </c>
      <c r="C1617" t="str">
        <f t="shared" si="427"/>
        <v>4</v>
      </c>
      <c r="F1617" s="19" t="s">
        <v>151</v>
      </c>
    </row>
    <row r="1618" spans="1:6">
      <c r="A1618" s="19" t="s">
        <v>587</v>
      </c>
      <c r="B1618" s="1" t="s">
        <v>172</v>
      </c>
      <c r="C1618" t="str">
        <f t="shared" si="427"/>
        <v>693600</v>
      </c>
      <c r="F1618" s="19" t="str">
        <f>CONCATENATE("[td]",VLOOKUP(IF((COUNTA(D1609)&gt;0),D1609,VALUE(C1609)),'Lookup tables'!$A$2:$B$42,2,FALSE))</f>
        <v>[td]magisk</v>
      </c>
    </row>
    <row r="1619" spans="1:6">
      <c r="A1619" s="19" t="s">
        <v>588</v>
      </c>
      <c r="B1619" s="1" t="s">
        <v>174</v>
      </c>
      <c r="C1619" t="str">
        <f t="shared" si="427"/>
        <v>290930</v>
      </c>
      <c r="F1619" s="19" t="s">
        <v>141</v>
      </c>
    </row>
    <row r="1620" spans="1:6">
      <c r="A1620" s="19" t="s">
        <v>589</v>
      </c>
      <c r="B1620" s="1" t="s">
        <v>176</v>
      </c>
      <c r="C1620" t="str">
        <f t="shared" si="427"/>
        <v>45</v>
      </c>
      <c r="F1620" s="19" t="str">
        <f t="shared" ref="F1620" si="431">CONCATENATE("[th]",B1611)</f>
        <v>[th]Framspel</v>
      </c>
    </row>
    <row r="1621" spans="1:6">
      <c r="A1621" s="19" t="s">
        <v>177</v>
      </c>
      <c r="B1621" s="1" t="s">
        <v>178</v>
      </c>
      <c r="C1621" t="str">
        <f t="shared" si="427"/>
        <v>0</v>
      </c>
      <c r="F1621" s="19" t="s">
        <v>151</v>
      </c>
    </row>
    <row r="1622" spans="1:6">
      <c r="A1622" s="19" t="s">
        <v>179</v>
      </c>
      <c r="B1622" s="1" t="s">
        <v>180</v>
      </c>
      <c r="C1622" t="str">
        <f t="shared" si="427"/>
        <v>0</v>
      </c>
      <c r="F1622" s="19" t="str">
        <f>CONCATENATE("[td]",VLOOKUP(IF((COUNTA(D1611)&gt;0),D1611,VALUE(C1611)),'Lookup tables'!$A$2:$B$42,2,FALSE))</f>
        <v>[td]himmelsk</v>
      </c>
    </row>
    <row r="1623" spans="1:6">
      <c r="A1623" s="19" t="s">
        <v>181</v>
      </c>
      <c r="B1623" s="1" t="s">
        <v>182</v>
      </c>
      <c r="C1623" t="str">
        <f t="shared" si="427"/>
        <v>0</v>
      </c>
      <c r="F1623" s="19" t="s">
        <v>164</v>
      </c>
    </row>
    <row r="1624" spans="1:6">
      <c r="A1624" s="19" t="s">
        <v>183</v>
      </c>
      <c r="B1624" s="1" t="s">
        <v>184</v>
      </c>
      <c r="C1624" t="str">
        <f t="shared" si="427"/>
        <v>0</v>
      </c>
      <c r="F1624" s="19" t="s">
        <v>136</v>
      </c>
    </row>
    <row r="1625" spans="1:6">
      <c r="A1625" s="19" t="s">
        <v>185</v>
      </c>
      <c r="B1625" s="1" t="s">
        <v>186</v>
      </c>
      <c r="C1625" t="str">
        <f>RIGHT(A1625,(LEN(A1625)-10))</f>
        <v>1</v>
      </c>
      <c r="F1625" s="19" t="str">
        <f t="shared" ref="F1625" si="432">CONCATENATE("[th]",B1612)</f>
        <v>[th]Ytter</v>
      </c>
    </row>
    <row r="1626" spans="1:6">
      <c r="A1626" s="19" t="s">
        <v>187</v>
      </c>
      <c r="B1626" s="1" t="s">
        <v>188</v>
      </c>
      <c r="C1626" t="str">
        <f>RIGHT(A1626,(LEN(A1626)-9))</f>
        <v>0</v>
      </c>
      <c r="F1626" s="19" t="s">
        <v>151</v>
      </c>
    </row>
    <row r="1627" spans="1:6">
      <c r="A1627" s="19" t="s">
        <v>189</v>
      </c>
      <c r="B1627" s="1" t="s">
        <v>190</v>
      </c>
      <c r="C1627" t="str">
        <f>RIGHT(A1627,(LEN(A1627)-11))</f>
        <v>0</v>
      </c>
      <c r="F1627" s="19" t="str">
        <f>CONCATENATE("[td]",VLOOKUP(IF((COUNTA(D1612)&gt;0),D1612,VALUE(C1612)),'Lookup tables'!$A$2:$B$42,2,FALSE))</f>
        <v>[td]usel</v>
      </c>
    </row>
    <row r="1628" spans="1:6">
      <c r="A1628" s="19" t="s">
        <v>191</v>
      </c>
      <c r="B1628" s="1" t="s">
        <v>190</v>
      </c>
      <c r="F1628" s="19" t="s">
        <v>141</v>
      </c>
    </row>
    <row r="1629" spans="1:6">
      <c r="A1629" s="19" t="s">
        <v>233</v>
      </c>
      <c r="B1629" s="1" t="s">
        <v>193</v>
      </c>
      <c r="C1629" t="str">
        <f>RIGHT(A1629,(LEN(A1629)-11))</f>
        <v>0</v>
      </c>
      <c r="F1629" s="19" t="str">
        <f t="shared" ref="F1629" si="433">CONCATENATE("[th]",B1614)</f>
        <v>[th]Försvar</v>
      </c>
    </row>
    <row r="1630" spans="1:6">
      <c r="A1630" s="19" t="s">
        <v>234</v>
      </c>
      <c r="B1630" s="1" t="s">
        <v>193</v>
      </c>
      <c r="C1630" t="str">
        <f>RIGHT(A1630,(LEN(A1630)-16))</f>
        <v>nasty fellow</v>
      </c>
      <c r="F1630" s="19" t="s">
        <v>151</v>
      </c>
    </row>
    <row r="1631" spans="1:6">
      <c r="A1631" s="19" t="s">
        <v>235</v>
      </c>
      <c r="B1631" s="1" t="s">
        <v>196</v>
      </c>
      <c r="C1631" t="str">
        <f>RIGHT(A1631,(LEN(A1631)-8))</f>
        <v>3</v>
      </c>
      <c r="F1631" s="19" t="str">
        <f>CONCATENATE("[td]",VLOOKUP(IF((COUNTA(D1614)&gt;0),D1614,VALUE(C1614)),'Lookup tables'!$A$2:$B$42,2,FALSE))</f>
        <v>[td]ypperlig</v>
      </c>
    </row>
    <row r="1632" spans="1:6">
      <c r="A1632" s="19" t="s">
        <v>236</v>
      </c>
      <c r="B1632" s="1" t="s">
        <v>196</v>
      </c>
      <c r="C1632" t="str">
        <f>RIGHT(A1632,(LEN(A1632)-13))</f>
        <v>upright</v>
      </c>
      <c r="F1632" s="19" t="s">
        <v>164</v>
      </c>
    </row>
    <row r="1633" spans="1:6">
      <c r="A1633" s="19" t="s">
        <v>258</v>
      </c>
      <c r="B1633" s="1" t="s">
        <v>199</v>
      </c>
      <c r="C1633" t="str">
        <f>RIGHT(A1633,(LEN(A1633)-15))</f>
        <v>1</v>
      </c>
      <c r="F1633" s="19" t="s">
        <v>136</v>
      </c>
    </row>
    <row r="1634" spans="1:6">
      <c r="A1634" s="19" t="s">
        <v>259</v>
      </c>
      <c r="B1634" s="1" t="s">
        <v>199</v>
      </c>
      <c r="C1634" t="str">
        <f>RIGHT(A1634,(LEN(A1634)-20))</f>
        <v>calm</v>
      </c>
      <c r="F1634" s="19" t="str">
        <f t="shared" ref="F1634" si="434">CONCATENATE("[th]",B1610)</f>
        <v>[th]Målgörare</v>
      </c>
    </row>
    <row r="1635" spans="1:6">
      <c r="A1635" s="19" t="s">
        <v>237</v>
      </c>
      <c r="B1635" s="1" t="s">
        <v>202</v>
      </c>
      <c r="C1635" t="str">
        <f>RIGHT(A1635,(LEN(A1635)-12))</f>
        <v/>
      </c>
      <c r="F1635" s="19" t="s">
        <v>151</v>
      </c>
    </row>
    <row r="1636" spans="1:6">
      <c r="A1636" s="19" t="s">
        <v>238</v>
      </c>
      <c r="B1636" s="1" t="s">
        <v>204</v>
      </c>
      <c r="C1636" t="str">
        <f>RIGHT(A1636,(LEN(A1636)-13))</f>
        <v/>
      </c>
      <c r="F1636" s="19" t="str">
        <f>CONCATENATE("[td]",VLOOKUP(IF((COUNTA(D1610)&gt;0),D1610,VALUE(C1610)),'Lookup tables'!$A$2:$B$42,2,FALSE))</f>
        <v>[td]hyfsad</v>
      </c>
    </row>
    <row r="1637" spans="1:6">
      <c r="A1637" s="19" t="s">
        <v>205</v>
      </c>
      <c r="B1637" s="1" t="s">
        <v>206</v>
      </c>
      <c r="C1637" t="str">
        <f>RIGHT(A1637,(LEN(A1637)-7))</f>
        <v>0</v>
      </c>
      <c r="F1637" s="19" t="s">
        <v>141</v>
      </c>
    </row>
    <row r="1638" spans="1:6">
      <c r="A1638" s="19" t="s">
        <v>590</v>
      </c>
      <c r="B1638" s="1" t="s">
        <v>208</v>
      </c>
      <c r="C1638" t="str">
        <f>RIGHT(A1638,(LEN(A1638)-13))</f>
        <v>9</v>
      </c>
      <c r="F1638" s="19" t="str">
        <f t="shared" ref="F1638" si="435">CONCATENATE("[th]",B1613)</f>
        <v>[th]Fasta situationer</v>
      </c>
    </row>
    <row r="1639" spans="1:6">
      <c r="A1639" s="19" t="s">
        <v>209</v>
      </c>
      <c r="B1639" s="1" t="s">
        <v>210</v>
      </c>
      <c r="C1639" t="str">
        <f>RIGHT(A1639,(LEN(A1639)-15))</f>
        <v>0</v>
      </c>
      <c r="F1639" s="19" t="s">
        <v>151</v>
      </c>
    </row>
    <row r="1640" spans="1:6">
      <c r="A1640" s="19" t="s">
        <v>211</v>
      </c>
      <c r="B1640" s="1" t="s">
        <v>212</v>
      </c>
      <c r="C1640" t="str">
        <f>RIGHT(A1640,(LEN(A1640)-15))</f>
        <v>3000</v>
      </c>
      <c r="F1640" s="19" t="str">
        <f>CONCATENATE("[td]",VLOOKUP(IF((COUNTA(D1613)&gt;0),D1613,VALUE(C1613)),'Lookup tables'!$A$2:$B$42,2,FALSE))</f>
        <v>[td]bra</v>
      </c>
    </row>
    <row r="1641" spans="1:6">
      <c r="A1641" s="19" t="s">
        <v>342</v>
      </c>
      <c r="B1641" s="1" t="s">
        <v>214</v>
      </c>
      <c r="C1641" t="str">
        <f>RIGHT(A1641,(LEN(A1641)-5))</f>
        <v>3</v>
      </c>
      <c r="F1641" s="19" t="s">
        <v>215</v>
      </c>
    </row>
    <row r="1642" spans="1:6" ht="14.4">
      <c r="A1642" s="19" t="s">
        <v>591</v>
      </c>
      <c r="B1642" s="1" t="s">
        <v>217</v>
      </c>
      <c r="C1642" t="str">
        <f>RIGHT(A1642,(LEN(A1642)-8))</f>
        <v>17</v>
      </c>
      <c r="F1642" t="str">
        <f t="shared" ref="F1642:F1705" si="436">IF((COUNTA(D1642)&gt;0),CONCATENATE("Övrigt: ",D1642),"")</f>
        <v/>
      </c>
    </row>
    <row r="1643" spans="1:6">
      <c r="A1643" s="19" t="s">
        <v>592</v>
      </c>
      <c r="B1643" s="11" t="s">
        <v>135</v>
      </c>
      <c r="C1643" s="19" t="str">
        <f>MID(A1643,8,(LEN(A1643)-8))</f>
        <v>201103517</v>
      </c>
      <c r="F1643" s="19" t="str">
        <f t="shared" ref="F1643:F1706" si="437">CONCATENATE("[hr][b]",C1644,"[/b] ","[playerid=",C1643,"]")</f>
        <v>[hr][b]Hans 'Bananen' Lindmar[/b] [playerid=201103517]</v>
      </c>
    </row>
    <row r="1644" spans="1:6" ht="14.4">
      <c r="A1644" s="19" t="s">
        <v>593</v>
      </c>
      <c r="B1644" s="11" t="s">
        <v>138</v>
      </c>
      <c r="C1644" s="19" t="str">
        <f>RIGHT(A1644,(LEN(A1644)-5))</f>
        <v>Hans 'Bananen' Lindmar</v>
      </c>
      <c r="F1644" t="str">
        <f t="shared" ref="F1644" si="438">CONCATENATE(C1645," år och ",C1646," dagar, TSI = ",C1660,", Lön = ",C1659)</f>
        <v>31 år och 89 dagar, TSI = 105130, Lön = 683900</v>
      </c>
    </row>
    <row r="1645" spans="1:6" ht="14.4">
      <c r="A1645" s="19" t="s">
        <v>139</v>
      </c>
      <c r="B1645" s="1" t="s">
        <v>140</v>
      </c>
      <c r="C1645" t="str">
        <f>RIGHT(A1645,(LEN(A1645)-4))</f>
        <v>31</v>
      </c>
      <c r="F1645" t="str">
        <f>CONCATENATE(VLOOKUP(IF((COUNTA(D1648)&gt;0),D1648,VALUE(C1648)),'Lookup tables'!$A$2:$B$42,2,FALSE)," form, ",VLOOKUP(IF((COUNTA(D1649)&gt;0),D1649,VALUE(C1649)),'Lookup tables'!$A$2:$B$42,2,FALSE)," kondition, ",VLOOKUP(IF((COUNTA(D1657)&gt;0),D1657,VALUE(C1657)),'Lookup tables'!$A$2:$B$42,2,FALSE)," rutin")</f>
        <v>usel form, enastående kondition, gudabenådad rutin</v>
      </c>
    </row>
    <row r="1646" spans="1:6" ht="14.4">
      <c r="A1646" s="19" t="s">
        <v>594</v>
      </c>
      <c r="B1646" s="1" t="s">
        <v>143</v>
      </c>
      <c r="C1646" t="str">
        <f>RIGHT(A1646,(LEN(A1646)-8))</f>
        <v>89</v>
      </c>
      <c r="F1646" t="str">
        <f>CONCATENATE(IF((COUNTA(C1669)&gt;0),CONCATENATE(C1669,", "),""),IF((LEN(C1676)&gt;0),CONCATENATE(VLOOKUP(VALUE(C1676),'Lookup tables'!$D$25:$E$27,2,FALSE),", "),""),CONCATENATE(VLOOKUP(VALUE(C1658),'Lookup tables'!$A$2:$B$42,2,FALSE)," ledarförmåga, "),CONCATENATE(VLOOKUP(C1671,'Lookup tables'!$D$29:$E$34,2,FALSE),", "),IF(AND((VALUE(C1647)&lt;0),(COUNTA(D1647)&lt;1)),"ingen skada",CONCATENATE("[b]skada +",IF((COUNTA(D1647)&gt;0),D1647,C1647),"[/b]")))</f>
        <v>dålig ledarförmåga, genomsympatisk kille, ingen skada</v>
      </c>
    </row>
    <row r="1647" spans="1:6" ht="14.4">
      <c r="A1647" s="19" t="s">
        <v>144</v>
      </c>
      <c r="B1647" s="1" t="s">
        <v>145</v>
      </c>
      <c r="C1647" t="str">
        <f t="shared" ref="C1647:C1665" si="439">RIGHT(A1647,(LEN(A1647)-4))</f>
        <v>-1</v>
      </c>
      <c r="F1647" t="s">
        <v>146</v>
      </c>
    </row>
    <row r="1648" spans="1:6">
      <c r="A1648" s="19" t="s">
        <v>595</v>
      </c>
      <c r="B1648" s="1" t="s">
        <v>148</v>
      </c>
      <c r="C1648" t="str">
        <f t="shared" si="439"/>
        <v>2</v>
      </c>
      <c r="F1648" s="19" t="str">
        <f t="shared" ref="F1648:F1711" si="440">CONCATENATE("[th]",B1649)</f>
        <v>[th]Kondition</v>
      </c>
    </row>
    <row r="1649" spans="1:6">
      <c r="A1649" s="19" t="s">
        <v>223</v>
      </c>
      <c r="B1649" s="1" t="s">
        <v>150</v>
      </c>
      <c r="C1649" t="str">
        <f t="shared" si="439"/>
        <v>7</v>
      </c>
      <c r="F1649" s="19" t="s">
        <v>151</v>
      </c>
    </row>
    <row r="1650" spans="1:6">
      <c r="A1650" s="19" t="s">
        <v>281</v>
      </c>
      <c r="B1650" s="1" t="s">
        <v>153</v>
      </c>
      <c r="C1650" t="str">
        <f t="shared" si="439"/>
        <v>18</v>
      </c>
      <c r="F1650" s="19" t="str">
        <f>CONCATENATE("[td]",VLOOKUP(IF((COUNTA(D1649)&gt;0),D1649,VALUE(C1649)),'Lookup tables'!$A$2:$B$42,2,FALSE))</f>
        <v>[td]enastående</v>
      </c>
    </row>
    <row r="1651" spans="1:6">
      <c r="A1651" s="19" t="s">
        <v>358</v>
      </c>
      <c r="B1651" s="1" t="s">
        <v>155</v>
      </c>
      <c r="C1651" t="str">
        <f t="shared" si="439"/>
        <v>3</v>
      </c>
      <c r="F1651" s="19" t="s">
        <v>141</v>
      </c>
    </row>
    <row r="1652" spans="1:6">
      <c r="A1652" s="19" t="s">
        <v>283</v>
      </c>
      <c r="B1652" s="1" t="s">
        <v>157</v>
      </c>
      <c r="C1652" t="str">
        <f t="shared" si="439"/>
        <v>13</v>
      </c>
      <c r="F1652" s="19" t="str">
        <f t="shared" ref="F1652" si="441">CONCATENATE("[th]",B1656)</f>
        <v>[th]Målvakt</v>
      </c>
    </row>
    <row r="1653" spans="1:6">
      <c r="A1653" s="19" t="s">
        <v>225</v>
      </c>
      <c r="B1653" s="1" t="s">
        <v>159</v>
      </c>
      <c r="C1653" t="str">
        <f t="shared" si="439"/>
        <v>2</v>
      </c>
      <c r="F1653" s="19" t="s">
        <v>151</v>
      </c>
    </row>
    <row r="1654" spans="1:6">
      <c r="A1654" s="19" t="s">
        <v>359</v>
      </c>
      <c r="B1654" s="1" t="s">
        <v>161</v>
      </c>
      <c r="C1654" t="str">
        <f t="shared" si="439"/>
        <v>3</v>
      </c>
      <c r="F1654" s="19" t="str">
        <f>CONCATENATE("[td]",VLOOKUP(IF((COUNTA(D1656)&gt;0),D1656,VALUE(C1656)),'Lookup tables'!$A$2:$B$42,2,FALSE))</f>
        <v>[td]katastrofal</v>
      </c>
    </row>
    <row r="1655" spans="1:6">
      <c r="A1655" s="19" t="s">
        <v>568</v>
      </c>
      <c r="B1655" s="1" t="s">
        <v>163</v>
      </c>
      <c r="C1655" t="str">
        <f t="shared" si="439"/>
        <v>6</v>
      </c>
      <c r="F1655" s="19" t="s">
        <v>164</v>
      </c>
    </row>
    <row r="1656" spans="1:6">
      <c r="A1656" s="19" t="s">
        <v>287</v>
      </c>
      <c r="B1656" s="1" t="s">
        <v>166</v>
      </c>
      <c r="C1656" t="str">
        <f t="shared" si="439"/>
        <v>1</v>
      </c>
      <c r="F1656" s="19" t="s">
        <v>136</v>
      </c>
    </row>
    <row r="1657" spans="1:6">
      <c r="A1657" s="19" t="s">
        <v>596</v>
      </c>
      <c r="B1657" s="1" t="s">
        <v>168</v>
      </c>
      <c r="C1657" t="str">
        <f t="shared" si="439"/>
        <v>11</v>
      </c>
      <c r="F1657" s="19" t="str">
        <f t="shared" ref="F1657" si="442">CONCATENATE("[th]",B1650)</f>
        <v>[th]Spelupplägg</v>
      </c>
    </row>
    <row r="1658" spans="1:6">
      <c r="A1658" s="19" t="s">
        <v>229</v>
      </c>
      <c r="B1658" s="1" t="s">
        <v>170</v>
      </c>
      <c r="C1658" t="str">
        <f t="shared" si="439"/>
        <v>3</v>
      </c>
      <c r="F1658" s="19" t="s">
        <v>151</v>
      </c>
    </row>
    <row r="1659" spans="1:6">
      <c r="A1659" s="19" t="s">
        <v>597</v>
      </c>
      <c r="B1659" s="1" t="s">
        <v>172</v>
      </c>
      <c r="C1659" t="str">
        <f t="shared" si="439"/>
        <v>683900</v>
      </c>
      <c r="F1659" s="19" t="str">
        <f>CONCATENATE("[td]",VLOOKUP(IF((COUNTA(D1650)&gt;0),D1650,VALUE(C1650)),'Lookup tables'!$A$2:$B$42,2,FALSE))</f>
        <v>[td]magisk</v>
      </c>
    </row>
    <row r="1660" spans="1:6">
      <c r="A1660" s="19" t="s">
        <v>598</v>
      </c>
      <c r="B1660" s="1" t="s">
        <v>174</v>
      </c>
      <c r="C1660" t="str">
        <f t="shared" si="439"/>
        <v>105130</v>
      </c>
      <c r="F1660" s="19" t="s">
        <v>141</v>
      </c>
    </row>
    <row r="1661" spans="1:6">
      <c r="A1661" s="19" t="s">
        <v>599</v>
      </c>
      <c r="B1661" s="1" t="s">
        <v>176</v>
      </c>
      <c r="C1661" t="str">
        <f t="shared" si="439"/>
        <v>66</v>
      </c>
      <c r="F1661" s="19" t="str">
        <f t="shared" ref="F1661" si="443">CONCATENATE("[th]",B1652)</f>
        <v>[th]Framspel</v>
      </c>
    </row>
    <row r="1662" spans="1:6">
      <c r="A1662" s="19" t="s">
        <v>177</v>
      </c>
      <c r="B1662" s="1" t="s">
        <v>178</v>
      </c>
      <c r="C1662" t="str">
        <f t="shared" si="439"/>
        <v>0</v>
      </c>
      <c r="F1662" s="19" t="s">
        <v>151</v>
      </c>
    </row>
    <row r="1663" spans="1:6">
      <c r="A1663" s="19" t="s">
        <v>179</v>
      </c>
      <c r="B1663" s="1" t="s">
        <v>180</v>
      </c>
      <c r="C1663" t="str">
        <f t="shared" si="439"/>
        <v>0</v>
      </c>
      <c r="F1663" s="19" t="str">
        <f>CONCATENATE("[td]",VLOOKUP(IF((COUNTA(D1652)&gt;0),D1652,VALUE(C1652)),'Lookup tables'!$A$2:$B$42,2,FALSE))</f>
        <v>[td]oförglömlig</v>
      </c>
    </row>
    <row r="1664" spans="1:6">
      <c r="A1664" s="19" t="s">
        <v>181</v>
      </c>
      <c r="B1664" s="1" t="s">
        <v>182</v>
      </c>
      <c r="C1664" t="str">
        <f t="shared" si="439"/>
        <v>0</v>
      </c>
      <c r="F1664" s="19" t="s">
        <v>164</v>
      </c>
    </row>
    <row r="1665" spans="1:6">
      <c r="A1665" s="19" t="s">
        <v>183</v>
      </c>
      <c r="B1665" s="1" t="s">
        <v>184</v>
      </c>
      <c r="C1665" t="str">
        <f t="shared" si="439"/>
        <v>0</v>
      </c>
      <c r="F1665" s="19" t="s">
        <v>136</v>
      </c>
    </row>
    <row r="1666" spans="1:6">
      <c r="A1666" s="19" t="s">
        <v>185</v>
      </c>
      <c r="B1666" s="1" t="s">
        <v>186</v>
      </c>
      <c r="C1666" t="str">
        <f>RIGHT(A1666,(LEN(A1666)-10))</f>
        <v>1</v>
      </c>
      <c r="F1666" s="19" t="str">
        <f t="shared" ref="F1666" si="444">CONCATENATE("[th]",B1653)</f>
        <v>[th]Ytter</v>
      </c>
    </row>
    <row r="1667" spans="1:6">
      <c r="A1667" s="19" t="s">
        <v>187</v>
      </c>
      <c r="B1667" s="1" t="s">
        <v>188</v>
      </c>
      <c r="C1667" t="str">
        <f>RIGHT(A1667,(LEN(A1667)-9))</f>
        <v>0</v>
      </c>
      <c r="F1667" s="19" t="s">
        <v>151</v>
      </c>
    </row>
    <row r="1668" spans="1:6">
      <c r="A1668" s="19" t="s">
        <v>363</v>
      </c>
      <c r="B1668" s="1" t="s">
        <v>190</v>
      </c>
      <c r="C1668" t="str">
        <f>RIGHT(A1668,(LEN(A1668)-11))</f>
        <v>5</v>
      </c>
      <c r="F1668" s="19" t="str">
        <f>CONCATENATE("[td]",VLOOKUP(IF((COUNTA(D1653)&gt;0),D1653,VALUE(C1653)),'Lookup tables'!$A$2:$B$42,2,FALSE))</f>
        <v>[td]usel</v>
      </c>
    </row>
    <row r="1669" spans="1:6">
      <c r="A1669" s="19" t="s">
        <v>364</v>
      </c>
      <c r="B1669" s="1" t="s">
        <v>190</v>
      </c>
      <c r="F1669" s="19" t="s">
        <v>141</v>
      </c>
    </row>
    <row r="1670" spans="1:6">
      <c r="A1670" s="19" t="s">
        <v>256</v>
      </c>
      <c r="B1670" s="1" t="s">
        <v>193</v>
      </c>
      <c r="C1670" t="str">
        <f>RIGHT(A1670,(LEN(A1670)-11))</f>
        <v>3</v>
      </c>
      <c r="F1670" s="19" t="str">
        <f t="shared" ref="F1670" si="445">CONCATENATE("[th]",B1655)</f>
        <v>[th]Försvar</v>
      </c>
    </row>
    <row r="1671" spans="1:6">
      <c r="A1671" s="19" t="s">
        <v>257</v>
      </c>
      <c r="B1671" s="1" t="s">
        <v>193</v>
      </c>
      <c r="C1671" t="str">
        <f>RIGHT(A1671,(LEN(A1671)-16))</f>
        <v>sympathetic guy</v>
      </c>
      <c r="F1671" s="19" t="s">
        <v>151</v>
      </c>
    </row>
    <row r="1672" spans="1:6">
      <c r="A1672" s="19" t="s">
        <v>312</v>
      </c>
      <c r="B1672" s="1" t="s">
        <v>196</v>
      </c>
      <c r="C1672" t="str">
        <f>RIGHT(A1672,(LEN(A1672)-8))</f>
        <v>4</v>
      </c>
      <c r="F1672" s="19" t="str">
        <f>CONCATENATE("[td]",VLOOKUP(IF((COUNTA(D1655)&gt;0),D1655,VALUE(C1655)),'Lookup tables'!$A$2:$B$42,2,FALSE))</f>
        <v>[td]ypperlig</v>
      </c>
    </row>
    <row r="1673" spans="1:6">
      <c r="A1673" s="19" t="s">
        <v>313</v>
      </c>
      <c r="B1673" s="1" t="s">
        <v>196</v>
      </c>
      <c r="C1673" t="str">
        <f>RIGHT(A1673,(LEN(A1673)-13))</f>
        <v>righteous</v>
      </c>
      <c r="F1673" s="19" t="s">
        <v>164</v>
      </c>
    </row>
    <row r="1674" spans="1:6">
      <c r="A1674" s="19" t="s">
        <v>258</v>
      </c>
      <c r="B1674" s="1" t="s">
        <v>199</v>
      </c>
      <c r="C1674" t="str">
        <f>RIGHT(A1674,(LEN(A1674)-15))</f>
        <v>1</v>
      </c>
      <c r="F1674" s="19" t="s">
        <v>136</v>
      </c>
    </row>
    <row r="1675" spans="1:6">
      <c r="A1675" s="19" t="s">
        <v>259</v>
      </c>
      <c r="B1675" s="1" t="s">
        <v>199</v>
      </c>
      <c r="C1675" t="str">
        <f>RIGHT(A1675,(LEN(A1675)-20))</f>
        <v>calm</v>
      </c>
      <c r="F1675" s="19" t="str">
        <f t="shared" ref="F1675" si="446">CONCATENATE("[th]",B1651)</f>
        <v>[th]Målgörare</v>
      </c>
    </row>
    <row r="1676" spans="1:6">
      <c r="A1676" s="19" t="s">
        <v>237</v>
      </c>
      <c r="B1676" s="1" t="s">
        <v>202</v>
      </c>
      <c r="C1676" t="str">
        <f>RIGHT(A1676,(LEN(A1676)-12))</f>
        <v/>
      </c>
      <c r="F1676" s="19" t="s">
        <v>151</v>
      </c>
    </row>
    <row r="1677" spans="1:6">
      <c r="A1677" s="19" t="s">
        <v>238</v>
      </c>
      <c r="B1677" s="1" t="s">
        <v>204</v>
      </c>
      <c r="C1677" t="str">
        <f>RIGHT(A1677,(LEN(A1677)-13))</f>
        <v/>
      </c>
      <c r="F1677" s="19" t="str">
        <f>CONCATENATE("[td]",VLOOKUP(IF((COUNTA(D1651)&gt;0),D1651,VALUE(C1651)),'Lookup tables'!$A$2:$B$42,2,FALSE))</f>
        <v>[td]dålig</v>
      </c>
    </row>
    <row r="1678" spans="1:6">
      <c r="A1678" s="19" t="s">
        <v>205</v>
      </c>
      <c r="B1678" s="1" t="s">
        <v>206</v>
      </c>
      <c r="C1678" t="str">
        <f>RIGHT(A1678,(LEN(A1678)-7))</f>
        <v>0</v>
      </c>
      <c r="F1678" s="19" t="s">
        <v>141</v>
      </c>
    </row>
    <row r="1679" spans="1:6">
      <c r="A1679" s="19" t="s">
        <v>351</v>
      </c>
      <c r="B1679" s="1" t="s">
        <v>208</v>
      </c>
      <c r="C1679" t="str">
        <f>RIGHT(A1679,(LEN(A1679)-13))</f>
        <v>100</v>
      </c>
      <c r="F1679" s="19" t="str">
        <f t="shared" ref="F1679" si="447">CONCATENATE("[th]",B1654)</f>
        <v>[th]Fasta situationer</v>
      </c>
    </row>
    <row r="1680" spans="1:6">
      <c r="A1680" s="19" t="s">
        <v>209</v>
      </c>
      <c r="B1680" s="1" t="s">
        <v>210</v>
      </c>
      <c r="C1680" t="str">
        <f>RIGHT(A1680,(LEN(A1680)-15))</f>
        <v>0</v>
      </c>
      <c r="F1680" s="19" t="s">
        <v>151</v>
      </c>
    </row>
    <row r="1681" spans="1:6">
      <c r="A1681" s="19" t="s">
        <v>211</v>
      </c>
      <c r="B1681" s="1" t="s">
        <v>212</v>
      </c>
      <c r="C1681" t="str">
        <f>RIGHT(A1681,(LEN(A1681)-15))</f>
        <v>3000</v>
      </c>
      <c r="F1681" s="19" t="str">
        <f>CONCATENATE("[td]",VLOOKUP(IF((COUNTA(D1654)&gt;0),D1654,VALUE(C1654)),'Lookup tables'!$A$2:$B$42,2,FALSE))</f>
        <v>[td]dålig</v>
      </c>
    </row>
    <row r="1682" spans="1:6">
      <c r="A1682" s="19" t="s">
        <v>547</v>
      </c>
      <c r="B1682" s="1" t="s">
        <v>214</v>
      </c>
      <c r="C1682" t="str">
        <f>RIGHT(A1682,(LEN(A1682)-5))</f>
        <v>4</v>
      </c>
      <c r="F1682" s="19" t="s">
        <v>215</v>
      </c>
    </row>
    <row r="1683" spans="1:6" ht="14.4">
      <c r="A1683" s="19" t="s">
        <v>240</v>
      </c>
      <c r="B1683" s="1" t="s">
        <v>217</v>
      </c>
      <c r="C1683" t="str">
        <f>RIGHT(A1683,(LEN(A1683)-8))</f>
        <v>0</v>
      </c>
      <c r="F1683" t="str">
        <f t="shared" ref="F1683:F1746" si="448">IF((COUNTA(D1683)&gt;0),CONCATENATE("Övrigt: ",D1683),"")</f>
        <v/>
      </c>
    </row>
    <row r="1684" spans="1:6">
      <c r="A1684" s="19" t="s">
        <v>600</v>
      </c>
      <c r="B1684" s="11" t="s">
        <v>135</v>
      </c>
      <c r="C1684" s="19" t="str">
        <f>MID(A1684,8,(LEN(A1684)-8))</f>
        <v>247535161</v>
      </c>
      <c r="F1684" s="19" t="str">
        <f t="shared" ref="F1684:F1747" si="449">CONCATENATE("[hr][b]",C1685,"[/b] ","[playerid=",C1684,"]")</f>
        <v>[hr][b]Ilias Pansos[/b] [playerid=247535161]</v>
      </c>
    </row>
    <row r="1685" spans="1:6" ht="14.4">
      <c r="A1685" s="19" t="s">
        <v>601</v>
      </c>
      <c r="B1685" s="11" t="s">
        <v>138</v>
      </c>
      <c r="C1685" s="19" t="str">
        <f>RIGHT(A1685,(LEN(A1685)-5))</f>
        <v>Ilias Pansos</v>
      </c>
      <c r="F1685" t="str">
        <f t="shared" ref="F1685" si="450">CONCATENATE(C1686," år och ",C1687," dagar, TSI = ",C1701,", Lön = ",C1700)</f>
        <v>28 år och 7 dagar, TSI = 272900, Lön = 610000</v>
      </c>
    </row>
    <row r="1686" spans="1:6" ht="14.4">
      <c r="A1686" s="19" t="s">
        <v>335</v>
      </c>
      <c r="B1686" s="1" t="s">
        <v>140</v>
      </c>
      <c r="C1686" t="str">
        <f>RIGHT(A1686,(LEN(A1686)-4))</f>
        <v>28</v>
      </c>
      <c r="F1686" t="str">
        <f>CONCATENATE(VLOOKUP(IF((COUNTA(D1689)&gt;0),D1689,VALUE(C1689)),'Lookup tables'!$A$2:$B$42,2,FALSE)," form, ",VLOOKUP(IF((COUNTA(D1690)&gt;0),D1690,VALUE(C1690)),'Lookup tables'!$A$2:$B$42,2,FALSE)," kondition, ",VLOOKUP(IF((COUNTA(D1698)&gt;0),D1698,VALUE(C1698)),'Lookup tables'!$A$2:$B$42,2,FALSE)," rutin")</f>
        <v>enastående form, fenomenal kondition, fenomenal rutin</v>
      </c>
    </row>
    <row r="1687" spans="1:6" ht="14.4">
      <c r="A1687" s="19" t="s">
        <v>142</v>
      </c>
      <c r="B1687" s="1" t="s">
        <v>143</v>
      </c>
      <c r="C1687" t="str">
        <f>RIGHT(A1687,(LEN(A1687)-8))</f>
        <v>7</v>
      </c>
      <c r="F1687" t="str">
        <f>CONCATENATE(IF((COUNTA(C1710)&gt;0),CONCATENATE(C1710,", "),""),IF((LEN(C1717)&gt;0),CONCATENATE(VLOOKUP(VALUE(C1717),'Lookup tables'!$D$25:$E$27,2,FALSE),", "),""),CONCATENATE(VLOOKUP(VALUE(C1699),'Lookup tables'!$A$2:$B$42,2,FALSE)," ledarförmåga, "),CONCATENATE(VLOOKUP(C1712,'Lookup tables'!$D$29:$E$34,2,FALSE),", "),IF(AND((VALUE(C1688)&lt;0),(COUNTA(D1688)&lt;1)),"ingen skada",CONCATENATE("[b]skada +",IF((COUNTA(D1688)&gt;0),D1688,C1688),"[/b]")))</f>
        <v>hyfsad ledarförmåga, genomsympatisk kille, ingen skada</v>
      </c>
    </row>
    <row r="1688" spans="1:6" ht="14.4">
      <c r="A1688" s="19" t="s">
        <v>144</v>
      </c>
      <c r="B1688" s="1" t="s">
        <v>145</v>
      </c>
      <c r="C1688" t="str">
        <f t="shared" ref="C1688:C1706" si="451">RIGHT(A1688,(LEN(A1688)-4))</f>
        <v>-1</v>
      </c>
      <c r="F1688" t="s">
        <v>146</v>
      </c>
    </row>
    <row r="1689" spans="1:6">
      <c r="A1689" s="19" t="s">
        <v>245</v>
      </c>
      <c r="B1689" s="1" t="s">
        <v>148</v>
      </c>
      <c r="C1689" t="str">
        <f t="shared" si="451"/>
        <v>7</v>
      </c>
      <c r="F1689" s="19" t="str">
        <f t="shared" ref="F1689:F1752" si="452">CONCATENATE("[th]",B1690)</f>
        <v>[th]Kondition</v>
      </c>
    </row>
    <row r="1690" spans="1:6">
      <c r="A1690" s="19" t="s">
        <v>370</v>
      </c>
      <c r="B1690" s="1" t="s">
        <v>150</v>
      </c>
      <c r="C1690" t="str">
        <f t="shared" si="451"/>
        <v>8</v>
      </c>
      <c r="F1690" s="19" t="s">
        <v>151</v>
      </c>
    </row>
    <row r="1691" spans="1:6">
      <c r="A1691" s="19" t="s">
        <v>534</v>
      </c>
      <c r="B1691" s="1" t="s">
        <v>153</v>
      </c>
      <c r="C1691" t="str">
        <f t="shared" si="451"/>
        <v>17</v>
      </c>
      <c r="F1691" s="19" t="str">
        <f>CONCATENATE("[td]",VLOOKUP(IF((COUNTA(D1690)&gt;0),D1690,VALUE(C1690)),'Lookup tables'!$A$2:$B$42,2,FALSE))</f>
        <v>[td]fenomenal</v>
      </c>
    </row>
    <row r="1692" spans="1:6">
      <c r="A1692" s="19" t="s">
        <v>282</v>
      </c>
      <c r="B1692" s="1" t="s">
        <v>155</v>
      </c>
      <c r="C1692" t="str">
        <f t="shared" si="451"/>
        <v>2</v>
      </c>
      <c r="F1692" s="19" t="s">
        <v>141</v>
      </c>
    </row>
    <row r="1693" spans="1:6">
      <c r="A1693" s="19" t="s">
        <v>535</v>
      </c>
      <c r="B1693" s="1" t="s">
        <v>157</v>
      </c>
      <c r="C1693" t="str">
        <f t="shared" si="451"/>
        <v>11</v>
      </c>
      <c r="F1693" s="19" t="str">
        <f t="shared" ref="F1693" si="453">CONCATENATE("[th]",B1697)</f>
        <v>[th]Målvakt</v>
      </c>
    </row>
    <row r="1694" spans="1:6">
      <c r="A1694" s="19" t="s">
        <v>284</v>
      </c>
      <c r="B1694" s="1" t="s">
        <v>159</v>
      </c>
      <c r="C1694" t="str">
        <f t="shared" si="451"/>
        <v>3</v>
      </c>
      <c r="F1694" s="19" t="s">
        <v>151</v>
      </c>
    </row>
    <row r="1695" spans="1:6">
      <c r="A1695" s="19" t="s">
        <v>544</v>
      </c>
      <c r="B1695" s="1" t="s">
        <v>161</v>
      </c>
      <c r="C1695" t="str">
        <f t="shared" si="451"/>
        <v>10</v>
      </c>
      <c r="F1695" s="19" t="str">
        <f>CONCATENATE("[td]",VLOOKUP(IF((COUNTA(D1697)&gt;0),D1697,VALUE(C1697)),'Lookup tables'!$A$2:$B$42,2,FALSE))</f>
        <v>[td]katastrofal</v>
      </c>
    </row>
    <row r="1696" spans="1:6">
      <c r="A1696" s="19" t="s">
        <v>347</v>
      </c>
      <c r="B1696" s="1" t="s">
        <v>163</v>
      </c>
      <c r="C1696" t="str">
        <f t="shared" si="451"/>
        <v>10</v>
      </c>
      <c r="F1696" s="19" t="s">
        <v>164</v>
      </c>
    </row>
    <row r="1697" spans="1:6">
      <c r="A1697" s="19" t="s">
        <v>287</v>
      </c>
      <c r="B1697" s="1" t="s">
        <v>166</v>
      </c>
      <c r="C1697" t="str">
        <f t="shared" si="451"/>
        <v>1</v>
      </c>
      <c r="F1697" s="19" t="s">
        <v>136</v>
      </c>
    </row>
    <row r="1698" spans="1:6">
      <c r="A1698" s="19" t="s">
        <v>228</v>
      </c>
      <c r="B1698" s="1" t="s">
        <v>168</v>
      </c>
      <c r="C1698" t="str">
        <f t="shared" si="451"/>
        <v>8</v>
      </c>
      <c r="F1698" s="19" t="str">
        <f t="shared" ref="F1698" si="454">CONCATENATE("[th]",B1691)</f>
        <v>[th]Spelupplägg</v>
      </c>
    </row>
    <row r="1699" spans="1:6">
      <c r="A1699" s="19" t="s">
        <v>401</v>
      </c>
      <c r="B1699" s="1" t="s">
        <v>170</v>
      </c>
      <c r="C1699" t="str">
        <f t="shared" si="451"/>
        <v>4</v>
      </c>
      <c r="F1699" s="19" t="s">
        <v>151</v>
      </c>
    </row>
    <row r="1700" spans="1:6">
      <c r="A1700" s="19" t="s">
        <v>602</v>
      </c>
      <c r="B1700" s="1" t="s">
        <v>172</v>
      </c>
      <c r="C1700" t="str">
        <f t="shared" si="451"/>
        <v>610000</v>
      </c>
      <c r="F1700" s="19" t="str">
        <f>CONCATENATE("[td]",VLOOKUP(IF((COUNTA(D1691)&gt;0),D1691,VALUE(C1691)),'Lookup tables'!$A$2:$B$42,2,FALSE))</f>
        <v>[td]mytomspunnen</v>
      </c>
    </row>
    <row r="1701" spans="1:6">
      <c r="A1701" s="19" t="s">
        <v>603</v>
      </c>
      <c r="B1701" s="1" t="s">
        <v>174</v>
      </c>
      <c r="C1701" t="str">
        <f t="shared" si="451"/>
        <v>272900</v>
      </c>
      <c r="F1701" s="19" t="s">
        <v>141</v>
      </c>
    </row>
    <row r="1702" spans="1:6">
      <c r="A1702" s="19" t="s">
        <v>604</v>
      </c>
      <c r="B1702" s="1" t="s">
        <v>176</v>
      </c>
      <c r="C1702" t="str">
        <f t="shared" si="451"/>
        <v>23</v>
      </c>
      <c r="F1702" s="19" t="str">
        <f t="shared" ref="F1702" si="455">CONCATENATE("[th]",B1693)</f>
        <v>[th]Framspel</v>
      </c>
    </row>
    <row r="1703" spans="1:6">
      <c r="A1703" s="19" t="s">
        <v>177</v>
      </c>
      <c r="B1703" s="1" t="s">
        <v>178</v>
      </c>
      <c r="C1703" t="str">
        <f t="shared" si="451"/>
        <v>0</v>
      </c>
      <c r="F1703" s="19" t="s">
        <v>151</v>
      </c>
    </row>
    <row r="1704" spans="1:6">
      <c r="A1704" s="19" t="s">
        <v>179</v>
      </c>
      <c r="B1704" s="1" t="s">
        <v>180</v>
      </c>
      <c r="C1704" t="str">
        <f t="shared" si="451"/>
        <v>0</v>
      </c>
      <c r="F1704" s="19" t="str">
        <f>CONCATENATE("[td]",VLOOKUP(IF((COUNTA(D1693)&gt;0),D1693,VALUE(C1693)),'Lookup tables'!$A$2:$B$42,2,FALSE))</f>
        <v>[td]gudabenådad</v>
      </c>
    </row>
    <row r="1705" spans="1:6">
      <c r="A1705" s="19" t="s">
        <v>181</v>
      </c>
      <c r="B1705" s="1" t="s">
        <v>182</v>
      </c>
      <c r="C1705" t="str">
        <f t="shared" si="451"/>
        <v>0</v>
      </c>
      <c r="F1705" s="19" t="s">
        <v>164</v>
      </c>
    </row>
    <row r="1706" spans="1:6">
      <c r="A1706" s="19" t="s">
        <v>183</v>
      </c>
      <c r="B1706" s="1" t="s">
        <v>184</v>
      </c>
      <c r="C1706" t="str">
        <f t="shared" si="451"/>
        <v>0</v>
      </c>
      <c r="F1706" s="19" t="s">
        <v>136</v>
      </c>
    </row>
    <row r="1707" spans="1:6">
      <c r="A1707" s="19" t="s">
        <v>185</v>
      </c>
      <c r="B1707" s="1" t="s">
        <v>186</v>
      </c>
      <c r="C1707" t="str">
        <f>RIGHT(A1707,(LEN(A1707)-10))</f>
        <v>1</v>
      </c>
      <c r="F1707" s="19" t="str">
        <f t="shared" ref="F1707" si="456">CONCATENATE("[th]",B1694)</f>
        <v>[th]Ytter</v>
      </c>
    </row>
    <row r="1708" spans="1:6">
      <c r="A1708" s="19" t="s">
        <v>187</v>
      </c>
      <c r="B1708" s="1" t="s">
        <v>188</v>
      </c>
      <c r="C1708" t="str">
        <f>RIGHT(A1708,(LEN(A1708)-9))</f>
        <v>0</v>
      </c>
      <c r="F1708" s="19" t="s">
        <v>151</v>
      </c>
    </row>
    <row r="1709" spans="1:6">
      <c r="A1709" s="19" t="s">
        <v>189</v>
      </c>
      <c r="B1709" s="1" t="s">
        <v>190</v>
      </c>
      <c r="C1709" t="str">
        <f>RIGHT(A1709,(LEN(A1709)-11))</f>
        <v>0</v>
      </c>
      <c r="F1709" s="19" t="str">
        <f>CONCATENATE("[td]",VLOOKUP(IF((COUNTA(D1694)&gt;0),D1694,VALUE(C1694)),'Lookup tables'!$A$2:$B$42,2,FALSE))</f>
        <v>[td]dålig</v>
      </c>
    </row>
    <row r="1710" spans="1:6">
      <c r="A1710" s="19" t="s">
        <v>191</v>
      </c>
      <c r="B1710" s="1" t="s">
        <v>190</v>
      </c>
      <c r="F1710" s="19" t="s">
        <v>141</v>
      </c>
    </row>
    <row r="1711" spans="1:6">
      <c r="A1711" s="19" t="s">
        <v>256</v>
      </c>
      <c r="B1711" s="1" t="s">
        <v>193</v>
      </c>
      <c r="C1711" t="str">
        <f>RIGHT(A1711,(LEN(A1711)-11))</f>
        <v>3</v>
      </c>
      <c r="F1711" s="19" t="str">
        <f t="shared" ref="F1711" si="457">CONCATENATE("[th]",B1696)</f>
        <v>[th]Försvar</v>
      </c>
    </row>
    <row r="1712" spans="1:6">
      <c r="A1712" s="19" t="s">
        <v>257</v>
      </c>
      <c r="B1712" s="1" t="s">
        <v>193</v>
      </c>
      <c r="C1712" t="str">
        <f>RIGHT(A1712,(LEN(A1712)-16))</f>
        <v>sympathetic guy</v>
      </c>
      <c r="F1712" s="19" t="s">
        <v>151</v>
      </c>
    </row>
    <row r="1713" spans="1:6">
      <c r="A1713" s="19" t="s">
        <v>195</v>
      </c>
      <c r="B1713" s="1" t="s">
        <v>196</v>
      </c>
      <c r="C1713" t="str">
        <f>RIGHT(A1713,(LEN(A1713)-8))</f>
        <v>2</v>
      </c>
      <c r="F1713" s="19" t="str">
        <f>CONCATENATE("[td]",VLOOKUP(IF((COUNTA(D1696)&gt;0),D1696,VALUE(C1696)),'Lookup tables'!$A$2:$B$42,2,FALSE))</f>
        <v>[td]legendarisk</v>
      </c>
    </row>
    <row r="1714" spans="1:6">
      <c r="A1714" s="19" t="s">
        <v>197</v>
      </c>
      <c r="B1714" s="1" t="s">
        <v>196</v>
      </c>
      <c r="C1714" t="str">
        <f>RIGHT(A1714,(LEN(A1714)-13))</f>
        <v>honest</v>
      </c>
      <c r="F1714" s="19" t="s">
        <v>164</v>
      </c>
    </row>
    <row r="1715" spans="1:6">
      <c r="A1715" s="19" t="s">
        <v>258</v>
      </c>
      <c r="B1715" s="1" t="s">
        <v>199</v>
      </c>
      <c r="C1715" t="str">
        <f>RIGHT(A1715,(LEN(A1715)-15))</f>
        <v>1</v>
      </c>
      <c r="F1715" s="19" t="s">
        <v>136</v>
      </c>
    </row>
    <row r="1716" spans="1:6">
      <c r="A1716" s="19" t="s">
        <v>259</v>
      </c>
      <c r="B1716" s="1" t="s">
        <v>199</v>
      </c>
      <c r="C1716" t="str">
        <f>RIGHT(A1716,(LEN(A1716)-20))</f>
        <v>calm</v>
      </c>
      <c r="F1716" s="19" t="str">
        <f t="shared" ref="F1716" si="458">CONCATENATE("[th]",B1692)</f>
        <v>[th]Målgörare</v>
      </c>
    </row>
    <row r="1717" spans="1:6">
      <c r="A1717" s="19" t="s">
        <v>237</v>
      </c>
      <c r="B1717" s="1" t="s">
        <v>202</v>
      </c>
      <c r="C1717" t="str">
        <f>RIGHT(A1717,(LEN(A1717)-12))</f>
        <v/>
      </c>
      <c r="F1717" s="19" t="s">
        <v>151</v>
      </c>
    </row>
    <row r="1718" spans="1:6">
      <c r="A1718" s="19" t="s">
        <v>238</v>
      </c>
      <c r="B1718" s="1" t="s">
        <v>204</v>
      </c>
      <c r="C1718" t="str">
        <f>RIGHT(A1718,(LEN(A1718)-13))</f>
        <v/>
      </c>
      <c r="F1718" s="19" t="str">
        <f>CONCATENATE("[td]",VLOOKUP(IF((COUNTA(D1692)&gt;0),D1692,VALUE(C1692)),'Lookup tables'!$A$2:$B$42,2,FALSE))</f>
        <v>[td]usel</v>
      </c>
    </row>
    <row r="1719" spans="1:6">
      <c r="A1719" s="19" t="s">
        <v>205</v>
      </c>
      <c r="B1719" s="1" t="s">
        <v>206</v>
      </c>
      <c r="C1719" t="str">
        <f>RIGHT(A1719,(LEN(A1719)-7))</f>
        <v>0</v>
      </c>
      <c r="F1719" s="19" t="s">
        <v>141</v>
      </c>
    </row>
    <row r="1720" spans="1:6">
      <c r="A1720" s="19"/>
      <c r="B1720" s="1" t="s">
        <v>208</v>
      </c>
      <c r="C1720" t="e">
        <f>RIGHT(A1720,(LEN(A1720)-13))</f>
        <v>#VALUE!</v>
      </c>
      <c r="F1720" s="19" t="str">
        <f t="shared" ref="F1720" si="459">CONCATENATE("[th]",B1695)</f>
        <v>[th]Fasta situationer</v>
      </c>
    </row>
    <row r="1721" spans="1:6">
      <c r="A1721" s="19" t="s">
        <v>209</v>
      </c>
      <c r="B1721" s="1" t="s">
        <v>210</v>
      </c>
      <c r="C1721" t="str">
        <f>RIGHT(A1721,(LEN(A1721)-15))</f>
        <v>0</v>
      </c>
      <c r="F1721" s="19" t="s">
        <v>151</v>
      </c>
    </row>
    <row r="1722" spans="1:6">
      <c r="A1722" s="19" t="s">
        <v>211</v>
      </c>
      <c r="B1722" s="1" t="s">
        <v>212</v>
      </c>
      <c r="C1722" t="str">
        <f>RIGHT(A1722,(LEN(A1722)-15))</f>
        <v>3000</v>
      </c>
      <c r="F1722" s="19" t="str">
        <f>CONCATENATE("[td]",VLOOKUP(IF((COUNTA(D1695)&gt;0),D1695,VALUE(C1695)),'Lookup tables'!$A$2:$B$42,2,FALSE))</f>
        <v>[td]legendarisk</v>
      </c>
    </row>
    <row r="1723" spans="1:6">
      <c r="A1723" s="19" t="s">
        <v>239</v>
      </c>
      <c r="B1723" s="1" t="s">
        <v>214</v>
      </c>
      <c r="C1723" t="str">
        <f>RIGHT(A1723,(LEN(A1723)-5))</f>
        <v>0</v>
      </c>
      <c r="F1723" s="19" t="s">
        <v>215</v>
      </c>
    </row>
    <row r="1724" spans="1:6" ht="14.4">
      <c r="A1724" s="19" t="s">
        <v>240</v>
      </c>
      <c r="B1724" s="1" t="s">
        <v>217</v>
      </c>
      <c r="C1724" t="str">
        <f>RIGHT(A1724,(LEN(A1724)-8))</f>
        <v>0</v>
      </c>
      <c r="F1724" t="str">
        <f t="shared" ref="F1724:F1787" si="460">IF((COUNTA(D1724)&gt;0),CONCATENATE("Övrigt: ",D1724),"")</f>
        <v/>
      </c>
    </row>
    <row r="1725" spans="1:6">
      <c r="A1725" s="19" t="s">
        <v>605</v>
      </c>
      <c r="B1725" s="11" t="s">
        <v>135</v>
      </c>
      <c r="C1725" s="19" t="str">
        <f>MID(A1725,8,(LEN(A1725)-8))</f>
        <v>247513334</v>
      </c>
      <c r="F1725" s="19" t="str">
        <f t="shared" ref="F1725:F1788" si="461">CONCATENATE("[hr][b]",C1726,"[/b] ","[playerid=",C1725,"]")</f>
        <v>[hr][b]Jan Olsson[/b] [playerid=247513334]</v>
      </c>
    </row>
    <row r="1726" spans="1:6" ht="14.4">
      <c r="A1726" s="19" t="s">
        <v>606</v>
      </c>
      <c r="B1726" s="11" t="s">
        <v>138</v>
      </c>
      <c r="C1726" s="19" t="str">
        <f>RIGHT(A1726,(LEN(A1726)-5))</f>
        <v>Jan Olsson</v>
      </c>
      <c r="F1726" t="str">
        <f t="shared" ref="F1726" si="462">CONCATENATE(C1727," år och ",C1728," dagar, TSI = ",C1742,", Lön = ",C1741)</f>
        <v>28 år och 1 dagar, TSI = 273590, Lön = 586800</v>
      </c>
    </row>
    <row r="1727" spans="1:6" ht="14.4">
      <c r="A1727" s="19" t="s">
        <v>335</v>
      </c>
      <c r="B1727" s="1" t="s">
        <v>140</v>
      </c>
      <c r="C1727" t="str">
        <f>RIGHT(A1727,(LEN(A1727)-4))</f>
        <v>28</v>
      </c>
      <c r="F1727" t="str">
        <f>CONCATENATE(VLOOKUP(IF((COUNTA(D1730)&gt;0),D1730,VALUE(C1730)),'Lookup tables'!$A$2:$B$42,2,FALSE)," form, ",VLOOKUP(IF((COUNTA(D1731)&gt;0),D1731,VALUE(C1731)),'Lookup tables'!$A$2:$B$42,2,FALSE)," kondition, ",VLOOKUP(IF((COUNTA(D1739)&gt;0),D1739,VALUE(C1739)),'Lookup tables'!$A$2:$B$42,2,FALSE)," rutin")</f>
        <v>enastående form, enastående kondition, unik rutin</v>
      </c>
    </row>
    <row r="1728" spans="1:6" ht="14.4">
      <c r="A1728" s="19" t="s">
        <v>479</v>
      </c>
      <c r="B1728" s="1" t="s">
        <v>143</v>
      </c>
      <c r="C1728" t="str">
        <f>RIGHT(A1728,(LEN(A1728)-8))</f>
        <v>1</v>
      </c>
      <c r="F1728" t="str">
        <f>CONCATENATE(IF((COUNTA(C1751)&gt;0),CONCATENATE(C1751,", "),""),IF((LEN(C1758)&gt;0),CONCATENATE(VLOOKUP(VALUE(C1758),'Lookup tables'!$D$25:$E$27,2,FALSE),", "),""),CONCATENATE(VLOOKUP(VALUE(C1740),'Lookup tables'!$A$2:$B$42,2,FALSE)," ledarförmåga, "),CONCATENATE(VLOOKUP(C1753,'Lookup tables'!$D$29:$E$34,2,FALSE),", "),IF(AND((VALUE(C1729)&lt;0),(COUNTA(D1729)&lt;1)),"ingen skada",CONCATENATE("[b]skada +",IF((COUNTA(D1729)&gt;0),D1729,C1729),"[/b]")))</f>
        <v>dålig ledarförmåga, otrevlig typ, ingen skada</v>
      </c>
    </row>
    <row r="1729" spans="1:6" ht="14.4">
      <c r="A1729" s="19" t="s">
        <v>144</v>
      </c>
      <c r="B1729" s="1" t="s">
        <v>145</v>
      </c>
      <c r="C1729" t="str">
        <f t="shared" ref="C1729:C1747" si="463">RIGHT(A1729,(LEN(A1729)-4))</f>
        <v>-1</v>
      </c>
      <c r="F1729" t="s">
        <v>146</v>
      </c>
    </row>
    <row r="1730" spans="1:6">
      <c r="A1730" s="19" t="s">
        <v>245</v>
      </c>
      <c r="B1730" s="1" t="s">
        <v>148</v>
      </c>
      <c r="C1730" t="str">
        <f t="shared" si="463"/>
        <v>7</v>
      </c>
      <c r="F1730" s="19" t="str">
        <f t="shared" ref="F1730:F1793" si="464">CONCATENATE("[th]",B1731)</f>
        <v>[th]Kondition</v>
      </c>
    </row>
    <row r="1731" spans="1:6">
      <c r="A1731" s="19" t="s">
        <v>223</v>
      </c>
      <c r="B1731" s="1" t="s">
        <v>150</v>
      </c>
      <c r="C1731" t="str">
        <f t="shared" si="463"/>
        <v>7</v>
      </c>
      <c r="F1731" s="19" t="s">
        <v>151</v>
      </c>
    </row>
    <row r="1732" spans="1:6">
      <c r="A1732" s="19" t="s">
        <v>534</v>
      </c>
      <c r="B1732" s="1" t="s">
        <v>153</v>
      </c>
      <c r="C1732" t="str">
        <f t="shared" si="463"/>
        <v>17</v>
      </c>
      <c r="F1732" s="19" t="str">
        <f>CONCATENATE("[td]",VLOOKUP(IF((COUNTA(D1731)&gt;0),D1731,VALUE(C1731)),'Lookup tables'!$A$2:$B$42,2,FALSE))</f>
        <v>[td]enastående</v>
      </c>
    </row>
    <row r="1733" spans="1:6">
      <c r="A1733" s="19" t="s">
        <v>436</v>
      </c>
      <c r="B1733" s="1" t="s">
        <v>155</v>
      </c>
      <c r="C1733" t="str">
        <f t="shared" si="463"/>
        <v>5</v>
      </c>
      <c r="F1733" s="19" t="s">
        <v>141</v>
      </c>
    </row>
    <row r="1734" spans="1:6">
      <c r="A1734" s="19" t="s">
        <v>535</v>
      </c>
      <c r="B1734" s="1" t="s">
        <v>157</v>
      </c>
      <c r="C1734" t="str">
        <f t="shared" si="463"/>
        <v>11</v>
      </c>
      <c r="F1734" s="19" t="str">
        <f t="shared" ref="F1734" si="465">CONCATENATE("[th]",B1738)</f>
        <v>[th]Målvakt</v>
      </c>
    </row>
    <row r="1735" spans="1:6">
      <c r="A1735" s="19" t="s">
        <v>284</v>
      </c>
      <c r="B1735" s="1" t="s">
        <v>159</v>
      </c>
      <c r="C1735" t="str">
        <f t="shared" si="463"/>
        <v>3</v>
      </c>
      <c r="F1735" s="19" t="s">
        <v>151</v>
      </c>
    </row>
    <row r="1736" spans="1:6">
      <c r="A1736" s="19" t="s">
        <v>544</v>
      </c>
      <c r="B1736" s="1" t="s">
        <v>161</v>
      </c>
      <c r="C1736" t="str">
        <f t="shared" si="463"/>
        <v>10</v>
      </c>
      <c r="F1736" s="19" t="str">
        <f>CONCATENATE("[td]",VLOOKUP(IF((COUNTA(D1738)&gt;0),D1738,VALUE(C1738)),'Lookup tables'!$A$2:$B$42,2,FALSE))</f>
        <v>[td]katastrofal</v>
      </c>
    </row>
    <row r="1737" spans="1:6">
      <c r="A1737" s="19" t="s">
        <v>607</v>
      </c>
      <c r="B1737" s="1" t="s">
        <v>163</v>
      </c>
      <c r="C1737" t="str">
        <f t="shared" si="463"/>
        <v>11</v>
      </c>
      <c r="F1737" s="19" t="s">
        <v>164</v>
      </c>
    </row>
    <row r="1738" spans="1:6">
      <c r="A1738" s="19" t="s">
        <v>287</v>
      </c>
      <c r="B1738" s="1" t="s">
        <v>166</v>
      </c>
      <c r="C1738" t="str">
        <f t="shared" si="463"/>
        <v>1</v>
      </c>
      <c r="F1738" s="19" t="s">
        <v>136</v>
      </c>
    </row>
    <row r="1739" spans="1:6">
      <c r="A1739" s="19" t="s">
        <v>268</v>
      </c>
      <c r="B1739" s="1" t="s">
        <v>168</v>
      </c>
      <c r="C1739" t="str">
        <f t="shared" si="463"/>
        <v>9</v>
      </c>
      <c r="F1739" s="19" t="str">
        <f t="shared" ref="F1739" si="466">CONCATENATE("[th]",B1732)</f>
        <v>[th]Spelupplägg</v>
      </c>
    </row>
    <row r="1740" spans="1:6">
      <c r="A1740" s="19" t="s">
        <v>229</v>
      </c>
      <c r="B1740" s="1" t="s">
        <v>170</v>
      </c>
      <c r="C1740" t="str">
        <f t="shared" si="463"/>
        <v>3</v>
      </c>
      <c r="F1740" s="19" t="s">
        <v>151</v>
      </c>
    </row>
    <row r="1741" spans="1:6">
      <c r="A1741" s="19" t="s">
        <v>608</v>
      </c>
      <c r="B1741" s="1" t="s">
        <v>172</v>
      </c>
      <c r="C1741" t="str">
        <f t="shared" si="463"/>
        <v>586800</v>
      </c>
      <c r="F1741" s="19" t="str">
        <f>CONCATENATE("[td]",VLOOKUP(IF((COUNTA(D1732)&gt;0),D1732,VALUE(C1732)),'Lookup tables'!$A$2:$B$42,2,FALSE))</f>
        <v>[td]mytomspunnen</v>
      </c>
    </row>
    <row r="1742" spans="1:6">
      <c r="A1742" s="19" t="s">
        <v>609</v>
      </c>
      <c r="B1742" s="1" t="s">
        <v>174</v>
      </c>
      <c r="C1742" t="str">
        <f t="shared" si="463"/>
        <v>273590</v>
      </c>
      <c r="F1742" s="19" t="s">
        <v>141</v>
      </c>
    </row>
    <row r="1743" spans="1:6">
      <c r="A1743" s="19" t="s">
        <v>610</v>
      </c>
      <c r="B1743" s="1" t="s">
        <v>176</v>
      </c>
      <c r="C1743" t="str">
        <f t="shared" si="463"/>
        <v>33</v>
      </c>
      <c r="F1743" s="19" t="str">
        <f t="shared" ref="F1743" si="467">CONCATENATE("[th]",B1734)</f>
        <v>[th]Framspel</v>
      </c>
    </row>
    <row r="1744" spans="1:6">
      <c r="A1744" s="19" t="s">
        <v>177</v>
      </c>
      <c r="B1744" s="1" t="s">
        <v>178</v>
      </c>
      <c r="C1744" t="str">
        <f t="shared" si="463"/>
        <v>0</v>
      </c>
      <c r="F1744" s="19" t="s">
        <v>151</v>
      </c>
    </row>
    <row r="1745" spans="1:6">
      <c r="A1745" s="19" t="s">
        <v>179</v>
      </c>
      <c r="B1745" s="1" t="s">
        <v>180</v>
      </c>
      <c r="C1745" t="str">
        <f t="shared" si="463"/>
        <v>0</v>
      </c>
      <c r="F1745" s="19" t="str">
        <f>CONCATENATE("[td]",VLOOKUP(IF((COUNTA(D1734)&gt;0),D1734,VALUE(C1734)),'Lookup tables'!$A$2:$B$42,2,FALSE))</f>
        <v>[td]gudabenådad</v>
      </c>
    </row>
    <row r="1746" spans="1:6">
      <c r="A1746" s="19" t="s">
        <v>181</v>
      </c>
      <c r="B1746" s="1" t="s">
        <v>182</v>
      </c>
      <c r="C1746" t="str">
        <f t="shared" si="463"/>
        <v>0</v>
      </c>
      <c r="F1746" s="19" t="s">
        <v>164</v>
      </c>
    </row>
    <row r="1747" spans="1:6">
      <c r="A1747" s="19" t="s">
        <v>405</v>
      </c>
      <c r="B1747" s="1" t="s">
        <v>184</v>
      </c>
      <c r="C1747" t="str">
        <f t="shared" si="463"/>
        <v>1</v>
      </c>
      <c r="F1747" s="19" t="s">
        <v>136</v>
      </c>
    </row>
    <row r="1748" spans="1:6">
      <c r="A1748" s="19" t="s">
        <v>185</v>
      </c>
      <c r="B1748" s="1" t="s">
        <v>186</v>
      </c>
      <c r="C1748" t="str">
        <f>RIGHT(A1748,(LEN(A1748)-10))</f>
        <v>1</v>
      </c>
      <c r="F1748" s="19" t="str">
        <f t="shared" ref="F1748" si="468">CONCATENATE("[th]",B1735)</f>
        <v>[th]Ytter</v>
      </c>
    </row>
    <row r="1749" spans="1:6">
      <c r="A1749" s="19" t="s">
        <v>187</v>
      </c>
      <c r="B1749" s="1" t="s">
        <v>188</v>
      </c>
      <c r="C1749" t="str">
        <f>RIGHT(A1749,(LEN(A1749)-9))</f>
        <v>0</v>
      </c>
      <c r="F1749" s="19" t="s">
        <v>151</v>
      </c>
    </row>
    <row r="1750" spans="1:6">
      <c r="A1750" s="19" t="s">
        <v>611</v>
      </c>
      <c r="B1750" s="1" t="s">
        <v>190</v>
      </c>
      <c r="C1750" t="str">
        <f>RIGHT(A1750,(LEN(A1750)-11))</f>
        <v>1</v>
      </c>
      <c r="F1750" s="19" t="str">
        <f>CONCATENATE("[td]",VLOOKUP(IF((COUNTA(D1735)&gt;0),D1735,VALUE(C1735)),'Lookup tables'!$A$2:$B$42,2,FALSE))</f>
        <v>[td]dålig</v>
      </c>
    </row>
    <row r="1751" spans="1:6">
      <c r="A1751" s="19" t="s">
        <v>612</v>
      </c>
      <c r="B1751" s="1" t="s">
        <v>190</v>
      </c>
      <c r="F1751" s="19" t="s">
        <v>141</v>
      </c>
    </row>
    <row r="1752" spans="1:6">
      <c r="A1752" s="19" t="s">
        <v>233</v>
      </c>
      <c r="B1752" s="1" t="s">
        <v>193</v>
      </c>
      <c r="C1752" t="str">
        <f>RIGHT(A1752,(LEN(A1752)-11))</f>
        <v>0</v>
      </c>
      <c r="F1752" s="19" t="str">
        <f t="shared" ref="F1752" si="469">CONCATENATE("[th]",B1737)</f>
        <v>[th]Försvar</v>
      </c>
    </row>
    <row r="1753" spans="1:6">
      <c r="A1753" s="19" t="s">
        <v>234</v>
      </c>
      <c r="B1753" s="1" t="s">
        <v>193</v>
      </c>
      <c r="C1753" t="str">
        <f>RIGHT(A1753,(LEN(A1753)-16))</f>
        <v>nasty fellow</v>
      </c>
      <c r="F1753" s="19" t="s">
        <v>151</v>
      </c>
    </row>
    <row r="1754" spans="1:6">
      <c r="A1754" s="19" t="s">
        <v>195</v>
      </c>
      <c r="B1754" s="1" t="s">
        <v>196</v>
      </c>
      <c r="C1754" t="str">
        <f>RIGHT(A1754,(LEN(A1754)-8))</f>
        <v>2</v>
      </c>
      <c r="F1754" s="19" t="str">
        <f>CONCATENATE("[td]",VLOOKUP(IF((COUNTA(D1737)&gt;0),D1737,VALUE(C1737)),'Lookup tables'!$A$2:$B$42,2,FALSE))</f>
        <v>[td]gudabenådad</v>
      </c>
    </row>
    <row r="1755" spans="1:6">
      <c r="A1755" s="19" t="s">
        <v>197</v>
      </c>
      <c r="B1755" s="1" t="s">
        <v>196</v>
      </c>
      <c r="C1755" t="str">
        <f>RIGHT(A1755,(LEN(A1755)-13))</f>
        <v>honest</v>
      </c>
      <c r="F1755" s="19" t="s">
        <v>164</v>
      </c>
    </row>
    <row r="1756" spans="1:6">
      <c r="A1756" s="19" t="s">
        <v>274</v>
      </c>
      <c r="B1756" s="1" t="s">
        <v>199</v>
      </c>
      <c r="C1756" t="str">
        <f>RIGHT(A1756,(LEN(A1756)-15))</f>
        <v>2</v>
      </c>
      <c r="F1756" s="19" t="s">
        <v>136</v>
      </c>
    </row>
    <row r="1757" spans="1:6">
      <c r="A1757" s="19" t="s">
        <v>275</v>
      </c>
      <c r="B1757" s="1" t="s">
        <v>199</v>
      </c>
      <c r="C1757" t="str">
        <f>RIGHT(A1757,(LEN(A1757)-20))</f>
        <v>balanced</v>
      </c>
      <c r="F1757" s="19" t="str">
        <f t="shared" ref="F1757" si="470">CONCATENATE("[th]",B1733)</f>
        <v>[th]Målgörare</v>
      </c>
    </row>
    <row r="1758" spans="1:6">
      <c r="A1758" s="19" t="s">
        <v>237</v>
      </c>
      <c r="B1758" s="1" t="s">
        <v>202</v>
      </c>
      <c r="C1758" t="str">
        <f>RIGHT(A1758,(LEN(A1758)-12))</f>
        <v/>
      </c>
      <c r="F1758" s="19" t="s">
        <v>151</v>
      </c>
    </row>
    <row r="1759" spans="1:6">
      <c r="A1759" s="19" t="s">
        <v>238</v>
      </c>
      <c r="B1759" s="1" t="s">
        <v>204</v>
      </c>
      <c r="C1759" t="str">
        <f>RIGHT(A1759,(LEN(A1759)-13))</f>
        <v/>
      </c>
      <c r="F1759" s="19" t="str">
        <f>CONCATENATE("[td]",VLOOKUP(IF((COUNTA(D1733)&gt;0),D1733,VALUE(C1733)),'Lookup tables'!$A$2:$B$42,2,FALSE))</f>
        <v>[td]bra</v>
      </c>
    </row>
    <row r="1760" spans="1:6">
      <c r="A1760" s="19" t="s">
        <v>205</v>
      </c>
      <c r="B1760" s="1" t="s">
        <v>206</v>
      </c>
      <c r="C1760" t="str">
        <f>RIGHT(A1760,(LEN(A1760)-7))</f>
        <v>0</v>
      </c>
      <c r="F1760" s="19" t="s">
        <v>141</v>
      </c>
    </row>
    <row r="1761" spans="1:6">
      <c r="A1761" s="19"/>
      <c r="B1761" s="1" t="s">
        <v>208</v>
      </c>
      <c r="C1761" t="e">
        <f>RIGHT(A1761,(LEN(A1761)-13))</f>
        <v>#VALUE!</v>
      </c>
      <c r="F1761" s="19" t="str">
        <f t="shared" ref="F1761" si="471">CONCATENATE("[th]",B1736)</f>
        <v>[th]Fasta situationer</v>
      </c>
    </row>
    <row r="1762" spans="1:6">
      <c r="A1762" s="19" t="s">
        <v>209</v>
      </c>
      <c r="B1762" s="1" t="s">
        <v>210</v>
      </c>
      <c r="C1762" t="str">
        <f>RIGHT(A1762,(LEN(A1762)-15))</f>
        <v>0</v>
      </c>
      <c r="F1762" s="19" t="s">
        <v>151</v>
      </c>
    </row>
    <row r="1763" spans="1:6">
      <c r="A1763" s="19" t="s">
        <v>211</v>
      </c>
      <c r="B1763" s="1" t="s">
        <v>212</v>
      </c>
      <c r="C1763" t="str">
        <f>RIGHT(A1763,(LEN(A1763)-15))</f>
        <v>3000</v>
      </c>
      <c r="F1763" s="19" t="str">
        <f>CONCATENATE("[td]",VLOOKUP(IF((COUNTA(D1736)&gt;0),D1736,VALUE(C1736)),'Lookup tables'!$A$2:$B$42,2,FALSE))</f>
        <v>[td]legendarisk</v>
      </c>
    </row>
    <row r="1764" spans="1:6">
      <c r="A1764" s="19" t="s">
        <v>430</v>
      </c>
      <c r="B1764" s="1" t="s">
        <v>214</v>
      </c>
      <c r="C1764" t="str">
        <f>RIGHT(A1764,(LEN(A1764)-5))</f>
        <v>1</v>
      </c>
      <c r="F1764" s="19" t="s">
        <v>215</v>
      </c>
    </row>
    <row r="1765" spans="1:6" ht="14.4">
      <c r="A1765" s="19" t="s">
        <v>240</v>
      </c>
      <c r="B1765" s="1" t="s">
        <v>217</v>
      </c>
      <c r="C1765" t="str">
        <f>RIGHT(A1765,(LEN(A1765)-8))</f>
        <v>0</v>
      </c>
      <c r="F1765" t="str">
        <f t="shared" ref="F1765:F1828" si="472">IF((COUNTA(D1765)&gt;0),CONCATENATE("Övrigt: ",D1765),"")</f>
        <v/>
      </c>
    </row>
    <row r="1766" spans="1:6">
      <c r="A1766" s="19" t="s">
        <v>276</v>
      </c>
      <c r="B1766" s="11" t="s">
        <v>135</v>
      </c>
      <c r="C1766" s="19" t="str">
        <f>MID(A1766,8,(LEN(A1766)-8))</f>
        <v>192033814</v>
      </c>
      <c r="F1766" s="19" t="str">
        <f t="shared" ref="F1766:F1829" si="473">CONCATENATE("[hr][b]",C1767,"[/b] ","[playerid=",C1766,"]")</f>
        <v>[hr][b]Kjell 'Chefen' Anderström[/b] [playerid=192033814]</v>
      </c>
    </row>
    <row r="1767" spans="1:6" ht="14.4">
      <c r="A1767" s="19" t="s">
        <v>277</v>
      </c>
      <c r="B1767" s="11" t="s">
        <v>138</v>
      </c>
      <c r="C1767" s="19" t="str">
        <f>RIGHT(A1767,(LEN(A1767)-5))</f>
        <v>Kjell 'Chefen' Anderström</v>
      </c>
      <c r="F1767" t="str">
        <f t="shared" ref="F1767" si="474">CONCATENATE(C1768," år och ",C1769," dagar, TSI = ",C1783,", Lön = ",C1782)</f>
        <v>32 år och 21 dagar, TSI = 129520, Lön = 655800</v>
      </c>
    </row>
    <row r="1768" spans="1:6" ht="14.4">
      <c r="A1768" s="19" t="s">
        <v>278</v>
      </c>
      <c r="B1768" s="1" t="s">
        <v>140</v>
      </c>
      <c r="C1768" t="str">
        <f>RIGHT(A1768,(LEN(A1768)-4))</f>
        <v>32</v>
      </c>
      <c r="F1768" t="str">
        <f>CONCATENATE(VLOOKUP(IF((COUNTA(D1771)&gt;0),D1771,VALUE(C1771)),'Lookup tables'!$A$2:$B$42,2,FALSE)," form, ",VLOOKUP(IF((COUNTA(D1772)&gt;0),D1772,VALUE(C1772)),'Lookup tables'!$A$2:$B$42,2,FALSE)," kondition, ",VLOOKUP(IF((COUNTA(D1780)&gt;0),D1780,VALUE(C1780)),'Lookup tables'!$A$2:$B$42,2,FALSE)," rutin")</f>
        <v>bra form, enastående kondition, övernaturlig rutin</v>
      </c>
    </row>
    <row r="1769" spans="1:6" ht="14.4">
      <c r="A1769" s="19" t="s">
        <v>613</v>
      </c>
      <c r="B1769" s="1" t="s">
        <v>143</v>
      </c>
      <c r="C1769" t="str">
        <f>RIGHT(A1769,(LEN(A1769)-8))</f>
        <v>21</v>
      </c>
      <c r="F1769" t="str">
        <f>CONCATENATE(IF((COUNTA(C1792)&gt;0),CONCATENATE(C1792,", "),""),IF((LEN(C1799)&gt;0),CONCATENATE(VLOOKUP(VALUE(C1799),'Lookup tables'!$D$25:$E$27,2,FALSE),", "),""),CONCATENATE(VLOOKUP(VALUE(C1781),'Lookup tables'!$A$2:$B$42,2,FALSE)," ledarförmåga, "),CONCATENATE(VLOOKUP(C1794,'Lookup tables'!$D$29:$E$34,2,FALSE),", "),IF(AND((VALUE(C1770)&lt;0),(COUNTA(D1770)&lt;1)),"ingen skada",CONCATENATE("[b]skada +",IF((COUNTA(D1770)&gt;0),D1770,C1770),"[/b]")))</f>
        <v>balanserad tränare, enastående ledarförmåga, kontroversiell person, ingen skada</v>
      </c>
    </row>
    <row r="1770" spans="1:6" ht="14.4">
      <c r="A1770" s="19" t="s">
        <v>144</v>
      </c>
      <c r="B1770" s="1" t="s">
        <v>145</v>
      </c>
      <c r="C1770" t="str">
        <f t="shared" ref="C1770:C1788" si="475">RIGHT(A1770,(LEN(A1770)-4))</f>
        <v>-1</v>
      </c>
      <c r="F1770" t="s">
        <v>146</v>
      </c>
    </row>
    <row r="1771" spans="1:6">
      <c r="A1771" s="19" t="s">
        <v>280</v>
      </c>
      <c r="B1771" s="1" t="s">
        <v>148</v>
      </c>
      <c r="C1771" t="str">
        <f t="shared" si="475"/>
        <v>5</v>
      </c>
      <c r="F1771" s="19" t="str">
        <f t="shared" ref="F1771:F1834" si="476">CONCATENATE("[th]",B1772)</f>
        <v>[th]Kondition</v>
      </c>
    </row>
    <row r="1772" spans="1:6">
      <c r="A1772" s="19" t="s">
        <v>223</v>
      </c>
      <c r="B1772" s="1" t="s">
        <v>150</v>
      </c>
      <c r="C1772" t="str">
        <f t="shared" si="475"/>
        <v>7</v>
      </c>
      <c r="F1772" s="19" t="s">
        <v>151</v>
      </c>
    </row>
    <row r="1773" spans="1:6">
      <c r="A1773" s="19" t="s">
        <v>281</v>
      </c>
      <c r="B1773" s="1" t="s">
        <v>153</v>
      </c>
      <c r="C1773" t="str">
        <f t="shared" si="475"/>
        <v>18</v>
      </c>
      <c r="F1773" s="19" t="str">
        <f>CONCATENATE("[td]",VLOOKUP(IF((COUNTA(D1772)&gt;0),D1772,VALUE(C1772)),'Lookup tables'!$A$2:$B$42,2,FALSE))</f>
        <v>[td]enastående</v>
      </c>
    </row>
    <row r="1774" spans="1:6">
      <c r="A1774" s="19" t="s">
        <v>282</v>
      </c>
      <c r="B1774" s="1" t="s">
        <v>155</v>
      </c>
      <c r="C1774" t="str">
        <f t="shared" si="475"/>
        <v>2</v>
      </c>
      <c r="F1774" s="19" t="s">
        <v>141</v>
      </c>
    </row>
    <row r="1775" spans="1:6">
      <c r="A1775" s="19" t="s">
        <v>283</v>
      </c>
      <c r="B1775" s="1" t="s">
        <v>157</v>
      </c>
      <c r="C1775" t="str">
        <f t="shared" si="475"/>
        <v>13</v>
      </c>
      <c r="F1775" s="19" t="str">
        <f t="shared" ref="F1775" si="477">CONCATENATE("[th]",B1779)</f>
        <v>[th]Målvakt</v>
      </c>
    </row>
    <row r="1776" spans="1:6">
      <c r="A1776" s="19" t="s">
        <v>284</v>
      </c>
      <c r="B1776" s="1" t="s">
        <v>159</v>
      </c>
      <c r="C1776" t="str">
        <f t="shared" si="475"/>
        <v>3</v>
      </c>
      <c r="F1776" s="19" t="s">
        <v>151</v>
      </c>
    </row>
    <row r="1777" spans="1:6">
      <c r="A1777" s="19" t="s">
        <v>285</v>
      </c>
      <c r="B1777" s="1" t="s">
        <v>161</v>
      </c>
      <c r="C1777" t="str">
        <f t="shared" si="475"/>
        <v>8</v>
      </c>
      <c r="F1777" s="19" t="str">
        <f>CONCATENATE("[td]",VLOOKUP(IF((COUNTA(D1779)&gt;0),D1779,VALUE(C1779)),'Lookup tables'!$A$2:$B$42,2,FALSE))</f>
        <v>[td]katastrofal</v>
      </c>
    </row>
    <row r="1778" spans="1:6">
      <c r="A1778" s="19" t="s">
        <v>286</v>
      </c>
      <c r="B1778" s="1" t="s">
        <v>163</v>
      </c>
      <c r="C1778" t="str">
        <f t="shared" si="475"/>
        <v>4</v>
      </c>
      <c r="F1778" s="19" t="s">
        <v>164</v>
      </c>
    </row>
    <row r="1779" spans="1:6">
      <c r="A1779" s="19" t="s">
        <v>287</v>
      </c>
      <c r="B1779" s="1" t="s">
        <v>166</v>
      </c>
      <c r="C1779" t="str">
        <f t="shared" si="475"/>
        <v>1</v>
      </c>
      <c r="F1779" s="19" t="s">
        <v>136</v>
      </c>
    </row>
    <row r="1780" spans="1:6">
      <c r="A1780" s="19" t="s">
        <v>288</v>
      </c>
      <c r="B1780" s="1" t="s">
        <v>168</v>
      </c>
      <c r="C1780" t="str">
        <f t="shared" si="475"/>
        <v>12</v>
      </c>
      <c r="F1780" s="19" t="str">
        <f t="shared" ref="F1780" si="478">CONCATENATE("[th]",B1773)</f>
        <v>[th]Spelupplägg</v>
      </c>
    </row>
    <row r="1781" spans="1:6">
      <c r="A1781" s="19" t="s">
        <v>289</v>
      </c>
      <c r="B1781" s="1" t="s">
        <v>170</v>
      </c>
      <c r="C1781" t="str">
        <f t="shared" si="475"/>
        <v>7</v>
      </c>
      <c r="F1781" s="19" t="s">
        <v>151</v>
      </c>
    </row>
    <row r="1782" spans="1:6">
      <c r="A1782" s="19" t="s">
        <v>290</v>
      </c>
      <c r="B1782" s="1" t="s">
        <v>172</v>
      </c>
      <c r="C1782" t="str">
        <f t="shared" si="475"/>
        <v>655800</v>
      </c>
      <c r="F1782" s="19" t="str">
        <f>CONCATENATE("[td]",VLOOKUP(IF((COUNTA(D1773)&gt;0),D1773,VALUE(C1773)),'Lookup tables'!$A$2:$B$42,2,FALSE))</f>
        <v>[td]magisk</v>
      </c>
    </row>
    <row r="1783" spans="1:6">
      <c r="A1783" s="19" t="s">
        <v>614</v>
      </c>
      <c r="B1783" s="1" t="s">
        <v>174</v>
      </c>
      <c r="C1783" t="str">
        <f t="shared" si="475"/>
        <v>129520</v>
      </c>
      <c r="F1783" s="19" t="s">
        <v>141</v>
      </c>
    </row>
    <row r="1784" spans="1:6">
      <c r="A1784" s="19" t="s">
        <v>292</v>
      </c>
      <c r="B1784" s="1" t="s">
        <v>176</v>
      </c>
      <c r="C1784" t="str">
        <f t="shared" si="475"/>
        <v>51</v>
      </c>
      <c r="F1784" s="19" t="str">
        <f t="shared" ref="F1784" si="479">CONCATENATE("[th]",B1775)</f>
        <v>[th]Framspel</v>
      </c>
    </row>
    <row r="1785" spans="1:6">
      <c r="A1785" s="19" t="s">
        <v>177</v>
      </c>
      <c r="B1785" s="1" t="s">
        <v>178</v>
      </c>
      <c r="C1785" t="str">
        <f t="shared" si="475"/>
        <v>0</v>
      </c>
      <c r="F1785" s="19" t="s">
        <v>151</v>
      </c>
    </row>
    <row r="1786" spans="1:6">
      <c r="A1786" s="19" t="s">
        <v>179</v>
      </c>
      <c r="B1786" s="1" t="s">
        <v>180</v>
      </c>
      <c r="C1786" t="str">
        <f t="shared" si="475"/>
        <v>0</v>
      </c>
      <c r="F1786" s="19" t="str">
        <f>CONCATENATE("[td]",VLOOKUP(IF((COUNTA(D1775)&gt;0),D1775,VALUE(C1775)),'Lookup tables'!$A$2:$B$42,2,FALSE))</f>
        <v>[td]oförglömlig</v>
      </c>
    </row>
    <row r="1787" spans="1:6">
      <c r="A1787" s="19" t="s">
        <v>181</v>
      </c>
      <c r="B1787" s="1" t="s">
        <v>182</v>
      </c>
      <c r="C1787" t="str">
        <f t="shared" si="475"/>
        <v>0</v>
      </c>
      <c r="F1787" s="19" t="s">
        <v>164</v>
      </c>
    </row>
    <row r="1788" spans="1:6">
      <c r="A1788" s="19" t="s">
        <v>183</v>
      </c>
      <c r="B1788" s="1" t="s">
        <v>184</v>
      </c>
      <c r="C1788" t="str">
        <f t="shared" si="475"/>
        <v>0</v>
      </c>
      <c r="F1788" s="19" t="s">
        <v>136</v>
      </c>
    </row>
    <row r="1789" spans="1:6">
      <c r="A1789" s="19" t="s">
        <v>185</v>
      </c>
      <c r="B1789" s="1" t="s">
        <v>186</v>
      </c>
      <c r="C1789" t="str">
        <f>RIGHT(A1789,(LEN(A1789)-10))</f>
        <v>1</v>
      </c>
      <c r="F1789" s="19" t="str">
        <f t="shared" ref="F1789" si="480">CONCATENATE("[th]",B1776)</f>
        <v>[th]Ytter</v>
      </c>
    </row>
    <row r="1790" spans="1:6">
      <c r="A1790" s="19" t="s">
        <v>187</v>
      </c>
      <c r="B1790" s="1" t="s">
        <v>188</v>
      </c>
      <c r="C1790" t="str">
        <f>RIGHT(A1790,(LEN(A1790)-9))</f>
        <v>0</v>
      </c>
      <c r="F1790" s="19" t="s">
        <v>151</v>
      </c>
    </row>
    <row r="1791" spans="1:6">
      <c r="A1791" s="19" t="s">
        <v>189</v>
      </c>
      <c r="B1791" s="1" t="s">
        <v>190</v>
      </c>
      <c r="C1791" t="str">
        <f>RIGHT(A1791,(LEN(A1791)-11))</f>
        <v>0</v>
      </c>
      <c r="F1791" s="19" t="str">
        <f>CONCATENATE("[td]",VLOOKUP(IF((COUNTA(D1776)&gt;0),D1776,VALUE(C1776)),'Lookup tables'!$A$2:$B$42,2,FALSE))</f>
        <v>[td]dålig</v>
      </c>
    </row>
    <row r="1792" spans="1:6">
      <c r="A1792" s="19" t="s">
        <v>191</v>
      </c>
      <c r="B1792" s="1" t="s">
        <v>190</v>
      </c>
      <c r="F1792" s="19" t="s">
        <v>141</v>
      </c>
    </row>
    <row r="1793" spans="1:6">
      <c r="A1793" s="19" t="s">
        <v>293</v>
      </c>
      <c r="B1793" s="1" t="s">
        <v>193</v>
      </c>
      <c r="C1793" t="str">
        <f>RIGHT(A1793,(LEN(A1793)-11))</f>
        <v>1</v>
      </c>
      <c r="F1793" s="19" t="str">
        <f t="shared" ref="F1793" si="481">CONCATENATE("[th]",B1778)</f>
        <v>[th]Försvar</v>
      </c>
    </row>
    <row r="1794" spans="1:6">
      <c r="A1794" s="19" t="s">
        <v>294</v>
      </c>
      <c r="B1794" s="1" t="s">
        <v>193</v>
      </c>
      <c r="C1794" t="str">
        <f>RIGHT(A1794,(LEN(A1794)-16))</f>
        <v>controversial person</v>
      </c>
      <c r="F1794" s="19" t="s">
        <v>151</v>
      </c>
    </row>
    <row r="1795" spans="1:6">
      <c r="A1795" s="19" t="s">
        <v>195</v>
      </c>
      <c r="B1795" s="1" t="s">
        <v>196</v>
      </c>
      <c r="C1795" t="str">
        <f>RIGHT(A1795,(LEN(A1795)-8))</f>
        <v>2</v>
      </c>
      <c r="F1795" s="19" t="str">
        <f>CONCATENATE("[td]",VLOOKUP(IF((COUNTA(D1778)&gt;0),D1778,VALUE(C1778)),'Lookup tables'!$A$2:$B$42,2,FALSE))</f>
        <v>[td]hyfsad</v>
      </c>
    </row>
    <row r="1796" spans="1:6">
      <c r="A1796" s="19" t="s">
        <v>197</v>
      </c>
      <c r="B1796" s="1" t="s">
        <v>196</v>
      </c>
      <c r="C1796" t="str">
        <f>RIGHT(A1796,(LEN(A1796)-13))</f>
        <v>honest</v>
      </c>
      <c r="F1796" s="19" t="s">
        <v>164</v>
      </c>
    </row>
    <row r="1797" spans="1:6">
      <c r="A1797" s="19" t="s">
        <v>295</v>
      </c>
      <c r="B1797" s="1" t="s">
        <v>199</v>
      </c>
      <c r="C1797" t="str">
        <f>RIGHT(A1797,(LEN(A1797)-15))</f>
        <v>3</v>
      </c>
      <c r="F1797" s="19" t="s">
        <v>136</v>
      </c>
    </row>
    <row r="1798" spans="1:6">
      <c r="A1798" s="19" t="s">
        <v>296</v>
      </c>
      <c r="B1798" s="1" t="s">
        <v>199</v>
      </c>
      <c r="C1798" t="str">
        <f>RIGHT(A1798,(LEN(A1798)-20))</f>
        <v>temperamental</v>
      </c>
      <c r="F1798" s="19" t="str">
        <f t="shared" ref="F1798" si="482">CONCATENATE("[th]",B1774)</f>
        <v>[th]Målgörare</v>
      </c>
    </row>
    <row r="1799" spans="1:6">
      <c r="A1799" s="19" t="s">
        <v>297</v>
      </c>
      <c r="B1799" s="1" t="s">
        <v>202</v>
      </c>
      <c r="C1799" t="str">
        <f>RIGHT(A1799,(LEN(A1799)-12))</f>
        <v>2</v>
      </c>
      <c r="F1799" s="19" t="s">
        <v>151</v>
      </c>
    </row>
    <row r="1800" spans="1:6">
      <c r="A1800" s="19" t="s">
        <v>298</v>
      </c>
      <c r="B1800" s="1" t="s">
        <v>204</v>
      </c>
      <c r="C1800" t="str">
        <f>RIGHT(A1800,(LEN(A1800)-13))</f>
        <v>7</v>
      </c>
      <c r="F1800" s="19" t="str">
        <f>CONCATENATE("[td]",VLOOKUP(IF((COUNTA(D1774)&gt;0),D1774,VALUE(C1774)),'Lookup tables'!$A$2:$B$42,2,FALSE))</f>
        <v>[td]usel</v>
      </c>
    </row>
    <row r="1801" spans="1:6">
      <c r="A1801" s="19" t="s">
        <v>205</v>
      </c>
      <c r="B1801" s="1" t="s">
        <v>206</v>
      </c>
      <c r="C1801" t="str">
        <f>RIGHT(A1801,(LEN(A1801)-7))</f>
        <v>0</v>
      </c>
      <c r="F1801" s="19" t="s">
        <v>141</v>
      </c>
    </row>
    <row r="1802" spans="1:6">
      <c r="A1802" s="19" t="s">
        <v>299</v>
      </c>
      <c r="B1802" s="1" t="s">
        <v>208</v>
      </c>
      <c r="C1802" t="str">
        <f>RIGHT(A1802,(LEN(A1802)-13))</f>
        <v>10</v>
      </c>
      <c r="F1802" s="19" t="str">
        <f t="shared" ref="F1802" si="483">CONCATENATE("[th]",B1777)</f>
        <v>[th]Fasta situationer</v>
      </c>
    </row>
    <row r="1803" spans="1:6">
      <c r="A1803" s="19" t="s">
        <v>209</v>
      </c>
      <c r="B1803" s="1" t="s">
        <v>210</v>
      </c>
      <c r="C1803" t="str">
        <f>RIGHT(A1803,(LEN(A1803)-15))</f>
        <v>0</v>
      </c>
      <c r="F1803" s="19" t="s">
        <v>151</v>
      </c>
    </row>
    <row r="1804" spans="1:6">
      <c r="A1804" s="19" t="s">
        <v>211</v>
      </c>
      <c r="B1804" s="1" t="s">
        <v>212</v>
      </c>
      <c r="C1804" t="str">
        <f>RIGHT(A1804,(LEN(A1804)-15))</f>
        <v>3000</v>
      </c>
      <c r="F1804" s="19" t="str">
        <f>CONCATENATE("[td]",VLOOKUP(IF((COUNTA(D1777)&gt;0),D1777,VALUE(C1777)),'Lookup tables'!$A$2:$B$42,2,FALSE))</f>
        <v>[td]fenomenal</v>
      </c>
    </row>
    <row r="1805" spans="1:6">
      <c r="A1805" s="19" t="s">
        <v>615</v>
      </c>
      <c r="B1805" s="1" t="s">
        <v>214</v>
      </c>
      <c r="C1805" t="str">
        <f>RIGHT(A1805,(LEN(A1805)-5))</f>
        <v>11</v>
      </c>
      <c r="F1805" s="19" t="s">
        <v>215</v>
      </c>
    </row>
    <row r="1806" spans="1:6" ht="14.4">
      <c r="A1806" s="19" t="s">
        <v>240</v>
      </c>
      <c r="B1806" s="1" t="s">
        <v>217</v>
      </c>
      <c r="C1806" t="str">
        <f>RIGHT(A1806,(LEN(A1806)-8))</f>
        <v>0</v>
      </c>
      <c r="F1806" t="str">
        <f t="shared" ref="F1806:F1869" si="484">IF((COUNTA(D1806)&gt;0),CONCATENATE("Övrigt: ",D1806),"")</f>
        <v/>
      </c>
    </row>
    <row r="1807" spans="1:6">
      <c r="A1807" s="19" t="s">
        <v>616</v>
      </c>
      <c r="B1807" s="11" t="s">
        <v>135</v>
      </c>
      <c r="C1807" s="19" t="str">
        <f>MID(A1807,8,(LEN(A1807)-8))</f>
        <v>183543611</v>
      </c>
      <c r="F1807" s="19" t="str">
        <f t="shared" ref="F1807:F1870" si="485">CONCATENATE("[hr][b]",C1808,"[/b] ","[playerid=",C1807,"]")</f>
        <v>[hr][b]Kjell Pettersson[/b] [playerid=183543611]</v>
      </c>
    </row>
    <row r="1808" spans="1:6" ht="14.4">
      <c r="A1808" s="19" t="s">
        <v>617</v>
      </c>
      <c r="B1808" s="11" t="s">
        <v>138</v>
      </c>
      <c r="C1808" s="19" t="str">
        <f>RIGHT(A1808,(LEN(A1808)-5))</f>
        <v>Kjell Pettersson</v>
      </c>
      <c r="F1808" t="str">
        <f t="shared" ref="F1808" si="486">CONCATENATE(C1809," år och ",C1810," dagar, TSI = ",C1824,", Lön = ",C1823)</f>
        <v>33 år och 42 dagar, TSI = 82500, Lön = 532900</v>
      </c>
    </row>
    <row r="1809" spans="1:6" ht="14.4">
      <c r="A1809" s="19" t="s">
        <v>618</v>
      </c>
      <c r="B1809" s="1" t="s">
        <v>140</v>
      </c>
      <c r="C1809" t="str">
        <f>RIGHT(A1809,(LEN(A1809)-4))</f>
        <v>33</v>
      </c>
      <c r="F1809" t="str">
        <f>CONCATENATE(VLOOKUP(IF((COUNTA(D1812)&gt;0),D1812,VALUE(C1812)),'Lookup tables'!$A$2:$B$42,2,FALSE)," form, ",VLOOKUP(IF((COUNTA(D1813)&gt;0),D1813,VALUE(C1813)),'Lookup tables'!$A$2:$B$42,2,FALSE)," kondition, ",VLOOKUP(IF((COUNTA(D1821)&gt;0),D1821,VALUE(C1821)),'Lookup tables'!$A$2:$B$42,2,FALSE)," rutin")</f>
        <v>enastående form, fenomenal kondition, magisk rutin</v>
      </c>
    </row>
    <row r="1810" spans="1:6" ht="14.4">
      <c r="A1810" s="19" t="s">
        <v>472</v>
      </c>
      <c r="B1810" s="1" t="s">
        <v>143</v>
      </c>
      <c r="C1810" t="str">
        <f>RIGHT(A1810,(LEN(A1810)-8))</f>
        <v>42</v>
      </c>
      <c r="F1810" t="str">
        <f>CONCATENATE(IF((COUNTA(C1833)&gt;0),CONCATENATE(C1833,", "),""),IF((LEN(C1840)&gt;0),CONCATENATE(VLOOKUP(VALUE(C1840),'Lookup tables'!$D$25:$E$27,2,FALSE),", "),""),CONCATENATE(VLOOKUP(VALUE(C1822),'Lookup tables'!$A$2:$B$42,2,FALSE)," ledarförmåga, "),CONCATENATE(VLOOKUP(C1835,'Lookup tables'!$D$29:$E$34,2,FALSE),", "),IF(AND((VALUE(C1811)&lt;0),(COUNTA(D1811)&lt;1)),"ingen skada",CONCATENATE("[b]skada +",IF((COUNTA(D1811)&gt;0),D1811,C1811),"[/b]")))</f>
        <v>dålig ledarförmåga, sympatisk kille, ingen skada</v>
      </c>
    </row>
    <row r="1811" spans="1:6" ht="14.4">
      <c r="A1811" s="19" t="s">
        <v>144</v>
      </c>
      <c r="B1811" s="1" t="s">
        <v>145</v>
      </c>
      <c r="C1811" t="str">
        <f t="shared" ref="C1811:C1829" si="487">RIGHT(A1811,(LEN(A1811)-4))</f>
        <v>-1</v>
      </c>
      <c r="F1811" t="s">
        <v>146</v>
      </c>
    </row>
    <row r="1812" spans="1:6">
      <c r="A1812" s="19" t="s">
        <v>245</v>
      </c>
      <c r="B1812" s="1" t="s">
        <v>148</v>
      </c>
      <c r="C1812" t="str">
        <f t="shared" si="487"/>
        <v>7</v>
      </c>
      <c r="F1812" s="19" t="str">
        <f t="shared" ref="F1812:F1875" si="488">CONCATENATE("[th]",B1813)</f>
        <v>[th]Kondition</v>
      </c>
    </row>
    <row r="1813" spans="1:6">
      <c r="A1813" s="19" t="s">
        <v>370</v>
      </c>
      <c r="B1813" s="1" t="s">
        <v>150</v>
      </c>
      <c r="C1813" t="str">
        <f t="shared" si="487"/>
        <v>8</v>
      </c>
      <c r="F1813" s="19" t="s">
        <v>151</v>
      </c>
    </row>
    <row r="1814" spans="1:6">
      <c r="A1814" s="19" t="s">
        <v>281</v>
      </c>
      <c r="B1814" s="1" t="s">
        <v>153</v>
      </c>
      <c r="C1814" t="str">
        <f t="shared" si="487"/>
        <v>18</v>
      </c>
      <c r="F1814" s="19" t="str">
        <f>CONCATENATE("[td]",VLOOKUP(IF((COUNTA(D1813)&gt;0),D1813,VALUE(C1813)),'Lookup tables'!$A$2:$B$42,2,FALSE))</f>
        <v>[td]fenomenal</v>
      </c>
    </row>
    <row r="1815" spans="1:6">
      <c r="A1815" s="19" t="s">
        <v>282</v>
      </c>
      <c r="B1815" s="1" t="s">
        <v>155</v>
      </c>
      <c r="C1815" t="str">
        <f t="shared" si="487"/>
        <v>2</v>
      </c>
      <c r="F1815" s="19" t="s">
        <v>141</v>
      </c>
    </row>
    <row r="1816" spans="1:6">
      <c r="A1816" s="19" t="s">
        <v>535</v>
      </c>
      <c r="B1816" s="1" t="s">
        <v>157</v>
      </c>
      <c r="C1816" t="str">
        <f t="shared" si="487"/>
        <v>11</v>
      </c>
      <c r="F1816" s="19" t="str">
        <f t="shared" ref="F1816" si="489">CONCATENATE("[th]",B1820)</f>
        <v>[th]Målvakt</v>
      </c>
    </row>
    <row r="1817" spans="1:6">
      <c r="A1817" s="19" t="s">
        <v>225</v>
      </c>
      <c r="B1817" s="1" t="s">
        <v>159</v>
      </c>
      <c r="C1817" t="str">
        <f t="shared" si="487"/>
        <v>2</v>
      </c>
      <c r="F1817" s="19" t="s">
        <v>151</v>
      </c>
    </row>
    <row r="1818" spans="1:6">
      <c r="A1818" s="19" t="s">
        <v>373</v>
      </c>
      <c r="B1818" s="1" t="s">
        <v>161</v>
      </c>
      <c r="C1818" t="str">
        <f t="shared" si="487"/>
        <v>11</v>
      </c>
      <c r="F1818" s="19" t="str">
        <f>CONCATENATE("[td]",VLOOKUP(IF((COUNTA(D1820)&gt;0),D1820,VALUE(C1820)),'Lookup tables'!$A$2:$B$42,2,FALSE))</f>
        <v>[td]katastrofal</v>
      </c>
    </row>
    <row r="1819" spans="1:6">
      <c r="A1819" s="19" t="s">
        <v>568</v>
      </c>
      <c r="B1819" s="1" t="s">
        <v>163</v>
      </c>
      <c r="C1819" t="str">
        <f t="shared" si="487"/>
        <v>6</v>
      </c>
      <c r="F1819" s="19" t="s">
        <v>164</v>
      </c>
    </row>
    <row r="1820" spans="1:6">
      <c r="A1820" s="19" t="s">
        <v>287</v>
      </c>
      <c r="B1820" s="1" t="s">
        <v>166</v>
      </c>
      <c r="C1820" t="str">
        <f t="shared" si="487"/>
        <v>1</v>
      </c>
      <c r="F1820" s="19" t="s">
        <v>136</v>
      </c>
    </row>
    <row r="1821" spans="1:6">
      <c r="A1821" s="19" t="s">
        <v>619</v>
      </c>
      <c r="B1821" s="1" t="s">
        <v>168</v>
      </c>
      <c r="C1821" t="str">
        <f t="shared" si="487"/>
        <v>18</v>
      </c>
      <c r="F1821" s="19" t="str">
        <f t="shared" ref="F1821" si="490">CONCATENATE("[th]",B1814)</f>
        <v>[th]Spelupplägg</v>
      </c>
    </row>
    <row r="1822" spans="1:6">
      <c r="A1822" s="19" t="s">
        <v>229</v>
      </c>
      <c r="B1822" s="1" t="s">
        <v>170</v>
      </c>
      <c r="C1822" t="str">
        <f t="shared" si="487"/>
        <v>3</v>
      </c>
      <c r="F1822" s="19" t="s">
        <v>151</v>
      </c>
    </row>
    <row r="1823" spans="1:6">
      <c r="A1823" s="19" t="s">
        <v>620</v>
      </c>
      <c r="B1823" s="1" t="s">
        <v>172</v>
      </c>
      <c r="C1823" t="str">
        <f t="shared" si="487"/>
        <v>532900</v>
      </c>
      <c r="F1823" s="19" t="str">
        <f>CONCATENATE("[td]",VLOOKUP(IF((COUNTA(D1814)&gt;0),D1814,VALUE(C1814)),'Lookup tables'!$A$2:$B$42,2,FALSE))</f>
        <v>[td]magisk</v>
      </c>
    </row>
    <row r="1824" spans="1:6">
      <c r="A1824" s="19" t="s">
        <v>621</v>
      </c>
      <c r="B1824" s="1" t="s">
        <v>174</v>
      </c>
      <c r="C1824" t="str">
        <f t="shared" si="487"/>
        <v>82500</v>
      </c>
      <c r="F1824" s="19" t="s">
        <v>141</v>
      </c>
    </row>
    <row r="1825" spans="1:6">
      <c r="A1825" s="19" t="s">
        <v>622</v>
      </c>
      <c r="B1825" s="1" t="s">
        <v>176</v>
      </c>
      <c r="C1825" t="str">
        <f t="shared" si="487"/>
        <v>59</v>
      </c>
      <c r="F1825" s="19" t="str">
        <f t="shared" ref="F1825" si="491">CONCATENATE("[th]",B1816)</f>
        <v>[th]Framspel</v>
      </c>
    </row>
    <row r="1826" spans="1:6">
      <c r="A1826" s="19" t="s">
        <v>177</v>
      </c>
      <c r="B1826" s="1" t="s">
        <v>178</v>
      </c>
      <c r="C1826" t="str">
        <f t="shared" si="487"/>
        <v>0</v>
      </c>
      <c r="F1826" s="19" t="s">
        <v>151</v>
      </c>
    </row>
    <row r="1827" spans="1:6">
      <c r="A1827" s="19" t="s">
        <v>179</v>
      </c>
      <c r="B1827" s="1" t="s">
        <v>180</v>
      </c>
      <c r="C1827" t="str">
        <f t="shared" si="487"/>
        <v>0</v>
      </c>
      <c r="F1827" s="19" t="str">
        <f>CONCATENATE("[td]",VLOOKUP(IF((COUNTA(D1816)&gt;0),D1816,VALUE(C1816)),'Lookup tables'!$A$2:$B$42,2,FALSE))</f>
        <v>[td]gudabenådad</v>
      </c>
    </row>
    <row r="1828" spans="1:6">
      <c r="A1828" s="19" t="s">
        <v>181</v>
      </c>
      <c r="B1828" s="1" t="s">
        <v>182</v>
      </c>
      <c r="C1828" t="str">
        <f t="shared" si="487"/>
        <v>0</v>
      </c>
      <c r="F1828" s="19" t="s">
        <v>164</v>
      </c>
    </row>
    <row r="1829" spans="1:6">
      <c r="A1829" s="19" t="s">
        <v>183</v>
      </c>
      <c r="B1829" s="1" t="s">
        <v>184</v>
      </c>
      <c r="C1829" t="str">
        <f t="shared" si="487"/>
        <v>0</v>
      </c>
      <c r="F1829" s="19" t="s">
        <v>136</v>
      </c>
    </row>
    <row r="1830" spans="1:6">
      <c r="A1830" s="19" t="s">
        <v>185</v>
      </c>
      <c r="B1830" s="1" t="s">
        <v>186</v>
      </c>
      <c r="C1830" t="str">
        <f>RIGHT(A1830,(LEN(A1830)-10))</f>
        <v>1</v>
      </c>
      <c r="F1830" s="19" t="str">
        <f t="shared" ref="F1830" si="492">CONCATENATE("[th]",B1817)</f>
        <v>[th]Ytter</v>
      </c>
    </row>
    <row r="1831" spans="1:6">
      <c r="A1831" s="19" t="s">
        <v>187</v>
      </c>
      <c r="B1831" s="1" t="s">
        <v>188</v>
      </c>
      <c r="C1831" t="str">
        <f>RIGHT(A1831,(LEN(A1831)-9))</f>
        <v>0</v>
      </c>
      <c r="F1831" s="19" t="s">
        <v>151</v>
      </c>
    </row>
    <row r="1832" spans="1:6">
      <c r="A1832" s="19" t="s">
        <v>363</v>
      </c>
      <c r="B1832" s="1" t="s">
        <v>190</v>
      </c>
      <c r="C1832" t="str">
        <f>RIGHT(A1832,(LEN(A1832)-11))</f>
        <v>5</v>
      </c>
      <c r="F1832" s="19" t="str">
        <f>CONCATENATE("[td]",VLOOKUP(IF((COUNTA(D1817)&gt;0),D1817,VALUE(C1817)),'Lookup tables'!$A$2:$B$42,2,FALSE))</f>
        <v>[td]usel</v>
      </c>
    </row>
    <row r="1833" spans="1:6">
      <c r="A1833" s="19" t="s">
        <v>364</v>
      </c>
      <c r="B1833" s="1" t="s">
        <v>190</v>
      </c>
      <c r="F1833" s="19" t="s">
        <v>141</v>
      </c>
    </row>
    <row r="1834" spans="1:6">
      <c r="A1834" s="19" t="s">
        <v>330</v>
      </c>
      <c r="B1834" s="1" t="s">
        <v>193</v>
      </c>
      <c r="C1834" t="str">
        <f>RIGHT(A1834,(LEN(A1834)-11))</f>
        <v>2</v>
      </c>
      <c r="F1834" s="19" t="str">
        <f t="shared" ref="F1834" si="493">CONCATENATE("[th]",B1819)</f>
        <v>[th]Försvar</v>
      </c>
    </row>
    <row r="1835" spans="1:6">
      <c r="A1835" s="19" t="s">
        <v>331</v>
      </c>
      <c r="B1835" s="1" t="s">
        <v>193</v>
      </c>
      <c r="C1835" t="str">
        <f>RIGHT(A1835,(LEN(A1835)-16))</f>
        <v>pleasant guy</v>
      </c>
      <c r="F1835" s="19" t="s">
        <v>151</v>
      </c>
    </row>
    <row r="1836" spans="1:6">
      <c r="A1836" s="19" t="s">
        <v>272</v>
      </c>
      <c r="B1836" s="1" t="s">
        <v>196</v>
      </c>
      <c r="C1836" t="str">
        <f>RIGHT(A1836,(LEN(A1836)-8))</f>
        <v>1</v>
      </c>
      <c r="F1836" s="19" t="str">
        <f>CONCATENATE("[td]",VLOOKUP(IF((COUNTA(D1819)&gt;0),D1819,VALUE(C1819)),'Lookup tables'!$A$2:$B$42,2,FALSE))</f>
        <v>[td]ypperlig</v>
      </c>
    </row>
    <row r="1837" spans="1:6">
      <c r="A1837" s="19" t="s">
        <v>273</v>
      </c>
      <c r="B1837" s="1" t="s">
        <v>196</v>
      </c>
      <c r="C1837" t="str">
        <f>RIGHT(A1837,(LEN(A1837)-13))</f>
        <v>dishonest</v>
      </c>
      <c r="F1837" s="19" t="s">
        <v>164</v>
      </c>
    </row>
    <row r="1838" spans="1:6">
      <c r="A1838" s="19" t="s">
        <v>295</v>
      </c>
      <c r="B1838" s="1" t="s">
        <v>199</v>
      </c>
      <c r="C1838" t="str">
        <f>RIGHT(A1838,(LEN(A1838)-15))</f>
        <v>3</v>
      </c>
      <c r="F1838" s="19" t="s">
        <v>136</v>
      </c>
    </row>
    <row r="1839" spans="1:6">
      <c r="A1839" s="19" t="s">
        <v>296</v>
      </c>
      <c r="B1839" s="1" t="s">
        <v>199</v>
      </c>
      <c r="C1839" t="str">
        <f>RIGHT(A1839,(LEN(A1839)-20))</f>
        <v>temperamental</v>
      </c>
      <c r="F1839" s="19" t="str">
        <f t="shared" ref="F1839" si="494">CONCATENATE("[th]",B1815)</f>
        <v>[th]Målgörare</v>
      </c>
    </row>
    <row r="1840" spans="1:6">
      <c r="A1840" s="19" t="s">
        <v>237</v>
      </c>
      <c r="B1840" s="1" t="s">
        <v>202</v>
      </c>
      <c r="C1840" t="str">
        <f>RIGHT(A1840,(LEN(A1840)-12))</f>
        <v/>
      </c>
      <c r="F1840" s="19" t="s">
        <v>151</v>
      </c>
    </row>
    <row r="1841" spans="1:6">
      <c r="A1841" s="19" t="s">
        <v>238</v>
      </c>
      <c r="B1841" s="1" t="s">
        <v>204</v>
      </c>
      <c r="C1841" t="str">
        <f>RIGHT(A1841,(LEN(A1841)-13))</f>
        <v/>
      </c>
      <c r="F1841" s="19" t="str">
        <f>CONCATENATE("[td]",VLOOKUP(IF((COUNTA(D1815)&gt;0),D1815,VALUE(C1815)),'Lookup tables'!$A$2:$B$42,2,FALSE))</f>
        <v>[td]usel</v>
      </c>
    </row>
    <row r="1842" spans="1:6">
      <c r="A1842" s="19" t="s">
        <v>205</v>
      </c>
      <c r="B1842" s="1" t="s">
        <v>206</v>
      </c>
      <c r="C1842" t="str">
        <f>RIGHT(A1842,(LEN(A1842)-7))</f>
        <v>0</v>
      </c>
      <c r="F1842" s="19" t="s">
        <v>141</v>
      </c>
    </row>
    <row r="1843" spans="1:6">
      <c r="A1843" s="19"/>
      <c r="B1843" s="1" t="s">
        <v>208</v>
      </c>
      <c r="C1843" t="e">
        <f>RIGHT(A1843,(LEN(A1843)-13))</f>
        <v>#VALUE!</v>
      </c>
      <c r="F1843" s="19" t="str">
        <f t="shared" ref="F1843" si="495">CONCATENATE("[th]",B1818)</f>
        <v>[th]Fasta situationer</v>
      </c>
    </row>
    <row r="1844" spans="1:6">
      <c r="A1844" s="19" t="s">
        <v>209</v>
      </c>
      <c r="B1844" s="1" t="s">
        <v>210</v>
      </c>
      <c r="C1844" t="str">
        <f>RIGHT(A1844,(LEN(A1844)-15))</f>
        <v>0</v>
      </c>
      <c r="F1844" s="19" t="s">
        <v>151</v>
      </c>
    </row>
    <row r="1845" spans="1:6">
      <c r="A1845" s="19" t="s">
        <v>211</v>
      </c>
      <c r="B1845" s="1" t="s">
        <v>212</v>
      </c>
      <c r="C1845" t="str">
        <f>RIGHT(A1845,(LEN(A1845)-15))</f>
        <v>3000</v>
      </c>
      <c r="F1845" s="19" t="str">
        <f>CONCATENATE("[td]",VLOOKUP(IF((COUNTA(D1818)&gt;0),D1818,VALUE(C1818)),'Lookup tables'!$A$2:$B$42,2,FALSE))</f>
        <v>[td]gudabenådad</v>
      </c>
    </row>
    <row r="1846" spans="1:6">
      <c r="A1846" s="19" t="s">
        <v>623</v>
      </c>
      <c r="B1846" s="1" t="s">
        <v>214</v>
      </c>
      <c r="C1846" t="str">
        <f>RIGHT(A1846,(LEN(A1846)-5))</f>
        <v>23</v>
      </c>
      <c r="F1846" s="19" t="s">
        <v>215</v>
      </c>
    </row>
    <row r="1847" spans="1:6" ht="14.4">
      <c r="A1847" s="19" t="s">
        <v>240</v>
      </c>
      <c r="B1847" s="1" t="s">
        <v>217</v>
      </c>
      <c r="C1847" t="str">
        <f>RIGHT(A1847,(LEN(A1847)-8))</f>
        <v>0</v>
      </c>
      <c r="F1847" t="str">
        <f t="shared" ref="F1847:F1910" si="496">IF((COUNTA(D1847)&gt;0),CONCATENATE("Övrigt: ",D1847),"")</f>
        <v/>
      </c>
    </row>
    <row r="1848" spans="1:6">
      <c r="A1848" s="19" t="s">
        <v>624</v>
      </c>
      <c r="B1848" s="11" t="s">
        <v>135</v>
      </c>
      <c r="C1848" s="19" t="str">
        <f>MID(A1848,8,(LEN(A1848)-8))</f>
        <v>207633998</v>
      </c>
      <c r="F1848" s="19" t="str">
        <f t="shared" ref="F1848:F1911" si="497">CONCATENATE("[hr][b]",C1849,"[/b] ","[playerid=",C1848,"]")</f>
        <v>[hr][b]Klas 'Biffen' Larsson[/b] [playerid=207633998]</v>
      </c>
    </row>
    <row r="1849" spans="1:6" ht="14.4">
      <c r="A1849" s="19" t="s">
        <v>625</v>
      </c>
      <c r="B1849" s="11" t="s">
        <v>138</v>
      </c>
      <c r="C1849" s="19" t="str">
        <f>RIGHT(A1849,(LEN(A1849)-5))</f>
        <v>Klas 'Biffen' Larsson</v>
      </c>
      <c r="F1849" t="str">
        <f t="shared" ref="F1849" si="498">CONCATENATE(C1850," år och ",C1851," dagar, TSI = ",C1865,", Lön = ",C1864)</f>
        <v>31 år och 24 dagar, TSI = 130490, Lön = 697400</v>
      </c>
    </row>
    <row r="1850" spans="1:6" ht="14.4">
      <c r="A1850" s="19" t="s">
        <v>139</v>
      </c>
      <c r="B1850" s="1" t="s">
        <v>140</v>
      </c>
      <c r="C1850" t="str">
        <f>RIGHT(A1850,(LEN(A1850)-4))</f>
        <v>31</v>
      </c>
      <c r="F1850" t="str">
        <f>CONCATENATE(VLOOKUP(IF((COUNTA(D1853)&gt;0),D1853,VALUE(C1853)),'Lookup tables'!$A$2:$B$42,2,FALSE)," form, ",VLOOKUP(IF((COUNTA(D1854)&gt;0),D1854,VALUE(C1854)),'Lookup tables'!$A$2:$B$42,2,FALSE)," kondition, ",VLOOKUP(IF((COUNTA(D1862)&gt;0),D1862,VALUE(C1862)),'Lookup tables'!$A$2:$B$42,2,FALSE)," rutin")</f>
        <v>dålig form, fenomenal kondition, utopisk rutin</v>
      </c>
    </row>
    <row r="1851" spans="1:6" ht="14.4">
      <c r="A1851" s="19" t="s">
        <v>626</v>
      </c>
      <c r="B1851" s="1" t="s">
        <v>143</v>
      </c>
      <c r="C1851" t="str">
        <f>RIGHT(A1851,(LEN(A1851)-8))</f>
        <v>24</v>
      </c>
      <c r="F1851" t="str">
        <f>CONCATENATE(IF((COUNTA(C1874)&gt;0),CONCATENATE(C1874,", "),""),IF((LEN(C1881)&gt;0),CONCATENATE(VLOOKUP(VALUE(C1881),'Lookup tables'!$D$25:$E$27,2,FALSE),", "),""),CONCATENATE(VLOOKUP(VALUE(C1863),'Lookup tables'!$A$2:$B$42,2,FALSE)," ledarförmåga, "),CONCATENATE(VLOOKUP(C1876,'Lookup tables'!$D$29:$E$34,2,FALSE),", "),IF(AND((VALUE(C1852)&lt;0),(COUNTA(D1852)&lt;1)),"ingen skada",CONCATENATE("[b]skada +",IF((COUNTA(D1852)&gt;0),D1852,C1852),"[/b]")))</f>
        <v>hyfsad ledarförmåga, sympatisk kille, ingen skada</v>
      </c>
    </row>
    <row r="1852" spans="1:6" ht="14.4">
      <c r="A1852" s="19" t="s">
        <v>144</v>
      </c>
      <c r="B1852" s="1" t="s">
        <v>145</v>
      </c>
      <c r="C1852" t="str">
        <f t="shared" ref="C1852:C1870" si="499">RIGHT(A1852,(LEN(A1852)-4))</f>
        <v>-1</v>
      </c>
      <c r="F1852" t="s">
        <v>146</v>
      </c>
    </row>
    <row r="1853" spans="1:6">
      <c r="A1853" s="19" t="s">
        <v>512</v>
      </c>
      <c r="B1853" s="1" t="s">
        <v>148</v>
      </c>
      <c r="C1853" t="str">
        <f t="shared" si="499"/>
        <v>3</v>
      </c>
      <c r="F1853" s="19" t="str">
        <f t="shared" ref="F1853:F1916" si="500">CONCATENATE("[th]",B1854)</f>
        <v>[th]Kondition</v>
      </c>
    </row>
    <row r="1854" spans="1:6">
      <c r="A1854" s="19" t="s">
        <v>370</v>
      </c>
      <c r="B1854" s="1" t="s">
        <v>150</v>
      </c>
      <c r="C1854" t="str">
        <f t="shared" si="499"/>
        <v>8</v>
      </c>
      <c r="F1854" s="19" t="s">
        <v>151</v>
      </c>
    </row>
    <row r="1855" spans="1:6">
      <c r="A1855" s="19" t="s">
        <v>281</v>
      </c>
      <c r="B1855" s="1" t="s">
        <v>153</v>
      </c>
      <c r="C1855" t="str">
        <f t="shared" si="499"/>
        <v>18</v>
      </c>
      <c r="F1855" s="19" t="str">
        <f>CONCATENATE("[td]",VLOOKUP(IF((COUNTA(D1854)&gt;0),D1854,VALUE(C1854)),'Lookup tables'!$A$2:$B$42,2,FALSE))</f>
        <v>[td]fenomenal</v>
      </c>
    </row>
    <row r="1856" spans="1:6">
      <c r="A1856" s="19" t="s">
        <v>436</v>
      </c>
      <c r="B1856" s="1" t="s">
        <v>155</v>
      </c>
      <c r="C1856" t="str">
        <f t="shared" si="499"/>
        <v>5</v>
      </c>
      <c r="F1856" s="19" t="s">
        <v>141</v>
      </c>
    </row>
    <row r="1857" spans="1:6">
      <c r="A1857" s="19" t="s">
        <v>283</v>
      </c>
      <c r="B1857" s="1" t="s">
        <v>157</v>
      </c>
      <c r="C1857" t="str">
        <f t="shared" si="499"/>
        <v>13</v>
      </c>
      <c r="F1857" s="19" t="str">
        <f t="shared" ref="F1857" si="501">CONCATENATE("[th]",B1861)</f>
        <v>[th]Målvakt</v>
      </c>
    </row>
    <row r="1858" spans="1:6">
      <c r="A1858" s="19" t="s">
        <v>416</v>
      </c>
      <c r="B1858" s="1" t="s">
        <v>159</v>
      </c>
      <c r="C1858" t="str">
        <f t="shared" si="499"/>
        <v>5</v>
      </c>
      <c r="F1858" s="19" t="s">
        <v>151</v>
      </c>
    </row>
    <row r="1859" spans="1:6">
      <c r="A1859" s="19" t="s">
        <v>417</v>
      </c>
      <c r="B1859" s="1" t="s">
        <v>161</v>
      </c>
      <c r="C1859" t="str">
        <f t="shared" si="499"/>
        <v>2</v>
      </c>
      <c r="F1859" s="19" t="str">
        <f>CONCATENATE("[td]",VLOOKUP(IF((COUNTA(D1861)&gt;0),D1861,VALUE(C1861)),'Lookup tables'!$A$2:$B$42,2,FALSE))</f>
        <v>[td]katastrofal</v>
      </c>
    </row>
    <row r="1860" spans="1:6">
      <c r="A1860" s="19" t="s">
        <v>627</v>
      </c>
      <c r="B1860" s="1" t="s">
        <v>163</v>
      </c>
      <c r="C1860" t="str">
        <f t="shared" si="499"/>
        <v>5</v>
      </c>
      <c r="F1860" s="19" t="s">
        <v>164</v>
      </c>
    </row>
    <row r="1861" spans="1:6">
      <c r="A1861" s="19" t="s">
        <v>287</v>
      </c>
      <c r="B1861" s="1" t="s">
        <v>166</v>
      </c>
      <c r="C1861" t="str">
        <f t="shared" si="499"/>
        <v>1</v>
      </c>
      <c r="F1861" s="19" t="s">
        <v>136</v>
      </c>
    </row>
    <row r="1862" spans="1:6">
      <c r="A1862" s="19" t="s">
        <v>628</v>
      </c>
      <c r="B1862" s="1" t="s">
        <v>168</v>
      </c>
      <c r="C1862" t="str">
        <f t="shared" si="499"/>
        <v>19</v>
      </c>
      <c r="F1862" s="19" t="str">
        <f t="shared" ref="F1862" si="502">CONCATENATE("[th]",B1855)</f>
        <v>[th]Spelupplägg</v>
      </c>
    </row>
    <row r="1863" spans="1:6">
      <c r="A1863" s="19" t="s">
        <v>401</v>
      </c>
      <c r="B1863" s="1" t="s">
        <v>170</v>
      </c>
      <c r="C1863" t="str">
        <f t="shared" si="499"/>
        <v>4</v>
      </c>
      <c r="F1863" s="19" t="s">
        <v>151</v>
      </c>
    </row>
    <row r="1864" spans="1:6">
      <c r="A1864" s="19" t="s">
        <v>629</v>
      </c>
      <c r="B1864" s="1" t="s">
        <v>172</v>
      </c>
      <c r="C1864" t="str">
        <f t="shared" si="499"/>
        <v>697400</v>
      </c>
      <c r="F1864" s="19" t="str">
        <f>CONCATENATE("[td]",VLOOKUP(IF((COUNTA(D1855)&gt;0),D1855,VALUE(C1855)),'Lookup tables'!$A$2:$B$42,2,FALSE))</f>
        <v>[td]magisk</v>
      </c>
    </row>
    <row r="1865" spans="1:6">
      <c r="A1865" s="19" t="s">
        <v>630</v>
      </c>
      <c r="B1865" s="1" t="s">
        <v>174</v>
      </c>
      <c r="C1865" t="str">
        <f t="shared" si="499"/>
        <v>130490</v>
      </c>
      <c r="F1865" s="19" t="s">
        <v>141</v>
      </c>
    </row>
    <row r="1866" spans="1:6">
      <c r="A1866" s="19" t="s">
        <v>631</v>
      </c>
      <c r="B1866" s="1" t="s">
        <v>176</v>
      </c>
      <c r="C1866" t="str">
        <f t="shared" si="499"/>
        <v>84</v>
      </c>
      <c r="F1866" s="19" t="str">
        <f t="shared" ref="F1866" si="503">CONCATENATE("[th]",B1857)</f>
        <v>[th]Framspel</v>
      </c>
    </row>
    <row r="1867" spans="1:6">
      <c r="A1867" s="19" t="s">
        <v>177</v>
      </c>
      <c r="B1867" s="1" t="s">
        <v>178</v>
      </c>
      <c r="C1867" t="str">
        <f t="shared" si="499"/>
        <v>0</v>
      </c>
      <c r="F1867" s="19" t="s">
        <v>151</v>
      </c>
    </row>
    <row r="1868" spans="1:6">
      <c r="A1868" s="19" t="s">
        <v>179</v>
      </c>
      <c r="B1868" s="1" t="s">
        <v>180</v>
      </c>
      <c r="C1868" t="str">
        <f t="shared" si="499"/>
        <v>0</v>
      </c>
      <c r="F1868" s="19" t="str">
        <f>CONCATENATE("[td]",VLOOKUP(IF((COUNTA(D1857)&gt;0),D1857,VALUE(C1857)),'Lookup tables'!$A$2:$B$42,2,FALSE))</f>
        <v>[td]oförglömlig</v>
      </c>
    </row>
    <row r="1869" spans="1:6">
      <c r="A1869" s="19" t="s">
        <v>181</v>
      </c>
      <c r="B1869" s="1" t="s">
        <v>182</v>
      </c>
      <c r="C1869" t="str">
        <f t="shared" si="499"/>
        <v>0</v>
      </c>
      <c r="F1869" s="19" t="s">
        <v>164</v>
      </c>
    </row>
    <row r="1870" spans="1:6">
      <c r="A1870" s="19" t="s">
        <v>405</v>
      </c>
      <c r="B1870" s="1" t="s">
        <v>184</v>
      </c>
      <c r="C1870" t="str">
        <f t="shared" si="499"/>
        <v>1</v>
      </c>
      <c r="F1870" s="19" t="s">
        <v>136</v>
      </c>
    </row>
    <row r="1871" spans="1:6">
      <c r="A1871" s="19" t="s">
        <v>185</v>
      </c>
      <c r="B1871" s="1" t="s">
        <v>186</v>
      </c>
      <c r="C1871" t="str">
        <f>RIGHT(A1871,(LEN(A1871)-10))</f>
        <v>1</v>
      </c>
      <c r="F1871" s="19" t="str">
        <f t="shared" ref="F1871" si="504">CONCATENATE("[th]",B1858)</f>
        <v>[th]Ytter</v>
      </c>
    </row>
    <row r="1872" spans="1:6">
      <c r="A1872" s="19" t="s">
        <v>187</v>
      </c>
      <c r="B1872" s="1" t="s">
        <v>188</v>
      </c>
      <c r="C1872" t="str">
        <f>RIGHT(A1872,(LEN(A1872)-9))</f>
        <v>0</v>
      </c>
      <c r="F1872" s="19" t="s">
        <v>151</v>
      </c>
    </row>
    <row r="1873" spans="1:6">
      <c r="A1873" s="19" t="s">
        <v>363</v>
      </c>
      <c r="B1873" s="1" t="s">
        <v>190</v>
      </c>
      <c r="C1873" t="str">
        <f>RIGHT(A1873,(LEN(A1873)-11))</f>
        <v>5</v>
      </c>
      <c r="F1873" s="19" t="str">
        <f>CONCATENATE("[td]",VLOOKUP(IF((COUNTA(D1858)&gt;0),D1858,VALUE(C1858)),'Lookup tables'!$A$2:$B$42,2,FALSE))</f>
        <v>[td]bra</v>
      </c>
    </row>
    <row r="1874" spans="1:6">
      <c r="A1874" s="19" t="s">
        <v>364</v>
      </c>
      <c r="B1874" s="1" t="s">
        <v>190</v>
      </c>
      <c r="F1874" s="19" t="s">
        <v>141</v>
      </c>
    </row>
    <row r="1875" spans="1:6">
      <c r="A1875" s="19" t="s">
        <v>330</v>
      </c>
      <c r="B1875" s="1" t="s">
        <v>193</v>
      </c>
      <c r="C1875" t="str">
        <f>RIGHT(A1875,(LEN(A1875)-11))</f>
        <v>2</v>
      </c>
      <c r="F1875" s="19" t="str">
        <f t="shared" ref="F1875" si="505">CONCATENATE("[th]",B1860)</f>
        <v>[th]Försvar</v>
      </c>
    </row>
    <row r="1876" spans="1:6">
      <c r="A1876" s="19" t="s">
        <v>331</v>
      </c>
      <c r="B1876" s="1" t="s">
        <v>193</v>
      </c>
      <c r="C1876" t="str">
        <f>RIGHT(A1876,(LEN(A1876)-16))</f>
        <v>pleasant guy</v>
      </c>
      <c r="F1876" s="19" t="s">
        <v>151</v>
      </c>
    </row>
    <row r="1877" spans="1:6">
      <c r="A1877" s="19" t="s">
        <v>312</v>
      </c>
      <c r="B1877" s="1" t="s">
        <v>196</v>
      </c>
      <c r="C1877" t="str">
        <f>RIGHT(A1877,(LEN(A1877)-8))</f>
        <v>4</v>
      </c>
      <c r="F1877" s="19" t="str">
        <f>CONCATENATE("[td]",VLOOKUP(IF((COUNTA(D1860)&gt;0),D1860,VALUE(C1860)),'Lookup tables'!$A$2:$B$42,2,FALSE))</f>
        <v>[td]bra</v>
      </c>
    </row>
    <row r="1878" spans="1:6">
      <c r="A1878" s="19" t="s">
        <v>313</v>
      </c>
      <c r="B1878" s="1" t="s">
        <v>196</v>
      </c>
      <c r="C1878" t="str">
        <f>RIGHT(A1878,(LEN(A1878)-13))</f>
        <v>righteous</v>
      </c>
      <c r="F1878" s="19" t="s">
        <v>164</v>
      </c>
    </row>
    <row r="1879" spans="1:6">
      <c r="A1879" s="19" t="s">
        <v>258</v>
      </c>
      <c r="B1879" s="1" t="s">
        <v>199</v>
      </c>
      <c r="C1879" t="str">
        <f>RIGHT(A1879,(LEN(A1879)-15))</f>
        <v>1</v>
      </c>
      <c r="F1879" s="19" t="s">
        <v>136</v>
      </c>
    </row>
    <row r="1880" spans="1:6">
      <c r="A1880" s="19" t="s">
        <v>259</v>
      </c>
      <c r="B1880" s="1" t="s">
        <v>199</v>
      </c>
      <c r="C1880" t="str">
        <f>RIGHT(A1880,(LEN(A1880)-20))</f>
        <v>calm</v>
      </c>
      <c r="F1880" s="19" t="str">
        <f t="shared" ref="F1880" si="506">CONCATENATE("[th]",B1856)</f>
        <v>[th]Målgörare</v>
      </c>
    </row>
    <row r="1881" spans="1:6">
      <c r="A1881" s="19" t="s">
        <v>237</v>
      </c>
      <c r="B1881" s="1" t="s">
        <v>202</v>
      </c>
      <c r="C1881" t="str">
        <f>RIGHT(A1881,(LEN(A1881)-12))</f>
        <v/>
      </c>
      <c r="F1881" s="19" t="s">
        <v>151</v>
      </c>
    </row>
    <row r="1882" spans="1:6">
      <c r="A1882" s="19" t="s">
        <v>238</v>
      </c>
      <c r="B1882" s="1" t="s">
        <v>204</v>
      </c>
      <c r="C1882" t="str">
        <f>RIGHT(A1882,(LEN(A1882)-13))</f>
        <v/>
      </c>
      <c r="F1882" s="19" t="str">
        <f>CONCATENATE("[td]",VLOOKUP(IF((COUNTA(D1856)&gt;0),D1856,VALUE(C1856)),'Lookup tables'!$A$2:$B$42,2,FALSE))</f>
        <v>[td]bra</v>
      </c>
    </row>
    <row r="1883" spans="1:6">
      <c r="A1883" s="19" t="s">
        <v>205</v>
      </c>
      <c r="B1883" s="1" t="s">
        <v>206</v>
      </c>
      <c r="C1883" t="str">
        <f>RIGHT(A1883,(LEN(A1883)-7))</f>
        <v>0</v>
      </c>
      <c r="F1883" s="19" t="s">
        <v>141</v>
      </c>
    </row>
    <row r="1884" spans="1:6">
      <c r="A1884" s="19" t="s">
        <v>351</v>
      </c>
      <c r="B1884" s="1" t="s">
        <v>208</v>
      </c>
      <c r="C1884" t="str">
        <f>RIGHT(A1884,(LEN(A1884)-13))</f>
        <v>100</v>
      </c>
      <c r="F1884" s="19" t="str">
        <f t="shared" ref="F1884" si="507">CONCATENATE("[th]",B1859)</f>
        <v>[th]Fasta situationer</v>
      </c>
    </row>
    <row r="1885" spans="1:6">
      <c r="A1885" s="19" t="s">
        <v>209</v>
      </c>
      <c r="B1885" s="1" t="s">
        <v>210</v>
      </c>
      <c r="C1885" t="str">
        <f>RIGHT(A1885,(LEN(A1885)-15))</f>
        <v>0</v>
      </c>
      <c r="F1885" s="19" t="s">
        <v>151</v>
      </c>
    </row>
    <row r="1886" spans="1:6">
      <c r="A1886" s="19" t="s">
        <v>211</v>
      </c>
      <c r="B1886" s="1" t="s">
        <v>212</v>
      </c>
      <c r="C1886" t="str">
        <f>RIGHT(A1886,(LEN(A1886)-15))</f>
        <v>3000</v>
      </c>
      <c r="F1886" s="19" t="str">
        <f>CONCATENATE("[td]",VLOOKUP(IF((COUNTA(D1859)&gt;0),D1859,VALUE(C1859)),'Lookup tables'!$A$2:$B$42,2,FALSE))</f>
        <v>[td]usel</v>
      </c>
    </row>
    <row r="1887" spans="1:6">
      <c r="A1887" s="19" t="s">
        <v>632</v>
      </c>
      <c r="B1887" s="1" t="s">
        <v>214</v>
      </c>
      <c r="C1887" t="str">
        <f>RIGHT(A1887,(LEN(A1887)-5))</f>
        <v>33</v>
      </c>
      <c r="F1887" s="19" t="s">
        <v>215</v>
      </c>
    </row>
    <row r="1888" spans="1:6" ht="14.4">
      <c r="A1888" s="19" t="s">
        <v>240</v>
      </c>
      <c r="B1888" s="1" t="s">
        <v>217</v>
      </c>
      <c r="C1888" t="str">
        <f>RIGHT(A1888,(LEN(A1888)-8))</f>
        <v>0</v>
      </c>
      <c r="F1888" t="str">
        <f t="shared" ref="F1888:F1951" si="508">IF((COUNTA(D1888)&gt;0),CONCATENATE("Övrigt: ",D1888),"")</f>
        <v/>
      </c>
    </row>
    <row r="1889" spans="1:6">
      <c r="A1889" s="19" t="s">
        <v>633</v>
      </c>
      <c r="B1889" s="11" t="s">
        <v>135</v>
      </c>
      <c r="C1889" s="19" t="str">
        <f>MID(A1889,8,(LEN(A1889)-8))</f>
        <v>214263616</v>
      </c>
      <c r="F1889" s="19" t="str">
        <f t="shared" ref="F1889:F1952" si="509">CONCATENATE("[hr][b]",C1890,"[/b] ","[playerid=",C1889,"]")</f>
        <v>[hr][b]Kristian 'Aspen' Aspenskär[/b] [playerid=214263616]</v>
      </c>
    </row>
    <row r="1890" spans="1:6" ht="14.4">
      <c r="A1890" s="19" t="s">
        <v>634</v>
      </c>
      <c r="B1890" s="11" t="s">
        <v>138</v>
      </c>
      <c r="C1890" s="19" t="str">
        <f>RIGHT(A1890,(LEN(A1890)-5))</f>
        <v>Kristian 'Aspen' Aspenskär</v>
      </c>
      <c r="F1890" t="str">
        <f t="shared" ref="F1890" si="510">CONCATENATE(C1891," år och ",C1892," dagar, TSI = ",C1906,", Lön = ",C1905)</f>
        <v>30 år och 62 dagar, TSI = 223310, Lön = 853000</v>
      </c>
    </row>
    <row r="1891" spans="1:6" ht="14.4">
      <c r="A1891" s="19" t="s">
        <v>345</v>
      </c>
      <c r="B1891" s="1" t="s">
        <v>140</v>
      </c>
      <c r="C1891" t="str">
        <f>RIGHT(A1891,(LEN(A1891)-4))</f>
        <v>30</v>
      </c>
      <c r="F1891" t="str">
        <f>CONCATENATE(VLOOKUP(IF((COUNTA(D1894)&gt;0),D1894,VALUE(C1894)),'Lookup tables'!$A$2:$B$42,2,FALSE)," form, ",VLOOKUP(IF((COUNTA(D1895)&gt;0),D1895,VALUE(C1895)),'Lookup tables'!$A$2:$B$42,2,FALSE)," kondition, ",VLOOKUP(IF((COUNTA(D1903)&gt;0),D1903,VALUE(C1903)),'Lookup tables'!$A$2:$B$42,2,FALSE)," rutin")</f>
        <v>ypperlig form, enastående kondition, himmelsk rutin</v>
      </c>
    </row>
    <row r="1892" spans="1:6" ht="14.4">
      <c r="A1892" s="19" t="s">
        <v>635</v>
      </c>
      <c r="B1892" s="1" t="s">
        <v>143</v>
      </c>
      <c r="C1892" t="str">
        <f>RIGHT(A1892,(LEN(A1892)-8))</f>
        <v>62</v>
      </c>
      <c r="F1892" t="str">
        <f>CONCATENATE(IF((COUNTA(C1915)&gt;0),CONCATENATE(C1915,", "),""),IF((LEN(C1922)&gt;0),CONCATENATE(VLOOKUP(VALUE(C1922),'Lookup tables'!$D$25:$E$27,2,FALSE),", "),""),CONCATENATE(VLOOKUP(VALUE(C1904),'Lookup tables'!$A$2:$B$42,2,FALSE)," ledarförmåga, "),CONCATENATE(VLOOKUP(C1917,'Lookup tables'!$D$29:$E$34,2,FALSE),", "),IF(AND((VALUE(C1893)&lt;0),(COUNTA(D1893)&lt;1)),"ingen skada",CONCATENATE("[b]skada +",IF((COUNTA(D1893)&gt;0),D1893,C1893),"[/b]")))</f>
        <v>dålig ledarförmåga, sympatisk kille, ingen skada</v>
      </c>
    </row>
    <row r="1893" spans="1:6" ht="14.4">
      <c r="A1893" s="19" t="s">
        <v>144</v>
      </c>
      <c r="B1893" s="1" t="s">
        <v>145</v>
      </c>
      <c r="C1893" t="str">
        <f t="shared" ref="C1893:C1911" si="511">RIGHT(A1893,(LEN(A1893)-4))</f>
        <v>-1</v>
      </c>
      <c r="F1893" t="s">
        <v>146</v>
      </c>
    </row>
    <row r="1894" spans="1:6">
      <c r="A1894" s="19" t="s">
        <v>222</v>
      </c>
      <c r="B1894" s="1" t="s">
        <v>148</v>
      </c>
      <c r="C1894" t="str">
        <f t="shared" si="511"/>
        <v>6</v>
      </c>
      <c r="F1894" s="19" t="str">
        <f t="shared" ref="F1894:F1957" si="512">CONCATENATE("[th]",B1895)</f>
        <v>[th]Kondition</v>
      </c>
    </row>
    <row r="1895" spans="1:6">
      <c r="A1895" s="19" t="s">
        <v>223</v>
      </c>
      <c r="B1895" s="1" t="s">
        <v>150</v>
      </c>
      <c r="C1895" t="str">
        <f t="shared" si="511"/>
        <v>7</v>
      </c>
      <c r="F1895" s="19" t="s">
        <v>151</v>
      </c>
    </row>
    <row r="1896" spans="1:6">
      <c r="A1896" s="19" t="s">
        <v>281</v>
      </c>
      <c r="B1896" s="1" t="s">
        <v>153</v>
      </c>
      <c r="C1896" t="str">
        <f t="shared" si="511"/>
        <v>18</v>
      </c>
      <c r="F1896" s="19" t="str">
        <f>CONCATENATE("[td]",VLOOKUP(IF((COUNTA(D1895)&gt;0),D1895,VALUE(C1895)),'Lookup tables'!$A$2:$B$42,2,FALSE))</f>
        <v>[td]enastående</v>
      </c>
    </row>
    <row r="1897" spans="1:6">
      <c r="A1897" s="19" t="s">
        <v>358</v>
      </c>
      <c r="B1897" s="1" t="s">
        <v>155</v>
      </c>
      <c r="C1897" t="str">
        <f t="shared" si="511"/>
        <v>3</v>
      </c>
      <c r="F1897" s="19" t="s">
        <v>141</v>
      </c>
    </row>
    <row r="1898" spans="1:6">
      <c r="A1898" s="19" t="s">
        <v>415</v>
      </c>
      <c r="B1898" s="1" t="s">
        <v>157</v>
      </c>
      <c r="C1898" t="str">
        <f t="shared" si="511"/>
        <v>12</v>
      </c>
      <c r="F1898" s="19" t="str">
        <f t="shared" ref="F1898" si="513">CONCATENATE("[th]",B1902)</f>
        <v>[th]Målvakt</v>
      </c>
    </row>
    <row r="1899" spans="1:6">
      <c r="A1899" s="19" t="s">
        <v>416</v>
      </c>
      <c r="B1899" s="1" t="s">
        <v>159</v>
      </c>
      <c r="C1899" t="str">
        <f t="shared" si="511"/>
        <v>5</v>
      </c>
      <c r="F1899" s="19" t="s">
        <v>151</v>
      </c>
    </row>
    <row r="1900" spans="1:6">
      <c r="A1900" s="19" t="s">
        <v>417</v>
      </c>
      <c r="B1900" s="1" t="s">
        <v>161</v>
      </c>
      <c r="C1900" t="str">
        <f t="shared" si="511"/>
        <v>2</v>
      </c>
      <c r="F1900" s="19" t="str">
        <f>CONCATENATE("[td]",VLOOKUP(IF((COUNTA(D1902)&gt;0),D1902,VALUE(C1902)),'Lookup tables'!$A$2:$B$42,2,FALSE))</f>
        <v>[td]katastrofal</v>
      </c>
    </row>
    <row r="1901" spans="1:6">
      <c r="A1901" s="19" t="s">
        <v>552</v>
      </c>
      <c r="B1901" s="1" t="s">
        <v>163</v>
      </c>
      <c r="C1901" t="str">
        <f t="shared" si="511"/>
        <v>7</v>
      </c>
      <c r="F1901" s="19" t="s">
        <v>164</v>
      </c>
    </row>
    <row r="1902" spans="1:6">
      <c r="A1902" s="19" t="s">
        <v>287</v>
      </c>
      <c r="B1902" s="1" t="s">
        <v>166</v>
      </c>
      <c r="C1902" t="str">
        <f t="shared" si="511"/>
        <v>1</v>
      </c>
      <c r="F1902" s="19" t="s">
        <v>136</v>
      </c>
    </row>
    <row r="1903" spans="1:6">
      <c r="A1903" s="19" t="s">
        <v>577</v>
      </c>
      <c r="B1903" s="1" t="s">
        <v>168</v>
      </c>
      <c r="C1903" t="str">
        <f t="shared" si="511"/>
        <v>14</v>
      </c>
      <c r="F1903" s="19" t="str">
        <f t="shared" ref="F1903" si="514">CONCATENATE("[th]",B1896)</f>
        <v>[th]Spelupplägg</v>
      </c>
    </row>
    <row r="1904" spans="1:6">
      <c r="A1904" s="19" t="s">
        <v>229</v>
      </c>
      <c r="B1904" s="1" t="s">
        <v>170</v>
      </c>
      <c r="C1904" t="str">
        <f t="shared" si="511"/>
        <v>3</v>
      </c>
      <c r="F1904" s="19" t="s">
        <v>151</v>
      </c>
    </row>
    <row r="1905" spans="1:6">
      <c r="A1905" s="19" t="s">
        <v>636</v>
      </c>
      <c r="B1905" s="1" t="s">
        <v>172</v>
      </c>
      <c r="C1905" t="str">
        <f t="shared" si="511"/>
        <v>853000</v>
      </c>
      <c r="F1905" s="19" t="str">
        <f>CONCATENATE("[td]",VLOOKUP(IF((COUNTA(D1896)&gt;0),D1896,VALUE(C1896)),'Lookup tables'!$A$2:$B$42,2,FALSE))</f>
        <v>[td]magisk</v>
      </c>
    </row>
    <row r="1906" spans="1:6">
      <c r="A1906" s="19" t="s">
        <v>637</v>
      </c>
      <c r="B1906" s="1" t="s">
        <v>174</v>
      </c>
      <c r="C1906" t="str">
        <f t="shared" si="511"/>
        <v>223310</v>
      </c>
      <c r="F1906" s="19" t="s">
        <v>141</v>
      </c>
    </row>
    <row r="1907" spans="1:6">
      <c r="A1907" s="19" t="s">
        <v>638</v>
      </c>
      <c r="B1907" s="1" t="s">
        <v>176</v>
      </c>
      <c r="C1907" t="str">
        <f t="shared" si="511"/>
        <v>62</v>
      </c>
      <c r="F1907" s="19" t="str">
        <f t="shared" ref="F1907" si="515">CONCATENATE("[th]",B1898)</f>
        <v>[th]Framspel</v>
      </c>
    </row>
    <row r="1908" spans="1:6">
      <c r="A1908" s="19" t="s">
        <v>177</v>
      </c>
      <c r="B1908" s="1" t="s">
        <v>178</v>
      </c>
      <c r="C1908" t="str">
        <f t="shared" si="511"/>
        <v>0</v>
      </c>
      <c r="F1908" s="19" t="s">
        <v>151</v>
      </c>
    </row>
    <row r="1909" spans="1:6">
      <c r="A1909" s="19" t="s">
        <v>179</v>
      </c>
      <c r="B1909" s="1" t="s">
        <v>180</v>
      </c>
      <c r="C1909" t="str">
        <f t="shared" si="511"/>
        <v>0</v>
      </c>
      <c r="F1909" s="19" t="str">
        <f>CONCATENATE("[td]",VLOOKUP(IF((COUNTA(D1898)&gt;0),D1898,VALUE(C1898)),'Lookup tables'!$A$2:$B$42,2,FALSE))</f>
        <v>[td]övernaturlig</v>
      </c>
    </row>
    <row r="1910" spans="1:6">
      <c r="A1910" s="19" t="s">
        <v>181</v>
      </c>
      <c r="B1910" s="1" t="s">
        <v>182</v>
      </c>
      <c r="C1910" t="str">
        <f t="shared" si="511"/>
        <v>0</v>
      </c>
      <c r="F1910" s="19" t="s">
        <v>164</v>
      </c>
    </row>
    <row r="1911" spans="1:6">
      <c r="A1911" s="19" t="s">
        <v>183</v>
      </c>
      <c r="B1911" s="1" t="s">
        <v>184</v>
      </c>
      <c r="C1911" t="str">
        <f t="shared" si="511"/>
        <v>0</v>
      </c>
      <c r="F1911" s="19" t="s">
        <v>136</v>
      </c>
    </row>
    <row r="1912" spans="1:6">
      <c r="A1912" s="19" t="s">
        <v>185</v>
      </c>
      <c r="B1912" s="1" t="s">
        <v>186</v>
      </c>
      <c r="C1912" t="str">
        <f>RIGHT(A1912,(LEN(A1912)-10))</f>
        <v>1</v>
      </c>
      <c r="F1912" s="19" t="str">
        <f t="shared" ref="F1912" si="516">CONCATENATE("[th]",B1899)</f>
        <v>[th]Ytter</v>
      </c>
    </row>
    <row r="1913" spans="1:6">
      <c r="A1913" s="19" t="s">
        <v>187</v>
      </c>
      <c r="B1913" s="1" t="s">
        <v>188</v>
      </c>
      <c r="C1913" t="str">
        <f>RIGHT(A1913,(LEN(A1913)-9))</f>
        <v>0</v>
      </c>
      <c r="F1913" s="19" t="s">
        <v>151</v>
      </c>
    </row>
    <row r="1914" spans="1:6">
      <c r="A1914" s="19" t="s">
        <v>189</v>
      </c>
      <c r="B1914" s="1" t="s">
        <v>190</v>
      </c>
      <c r="C1914" t="str">
        <f>RIGHT(A1914,(LEN(A1914)-11))</f>
        <v>0</v>
      </c>
      <c r="F1914" s="19" t="str">
        <f>CONCATENATE("[td]",VLOOKUP(IF((COUNTA(D1899)&gt;0),D1899,VALUE(C1899)),'Lookup tables'!$A$2:$B$42,2,FALSE))</f>
        <v>[td]bra</v>
      </c>
    </row>
    <row r="1915" spans="1:6">
      <c r="A1915" s="19" t="s">
        <v>191</v>
      </c>
      <c r="B1915" s="1" t="s">
        <v>190</v>
      </c>
      <c r="F1915" s="19" t="s">
        <v>141</v>
      </c>
    </row>
    <row r="1916" spans="1:6">
      <c r="A1916" s="19" t="s">
        <v>330</v>
      </c>
      <c r="B1916" s="1" t="s">
        <v>193</v>
      </c>
      <c r="C1916" t="str">
        <f>RIGHT(A1916,(LEN(A1916)-11))</f>
        <v>2</v>
      </c>
      <c r="F1916" s="19" t="str">
        <f t="shared" ref="F1916" si="517">CONCATENATE("[th]",B1901)</f>
        <v>[th]Försvar</v>
      </c>
    </row>
    <row r="1917" spans="1:6">
      <c r="A1917" s="19" t="s">
        <v>331</v>
      </c>
      <c r="B1917" s="1" t="s">
        <v>193</v>
      </c>
      <c r="C1917" t="str">
        <f>RIGHT(A1917,(LEN(A1917)-16))</f>
        <v>pleasant guy</v>
      </c>
      <c r="F1917" s="19" t="s">
        <v>151</v>
      </c>
    </row>
    <row r="1918" spans="1:6">
      <c r="A1918" s="19" t="s">
        <v>195</v>
      </c>
      <c r="B1918" s="1" t="s">
        <v>196</v>
      </c>
      <c r="C1918" t="str">
        <f>RIGHT(A1918,(LEN(A1918)-8))</f>
        <v>2</v>
      </c>
      <c r="F1918" s="19" t="str">
        <f>CONCATENATE("[td]",VLOOKUP(IF((COUNTA(D1901)&gt;0),D1901,VALUE(C1901)),'Lookup tables'!$A$2:$B$42,2,FALSE))</f>
        <v>[td]enastående</v>
      </c>
    </row>
    <row r="1919" spans="1:6">
      <c r="A1919" s="19" t="s">
        <v>197</v>
      </c>
      <c r="B1919" s="1" t="s">
        <v>196</v>
      </c>
      <c r="C1919" t="str">
        <f>RIGHT(A1919,(LEN(A1919)-13))</f>
        <v>honest</v>
      </c>
      <c r="F1919" s="19" t="s">
        <v>164</v>
      </c>
    </row>
    <row r="1920" spans="1:6">
      <c r="A1920" s="19" t="s">
        <v>295</v>
      </c>
      <c r="B1920" s="1" t="s">
        <v>199</v>
      </c>
      <c r="C1920" t="str">
        <f>RIGHT(A1920,(LEN(A1920)-15))</f>
        <v>3</v>
      </c>
      <c r="F1920" s="19" t="s">
        <v>136</v>
      </c>
    </row>
    <row r="1921" spans="1:6">
      <c r="A1921" s="19" t="s">
        <v>296</v>
      </c>
      <c r="B1921" s="1" t="s">
        <v>199</v>
      </c>
      <c r="C1921" t="str">
        <f>RIGHT(A1921,(LEN(A1921)-20))</f>
        <v>temperamental</v>
      </c>
      <c r="F1921" s="19" t="str">
        <f t="shared" ref="F1921" si="518">CONCATENATE("[th]",B1897)</f>
        <v>[th]Målgörare</v>
      </c>
    </row>
    <row r="1922" spans="1:6">
      <c r="A1922" s="19" t="s">
        <v>237</v>
      </c>
      <c r="B1922" s="1" t="s">
        <v>202</v>
      </c>
      <c r="C1922" t="str">
        <f>RIGHT(A1922,(LEN(A1922)-12))</f>
        <v/>
      </c>
      <c r="F1922" s="19" t="s">
        <v>151</v>
      </c>
    </row>
    <row r="1923" spans="1:6">
      <c r="A1923" s="19" t="s">
        <v>238</v>
      </c>
      <c r="B1923" s="1" t="s">
        <v>204</v>
      </c>
      <c r="C1923" t="str">
        <f>RIGHT(A1923,(LEN(A1923)-13))</f>
        <v/>
      </c>
      <c r="F1923" s="19" t="str">
        <f>CONCATENATE("[td]",VLOOKUP(IF((COUNTA(D1897)&gt;0),D1897,VALUE(C1897)),'Lookup tables'!$A$2:$B$42,2,FALSE))</f>
        <v>[td]dålig</v>
      </c>
    </row>
    <row r="1924" spans="1:6">
      <c r="A1924" s="19" t="s">
        <v>205</v>
      </c>
      <c r="B1924" s="1" t="s">
        <v>206</v>
      </c>
      <c r="C1924" t="str">
        <f>RIGHT(A1924,(LEN(A1924)-7))</f>
        <v>0</v>
      </c>
      <c r="F1924" s="19" t="s">
        <v>141</v>
      </c>
    </row>
    <row r="1925" spans="1:6">
      <c r="A1925" s="19" t="s">
        <v>590</v>
      </c>
      <c r="B1925" s="1" t="s">
        <v>208</v>
      </c>
      <c r="C1925" t="str">
        <f>RIGHT(A1925,(LEN(A1925)-13))</f>
        <v>9</v>
      </c>
      <c r="F1925" s="19" t="str">
        <f t="shared" ref="F1925" si="519">CONCATENATE("[th]",B1900)</f>
        <v>[th]Fasta situationer</v>
      </c>
    </row>
    <row r="1926" spans="1:6">
      <c r="A1926" s="19" t="s">
        <v>209</v>
      </c>
      <c r="B1926" s="1" t="s">
        <v>210</v>
      </c>
      <c r="C1926" t="str">
        <f>RIGHT(A1926,(LEN(A1926)-15))</f>
        <v>0</v>
      </c>
      <c r="F1926" s="19" t="s">
        <v>151</v>
      </c>
    </row>
    <row r="1927" spans="1:6">
      <c r="A1927" s="19" t="s">
        <v>211</v>
      </c>
      <c r="B1927" s="1" t="s">
        <v>212</v>
      </c>
      <c r="C1927" t="str">
        <f>RIGHT(A1927,(LEN(A1927)-15))</f>
        <v>3000</v>
      </c>
      <c r="F1927" s="19" t="str">
        <f>CONCATENATE("[td]",VLOOKUP(IF((COUNTA(D1900)&gt;0),D1900,VALUE(C1900)),'Lookup tables'!$A$2:$B$42,2,FALSE))</f>
        <v>[td]usel</v>
      </c>
    </row>
    <row r="1928" spans="1:6">
      <c r="A1928" s="19" t="s">
        <v>530</v>
      </c>
      <c r="B1928" s="1" t="s">
        <v>214</v>
      </c>
      <c r="C1928" t="str">
        <f>RIGHT(A1928,(LEN(A1928)-5))</f>
        <v>13</v>
      </c>
      <c r="F1928" s="19" t="s">
        <v>215</v>
      </c>
    </row>
    <row r="1929" spans="1:6" ht="14.4">
      <c r="A1929" s="19" t="s">
        <v>240</v>
      </c>
      <c r="B1929" s="1" t="s">
        <v>217</v>
      </c>
      <c r="C1929" t="str">
        <f>RIGHT(A1929,(LEN(A1929)-8))</f>
        <v>0</v>
      </c>
      <c r="F1929" t="str">
        <f t="shared" ref="F1929:F1992" si="520">IF((COUNTA(D1929)&gt;0),CONCATENATE("Övrigt: ",D1929),"")</f>
        <v/>
      </c>
    </row>
    <row r="1930" spans="1:6">
      <c r="A1930" s="19" t="s">
        <v>639</v>
      </c>
      <c r="B1930" s="11" t="s">
        <v>135</v>
      </c>
      <c r="C1930" s="19" t="str">
        <f>MID(A1930,8,(LEN(A1930)-8))</f>
        <v>190601086</v>
      </c>
      <c r="F1930" s="19" t="str">
        <f t="shared" ref="F1930:F1993" si="521">CONCATENATE("[hr][b]",C1931,"[/b] ","[playerid=",C1930,"]")</f>
        <v>[hr][b]Olof Gustavsson[/b] [playerid=190601086]</v>
      </c>
    </row>
    <row r="1931" spans="1:6" ht="14.4">
      <c r="A1931" s="19" t="s">
        <v>640</v>
      </c>
      <c r="B1931" s="11" t="s">
        <v>138</v>
      </c>
      <c r="C1931" s="19" t="str">
        <f>RIGHT(A1931,(LEN(A1931)-5))</f>
        <v>Olof Gustavsson</v>
      </c>
      <c r="F1931" t="str">
        <f t="shared" ref="F1931" si="522">CONCATENATE(C1932," år och ",C1933," dagar, TSI = ",C1947,", Lön = ",C1946)</f>
        <v>32 år och 36 dagar, TSI = 128130, Lön = 579100</v>
      </c>
    </row>
    <row r="1932" spans="1:6" ht="14.4">
      <c r="A1932" s="19" t="s">
        <v>278</v>
      </c>
      <c r="B1932" s="1" t="s">
        <v>140</v>
      </c>
      <c r="C1932" t="str">
        <f>RIGHT(A1932,(LEN(A1932)-4))</f>
        <v>32</v>
      </c>
      <c r="F1932" t="str">
        <f>CONCATENATE(VLOOKUP(IF((COUNTA(D1935)&gt;0),D1935,VALUE(C1935)),'Lookup tables'!$A$2:$B$42,2,FALSE)," form, ",VLOOKUP(IF((COUNTA(D1936)&gt;0),D1936,VALUE(C1936)),'Lookup tables'!$A$2:$B$42,2,FALSE)," kondition, ",VLOOKUP(IF((COUNTA(D1944)&gt;0),D1944,VALUE(C1944)),'Lookup tables'!$A$2:$B$42,2,FALSE)," rutin")</f>
        <v>ypperlig form, fenomenal kondition, oförglömlig rutin</v>
      </c>
    </row>
    <row r="1933" spans="1:6" ht="14.4">
      <c r="A1933" s="19" t="s">
        <v>641</v>
      </c>
      <c r="B1933" s="1" t="s">
        <v>143</v>
      </c>
      <c r="C1933" t="str">
        <f>RIGHT(A1933,(LEN(A1933)-8))</f>
        <v>36</v>
      </c>
      <c r="F1933" t="str">
        <f>CONCATENATE(IF((COUNTA(C1956)&gt;0),CONCATENATE(C1956,", "),""),IF((LEN(C1963)&gt;0),CONCATENATE(VLOOKUP(VALUE(C1963),'Lookup tables'!$D$25:$E$27,2,FALSE),", "),""),CONCATENATE(VLOOKUP(VALUE(C1945),'Lookup tables'!$A$2:$B$42,2,FALSE)," ledarförmåga, "),CONCATENATE(VLOOKUP(C1958,'Lookup tables'!$D$29:$E$34,2,FALSE),", "),IF(AND((VALUE(C1934)&lt;0),(COUNTA(D1934)&lt;1)),"ingen skada",CONCATENATE("[b]skada +",IF((COUNTA(D1934)&gt;0),D1934,C1934),"[/b]")))</f>
        <v>usel ledarförmåga, otrevlig typ, ingen skada</v>
      </c>
    </row>
    <row r="1934" spans="1:6" ht="14.4">
      <c r="A1934" s="19" t="s">
        <v>144</v>
      </c>
      <c r="B1934" s="1" t="s">
        <v>145</v>
      </c>
      <c r="C1934" t="str">
        <f t="shared" ref="C1934:C1952" si="523">RIGHT(A1934,(LEN(A1934)-4))</f>
        <v>-1</v>
      </c>
      <c r="F1934" t="s">
        <v>146</v>
      </c>
    </row>
    <row r="1935" spans="1:6">
      <c r="A1935" s="19" t="s">
        <v>222</v>
      </c>
      <c r="B1935" s="1" t="s">
        <v>148</v>
      </c>
      <c r="C1935" t="str">
        <f t="shared" si="523"/>
        <v>6</v>
      </c>
      <c r="F1935" s="19" t="str">
        <f t="shared" ref="F1935:F1998" si="524">CONCATENATE("[th]",B1936)</f>
        <v>[th]Kondition</v>
      </c>
    </row>
    <row r="1936" spans="1:6">
      <c r="A1936" s="19" t="s">
        <v>370</v>
      </c>
      <c r="B1936" s="1" t="s">
        <v>150</v>
      </c>
      <c r="C1936" t="str">
        <f t="shared" si="523"/>
        <v>8</v>
      </c>
      <c r="F1936" s="19" t="s">
        <v>151</v>
      </c>
    </row>
    <row r="1937" spans="1:6">
      <c r="A1937" s="19" t="s">
        <v>281</v>
      </c>
      <c r="B1937" s="1" t="s">
        <v>153</v>
      </c>
      <c r="C1937" t="str">
        <f t="shared" si="523"/>
        <v>18</v>
      </c>
      <c r="F1937" s="19" t="str">
        <f>CONCATENATE("[td]",VLOOKUP(IF((COUNTA(D1936)&gt;0),D1936,VALUE(C1936)),'Lookup tables'!$A$2:$B$42,2,FALSE))</f>
        <v>[td]fenomenal</v>
      </c>
    </row>
    <row r="1938" spans="1:6">
      <c r="A1938" s="19" t="s">
        <v>282</v>
      </c>
      <c r="B1938" s="1" t="s">
        <v>155</v>
      </c>
      <c r="C1938" t="str">
        <f t="shared" si="523"/>
        <v>2</v>
      </c>
      <c r="F1938" s="19" t="s">
        <v>141</v>
      </c>
    </row>
    <row r="1939" spans="1:6">
      <c r="A1939" s="19" t="s">
        <v>415</v>
      </c>
      <c r="B1939" s="1" t="s">
        <v>157</v>
      </c>
      <c r="C1939" t="str">
        <f t="shared" si="523"/>
        <v>12</v>
      </c>
      <c r="F1939" s="19" t="str">
        <f t="shared" ref="F1939" si="525">CONCATENATE("[th]",B1943)</f>
        <v>[th]Målvakt</v>
      </c>
    </row>
    <row r="1940" spans="1:6">
      <c r="A1940" s="19" t="s">
        <v>284</v>
      </c>
      <c r="B1940" s="1" t="s">
        <v>159</v>
      </c>
      <c r="C1940" t="str">
        <f t="shared" si="523"/>
        <v>3</v>
      </c>
      <c r="F1940" s="19" t="s">
        <v>151</v>
      </c>
    </row>
    <row r="1941" spans="1:6">
      <c r="A1941" s="19" t="s">
        <v>551</v>
      </c>
      <c r="B1941" s="1" t="s">
        <v>161</v>
      </c>
      <c r="C1941" t="str">
        <f t="shared" si="523"/>
        <v>6</v>
      </c>
      <c r="F1941" s="19" t="str">
        <f>CONCATENATE("[td]",VLOOKUP(IF((COUNTA(D1943)&gt;0),D1943,VALUE(C1943)),'Lookup tables'!$A$2:$B$42,2,FALSE))</f>
        <v>[td]katastrofal</v>
      </c>
    </row>
    <row r="1942" spans="1:6">
      <c r="A1942" s="19" t="s">
        <v>642</v>
      </c>
      <c r="B1942" s="1" t="s">
        <v>163</v>
      </c>
      <c r="C1942" t="str">
        <f t="shared" si="523"/>
        <v>8</v>
      </c>
      <c r="F1942" s="19" t="s">
        <v>164</v>
      </c>
    </row>
    <row r="1943" spans="1:6">
      <c r="A1943" s="19" t="s">
        <v>287</v>
      </c>
      <c r="B1943" s="1" t="s">
        <v>166</v>
      </c>
      <c r="C1943" t="str">
        <f t="shared" si="523"/>
        <v>1</v>
      </c>
      <c r="F1943" s="19" t="s">
        <v>136</v>
      </c>
    </row>
    <row r="1944" spans="1:6">
      <c r="A1944" s="19" t="s">
        <v>308</v>
      </c>
      <c r="B1944" s="1" t="s">
        <v>168</v>
      </c>
      <c r="C1944" t="str">
        <f t="shared" si="523"/>
        <v>13</v>
      </c>
      <c r="F1944" s="19" t="str">
        <f t="shared" ref="F1944" si="526">CONCATENATE("[th]",B1937)</f>
        <v>[th]Spelupplägg</v>
      </c>
    </row>
    <row r="1945" spans="1:6">
      <c r="A1945" s="19" t="s">
        <v>439</v>
      </c>
      <c r="B1945" s="1" t="s">
        <v>170</v>
      </c>
      <c r="C1945" t="str">
        <f t="shared" si="523"/>
        <v>2</v>
      </c>
      <c r="F1945" s="19" t="s">
        <v>151</v>
      </c>
    </row>
    <row r="1946" spans="1:6">
      <c r="A1946" s="19" t="s">
        <v>643</v>
      </c>
      <c r="B1946" s="1" t="s">
        <v>172</v>
      </c>
      <c r="C1946" t="str">
        <f t="shared" si="523"/>
        <v>579100</v>
      </c>
      <c r="F1946" s="19" t="str">
        <f>CONCATENATE("[td]",VLOOKUP(IF((COUNTA(D1937)&gt;0),D1937,VALUE(C1937)),'Lookup tables'!$A$2:$B$42,2,FALSE))</f>
        <v>[td]magisk</v>
      </c>
    </row>
    <row r="1947" spans="1:6">
      <c r="A1947" s="19" t="s">
        <v>644</v>
      </c>
      <c r="B1947" s="1" t="s">
        <v>174</v>
      </c>
      <c r="C1947" t="str">
        <f t="shared" si="523"/>
        <v>128130</v>
      </c>
      <c r="F1947" s="19" t="s">
        <v>141</v>
      </c>
    </row>
    <row r="1948" spans="1:6">
      <c r="A1948" s="19" t="s">
        <v>507</v>
      </c>
      <c r="B1948" s="1" t="s">
        <v>176</v>
      </c>
      <c r="C1948" t="str">
        <f t="shared" si="523"/>
        <v>57</v>
      </c>
      <c r="F1948" s="19" t="str">
        <f t="shared" ref="F1948" si="527">CONCATENATE("[th]",B1939)</f>
        <v>[th]Framspel</v>
      </c>
    </row>
    <row r="1949" spans="1:6">
      <c r="A1949" s="19" t="s">
        <v>177</v>
      </c>
      <c r="B1949" s="1" t="s">
        <v>178</v>
      </c>
      <c r="C1949" t="str">
        <f t="shared" si="523"/>
        <v>0</v>
      </c>
      <c r="F1949" s="19" t="s">
        <v>151</v>
      </c>
    </row>
    <row r="1950" spans="1:6">
      <c r="A1950" s="19" t="s">
        <v>179</v>
      </c>
      <c r="B1950" s="1" t="s">
        <v>180</v>
      </c>
      <c r="C1950" t="str">
        <f t="shared" si="523"/>
        <v>0</v>
      </c>
      <c r="F1950" s="19" t="str">
        <f>CONCATENATE("[td]",VLOOKUP(IF((COUNTA(D1939)&gt;0),D1939,VALUE(C1939)),'Lookup tables'!$A$2:$B$42,2,FALSE))</f>
        <v>[td]övernaturlig</v>
      </c>
    </row>
    <row r="1951" spans="1:6">
      <c r="A1951" s="19" t="s">
        <v>181</v>
      </c>
      <c r="B1951" s="1" t="s">
        <v>182</v>
      </c>
      <c r="C1951" t="str">
        <f t="shared" si="523"/>
        <v>0</v>
      </c>
      <c r="F1951" s="19" t="s">
        <v>164</v>
      </c>
    </row>
    <row r="1952" spans="1:6">
      <c r="A1952" s="19" t="s">
        <v>645</v>
      </c>
      <c r="B1952" s="1" t="s">
        <v>184</v>
      </c>
      <c r="C1952" t="str">
        <f t="shared" si="523"/>
        <v>2</v>
      </c>
      <c r="F1952" s="19" t="s">
        <v>136</v>
      </c>
    </row>
    <row r="1953" spans="1:6">
      <c r="A1953" s="19" t="s">
        <v>185</v>
      </c>
      <c r="B1953" s="1" t="s">
        <v>186</v>
      </c>
      <c r="C1953" t="str">
        <f>RIGHT(A1953,(LEN(A1953)-10))</f>
        <v>1</v>
      </c>
      <c r="F1953" s="19" t="str">
        <f t="shared" ref="F1953" si="528">CONCATENATE("[th]",B1940)</f>
        <v>[th]Ytter</v>
      </c>
    </row>
    <row r="1954" spans="1:6">
      <c r="A1954" s="19" t="s">
        <v>187</v>
      </c>
      <c r="B1954" s="1" t="s">
        <v>188</v>
      </c>
      <c r="C1954" t="str">
        <f>RIGHT(A1954,(LEN(A1954)-9))</f>
        <v>0</v>
      </c>
      <c r="F1954" s="19" t="s">
        <v>151</v>
      </c>
    </row>
    <row r="1955" spans="1:6">
      <c r="A1955" s="19" t="s">
        <v>611</v>
      </c>
      <c r="B1955" s="1" t="s">
        <v>190</v>
      </c>
      <c r="C1955" t="str">
        <f>RIGHT(A1955,(LEN(A1955)-11))</f>
        <v>1</v>
      </c>
      <c r="F1955" s="19" t="str">
        <f>CONCATENATE("[td]",VLOOKUP(IF((COUNTA(D1940)&gt;0),D1940,VALUE(C1940)),'Lookup tables'!$A$2:$B$42,2,FALSE))</f>
        <v>[td]dålig</v>
      </c>
    </row>
    <row r="1956" spans="1:6">
      <c r="A1956" s="19" t="s">
        <v>612</v>
      </c>
      <c r="B1956" s="1" t="s">
        <v>190</v>
      </c>
      <c r="F1956" s="19" t="s">
        <v>141</v>
      </c>
    </row>
    <row r="1957" spans="1:6">
      <c r="A1957" s="19" t="s">
        <v>233</v>
      </c>
      <c r="B1957" s="1" t="s">
        <v>193</v>
      </c>
      <c r="C1957" t="str">
        <f>RIGHT(A1957,(LEN(A1957)-11))</f>
        <v>0</v>
      </c>
      <c r="F1957" s="19" t="str">
        <f t="shared" ref="F1957" si="529">CONCATENATE("[th]",B1942)</f>
        <v>[th]Försvar</v>
      </c>
    </row>
    <row r="1958" spans="1:6">
      <c r="A1958" s="19" t="s">
        <v>234</v>
      </c>
      <c r="B1958" s="1" t="s">
        <v>193</v>
      </c>
      <c r="C1958" t="str">
        <f>RIGHT(A1958,(LEN(A1958)-16))</f>
        <v>nasty fellow</v>
      </c>
      <c r="F1958" s="19" t="s">
        <v>151</v>
      </c>
    </row>
    <row r="1959" spans="1:6">
      <c r="A1959" s="19" t="s">
        <v>195</v>
      </c>
      <c r="B1959" s="1" t="s">
        <v>196</v>
      </c>
      <c r="C1959" t="str">
        <f>RIGHT(A1959,(LEN(A1959)-8))</f>
        <v>2</v>
      </c>
      <c r="F1959" s="19" t="str">
        <f>CONCATENATE("[td]",VLOOKUP(IF((COUNTA(D1942)&gt;0),D1942,VALUE(C1942)),'Lookup tables'!$A$2:$B$42,2,FALSE))</f>
        <v>[td]fenomenal</v>
      </c>
    </row>
    <row r="1960" spans="1:6">
      <c r="A1960" s="19" t="s">
        <v>197</v>
      </c>
      <c r="B1960" s="1" t="s">
        <v>196</v>
      </c>
      <c r="C1960" t="str">
        <f>RIGHT(A1960,(LEN(A1960)-13))</f>
        <v>honest</v>
      </c>
      <c r="F1960" s="19" t="s">
        <v>164</v>
      </c>
    </row>
    <row r="1961" spans="1:6">
      <c r="A1961" s="19" t="s">
        <v>408</v>
      </c>
      <c r="B1961" s="1" t="s">
        <v>199</v>
      </c>
      <c r="C1961" t="str">
        <f>RIGHT(A1961,(LEN(A1961)-15))</f>
        <v>4</v>
      </c>
      <c r="F1961" s="19" t="s">
        <v>136</v>
      </c>
    </row>
    <row r="1962" spans="1:6">
      <c r="A1962" s="19" t="s">
        <v>409</v>
      </c>
      <c r="B1962" s="1" t="s">
        <v>199</v>
      </c>
      <c r="C1962" t="str">
        <f>RIGHT(A1962,(LEN(A1962)-20))</f>
        <v>fiery</v>
      </c>
      <c r="F1962" s="19" t="str">
        <f t="shared" ref="F1962" si="530">CONCATENATE("[th]",B1938)</f>
        <v>[th]Målgörare</v>
      </c>
    </row>
    <row r="1963" spans="1:6">
      <c r="A1963" s="19" t="s">
        <v>237</v>
      </c>
      <c r="B1963" s="1" t="s">
        <v>202</v>
      </c>
      <c r="C1963" t="str">
        <f>RIGHT(A1963,(LEN(A1963)-12))</f>
        <v/>
      </c>
      <c r="F1963" s="19" t="s">
        <v>151</v>
      </c>
    </row>
    <row r="1964" spans="1:6">
      <c r="A1964" s="19" t="s">
        <v>238</v>
      </c>
      <c r="B1964" s="1" t="s">
        <v>204</v>
      </c>
      <c r="C1964" t="str">
        <f>RIGHT(A1964,(LEN(A1964)-13))</f>
        <v/>
      </c>
      <c r="F1964" s="19" t="str">
        <f>CONCATENATE("[td]",VLOOKUP(IF((COUNTA(D1938)&gt;0),D1938,VALUE(C1938)),'Lookup tables'!$A$2:$B$42,2,FALSE))</f>
        <v>[td]usel</v>
      </c>
    </row>
    <row r="1965" spans="1:6">
      <c r="A1965" s="19" t="s">
        <v>205</v>
      </c>
      <c r="B1965" s="1" t="s">
        <v>206</v>
      </c>
      <c r="C1965" t="str">
        <f>RIGHT(A1965,(LEN(A1965)-7))</f>
        <v>0</v>
      </c>
      <c r="F1965" s="19" t="s">
        <v>141</v>
      </c>
    </row>
    <row r="1966" spans="1:6">
      <c r="A1966" s="19"/>
      <c r="B1966" s="1" t="s">
        <v>208</v>
      </c>
      <c r="C1966" t="e">
        <f>RIGHT(A1966,(LEN(A1966)-13))</f>
        <v>#VALUE!</v>
      </c>
      <c r="F1966" s="19" t="str">
        <f t="shared" ref="F1966" si="531">CONCATENATE("[th]",B1941)</f>
        <v>[th]Fasta situationer</v>
      </c>
    </row>
    <row r="1967" spans="1:6">
      <c r="A1967" s="19" t="s">
        <v>209</v>
      </c>
      <c r="B1967" s="1" t="s">
        <v>210</v>
      </c>
      <c r="C1967" t="str">
        <f>RIGHT(A1967,(LEN(A1967)-15))</f>
        <v>0</v>
      </c>
      <c r="F1967" s="19" t="s">
        <v>151</v>
      </c>
    </row>
    <row r="1968" spans="1:6">
      <c r="A1968" s="19" t="s">
        <v>211</v>
      </c>
      <c r="B1968" s="1" t="s">
        <v>212</v>
      </c>
      <c r="C1968" t="str">
        <f>RIGHT(A1968,(LEN(A1968)-15))</f>
        <v>3000</v>
      </c>
      <c r="F1968" s="19" t="str">
        <f>CONCATENATE("[td]",VLOOKUP(IF((COUNTA(D1941)&gt;0),D1941,VALUE(C1941)),'Lookup tables'!$A$2:$B$42,2,FALSE))</f>
        <v>[td]ypperlig</v>
      </c>
    </row>
    <row r="1969" spans="1:6">
      <c r="A1969" s="19" t="s">
        <v>547</v>
      </c>
      <c r="B1969" s="1" t="s">
        <v>214</v>
      </c>
      <c r="C1969" t="str">
        <f>RIGHT(A1969,(LEN(A1969)-5))</f>
        <v>4</v>
      </c>
      <c r="F1969" s="19" t="s">
        <v>215</v>
      </c>
    </row>
    <row r="1970" spans="1:6" ht="14.4">
      <c r="A1970" s="19" t="s">
        <v>240</v>
      </c>
      <c r="B1970" s="1" t="s">
        <v>217</v>
      </c>
      <c r="C1970" t="str">
        <f>RIGHT(A1970,(LEN(A1970)-8))</f>
        <v>0</v>
      </c>
      <c r="F1970" t="str">
        <f t="shared" ref="F1970:F2033" si="532">IF((COUNTA(D1970)&gt;0),CONCATENATE("Övrigt: ",D1970),"")</f>
        <v/>
      </c>
    </row>
    <row r="1971" spans="1:6">
      <c r="A1971" s="19" t="s">
        <v>646</v>
      </c>
      <c r="B1971" s="11" t="s">
        <v>135</v>
      </c>
      <c r="C1971" s="19" t="str">
        <f>MID(A1971,8,(LEN(A1971)-8))</f>
        <v>193881889</v>
      </c>
      <c r="F1971" s="19" t="str">
        <f t="shared" ref="F1971:F2034" si="533">CONCATENATE("[hr][b]",C1972,"[/b] ","[playerid=",C1971,"]")</f>
        <v>[hr][b]Rickard 'Superstar' Andersson[/b] [playerid=193881889]</v>
      </c>
    </row>
    <row r="1972" spans="1:6" ht="14.4">
      <c r="A1972" s="19" t="s">
        <v>647</v>
      </c>
      <c r="B1972" s="11" t="s">
        <v>138</v>
      </c>
      <c r="C1972" s="19" t="str">
        <f>RIGHT(A1972,(LEN(A1972)-5))</f>
        <v>Rickard 'Superstar' Andersson</v>
      </c>
      <c r="F1972" t="str">
        <f t="shared" ref="F1972" si="534">CONCATENATE(C1973," år och ",C1974," dagar, TSI = ",C1988,", Lön = ",C1987)</f>
        <v>32 år och 7 dagar, TSI = 171650, Lön = 552200</v>
      </c>
    </row>
    <row r="1973" spans="1:6" ht="14.4">
      <c r="A1973" s="19" t="s">
        <v>278</v>
      </c>
      <c r="B1973" s="1" t="s">
        <v>140</v>
      </c>
      <c r="C1973" t="str">
        <f>RIGHT(A1973,(LEN(A1973)-4))</f>
        <v>32</v>
      </c>
      <c r="F1973" t="str">
        <f>CONCATENATE(VLOOKUP(IF((COUNTA(D1976)&gt;0),D1976,VALUE(C1976)),'Lookup tables'!$A$2:$B$42,2,FALSE)," form, ",VLOOKUP(IF((COUNTA(D1977)&gt;0),D1977,VALUE(C1977)),'Lookup tables'!$A$2:$B$42,2,FALSE)," kondition, ",VLOOKUP(IF((COUNTA(D1985)&gt;0),D1985,VALUE(C1985)),'Lookup tables'!$A$2:$B$42,2,FALSE)," rutin")</f>
        <v>enastående form, fenomenal kondition, magisk rutin</v>
      </c>
    </row>
    <row r="1974" spans="1:6" ht="14.4">
      <c r="A1974" s="19" t="s">
        <v>142</v>
      </c>
      <c r="B1974" s="1" t="s">
        <v>143</v>
      </c>
      <c r="C1974" t="str">
        <f>RIGHT(A1974,(LEN(A1974)-8))</f>
        <v>7</v>
      </c>
      <c r="F1974" t="str">
        <f>CONCATENATE(IF((COUNTA(C1997)&gt;0),CONCATENATE(C1997,", "),""),IF((LEN(C2004)&gt;0),CONCATENATE(VLOOKUP(VALUE(C2004),'Lookup tables'!$D$25:$E$27,2,FALSE),", "),""),CONCATENATE(VLOOKUP(VALUE(C1986),'Lookup tables'!$A$2:$B$42,2,FALSE)," ledarförmåga, "),CONCATENATE(VLOOKUP(C1999,'Lookup tables'!$D$29:$E$34,2,FALSE),", "),IF(AND((VALUE(C1975)&lt;0),(COUNTA(D1975)&lt;1)),"ingen skada",CONCATENATE("[b]skada +",IF((COUNTA(D1975)&gt;0),D1975,C1975),"[/b]")))</f>
        <v>offensiv tränare, dålig ledarförmåga, sympatisk kille, ingen skada</v>
      </c>
    </row>
    <row r="1975" spans="1:6" ht="14.4">
      <c r="A1975" s="19" t="s">
        <v>144</v>
      </c>
      <c r="B1975" s="1" t="s">
        <v>145</v>
      </c>
      <c r="C1975" t="str">
        <f t="shared" ref="C1975:C1993" si="535">RIGHT(A1975,(LEN(A1975)-4))</f>
        <v>-1</v>
      </c>
      <c r="F1975" t="s">
        <v>146</v>
      </c>
    </row>
    <row r="1976" spans="1:6">
      <c r="A1976" s="19" t="s">
        <v>245</v>
      </c>
      <c r="B1976" s="1" t="s">
        <v>148</v>
      </c>
      <c r="C1976" t="str">
        <f t="shared" si="535"/>
        <v>7</v>
      </c>
      <c r="F1976" s="19" t="str">
        <f t="shared" ref="F1976:F2039" si="536">CONCATENATE("[th]",B1977)</f>
        <v>[th]Kondition</v>
      </c>
    </row>
    <row r="1977" spans="1:6">
      <c r="A1977" s="19" t="s">
        <v>370</v>
      </c>
      <c r="B1977" s="1" t="s">
        <v>150</v>
      </c>
      <c r="C1977" t="str">
        <f t="shared" si="535"/>
        <v>8</v>
      </c>
      <c r="F1977" s="19" t="s">
        <v>151</v>
      </c>
    </row>
    <row r="1978" spans="1:6">
      <c r="A1978" s="19" t="s">
        <v>281</v>
      </c>
      <c r="B1978" s="1" t="s">
        <v>153</v>
      </c>
      <c r="C1978" t="str">
        <f t="shared" si="535"/>
        <v>18</v>
      </c>
      <c r="F1978" s="19" t="str">
        <f>CONCATENATE("[td]",VLOOKUP(IF((COUNTA(D1977)&gt;0),D1977,VALUE(C1977)),'Lookup tables'!$A$2:$B$42,2,FALSE))</f>
        <v>[td]fenomenal</v>
      </c>
    </row>
    <row r="1979" spans="1:6">
      <c r="A1979" s="19" t="s">
        <v>320</v>
      </c>
      <c r="B1979" s="1" t="s">
        <v>155</v>
      </c>
      <c r="C1979" t="str">
        <f t="shared" si="535"/>
        <v>4</v>
      </c>
      <c r="F1979" s="19" t="s">
        <v>141</v>
      </c>
    </row>
    <row r="1980" spans="1:6">
      <c r="A1980" s="19" t="s">
        <v>415</v>
      </c>
      <c r="B1980" s="1" t="s">
        <v>157</v>
      </c>
      <c r="C1980" t="str">
        <f t="shared" si="535"/>
        <v>12</v>
      </c>
      <c r="F1980" s="19" t="str">
        <f t="shared" ref="F1980" si="537">CONCATENATE("[th]",B1984)</f>
        <v>[th]Målvakt</v>
      </c>
    </row>
    <row r="1981" spans="1:6">
      <c r="A1981" s="19" t="s">
        <v>225</v>
      </c>
      <c r="B1981" s="1" t="s">
        <v>159</v>
      </c>
      <c r="C1981" t="str">
        <f t="shared" si="535"/>
        <v>2</v>
      </c>
      <c r="F1981" s="19" t="s">
        <v>151</v>
      </c>
    </row>
    <row r="1982" spans="1:6">
      <c r="A1982" s="19" t="s">
        <v>417</v>
      </c>
      <c r="B1982" s="1" t="s">
        <v>161</v>
      </c>
      <c r="C1982" t="str">
        <f t="shared" si="535"/>
        <v>2</v>
      </c>
      <c r="F1982" s="19" t="str">
        <f>CONCATENATE("[td]",VLOOKUP(IF((COUNTA(D1984)&gt;0),D1984,VALUE(C1984)),'Lookup tables'!$A$2:$B$42,2,FALSE))</f>
        <v>[td]katastrofal</v>
      </c>
    </row>
    <row r="1983" spans="1:6">
      <c r="A1983" s="19" t="s">
        <v>642</v>
      </c>
      <c r="B1983" s="1" t="s">
        <v>163</v>
      </c>
      <c r="C1983" t="str">
        <f t="shared" si="535"/>
        <v>8</v>
      </c>
      <c r="F1983" s="19" t="s">
        <v>164</v>
      </c>
    </row>
    <row r="1984" spans="1:6">
      <c r="A1984" s="19" t="s">
        <v>287</v>
      </c>
      <c r="B1984" s="1" t="s">
        <v>166</v>
      </c>
      <c r="C1984" t="str">
        <f t="shared" si="535"/>
        <v>1</v>
      </c>
      <c r="F1984" s="19" t="s">
        <v>136</v>
      </c>
    </row>
    <row r="1985" spans="1:6">
      <c r="A1985" s="19" t="s">
        <v>619</v>
      </c>
      <c r="B1985" s="1" t="s">
        <v>168</v>
      </c>
      <c r="C1985" t="str">
        <f t="shared" si="535"/>
        <v>18</v>
      </c>
      <c r="F1985" s="19" t="str">
        <f t="shared" ref="F1985" si="538">CONCATENATE("[th]",B1978)</f>
        <v>[th]Spelupplägg</v>
      </c>
    </row>
    <row r="1986" spans="1:6">
      <c r="A1986" s="19" t="s">
        <v>229</v>
      </c>
      <c r="B1986" s="1" t="s">
        <v>170</v>
      </c>
      <c r="C1986" t="str">
        <f t="shared" si="535"/>
        <v>3</v>
      </c>
      <c r="F1986" s="19" t="s">
        <v>151</v>
      </c>
    </row>
    <row r="1987" spans="1:6">
      <c r="A1987" s="19" t="s">
        <v>648</v>
      </c>
      <c r="B1987" s="1" t="s">
        <v>172</v>
      </c>
      <c r="C1987" t="str">
        <f t="shared" si="535"/>
        <v>552200</v>
      </c>
      <c r="F1987" s="19" t="str">
        <f>CONCATENATE("[td]",VLOOKUP(IF((COUNTA(D1978)&gt;0),D1978,VALUE(C1978)),'Lookup tables'!$A$2:$B$42,2,FALSE))</f>
        <v>[td]magisk</v>
      </c>
    </row>
    <row r="1988" spans="1:6">
      <c r="A1988" s="19" t="s">
        <v>649</v>
      </c>
      <c r="B1988" s="1" t="s">
        <v>174</v>
      </c>
      <c r="C1988" t="str">
        <f t="shared" si="535"/>
        <v>171650</v>
      </c>
      <c r="F1988" s="19" t="s">
        <v>141</v>
      </c>
    </row>
    <row r="1989" spans="1:6">
      <c r="A1989" s="19" t="s">
        <v>622</v>
      </c>
      <c r="B1989" s="1" t="s">
        <v>176</v>
      </c>
      <c r="C1989" t="str">
        <f t="shared" si="535"/>
        <v>59</v>
      </c>
      <c r="F1989" s="19" t="str">
        <f t="shared" ref="F1989" si="539">CONCATENATE("[th]",B1980)</f>
        <v>[th]Framspel</v>
      </c>
    </row>
    <row r="1990" spans="1:6">
      <c r="A1990" s="19" t="s">
        <v>177</v>
      </c>
      <c r="B1990" s="1" t="s">
        <v>178</v>
      </c>
      <c r="C1990" t="str">
        <f t="shared" si="535"/>
        <v>0</v>
      </c>
      <c r="F1990" s="19" t="s">
        <v>151</v>
      </c>
    </row>
    <row r="1991" spans="1:6">
      <c r="A1991" s="19" t="s">
        <v>179</v>
      </c>
      <c r="B1991" s="1" t="s">
        <v>180</v>
      </c>
      <c r="C1991" t="str">
        <f t="shared" si="535"/>
        <v>0</v>
      </c>
      <c r="F1991" s="19" t="str">
        <f>CONCATENATE("[td]",VLOOKUP(IF((COUNTA(D1980)&gt;0),D1980,VALUE(C1980)),'Lookup tables'!$A$2:$B$42,2,FALSE))</f>
        <v>[td]övernaturlig</v>
      </c>
    </row>
    <row r="1992" spans="1:6">
      <c r="A1992" s="19" t="s">
        <v>181</v>
      </c>
      <c r="B1992" s="1" t="s">
        <v>182</v>
      </c>
      <c r="C1992" t="str">
        <f t="shared" si="535"/>
        <v>0</v>
      </c>
      <c r="F1992" s="19" t="s">
        <v>164</v>
      </c>
    </row>
    <row r="1993" spans="1:6">
      <c r="A1993" s="19" t="s">
        <v>645</v>
      </c>
      <c r="B1993" s="1" t="s">
        <v>184</v>
      </c>
      <c r="C1993" t="str">
        <f t="shared" si="535"/>
        <v>2</v>
      </c>
      <c r="F1993" s="19" t="s">
        <v>136</v>
      </c>
    </row>
    <row r="1994" spans="1:6">
      <c r="A1994" s="19" t="s">
        <v>185</v>
      </c>
      <c r="B1994" s="1" t="s">
        <v>186</v>
      </c>
      <c r="C1994" t="str">
        <f>RIGHT(A1994,(LEN(A1994)-10))</f>
        <v>1</v>
      </c>
      <c r="F1994" s="19" t="str">
        <f t="shared" ref="F1994" si="540">CONCATENATE("[th]",B1981)</f>
        <v>[th]Ytter</v>
      </c>
    </row>
    <row r="1995" spans="1:6">
      <c r="A1995" s="19" t="s">
        <v>187</v>
      </c>
      <c r="B1995" s="1" t="s">
        <v>188</v>
      </c>
      <c r="C1995" t="str">
        <f>RIGHT(A1995,(LEN(A1995)-9))</f>
        <v>0</v>
      </c>
      <c r="F1995" s="19" t="s">
        <v>151</v>
      </c>
    </row>
    <row r="1996" spans="1:6">
      <c r="A1996" s="19" t="s">
        <v>189</v>
      </c>
      <c r="B1996" s="1" t="s">
        <v>190</v>
      </c>
      <c r="C1996" t="str">
        <f>RIGHT(A1996,(LEN(A1996)-11))</f>
        <v>0</v>
      </c>
      <c r="F1996" s="19" t="str">
        <f>CONCATENATE("[td]",VLOOKUP(IF((COUNTA(D1981)&gt;0),D1981,VALUE(C1981)),'Lookup tables'!$A$2:$B$42,2,FALSE))</f>
        <v>[td]usel</v>
      </c>
    </row>
    <row r="1997" spans="1:6">
      <c r="A1997" s="19" t="s">
        <v>191</v>
      </c>
      <c r="B1997" s="1" t="s">
        <v>190</v>
      </c>
      <c r="F1997" s="19" t="s">
        <v>141</v>
      </c>
    </row>
    <row r="1998" spans="1:6">
      <c r="A1998" s="19" t="s">
        <v>330</v>
      </c>
      <c r="B1998" s="1" t="s">
        <v>193</v>
      </c>
      <c r="C1998" t="str">
        <f>RIGHT(A1998,(LEN(A1998)-11))</f>
        <v>2</v>
      </c>
      <c r="F1998" s="19" t="str">
        <f t="shared" ref="F1998" si="541">CONCATENATE("[th]",B1983)</f>
        <v>[th]Försvar</v>
      </c>
    </row>
    <row r="1999" spans="1:6">
      <c r="A1999" s="19" t="s">
        <v>331</v>
      </c>
      <c r="B1999" s="1" t="s">
        <v>193</v>
      </c>
      <c r="C1999" t="str">
        <f>RIGHT(A1999,(LEN(A1999)-16))</f>
        <v>pleasant guy</v>
      </c>
      <c r="F1999" s="19" t="s">
        <v>151</v>
      </c>
    </row>
    <row r="2000" spans="1:6">
      <c r="A2000" s="19" t="s">
        <v>235</v>
      </c>
      <c r="B2000" s="1" t="s">
        <v>196</v>
      </c>
      <c r="C2000" t="str">
        <f>RIGHT(A2000,(LEN(A2000)-8))</f>
        <v>3</v>
      </c>
      <c r="F2000" s="19" t="str">
        <f>CONCATENATE("[td]",VLOOKUP(IF((COUNTA(D1983)&gt;0),D1983,VALUE(C1983)),'Lookup tables'!$A$2:$B$42,2,FALSE))</f>
        <v>[td]fenomenal</v>
      </c>
    </row>
    <row r="2001" spans="1:6">
      <c r="A2001" s="19" t="s">
        <v>236</v>
      </c>
      <c r="B2001" s="1" t="s">
        <v>196</v>
      </c>
      <c r="C2001" t="str">
        <f>RIGHT(A2001,(LEN(A2001)-13))</f>
        <v>upright</v>
      </c>
      <c r="F2001" s="19" t="s">
        <v>164</v>
      </c>
    </row>
    <row r="2002" spans="1:6">
      <c r="A2002" s="19" t="s">
        <v>258</v>
      </c>
      <c r="B2002" s="1" t="s">
        <v>199</v>
      </c>
      <c r="C2002" t="str">
        <f>RIGHT(A2002,(LEN(A2002)-15))</f>
        <v>1</v>
      </c>
      <c r="F2002" s="19" t="s">
        <v>136</v>
      </c>
    </row>
    <row r="2003" spans="1:6">
      <c r="A2003" s="19" t="s">
        <v>259</v>
      </c>
      <c r="B2003" s="1" t="s">
        <v>199</v>
      </c>
      <c r="C2003" t="str">
        <f>RIGHT(A2003,(LEN(A2003)-20))</f>
        <v>calm</v>
      </c>
      <c r="F2003" s="19" t="str">
        <f t="shared" ref="F2003" si="542">CONCATENATE("[th]",B1979)</f>
        <v>[th]Målgörare</v>
      </c>
    </row>
    <row r="2004" spans="1:6">
      <c r="A2004" s="19" t="s">
        <v>201</v>
      </c>
      <c r="B2004" s="1" t="s">
        <v>202</v>
      </c>
      <c r="C2004" t="str">
        <f>RIGHT(A2004,(LEN(A2004)-12))</f>
        <v>1</v>
      </c>
      <c r="F2004" s="19" t="s">
        <v>151</v>
      </c>
    </row>
    <row r="2005" spans="1:6">
      <c r="A2005" s="19" t="s">
        <v>298</v>
      </c>
      <c r="B2005" s="1" t="s">
        <v>204</v>
      </c>
      <c r="C2005" t="str">
        <f>RIGHT(A2005,(LEN(A2005)-13))</f>
        <v>7</v>
      </c>
      <c r="F2005" s="19" t="str">
        <f>CONCATENATE("[td]",VLOOKUP(IF((COUNTA(D1979)&gt;0),D1979,VALUE(C1979)),'Lookup tables'!$A$2:$B$42,2,FALSE))</f>
        <v>[td]hyfsad</v>
      </c>
    </row>
    <row r="2006" spans="1:6">
      <c r="A2006" s="19" t="s">
        <v>205</v>
      </c>
      <c r="B2006" s="1" t="s">
        <v>206</v>
      </c>
      <c r="C2006" t="str">
        <f>RIGHT(A2006,(LEN(A2006)-7))</f>
        <v>0</v>
      </c>
      <c r="F2006" s="19" t="s">
        <v>141</v>
      </c>
    </row>
    <row r="2007" spans="1:6">
      <c r="A2007" s="19"/>
      <c r="B2007" s="1" t="s">
        <v>208</v>
      </c>
      <c r="C2007" t="e">
        <f>RIGHT(A2007,(LEN(A2007)-13))</f>
        <v>#VALUE!</v>
      </c>
      <c r="F2007" s="19" t="str">
        <f t="shared" ref="F2007" si="543">CONCATENATE("[th]",B1982)</f>
        <v>[th]Fasta situationer</v>
      </c>
    </row>
    <row r="2008" spans="1:6">
      <c r="A2008" s="19" t="s">
        <v>209</v>
      </c>
      <c r="B2008" s="1" t="s">
        <v>210</v>
      </c>
      <c r="C2008" t="str">
        <f>RIGHT(A2008,(LEN(A2008)-15))</f>
        <v>0</v>
      </c>
      <c r="F2008" s="19" t="s">
        <v>151</v>
      </c>
    </row>
    <row r="2009" spans="1:6">
      <c r="A2009" s="19" t="s">
        <v>211</v>
      </c>
      <c r="B2009" s="1" t="s">
        <v>212</v>
      </c>
      <c r="C2009" t="str">
        <f>RIGHT(A2009,(LEN(A2009)-15))</f>
        <v>3000</v>
      </c>
      <c r="F2009" s="19" t="str">
        <f>CONCATENATE("[td]",VLOOKUP(IF((COUNTA(D1982)&gt;0),D1982,VALUE(C1982)),'Lookup tables'!$A$2:$B$42,2,FALSE))</f>
        <v>[td]usel</v>
      </c>
    </row>
    <row r="2010" spans="1:6">
      <c r="A2010" s="19" t="s">
        <v>650</v>
      </c>
      <c r="B2010" s="1" t="s">
        <v>214</v>
      </c>
      <c r="C2010" t="str">
        <f>RIGHT(A2010,(LEN(A2010)-5))</f>
        <v>19</v>
      </c>
      <c r="F2010" s="19" t="s">
        <v>215</v>
      </c>
    </row>
    <row r="2011" spans="1:6" ht="14.4">
      <c r="A2011" s="19" t="s">
        <v>651</v>
      </c>
      <c r="B2011" s="1" t="s">
        <v>217</v>
      </c>
      <c r="C2011" t="str">
        <f>RIGHT(A2011,(LEN(A2011)-8))</f>
        <v>11</v>
      </c>
      <c r="F2011" t="str">
        <f t="shared" ref="F2011:F2074" si="544">IF((COUNTA(D2011)&gt;0),CONCATENATE("Övrigt: ",D2011),"")</f>
        <v/>
      </c>
    </row>
    <row r="2012" spans="1:6">
      <c r="A2012" s="19" t="s">
        <v>652</v>
      </c>
      <c r="B2012" s="11" t="s">
        <v>135</v>
      </c>
      <c r="C2012" s="19" t="str">
        <f>MID(A2012,8,(LEN(A2012)-8))</f>
        <v>210076828</v>
      </c>
      <c r="F2012" s="19" t="str">
        <f t="shared" ref="F2012:F2075" si="545">CONCATENATE("[hr][b]",C2013,"[/b] ","[playerid=",C2012,"]")</f>
        <v>[hr][b]Roland 'DubbelRolle' Paulsson[/b] [playerid=210076828]</v>
      </c>
    </row>
    <row r="2013" spans="1:6" ht="14.4">
      <c r="A2013" s="19" t="s">
        <v>653</v>
      </c>
      <c r="B2013" s="11" t="s">
        <v>138</v>
      </c>
      <c r="C2013" s="19" t="str">
        <f>RIGHT(A2013,(LEN(A2013)-5))</f>
        <v>Roland 'DubbelRolle' Paulsson</v>
      </c>
      <c r="F2013" t="str">
        <f t="shared" ref="F2013" si="546">CONCATENATE(C2014," år och ",C2015," dagar, TSI = ",C2029,", Lön = ",C2028)</f>
        <v>30 år och 93 dagar, TSI = 245590, Lön = 754800</v>
      </c>
    </row>
    <row r="2014" spans="1:6" ht="14.4">
      <c r="A2014" s="19" t="s">
        <v>345</v>
      </c>
      <c r="B2014" s="1" t="s">
        <v>140</v>
      </c>
      <c r="C2014" t="str">
        <f>RIGHT(A2014,(LEN(A2014)-4))</f>
        <v>30</v>
      </c>
      <c r="F2014" t="str">
        <f>CONCATENATE(VLOOKUP(IF((COUNTA(D2017)&gt;0),D2017,VALUE(C2017)),'Lookup tables'!$A$2:$B$42,2,FALSE)," form, ",VLOOKUP(IF((COUNTA(D2018)&gt;0),D2018,VALUE(C2018)),'Lookup tables'!$A$2:$B$42,2,FALSE)," kondition, ",VLOOKUP(IF((COUNTA(D2026)&gt;0),D2026,VALUE(C2026)),'Lookup tables'!$A$2:$B$42,2,FALSE)," rutin")</f>
        <v>ypperlig form, fenomenal kondition, oförglömlig rutin</v>
      </c>
    </row>
    <row r="2015" spans="1:6" ht="14.4">
      <c r="A2015" s="19" t="s">
        <v>654</v>
      </c>
      <c r="B2015" s="1" t="s">
        <v>143</v>
      </c>
      <c r="C2015" t="str">
        <f>RIGHT(A2015,(LEN(A2015)-8))</f>
        <v>93</v>
      </c>
      <c r="F2015" t="str">
        <f>CONCATENATE(IF((COUNTA(C2038)&gt;0),CONCATENATE(C2038,", "),""),IF((LEN(C2045)&gt;0),CONCATENATE(VLOOKUP(VALUE(C2045),'Lookup tables'!$D$25:$E$27,2,FALSE),", "),""),CONCATENATE(VLOOKUP(VALUE(C2027),'Lookup tables'!$A$2:$B$42,2,FALSE)," ledarförmåga, "),CONCATENATE(VLOOKUP(C2040,'Lookup tables'!$D$29:$E$34,2,FALSE),", "),IF(AND((VALUE(C2016)&lt;0),(COUNTA(D2016)&lt;1)),"ingen skada",CONCATENATE("[b]skada +",IF((COUNTA(D2016)&gt;0),D2016,C2016),"[/b]")))</f>
        <v>bra ledarförmåga, otrevlig typ, ingen skada</v>
      </c>
    </row>
    <row r="2016" spans="1:6" ht="14.4">
      <c r="A2016" s="19" t="s">
        <v>144</v>
      </c>
      <c r="B2016" s="1" t="s">
        <v>145</v>
      </c>
      <c r="C2016" t="str">
        <f t="shared" ref="C2016:C2034" si="547">RIGHT(A2016,(LEN(A2016)-4))</f>
        <v>-1</v>
      </c>
      <c r="F2016" t="s">
        <v>146</v>
      </c>
    </row>
    <row r="2017" spans="1:6">
      <c r="A2017" s="19" t="s">
        <v>222</v>
      </c>
      <c r="B2017" s="1" t="s">
        <v>148</v>
      </c>
      <c r="C2017" t="str">
        <f t="shared" si="547"/>
        <v>6</v>
      </c>
      <c r="F2017" s="19" t="str">
        <f t="shared" ref="F2017:F2080" si="548">CONCATENATE("[th]",B2018)</f>
        <v>[th]Kondition</v>
      </c>
    </row>
    <row r="2018" spans="1:6">
      <c r="A2018" s="19" t="s">
        <v>370</v>
      </c>
      <c r="B2018" s="1" t="s">
        <v>150</v>
      </c>
      <c r="C2018" t="str">
        <f t="shared" si="547"/>
        <v>8</v>
      </c>
      <c r="F2018" s="19" t="s">
        <v>151</v>
      </c>
    </row>
    <row r="2019" spans="1:6">
      <c r="A2019" s="19" t="s">
        <v>281</v>
      </c>
      <c r="B2019" s="1" t="s">
        <v>153</v>
      </c>
      <c r="C2019" t="str">
        <f t="shared" si="547"/>
        <v>18</v>
      </c>
      <c r="F2019" s="19" t="str">
        <f>CONCATENATE("[td]",VLOOKUP(IF((COUNTA(D2018)&gt;0),D2018,VALUE(C2018)),'Lookup tables'!$A$2:$B$42,2,FALSE))</f>
        <v>[td]fenomenal</v>
      </c>
    </row>
    <row r="2020" spans="1:6">
      <c r="A2020" s="19" t="s">
        <v>282</v>
      </c>
      <c r="B2020" s="1" t="s">
        <v>155</v>
      </c>
      <c r="C2020" t="str">
        <f t="shared" si="547"/>
        <v>2</v>
      </c>
      <c r="F2020" s="19" t="s">
        <v>141</v>
      </c>
    </row>
    <row r="2021" spans="1:6">
      <c r="A2021" s="19" t="s">
        <v>426</v>
      </c>
      <c r="B2021" s="1" t="s">
        <v>157</v>
      </c>
      <c r="C2021" t="str">
        <f t="shared" si="547"/>
        <v>9</v>
      </c>
      <c r="F2021" s="19" t="str">
        <f t="shared" ref="F2021" si="549">CONCATENATE("[th]",B2025)</f>
        <v>[th]Målvakt</v>
      </c>
    </row>
    <row r="2022" spans="1:6">
      <c r="A2022" s="19" t="s">
        <v>480</v>
      </c>
      <c r="B2022" s="1" t="s">
        <v>159</v>
      </c>
      <c r="C2022" t="str">
        <f t="shared" si="547"/>
        <v>4</v>
      </c>
      <c r="F2022" s="19" t="s">
        <v>151</v>
      </c>
    </row>
    <row r="2023" spans="1:6">
      <c r="A2023" s="19" t="s">
        <v>285</v>
      </c>
      <c r="B2023" s="1" t="s">
        <v>161</v>
      </c>
      <c r="C2023" t="str">
        <f t="shared" si="547"/>
        <v>8</v>
      </c>
      <c r="F2023" s="19" t="str">
        <f>CONCATENATE("[td]",VLOOKUP(IF((COUNTA(D2025)&gt;0),D2025,VALUE(C2025)),'Lookup tables'!$A$2:$B$42,2,FALSE))</f>
        <v>[td]katastrofal</v>
      </c>
    </row>
    <row r="2024" spans="1:6">
      <c r="A2024" s="19" t="s">
        <v>227</v>
      </c>
      <c r="B2024" s="1" t="s">
        <v>163</v>
      </c>
      <c r="C2024" t="str">
        <f t="shared" si="547"/>
        <v>12</v>
      </c>
      <c r="F2024" s="19" t="s">
        <v>164</v>
      </c>
    </row>
    <row r="2025" spans="1:6">
      <c r="A2025" s="19" t="s">
        <v>287</v>
      </c>
      <c r="B2025" s="1" t="s">
        <v>166</v>
      </c>
      <c r="C2025" t="str">
        <f t="shared" si="547"/>
        <v>1</v>
      </c>
      <c r="F2025" s="19" t="s">
        <v>136</v>
      </c>
    </row>
    <row r="2026" spans="1:6">
      <c r="A2026" s="19" t="s">
        <v>308</v>
      </c>
      <c r="B2026" s="1" t="s">
        <v>168</v>
      </c>
      <c r="C2026" t="str">
        <f t="shared" si="547"/>
        <v>13</v>
      </c>
      <c r="F2026" s="19" t="str">
        <f t="shared" ref="F2026" si="550">CONCATENATE("[th]",B2019)</f>
        <v>[th]Spelupplägg</v>
      </c>
    </row>
    <row r="2027" spans="1:6">
      <c r="A2027" s="19" t="s">
        <v>338</v>
      </c>
      <c r="B2027" s="1" t="s">
        <v>170</v>
      </c>
      <c r="C2027" t="str">
        <f t="shared" si="547"/>
        <v>5</v>
      </c>
      <c r="F2027" s="19" t="s">
        <v>151</v>
      </c>
    </row>
    <row r="2028" spans="1:6">
      <c r="A2028" s="19" t="s">
        <v>537</v>
      </c>
      <c r="B2028" s="1" t="s">
        <v>172</v>
      </c>
      <c r="C2028" t="str">
        <f t="shared" si="547"/>
        <v>754800</v>
      </c>
      <c r="F2028" s="19" t="str">
        <f>CONCATENATE("[td]",VLOOKUP(IF((COUNTA(D2019)&gt;0),D2019,VALUE(C2019)),'Lookup tables'!$A$2:$B$42,2,FALSE))</f>
        <v>[td]magisk</v>
      </c>
    </row>
    <row r="2029" spans="1:6">
      <c r="A2029" s="19" t="s">
        <v>655</v>
      </c>
      <c r="B2029" s="1" t="s">
        <v>174</v>
      </c>
      <c r="C2029" t="str">
        <f t="shared" si="547"/>
        <v>245590</v>
      </c>
      <c r="F2029" s="19" t="s">
        <v>141</v>
      </c>
    </row>
    <row r="2030" spans="1:6">
      <c r="A2030" s="19" t="s">
        <v>656</v>
      </c>
      <c r="B2030" s="1" t="s">
        <v>176</v>
      </c>
      <c r="C2030" t="str">
        <f t="shared" si="547"/>
        <v>36</v>
      </c>
      <c r="F2030" s="19" t="str">
        <f t="shared" ref="F2030" si="551">CONCATENATE("[th]",B2021)</f>
        <v>[th]Framspel</v>
      </c>
    </row>
    <row r="2031" spans="1:6">
      <c r="A2031" s="19" t="s">
        <v>177</v>
      </c>
      <c r="B2031" s="1" t="s">
        <v>178</v>
      </c>
      <c r="C2031" t="str">
        <f t="shared" si="547"/>
        <v>0</v>
      </c>
      <c r="F2031" s="19" t="s">
        <v>151</v>
      </c>
    </row>
    <row r="2032" spans="1:6">
      <c r="A2032" s="19" t="s">
        <v>179</v>
      </c>
      <c r="B2032" s="1" t="s">
        <v>180</v>
      </c>
      <c r="C2032" t="str">
        <f t="shared" si="547"/>
        <v>0</v>
      </c>
      <c r="F2032" s="19" t="str">
        <f>CONCATENATE("[td]",VLOOKUP(IF((COUNTA(D2021)&gt;0),D2021,VALUE(C2021)),'Lookup tables'!$A$2:$B$42,2,FALSE))</f>
        <v>[td]unik</v>
      </c>
    </row>
    <row r="2033" spans="1:6">
      <c r="A2033" s="19" t="s">
        <v>181</v>
      </c>
      <c r="B2033" s="1" t="s">
        <v>182</v>
      </c>
      <c r="C2033" t="str">
        <f t="shared" si="547"/>
        <v>0</v>
      </c>
      <c r="F2033" s="19" t="s">
        <v>164</v>
      </c>
    </row>
    <row r="2034" spans="1:6">
      <c r="A2034" s="19" t="s">
        <v>405</v>
      </c>
      <c r="B2034" s="1" t="s">
        <v>184</v>
      </c>
      <c r="C2034" t="str">
        <f t="shared" si="547"/>
        <v>1</v>
      </c>
      <c r="F2034" s="19" t="s">
        <v>136</v>
      </c>
    </row>
    <row r="2035" spans="1:6">
      <c r="A2035" s="19" t="s">
        <v>185</v>
      </c>
      <c r="B2035" s="1" t="s">
        <v>186</v>
      </c>
      <c r="C2035" t="str">
        <f>RIGHT(A2035,(LEN(A2035)-10))</f>
        <v>1</v>
      </c>
      <c r="F2035" s="19" t="str">
        <f t="shared" ref="F2035" si="552">CONCATENATE("[th]",B2022)</f>
        <v>[th]Ytter</v>
      </c>
    </row>
    <row r="2036" spans="1:6">
      <c r="A2036" s="19" t="s">
        <v>187</v>
      </c>
      <c r="B2036" s="1" t="s">
        <v>188</v>
      </c>
      <c r="C2036" t="str">
        <f>RIGHT(A2036,(LEN(A2036)-9))</f>
        <v>0</v>
      </c>
      <c r="F2036" s="19" t="s">
        <v>151</v>
      </c>
    </row>
    <row r="2037" spans="1:6">
      <c r="A2037" s="19" t="s">
        <v>328</v>
      </c>
      <c r="B2037" s="1" t="s">
        <v>190</v>
      </c>
      <c r="C2037" t="str">
        <f>RIGHT(A2037,(LEN(A2037)-11))</f>
        <v>3</v>
      </c>
      <c r="F2037" s="19" t="str">
        <f>CONCATENATE("[td]",VLOOKUP(IF((COUNTA(D2022)&gt;0),D2022,VALUE(C2022)),'Lookup tables'!$A$2:$B$42,2,FALSE))</f>
        <v>[td]hyfsad</v>
      </c>
    </row>
    <row r="2038" spans="1:6">
      <c r="A2038" s="19" t="s">
        <v>329</v>
      </c>
      <c r="B2038" s="1" t="s">
        <v>190</v>
      </c>
      <c r="F2038" s="19" t="s">
        <v>141</v>
      </c>
    </row>
    <row r="2039" spans="1:6">
      <c r="A2039" s="19" t="s">
        <v>233</v>
      </c>
      <c r="B2039" s="1" t="s">
        <v>193</v>
      </c>
      <c r="C2039" t="str">
        <f>RIGHT(A2039,(LEN(A2039)-11))</f>
        <v>0</v>
      </c>
      <c r="F2039" s="19" t="str">
        <f t="shared" ref="F2039" si="553">CONCATENATE("[th]",B2024)</f>
        <v>[th]Försvar</v>
      </c>
    </row>
    <row r="2040" spans="1:6">
      <c r="A2040" s="19" t="s">
        <v>234</v>
      </c>
      <c r="B2040" s="1" t="s">
        <v>193</v>
      </c>
      <c r="C2040" t="str">
        <f>RIGHT(A2040,(LEN(A2040)-16))</f>
        <v>nasty fellow</v>
      </c>
      <c r="F2040" s="19" t="s">
        <v>151</v>
      </c>
    </row>
    <row r="2041" spans="1:6">
      <c r="A2041" s="19" t="s">
        <v>195</v>
      </c>
      <c r="B2041" s="1" t="s">
        <v>196</v>
      </c>
      <c r="C2041" t="str">
        <f>RIGHT(A2041,(LEN(A2041)-8))</f>
        <v>2</v>
      </c>
      <c r="F2041" s="19" t="str">
        <f>CONCATENATE("[td]",VLOOKUP(IF((COUNTA(D2024)&gt;0),D2024,VALUE(C2024)),'Lookup tables'!$A$2:$B$42,2,FALSE))</f>
        <v>[td]övernaturlig</v>
      </c>
    </row>
    <row r="2042" spans="1:6">
      <c r="A2042" s="19" t="s">
        <v>197</v>
      </c>
      <c r="B2042" s="1" t="s">
        <v>196</v>
      </c>
      <c r="C2042" t="str">
        <f>RIGHT(A2042,(LEN(A2042)-13))</f>
        <v>honest</v>
      </c>
      <c r="F2042" s="19" t="s">
        <v>164</v>
      </c>
    </row>
    <row r="2043" spans="1:6">
      <c r="A2043" s="19" t="s">
        <v>274</v>
      </c>
      <c r="B2043" s="1" t="s">
        <v>199</v>
      </c>
      <c r="C2043" t="str">
        <f>RIGHT(A2043,(LEN(A2043)-15))</f>
        <v>2</v>
      </c>
      <c r="F2043" s="19" t="s">
        <v>136</v>
      </c>
    </row>
    <row r="2044" spans="1:6">
      <c r="A2044" s="19" t="s">
        <v>275</v>
      </c>
      <c r="B2044" s="1" t="s">
        <v>199</v>
      </c>
      <c r="C2044" t="str">
        <f>RIGHT(A2044,(LEN(A2044)-20))</f>
        <v>balanced</v>
      </c>
      <c r="F2044" s="19" t="str">
        <f t="shared" ref="F2044" si="554">CONCATENATE("[th]",B2020)</f>
        <v>[th]Målgörare</v>
      </c>
    </row>
    <row r="2045" spans="1:6">
      <c r="A2045" s="19" t="s">
        <v>237</v>
      </c>
      <c r="B2045" s="1" t="s">
        <v>202</v>
      </c>
      <c r="C2045" t="str">
        <f>RIGHT(A2045,(LEN(A2045)-12))</f>
        <v/>
      </c>
      <c r="F2045" s="19" t="s">
        <v>151</v>
      </c>
    </row>
    <row r="2046" spans="1:6">
      <c r="A2046" s="19" t="s">
        <v>238</v>
      </c>
      <c r="B2046" s="1" t="s">
        <v>204</v>
      </c>
      <c r="C2046" t="str">
        <f>RIGHT(A2046,(LEN(A2046)-13))</f>
        <v/>
      </c>
      <c r="F2046" s="19" t="str">
        <f>CONCATENATE("[td]",VLOOKUP(IF((COUNTA(D2020)&gt;0),D2020,VALUE(C2020)),'Lookup tables'!$A$2:$B$42,2,FALSE))</f>
        <v>[td]usel</v>
      </c>
    </row>
    <row r="2047" spans="1:6">
      <c r="A2047" s="19" t="s">
        <v>205</v>
      </c>
      <c r="B2047" s="1" t="s">
        <v>206</v>
      </c>
      <c r="C2047" t="str">
        <f>RIGHT(A2047,(LEN(A2047)-7))</f>
        <v>0</v>
      </c>
      <c r="F2047" s="19" t="s">
        <v>141</v>
      </c>
    </row>
    <row r="2048" spans="1:6">
      <c r="A2048" s="19" t="s">
        <v>657</v>
      </c>
      <c r="B2048" s="1" t="s">
        <v>208</v>
      </c>
      <c r="C2048" t="str">
        <f>RIGHT(A2048,(LEN(A2048)-13))</f>
        <v>11</v>
      </c>
      <c r="F2048" s="19" t="str">
        <f t="shared" ref="F2048" si="555">CONCATENATE("[th]",B2023)</f>
        <v>[th]Fasta situationer</v>
      </c>
    </row>
    <row r="2049" spans="1:6">
      <c r="A2049" s="19" t="s">
        <v>209</v>
      </c>
      <c r="B2049" s="1" t="s">
        <v>210</v>
      </c>
      <c r="C2049" t="str">
        <f>RIGHT(A2049,(LEN(A2049)-15))</f>
        <v>0</v>
      </c>
      <c r="F2049" s="19" t="s">
        <v>151</v>
      </c>
    </row>
    <row r="2050" spans="1:6">
      <c r="A2050" s="19" t="s">
        <v>211</v>
      </c>
      <c r="B2050" s="1" t="s">
        <v>212</v>
      </c>
      <c r="C2050" t="str">
        <f>RIGHT(A2050,(LEN(A2050)-15))</f>
        <v>3000</v>
      </c>
      <c r="F2050" s="19" t="str">
        <f>CONCATENATE("[td]",VLOOKUP(IF((COUNTA(D2023)&gt;0),D2023,VALUE(C2023)),'Lookup tables'!$A$2:$B$42,2,FALSE))</f>
        <v>[td]fenomenal</v>
      </c>
    </row>
    <row r="2051" spans="1:6">
      <c r="A2051" s="19" t="s">
        <v>658</v>
      </c>
      <c r="B2051" s="1" t="s">
        <v>214</v>
      </c>
      <c r="C2051" t="str">
        <f>RIGHT(A2051,(LEN(A2051)-5))</f>
        <v>7</v>
      </c>
      <c r="F2051" s="19" t="s">
        <v>215</v>
      </c>
    </row>
    <row r="2052" spans="1:6" ht="14.4">
      <c r="A2052" s="19" t="s">
        <v>332</v>
      </c>
      <c r="B2052" s="1" t="s">
        <v>217</v>
      </c>
      <c r="C2052" t="str">
        <f>RIGHT(A2052,(LEN(A2052)-8))</f>
        <v>1</v>
      </c>
      <c r="F2052" t="str">
        <f t="shared" ref="F2052:F2115" si="556">IF((COUNTA(D2052)&gt;0),CONCATENATE("Övrigt: ",D2052),"")</f>
        <v/>
      </c>
    </row>
    <row r="2053" spans="1:6">
      <c r="A2053" s="19" t="s">
        <v>316</v>
      </c>
      <c r="B2053" s="11" t="s">
        <v>135</v>
      </c>
      <c r="C2053" s="19" t="str">
        <f>MID(A2053,8,(LEN(A2053)-8))</f>
        <v>249793996</v>
      </c>
      <c r="F2053" s="19" t="str">
        <f t="shared" ref="F2053:F2116" si="557">CONCATENATE("[hr][b]",C2054,"[/b] ","[playerid=",C2053,"]")</f>
        <v>[hr][b]Stefan Bladborn[/b] [playerid=249793996]</v>
      </c>
    </row>
    <row r="2054" spans="1:6" ht="14.4">
      <c r="A2054" s="19" t="s">
        <v>317</v>
      </c>
      <c r="B2054" s="11" t="s">
        <v>138</v>
      </c>
      <c r="C2054" s="19" t="str">
        <f>RIGHT(A2054,(LEN(A2054)-5))</f>
        <v>Stefan Bladborn</v>
      </c>
      <c r="F2054" t="str">
        <f t="shared" ref="F2054" si="558">CONCATENATE(C2055," år och ",C2056," dagar, TSI = ",C2070,", Lön = ",C2069)</f>
        <v>27 år och 84 dagar, TSI = 186270, Lön = 499300</v>
      </c>
    </row>
    <row r="2055" spans="1:6" ht="14.4">
      <c r="A2055" s="19" t="s">
        <v>220</v>
      </c>
      <c r="B2055" s="1" t="s">
        <v>140</v>
      </c>
      <c r="C2055" t="str">
        <f>RIGHT(A2055,(LEN(A2055)-4))</f>
        <v>27</v>
      </c>
      <c r="F2055" t="str">
        <f>CONCATENATE(VLOOKUP(IF((COUNTA(D2058)&gt;0),D2058,VALUE(C2058)),'Lookup tables'!$A$2:$B$42,2,FALSE)," form, ",VLOOKUP(IF((COUNTA(D2059)&gt;0),D2059,VALUE(C2059)),'Lookup tables'!$A$2:$B$42,2,FALSE)," kondition, ",VLOOKUP(IF((COUNTA(D2067)&gt;0),D2067,VALUE(C2067)),'Lookup tables'!$A$2:$B$42,2,FALSE)," rutin")</f>
        <v>bra form, enastående kondition, fenomenal rutin</v>
      </c>
    </row>
    <row r="2056" spans="1:6" ht="14.4">
      <c r="A2056" s="19" t="s">
        <v>659</v>
      </c>
      <c r="B2056" s="1" t="s">
        <v>143</v>
      </c>
      <c r="C2056" t="str">
        <f>RIGHT(A2056,(LEN(A2056)-8))</f>
        <v>84</v>
      </c>
      <c r="F2056" t="str">
        <f>CONCATENATE(IF((COUNTA(C2079)&gt;0),CONCATENATE(C2079,", "),""),IF((LEN(C2086)&gt;0),CONCATENATE(VLOOKUP(VALUE(C2086),'Lookup tables'!$D$25:$E$27,2,FALSE),", "),""),CONCATENATE(VLOOKUP(VALUE(C2068),'Lookup tables'!$A$2:$B$42,2,FALSE)," ledarförmåga, "),CONCATENATE(VLOOKUP(C2081,'Lookup tables'!$D$29:$E$34,2,FALSE),", "),IF(AND((VALUE(C2057)&lt;0),(COUNTA(D2057)&lt;1)),"ingen skada",CONCATENATE("[b]skada +",IF((COUNTA(D2057)&gt;0),D2057,C2057),"[/b]")))</f>
        <v>ypperlig ledarförmåga, sympatisk kille, ingen skada</v>
      </c>
    </row>
    <row r="2057" spans="1:6" ht="14.4">
      <c r="A2057" s="19" t="s">
        <v>144</v>
      </c>
      <c r="B2057" s="1" t="s">
        <v>145</v>
      </c>
      <c r="C2057" t="str">
        <f t="shared" ref="C2057:C2075" si="559">RIGHT(A2057,(LEN(A2057)-4))</f>
        <v>-1</v>
      </c>
      <c r="F2057" t="s">
        <v>146</v>
      </c>
    </row>
    <row r="2058" spans="1:6">
      <c r="A2058" s="19" t="s">
        <v>280</v>
      </c>
      <c r="B2058" s="1" t="s">
        <v>148</v>
      </c>
      <c r="C2058" t="str">
        <f t="shared" si="559"/>
        <v>5</v>
      </c>
      <c r="F2058" s="19" t="str">
        <f t="shared" ref="F2058:F2121" si="560">CONCATENATE("[th]",B2059)</f>
        <v>[th]Kondition</v>
      </c>
    </row>
    <row r="2059" spans="1:6">
      <c r="A2059" s="19" t="s">
        <v>223</v>
      </c>
      <c r="B2059" s="1" t="s">
        <v>150</v>
      </c>
      <c r="C2059" t="str">
        <f t="shared" si="559"/>
        <v>7</v>
      </c>
      <c r="F2059" s="19" t="s">
        <v>151</v>
      </c>
    </row>
    <row r="2060" spans="1:6">
      <c r="A2060" s="19" t="s">
        <v>319</v>
      </c>
      <c r="B2060" s="1" t="s">
        <v>153</v>
      </c>
      <c r="C2060" t="str">
        <f t="shared" si="559"/>
        <v>10</v>
      </c>
      <c r="F2060" s="19" t="str">
        <f>CONCATENATE("[td]",VLOOKUP(IF((COUNTA(D2059)&gt;0),D2059,VALUE(C2059)),'Lookup tables'!$A$2:$B$42,2,FALSE))</f>
        <v>[td]enastående</v>
      </c>
    </row>
    <row r="2061" spans="1:6">
      <c r="A2061" s="19" t="s">
        <v>320</v>
      </c>
      <c r="B2061" s="1" t="s">
        <v>155</v>
      </c>
      <c r="C2061" t="str">
        <f t="shared" si="559"/>
        <v>4</v>
      </c>
      <c r="F2061" s="19" t="s">
        <v>141</v>
      </c>
    </row>
    <row r="2062" spans="1:6">
      <c r="A2062" s="19" t="s">
        <v>321</v>
      </c>
      <c r="B2062" s="1" t="s">
        <v>157</v>
      </c>
      <c r="C2062" t="str">
        <f t="shared" si="559"/>
        <v>7</v>
      </c>
      <c r="F2062" s="19" t="str">
        <f t="shared" ref="F2062" si="561">CONCATENATE("[th]",B2066)</f>
        <v>[th]Målvakt</v>
      </c>
    </row>
    <row r="2063" spans="1:6">
      <c r="A2063" s="19" t="s">
        <v>322</v>
      </c>
      <c r="B2063" s="1" t="s">
        <v>159</v>
      </c>
      <c r="C2063" t="str">
        <f t="shared" si="559"/>
        <v>10</v>
      </c>
      <c r="F2063" s="19" t="s">
        <v>151</v>
      </c>
    </row>
    <row r="2064" spans="1:6">
      <c r="A2064" s="19" t="s">
        <v>285</v>
      </c>
      <c r="B2064" s="1" t="s">
        <v>161</v>
      </c>
      <c r="C2064" t="str">
        <f t="shared" si="559"/>
        <v>8</v>
      </c>
      <c r="F2064" s="19" t="str">
        <f>CONCATENATE("[td]",VLOOKUP(IF((COUNTA(D2066)&gt;0),D2066,VALUE(C2066)),'Lookup tables'!$A$2:$B$42,2,FALSE))</f>
        <v>[td]katastrofal</v>
      </c>
    </row>
    <row r="2065" spans="1:6">
      <c r="A2065" s="19" t="s">
        <v>323</v>
      </c>
      <c r="B2065" s="1" t="s">
        <v>163</v>
      </c>
      <c r="C2065" t="str">
        <f t="shared" si="559"/>
        <v>16</v>
      </c>
      <c r="F2065" s="19" t="s">
        <v>164</v>
      </c>
    </row>
    <row r="2066" spans="1:6">
      <c r="A2066" s="19" t="s">
        <v>287</v>
      </c>
      <c r="B2066" s="1" t="s">
        <v>166</v>
      </c>
      <c r="C2066" t="str">
        <f t="shared" si="559"/>
        <v>1</v>
      </c>
      <c r="F2066" s="19" t="s">
        <v>136</v>
      </c>
    </row>
    <row r="2067" spans="1:6">
      <c r="A2067" s="19" t="s">
        <v>228</v>
      </c>
      <c r="B2067" s="1" t="s">
        <v>168</v>
      </c>
      <c r="C2067" t="str">
        <f t="shared" si="559"/>
        <v>8</v>
      </c>
      <c r="F2067" s="19" t="str">
        <f t="shared" ref="F2067" si="562">CONCATENATE("[th]",B2060)</f>
        <v>[th]Spelupplägg</v>
      </c>
    </row>
    <row r="2068" spans="1:6">
      <c r="A2068" s="19" t="s">
        <v>169</v>
      </c>
      <c r="B2068" s="1" t="s">
        <v>170</v>
      </c>
      <c r="C2068" t="str">
        <f t="shared" si="559"/>
        <v>6</v>
      </c>
      <c r="F2068" s="19" t="s">
        <v>151</v>
      </c>
    </row>
    <row r="2069" spans="1:6">
      <c r="A2069" s="19" t="s">
        <v>325</v>
      </c>
      <c r="B2069" s="1" t="s">
        <v>172</v>
      </c>
      <c r="C2069" t="str">
        <f t="shared" si="559"/>
        <v>499300</v>
      </c>
      <c r="F2069" s="19" t="str">
        <f>CONCATENATE("[td]",VLOOKUP(IF((COUNTA(D2060)&gt;0),D2060,VALUE(C2060)),'Lookup tables'!$A$2:$B$42,2,FALSE))</f>
        <v>[td]legendarisk</v>
      </c>
    </row>
    <row r="2070" spans="1:6">
      <c r="A2070" s="19" t="s">
        <v>326</v>
      </c>
      <c r="B2070" s="1" t="s">
        <v>174</v>
      </c>
      <c r="C2070" t="str">
        <f t="shared" si="559"/>
        <v>186270</v>
      </c>
      <c r="F2070" s="19" t="s">
        <v>141</v>
      </c>
    </row>
    <row r="2071" spans="1:6">
      <c r="A2071" s="19" t="s">
        <v>385</v>
      </c>
      <c r="B2071" s="1" t="s">
        <v>176</v>
      </c>
      <c r="C2071" t="str">
        <f t="shared" si="559"/>
        <v>21</v>
      </c>
      <c r="F2071" s="19" t="str">
        <f t="shared" ref="F2071" si="563">CONCATENATE("[th]",B2062)</f>
        <v>[th]Framspel</v>
      </c>
    </row>
    <row r="2072" spans="1:6">
      <c r="A2072" s="19" t="s">
        <v>177</v>
      </c>
      <c r="B2072" s="1" t="s">
        <v>178</v>
      </c>
      <c r="C2072" t="str">
        <f t="shared" si="559"/>
        <v>0</v>
      </c>
      <c r="F2072" s="19" t="s">
        <v>151</v>
      </c>
    </row>
    <row r="2073" spans="1:6">
      <c r="A2073" s="19" t="s">
        <v>179</v>
      </c>
      <c r="B2073" s="1" t="s">
        <v>180</v>
      </c>
      <c r="C2073" t="str">
        <f t="shared" si="559"/>
        <v>0</v>
      </c>
      <c r="F2073" s="19" t="str">
        <f>CONCATENATE("[td]",VLOOKUP(IF((COUNTA(D2062)&gt;0),D2062,VALUE(C2062)),'Lookup tables'!$A$2:$B$42,2,FALSE))</f>
        <v>[td]enastående</v>
      </c>
    </row>
    <row r="2074" spans="1:6">
      <c r="A2074" s="19" t="s">
        <v>181</v>
      </c>
      <c r="B2074" s="1" t="s">
        <v>182</v>
      </c>
      <c r="C2074" t="str">
        <f t="shared" si="559"/>
        <v>0</v>
      </c>
      <c r="F2074" s="19" t="s">
        <v>164</v>
      </c>
    </row>
    <row r="2075" spans="1:6">
      <c r="A2075" s="19" t="s">
        <v>183</v>
      </c>
      <c r="B2075" s="1" t="s">
        <v>184</v>
      </c>
      <c r="C2075" t="str">
        <f t="shared" si="559"/>
        <v>0</v>
      </c>
      <c r="F2075" s="19" t="s">
        <v>136</v>
      </c>
    </row>
    <row r="2076" spans="1:6">
      <c r="A2076" s="19" t="s">
        <v>185</v>
      </c>
      <c r="B2076" s="1" t="s">
        <v>186</v>
      </c>
      <c r="C2076" t="str">
        <f>RIGHT(A2076,(LEN(A2076)-10))</f>
        <v>1</v>
      </c>
      <c r="F2076" s="19" t="str">
        <f t="shared" ref="F2076" si="564">CONCATENATE("[th]",B2063)</f>
        <v>[th]Ytter</v>
      </c>
    </row>
    <row r="2077" spans="1:6">
      <c r="A2077" s="19" t="s">
        <v>187</v>
      </c>
      <c r="B2077" s="1" t="s">
        <v>188</v>
      </c>
      <c r="C2077" t="str">
        <f>RIGHT(A2077,(LEN(A2077)-9))</f>
        <v>0</v>
      </c>
      <c r="F2077" s="19" t="s">
        <v>151</v>
      </c>
    </row>
    <row r="2078" spans="1:6">
      <c r="A2078" s="19" t="s">
        <v>328</v>
      </c>
      <c r="B2078" s="1" t="s">
        <v>190</v>
      </c>
      <c r="C2078" t="str">
        <f>RIGHT(A2078,(LEN(A2078)-11))</f>
        <v>3</v>
      </c>
      <c r="F2078" s="19" t="str">
        <f>CONCATENATE("[td]",VLOOKUP(IF((COUNTA(D2063)&gt;0),D2063,VALUE(C2063)),'Lookup tables'!$A$2:$B$42,2,FALSE))</f>
        <v>[td]legendarisk</v>
      </c>
    </row>
    <row r="2079" spans="1:6">
      <c r="A2079" s="19" t="s">
        <v>329</v>
      </c>
      <c r="B2079" s="1" t="s">
        <v>190</v>
      </c>
      <c r="F2079" s="19" t="s">
        <v>141</v>
      </c>
    </row>
    <row r="2080" spans="1:6">
      <c r="A2080" s="19" t="s">
        <v>330</v>
      </c>
      <c r="B2080" s="1" t="s">
        <v>193</v>
      </c>
      <c r="C2080" t="str">
        <f>RIGHT(A2080,(LEN(A2080)-11))</f>
        <v>2</v>
      </c>
      <c r="F2080" s="19" t="str">
        <f t="shared" ref="F2080" si="565">CONCATENATE("[th]",B2065)</f>
        <v>[th]Försvar</v>
      </c>
    </row>
    <row r="2081" spans="1:6">
      <c r="A2081" s="19" t="s">
        <v>331</v>
      </c>
      <c r="B2081" s="1" t="s">
        <v>193</v>
      </c>
      <c r="C2081" t="str">
        <f>RIGHT(A2081,(LEN(A2081)-16))</f>
        <v>pleasant guy</v>
      </c>
      <c r="F2081" s="19" t="s">
        <v>151</v>
      </c>
    </row>
    <row r="2082" spans="1:6">
      <c r="A2082" s="19" t="s">
        <v>235</v>
      </c>
      <c r="B2082" s="1" t="s">
        <v>196</v>
      </c>
      <c r="C2082" t="str">
        <f>RIGHT(A2082,(LEN(A2082)-8))</f>
        <v>3</v>
      </c>
      <c r="F2082" s="19" t="str">
        <f>CONCATENATE("[td]",VLOOKUP(IF((COUNTA(D2065)&gt;0),D2065,VALUE(C2065)),'Lookup tables'!$A$2:$B$42,2,FALSE))</f>
        <v>[td]utomjordisk</v>
      </c>
    </row>
    <row r="2083" spans="1:6">
      <c r="A2083" s="19" t="s">
        <v>236</v>
      </c>
      <c r="B2083" s="1" t="s">
        <v>196</v>
      </c>
      <c r="C2083" t="str">
        <f>RIGHT(A2083,(LEN(A2083)-13))</f>
        <v>upright</v>
      </c>
      <c r="F2083" s="19" t="s">
        <v>164</v>
      </c>
    </row>
    <row r="2084" spans="1:6">
      <c r="A2084" s="19" t="s">
        <v>295</v>
      </c>
      <c r="B2084" s="1" t="s">
        <v>199</v>
      </c>
      <c r="C2084" t="str">
        <f>RIGHT(A2084,(LEN(A2084)-15))</f>
        <v>3</v>
      </c>
      <c r="F2084" s="19" t="s">
        <v>136</v>
      </c>
    </row>
    <row r="2085" spans="1:6">
      <c r="A2085" s="19" t="s">
        <v>296</v>
      </c>
      <c r="B2085" s="1" t="s">
        <v>199</v>
      </c>
      <c r="C2085" t="str">
        <f>RIGHT(A2085,(LEN(A2085)-20))</f>
        <v>temperamental</v>
      </c>
      <c r="F2085" s="19" t="str">
        <f t="shared" ref="F2085" si="566">CONCATENATE("[th]",B2061)</f>
        <v>[th]Målgörare</v>
      </c>
    </row>
    <row r="2086" spans="1:6">
      <c r="A2086" s="19" t="s">
        <v>237</v>
      </c>
      <c r="B2086" s="1" t="s">
        <v>202</v>
      </c>
      <c r="C2086" t="str">
        <f>RIGHT(A2086,(LEN(A2086)-12))</f>
        <v/>
      </c>
      <c r="F2086" s="19" t="s">
        <v>151</v>
      </c>
    </row>
    <row r="2087" spans="1:6">
      <c r="A2087" s="19" t="s">
        <v>238</v>
      </c>
      <c r="B2087" s="1" t="s">
        <v>204</v>
      </c>
      <c r="C2087" t="str">
        <f>RIGHT(A2087,(LEN(A2087)-13))</f>
        <v/>
      </c>
      <c r="F2087" s="19" t="str">
        <f>CONCATENATE("[td]",VLOOKUP(IF((COUNTA(D2061)&gt;0),D2061,VALUE(C2061)),'Lookup tables'!$A$2:$B$42,2,FALSE))</f>
        <v>[td]hyfsad</v>
      </c>
    </row>
    <row r="2088" spans="1:6">
      <c r="A2088" s="19" t="s">
        <v>205</v>
      </c>
      <c r="B2088" s="1" t="s">
        <v>206</v>
      </c>
      <c r="C2088" t="str">
        <f>RIGHT(A2088,(LEN(A2088)-7))</f>
        <v>0</v>
      </c>
      <c r="F2088" s="19" t="s">
        <v>141</v>
      </c>
    </row>
    <row r="2089" spans="1:6">
      <c r="A2089" s="19"/>
      <c r="B2089" s="1" t="s">
        <v>208</v>
      </c>
      <c r="C2089" t="e">
        <f>RIGHT(A2089,(LEN(A2089)-13))</f>
        <v>#VALUE!</v>
      </c>
      <c r="F2089" s="19" t="str">
        <f t="shared" ref="F2089" si="567">CONCATENATE("[th]",B2064)</f>
        <v>[th]Fasta situationer</v>
      </c>
    </row>
    <row r="2090" spans="1:6">
      <c r="A2090" s="19" t="s">
        <v>209</v>
      </c>
      <c r="B2090" s="1" t="s">
        <v>210</v>
      </c>
      <c r="C2090" t="str">
        <f>RIGHT(A2090,(LEN(A2090)-15))</f>
        <v>0</v>
      </c>
      <c r="F2090" s="19" t="s">
        <v>151</v>
      </c>
    </row>
    <row r="2091" spans="1:6">
      <c r="A2091" s="19" t="s">
        <v>211</v>
      </c>
      <c r="B2091" s="1" t="s">
        <v>212</v>
      </c>
      <c r="C2091" t="str">
        <f>RIGHT(A2091,(LEN(A2091)-15))</f>
        <v>3000</v>
      </c>
      <c r="F2091" s="19" t="str">
        <f>CONCATENATE("[td]",VLOOKUP(IF((COUNTA(D2064)&gt;0),D2064,VALUE(C2064)),'Lookup tables'!$A$2:$B$42,2,FALSE))</f>
        <v>[td]fenomenal</v>
      </c>
    </row>
    <row r="2092" spans="1:6">
      <c r="A2092" s="19" t="s">
        <v>430</v>
      </c>
      <c r="B2092" s="1" t="s">
        <v>214</v>
      </c>
      <c r="C2092" t="str">
        <f>RIGHT(A2092,(LEN(A2092)-5))</f>
        <v>1</v>
      </c>
      <c r="F2092" s="19" t="s">
        <v>215</v>
      </c>
    </row>
    <row r="2093" spans="1:6" ht="14.4">
      <c r="A2093" s="19" t="s">
        <v>332</v>
      </c>
      <c r="B2093" s="1" t="s">
        <v>217</v>
      </c>
      <c r="C2093" t="str">
        <f>RIGHT(A2093,(LEN(A2093)-8))</f>
        <v>1</v>
      </c>
      <c r="F2093" t="str">
        <f t="shared" ref="F2093:F2156" si="568">IF((COUNTA(D2093)&gt;0),CONCATENATE("Övrigt: ",D2093),"")</f>
        <v/>
      </c>
    </row>
    <row r="2094" spans="1:6">
      <c r="A2094" s="19" t="s">
        <v>660</v>
      </c>
      <c r="B2094" s="11" t="s">
        <v>135</v>
      </c>
      <c r="C2094" s="19" t="str">
        <f>MID(A2094,8,(LEN(A2094)-8))</f>
        <v>176619691</v>
      </c>
      <c r="F2094" s="19" t="str">
        <f t="shared" ref="F2094:F2157" si="569">CONCATENATE("[hr][b]",C2095,"[/b] ","[playerid=",C2094,"]")</f>
        <v>[hr][b]Stefan Hökborn[/b] [playerid=176619691]</v>
      </c>
    </row>
    <row r="2095" spans="1:6" ht="14.4">
      <c r="A2095" s="19" t="s">
        <v>661</v>
      </c>
      <c r="B2095" s="11" t="s">
        <v>138</v>
      </c>
      <c r="C2095" s="19" t="str">
        <f>RIGHT(A2095,(LEN(A2095)-5))</f>
        <v>Stefan Hökborn</v>
      </c>
      <c r="F2095" t="str">
        <f t="shared" ref="F2095" si="570">CONCATENATE(C2096," år och ",C2097," dagar, TSI = ",C2111,", Lön = ",C2110)</f>
        <v>33 år och 82 dagar, TSI = 92150, Lön = 663120</v>
      </c>
    </row>
    <row r="2096" spans="1:6" ht="14.4">
      <c r="A2096" s="19" t="s">
        <v>618</v>
      </c>
      <c r="B2096" s="1" t="s">
        <v>140</v>
      </c>
      <c r="C2096" t="str">
        <f>RIGHT(A2096,(LEN(A2096)-4))</f>
        <v>33</v>
      </c>
      <c r="F2096" t="str">
        <f>CONCATENATE(VLOOKUP(IF((COUNTA(D2099)&gt;0),D2099,VALUE(C2099)),'Lookup tables'!$A$2:$B$42,2,FALSE)," form, ",VLOOKUP(IF((COUNTA(D2100)&gt;0),D2100,VALUE(C2100)),'Lookup tables'!$A$2:$B$42,2,FALSE)," kondition, ",VLOOKUP(IF((COUNTA(D2108)&gt;0),D2108,VALUE(C2108)),'Lookup tables'!$A$2:$B$42,2,FALSE)," rutin")</f>
        <v>enastående form, enastående kondition, gudomlig rutin</v>
      </c>
    </row>
    <row r="2097" spans="1:6" ht="14.4">
      <c r="A2097" s="19" t="s">
        <v>662</v>
      </c>
      <c r="B2097" s="1" t="s">
        <v>143</v>
      </c>
      <c r="C2097" t="str">
        <f>RIGHT(A2097,(LEN(A2097)-8))</f>
        <v>82</v>
      </c>
      <c r="F2097" t="str">
        <f>CONCATENATE(IF((COUNTA(C2120)&gt;0),CONCATENATE(C2120,", "),""),IF((LEN(C2127)&gt;0),CONCATENATE(VLOOKUP(VALUE(C2127),'Lookup tables'!$D$25:$E$27,2,FALSE),", "),""),CONCATENATE(VLOOKUP(VALUE(C2109),'Lookup tables'!$A$2:$B$42,2,FALSE)," ledarförmåga, "),CONCATENATE(VLOOKUP(C2122,'Lookup tables'!$D$29:$E$34,2,FALSE),", "),IF(AND((VALUE(C2098)&lt;0),(COUNTA(D2098)&lt;1)),"ingen skada",CONCATENATE("[b]skada +",IF((COUNTA(D2098)&gt;0),D2098,C2098),"[/b]")))</f>
        <v>bra ledarförmåga, otrevlig typ, ingen skada</v>
      </c>
    </row>
    <row r="2098" spans="1:6" ht="14.4">
      <c r="A2098" s="19" t="s">
        <v>144</v>
      </c>
      <c r="B2098" s="1" t="s">
        <v>145</v>
      </c>
      <c r="C2098" t="str">
        <f t="shared" ref="C2098:C2116" si="571">RIGHT(A2098,(LEN(A2098)-4))</f>
        <v>-1</v>
      </c>
      <c r="F2098" t="s">
        <v>146</v>
      </c>
    </row>
    <row r="2099" spans="1:6">
      <c r="A2099" s="19" t="s">
        <v>245</v>
      </c>
      <c r="B2099" s="1" t="s">
        <v>148</v>
      </c>
      <c r="C2099" t="str">
        <f t="shared" si="571"/>
        <v>7</v>
      </c>
      <c r="F2099" s="19" t="str">
        <f t="shared" ref="F2099:F2162" si="572">CONCATENATE("[th]",B2100)</f>
        <v>[th]Kondition</v>
      </c>
    </row>
    <row r="2100" spans="1:6">
      <c r="A2100" s="19" t="s">
        <v>223</v>
      </c>
      <c r="B2100" s="1" t="s">
        <v>150</v>
      </c>
      <c r="C2100" t="str">
        <f t="shared" si="571"/>
        <v>7</v>
      </c>
      <c r="F2100" s="19" t="s">
        <v>151</v>
      </c>
    </row>
    <row r="2101" spans="1:6">
      <c r="A2101" s="19" t="s">
        <v>281</v>
      </c>
      <c r="B2101" s="1" t="s">
        <v>153</v>
      </c>
      <c r="C2101" t="str">
        <f t="shared" si="571"/>
        <v>18</v>
      </c>
      <c r="F2101" s="19" t="str">
        <f>CONCATENATE("[td]",VLOOKUP(IF((COUNTA(D2100)&gt;0),D2100,VALUE(C2100)),'Lookup tables'!$A$2:$B$42,2,FALSE))</f>
        <v>[td]enastående</v>
      </c>
    </row>
    <row r="2102" spans="1:6">
      <c r="A2102" s="19" t="s">
        <v>358</v>
      </c>
      <c r="B2102" s="1" t="s">
        <v>155</v>
      </c>
      <c r="C2102" t="str">
        <f t="shared" si="571"/>
        <v>3</v>
      </c>
      <c r="F2102" s="19" t="s">
        <v>141</v>
      </c>
    </row>
    <row r="2103" spans="1:6">
      <c r="A2103" s="19" t="s">
        <v>283</v>
      </c>
      <c r="B2103" s="1" t="s">
        <v>157</v>
      </c>
      <c r="C2103" t="str">
        <f t="shared" si="571"/>
        <v>13</v>
      </c>
      <c r="F2103" s="19" t="str">
        <f t="shared" ref="F2103" si="573">CONCATENATE("[th]",B2107)</f>
        <v>[th]Målvakt</v>
      </c>
    </row>
    <row r="2104" spans="1:6">
      <c r="A2104" s="19" t="s">
        <v>663</v>
      </c>
      <c r="B2104" s="1" t="s">
        <v>159</v>
      </c>
      <c r="C2104" t="str">
        <f t="shared" si="571"/>
        <v>7</v>
      </c>
      <c r="F2104" s="19" t="s">
        <v>151</v>
      </c>
    </row>
    <row r="2105" spans="1:6">
      <c r="A2105" s="19" t="s">
        <v>664</v>
      </c>
      <c r="B2105" s="1" t="s">
        <v>161</v>
      </c>
      <c r="C2105" t="str">
        <f t="shared" si="571"/>
        <v>13</v>
      </c>
      <c r="F2105" s="19" t="str">
        <f>CONCATENATE("[td]",VLOOKUP(IF((COUNTA(D2107)&gt;0),D2107,VALUE(C2107)),'Lookup tables'!$A$2:$B$42,2,FALSE))</f>
        <v>[td]katastrofal</v>
      </c>
    </row>
    <row r="2106" spans="1:6">
      <c r="A2106" s="19" t="s">
        <v>627</v>
      </c>
      <c r="B2106" s="1" t="s">
        <v>163</v>
      </c>
      <c r="C2106" t="str">
        <f t="shared" si="571"/>
        <v>5</v>
      </c>
      <c r="F2106" s="19" t="s">
        <v>164</v>
      </c>
    </row>
    <row r="2107" spans="1:6">
      <c r="A2107" s="19" t="s">
        <v>287</v>
      </c>
      <c r="B2107" s="1" t="s">
        <v>166</v>
      </c>
      <c r="C2107" t="str">
        <f t="shared" si="571"/>
        <v>1</v>
      </c>
      <c r="F2107" s="19" t="s">
        <v>136</v>
      </c>
    </row>
    <row r="2108" spans="1:6">
      <c r="A2108" s="19" t="s">
        <v>167</v>
      </c>
      <c r="B2108" s="1" t="s">
        <v>168</v>
      </c>
      <c r="C2108" t="str">
        <f t="shared" si="571"/>
        <v>20</v>
      </c>
      <c r="F2108" s="19" t="str">
        <f t="shared" ref="F2108" si="574">CONCATENATE("[th]",B2101)</f>
        <v>[th]Spelupplägg</v>
      </c>
    </row>
    <row r="2109" spans="1:6">
      <c r="A2109" s="19" t="s">
        <v>338</v>
      </c>
      <c r="B2109" s="1" t="s">
        <v>170</v>
      </c>
      <c r="C2109" t="str">
        <f t="shared" si="571"/>
        <v>5</v>
      </c>
      <c r="F2109" s="19" t="s">
        <v>151</v>
      </c>
    </row>
    <row r="2110" spans="1:6">
      <c r="A2110" s="19" t="s">
        <v>665</v>
      </c>
      <c r="B2110" s="1" t="s">
        <v>172</v>
      </c>
      <c r="C2110" t="str">
        <f t="shared" si="571"/>
        <v>663120</v>
      </c>
      <c r="F2110" s="19" t="str">
        <f>CONCATENATE("[td]",VLOOKUP(IF((COUNTA(D2101)&gt;0),D2101,VALUE(C2101)),'Lookup tables'!$A$2:$B$42,2,FALSE))</f>
        <v>[td]magisk</v>
      </c>
    </row>
    <row r="2111" spans="1:6">
      <c r="A2111" s="19" t="s">
        <v>666</v>
      </c>
      <c r="B2111" s="1" t="s">
        <v>174</v>
      </c>
      <c r="C2111" t="str">
        <f t="shared" si="571"/>
        <v>92150</v>
      </c>
      <c r="F2111" s="19" t="s">
        <v>141</v>
      </c>
    </row>
    <row r="2112" spans="1:6">
      <c r="A2112" s="19" t="s">
        <v>667</v>
      </c>
      <c r="B2112" s="1" t="s">
        <v>176</v>
      </c>
      <c r="C2112" t="str">
        <f t="shared" si="571"/>
        <v>81</v>
      </c>
      <c r="F2112" s="19" t="str">
        <f t="shared" ref="F2112" si="575">CONCATENATE("[th]",B2103)</f>
        <v>[th]Framspel</v>
      </c>
    </row>
    <row r="2113" spans="1:6">
      <c r="A2113" s="19" t="s">
        <v>177</v>
      </c>
      <c r="B2113" s="1" t="s">
        <v>178</v>
      </c>
      <c r="C2113" t="str">
        <f t="shared" si="571"/>
        <v>0</v>
      </c>
      <c r="F2113" s="19" t="s">
        <v>151</v>
      </c>
    </row>
    <row r="2114" spans="1:6">
      <c r="A2114" s="19" t="s">
        <v>179</v>
      </c>
      <c r="B2114" s="1" t="s">
        <v>180</v>
      </c>
      <c r="C2114" t="str">
        <f t="shared" si="571"/>
        <v>0</v>
      </c>
      <c r="F2114" s="19" t="str">
        <f>CONCATENATE("[td]",VLOOKUP(IF((COUNTA(D2103)&gt;0),D2103,VALUE(C2103)),'Lookup tables'!$A$2:$B$42,2,FALSE))</f>
        <v>[td]oförglömlig</v>
      </c>
    </row>
    <row r="2115" spans="1:6">
      <c r="A2115" s="19" t="s">
        <v>181</v>
      </c>
      <c r="B2115" s="1" t="s">
        <v>182</v>
      </c>
      <c r="C2115" t="str">
        <f t="shared" si="571"/>
        <v>0</v>
      </c>
      <c r="F2115" s="19" t="s">
        <v>164</v>
      </c>
    </row>
    <row r="2116" spans="1:6">
      <c r="A2116" s="19" t="s">
        <v>645</v>
      </c>
      <c r="B2116" s="1" t="s">
        <v>184</v>
      </c>
      <c r="C2116" t="str">
        <f t="shared" si="571"/>
        <v>2</v>
      </c>
      <c r="F2116" s="19" t="s">
        <v>136</v>
      </c>
    </row>
    <row r="2117" spans="1:6">
      <c r="A2117" s="19" t="s">
        <v>185</v>
      </c>
      <c r="B2117" s="1" t="s">
        <v>186</v>
      </c>
      <c r="C2117" t="str">
        <f>RIGHT(A2117,(LEN(A2117)-10))</f>
        <v>1</v>
      </c>
      <c r="F2117" s="19" t="str">
        <f t="shared" ref="F2117" si="576">CONCATENATE("[th]",B2104)</f>
        <v>[th]Ytter</v>
      </c>
    </row>
    <row r="2118" spans="1:6">
      <c r="A2118" s="19" t="s">
        <v>187</v>
      </c>
      <c r="B2118" s="1" t="s">
        <v>188</v>
      </c>
      <c r="C2118" t="str">
        <f>RIGHT(A2118,(LEN(A2118)-9))</f>
        <v>0</v>
      </c>
      <c r="F2118" s="19" t="s">
        <v>151</v>
      </c>
    </row>
    <row r="2119" spans="1:6">
      <c r="A2119" s="19" t="s">
        <v>540</v>
      </c>
      <c r="B2119" s="1" t="s">
        <v>190</v>
      </c>
      <c r="C2119" t="str">
        <f>RIGHT(A2119,(LEN(A2119)-11))</f>
        <v>4</v>
      </c>
      <c r="F2119" s="19" t="str">
        <f>CONCATENATE("[td]",VLOOKUP(IF((COUNTA(D2104)&gt;0),D2104,VALUE(C2104)),'Lookup tables'!$A$2:$B$42,2,FALSE))</f>
        <v>[td]enastående</v>
      </c>
    </row>
    <row r="2120" spans="1:6">
      <c r="A2120" s="19" t="s">
        <v>541</v>
      </c>
      <c r="B2120" s="1" t="s">
        <v>190</v>
      </c>
      <c r="F2120" s="19" t="s">
        <v>141</v>
      </c>
    </row>
    <row r="2121" spans="1:6">
      <c r="A2121" s="19" t="s">
        <v>233</v>
      </c>
      <c r="B2121" s="1" t="s">
        <v>193</v>
      </c>
      <c r="C2121" t="str">
        <f>RIGHT(A2121,(LEN(A2121)-11))</f>
        <v>0</v>
      </c>
      <c r="F2121" s="19" t="str">
        <f t="shared" ref="F2121" si="577">CONCATENATE("[th]",B2106)</f>
        <v>[th]Försvar</v>
      </c>
    </row>
    <row r="2122" spans="1:6">
      <c r="A2122" s="19" t="s">
        <v>234</v>
      </c>
      <c r="B2122" s="1" t="s">
        <v>193</v>
      </c>
      <c r="C2122" t="str">
        <f>RIGHT(A2122,(LEN(A2122)-16))</f>
        <v>nasty fellow</v>
      </c>
      <c r="F2122" s="19" t="s">
        <v>151</v>
      </c>
    </row>
    <row r="2123" spans="1:6">
      <c r="A2123" s="19" t="s">
        <v>195</v>
      </c>
      <c r="B2123" s="1" t="s">
        <v>196</v>
      </c>
      <c r="C2123" t="str">
        <f>RIGHT(A2123,(LEN(A2123)-8))</f>
        <v>2</v>
      </c>
      <c r="F2123" s="19" t="str">
        <f>CONCATENATE("[td]",VLOOKUP(IF((COUNTA(D2106)&gt;0),D2106,VALUE(C2106)),'Lookup tables'!$A$2:$B$42,2,FALSE))</f>
        <v>[td]bra</v>
      </c>
    </row>
    <row r="2124" spans="1:6">
      <c r="A2124" s="19" t="s">
        <v>197</v>
      </c>
      <c r="B2124" s="1" t="s">
        <v>196</v>
      </c>
      <c r="C2124" t="str">
        <f>RIGHT(A2124,(LEN(A2124)-13))</f>
        <v>honest</v>
      </c>
      <c r="F2124" s="19" t="s">
        <v>164</v>
      </c>
    </row>
    <row r="2125" spans="1:6">
      <c r="A2125" s="19" t="s">
        <v>274</v>
      </c>
      <c r="B2125" s="1" t="s">
        <v>199</v>
      </c>
      <c r="C2125" t="str">
        <f>RIGHT(A2125,(LEN(A2125)-15))</f>
        <v>2</v>
      </c>
      <c r="F2125" s="19" t="s">
        <v>136</v>
      </c>
    </row>
    <row r="2126" spans="1:6">
      <c r="A2126" s="19" t="s">
        <v>275</v>
      </c>
      <c r="B2126" s="1" t="s">
        <v>199</v>
      </c>
      <c r="C2126" t="str">
        <f>RIGHT(A2126,(LEN(A2126)-20))</f>
        <v>balanced</v>
      </c>
      <c r="F2126" s="19" t="str">
        <f t="shared" ref="F2126" si="578">CONCATENATE("[th]",B2102)</f>
        <v>[th]Målgörare</v>
      </c>
    </row>
    <row r="2127" spans="1:6">
      <c r="A2127" s="19" t="s">
        <v>237</v>
      </c>
      <c r="B2127" s="1" t="s">
        <v>202</v>
      </c>
      <c r="C2127" t="str">
        <f>RIGHT(A2127,(LEN(A2127)-12))</f>
        <v/>
      </c>
      <c r="F2127" s="19" t="s">
        <v>151</v>
      </c>
    </row>
    <row r="2128" spans="1:6">
      <c r="A2128" s="19" t="s">
        <v>238</v>
      </c>
      <c r="B2128" s="1" t="s">
        <v>204</v>
      </c>
      <c r="C2128" t="str">
        <f>RIGHT(A2128,(LEN(A2128)-13))</f>
        <v/>
      </c>
      <c r="F2128" s="19" t="str">
        <f>CONCATENATE("[td]",VLOOKUP(IF((COUNTA(D2102)&gt;0),D2102,VALUE(C2102)),'Lookup tables'!$A$2:$B$42,2,FALSE))</f>
        <v>[td]dålig</v>
      </c>
    </row>
    <row r="2129" spans="1:6">
      <c r="A2129" s="19" t="s">
        <v>205</v>
      </c>
      <c r="B2129" s="1" t="s">
        <v>206</v>
      </c>
      <c r="C2129" t="str">
        <f>RIGHT(A2129,(LEN(A2129)-7))</f>
        <v>0</v>
      </c>
      <c r="F2129" s="19" t="s">
        <v>141</v>
      </c>
    </row>
    <row r="2130" spans="1:6">
      <c r="A2130" s="19"/>
      <c r="B2130" s="1" t="s">
        <v>208</v>
      </c>
      <c r="C2130" t="e">
        <f>RIGHT(A2130,(LEN(A2130)-13))</f>
        <v>#VALUE!</v>
      </c>
      <c r="F2130" s="19" t="str">
        <f t="shared" ref="F2130" si="579">CONCATENATE("[th]",B2105)</f>
        <v>[th]Fasta situationer</v>
      </c>
    </row>
    <row r="2131" spans="1:6">
      <c r="A2131" s="19" t="s">
        <v>209</v>
      </c>
      <c r="B2131" s="1" t="s">
        <v>210</v>
      </c>
      <c r="C2131" t="str">
        <f>RIGHT(A2131,(LEN(A2131)-15))</f>
        <v>0</v>
      </c>
      <c r="F2131" s="19" t="s">
        <v>151</v>
      </c>
    </row>
    <row r="2132" spans="1:6">
      <c r="A2132" s="19" t="s">
        <v>211</v>
      </c>
      <c r="B2132" s="1" t="s">
        <v>212</v>
      </c>
      <c r="C2132" t="str">
        <f>RIGHT(A2132,(LEN(A2132)-15))</f>
        <v>3000</v>
      </c>
      <c r="F2132" s="19" t="str">
        <f>CONCATENATE("[td]",VLOOKUP(IF((COUNTA(D2105)&gt;0),D2105,VALUE(C2105)),'Lookup tables'!$A$2:$B$42,2,FALSE))</f>
        <v>[td]oförglömlig</v>
      </c>
    </row>
    <row r="2133" spans="1:6">
      <c r="A2133" s="19" t="s">
        <v>493</v>
      </c>
      <c r="B2133" s="1" t="s">
        <v>214</v>
      </c>
      <c r="C2133" t="str">
        <f>RIGHT(A2133,(LEN(A2133)-5))</f>
        <v>65</v>
      </c>
      <c r="F2133" s="19" t="s">
        <v>215</v>
      </c>
    </row>
    <row r="2134" spans="1:6" ht="14.4">
      <c r="A2134" s="19" t="s">
        <v>668</v>
      </c>
      <c r="B2134" s="1" t="s">
        <v>217</v>
      </c>
      <c r="C2134" t="str">
        <f>RIGHT(A2134,(LEN(A2134)-8))</f>
        <v>5</v>
      </c>
      <c r="F2134" t="str">
        <f t="shared" ref="F2134:F2197" si="580">IF((COUNTA(D2134)&gt;0),CONCATENATE("Övrigt: ",D2134),"")</f>
        <v/>
      </c>
    </row>
    <row r="2135" spans="1:6">
      <c r="A2135" s="19" t="s">
        <v>669</v>
      </c>
      <c r="B2135" s="11" t="s">
        <v>135</v>
      </c>
      <c r="C2135" s="19" t="str">
        <f>MID(A2135,8,(LEN(A2135)-8))</f>
        <v>259580739</v>
      </c>
      <c r="F2135" s="19" t="str">
        <f t="shared" ref="F2135:F2198" si="581">CONCATENATE("[hr][b]",C2136,"[/b] ","[playerid=",C2135,"]")</f>
        <v>[hr][b]Stefan Killér[/b] [playerid=259580739]</v>
      </c>
    </row>
    <row r="2136" spans="1:6" ht="14.4">
      <c r="A2136" s="19" t="s">
        <v>670</v>
      </c>
      <c r="B2136" s="11" t="s">
        <v>138</v>
      </c>
      <c r="C2136" s="19" t="str">
        <f>RIGHT(A2136,(LEN(A2136)-5))</f>
        <v>Stefan Killér</v>
      </c>
      <c r="F2136" t="str">
        <f t="shared" ref="F2136" si="582">CONCATENATE(C2137," år och ",C2138," dagar, TSI = ",C2152,", Lön = ",C2151)</f>
        <v>27 år och 3 dagar, TSI = 217320, Lön = 484500</v>
      </c>
    </row>
    <row r="2137" spans="1:6" ht="14.4">
      <c r="A2137" s="19" t="s">
        <v>220</v>
      </c>
      <c r="B2137" s="1" t="s">
        <v>140</v>
      </c>
      <c r="C2137" t="str">
        <f>RIGHT(A2137,(LEN(A2137)-4))</f>
        <v>27</v>
      </c>
      <c r="F2137" t="str">
        <f>CONCATENATE(VLOOKUP(IF((COUNTA(D2140)&gt;0),D2140,VALUE(C2140)),'Lookup tables'!$A$2:$B$42,2,FALSE)," form, ",VLOOKUP(IF((COUNTA(D2141)&gt;0),D2141,VALUE(C2141)),'Lookup tables'!$A$2:$B$42,2,FALSE)," kondition, ",VLOOKUP(IF((COUNTA(D2149)&gt;0),D2149,VALUE(C2149)),'Lookup tables'!$A$2:$B$42,2,FALSE)," rutin")</f>
        <v>fenomenal form, fenomenal kondition, legendarisk rutin</v>
      </c>
    </row>
    <row r="2138" spans="1:6" ht="14.4">
      <c r="A2138" s="19" t="s">
        <v>511</v>
      </c>
      <c r="B2138" s="1" t="s">
        <v>143</v>
      </c>
      <c r="C2138" t="str">
        <f>RIGHT(A2138,(LEN(A2138)-8))</f>
        <v>3</v>
      </c>
      <c r="F2138" t="str">
        <f>CONCATENATE(IF((COUNTA(C2161)&gt;0),CONCATENATE(C2161,", "),""),IF((LEN(C2168)&gt;0),CONCATENATE(VLOOKUP(VALUE(C2168),'Lookup tables'!$D$25:$E$27,2,FALSE),", "),""),CONCATENATE(VLOOKUP(VALUE(C2150),'Lookup tables'!$A$2:$B$42,2,FALSE)," ledarförmåga, "),CONCATENATE(VLOOKUP(C2163,'Lookup tables'!$D$29:$E$34,2,FALSE),", "),IF(AND((VALUE(C2139)&lt;0),(COUNTA(D2139)&lt;1)),"ingen skada",CONCATENATE("[b]skada +",IF((COUNTA(D2139)&gt;0),D2139,C2139),"[/b]")))</f>
        <v>bra ledarförmåga, otrevlig typ, ingen skada</v>
      </c>
    </row>
    <row r="2139" spans="1:6" ht="14.4">
      <c r="A2139" s="19" t="s">
        <v>144</v>
      </c>
      <c r="B2139" s="1" t="s">
        <v>145</v>
      </c>
      <c r="C2139" t="str">
        <f t="shared" ref="C2139:C2157" si="583">RIGHT(A2139,(LEN(A2139)-4))</f>
        <v>-1</v>
      </c>
      <c r="F2139" t="s">
        <v>146</v>
      </c>
    </row>
    <row r="2140" spans="1:6">
      <c r="A2140" s="19" t="s">
        <v>147</v>
      </c>
      <c r="B2140" s="1" t="s">
        <v>148</v>
      </c>
      <c r="C2140" t="str">
        <f t="shared" si="583"/>
        <v>8</v>
      </c>
      <c r="F2140" s="19" t="str">
        <f t="shared" ref="F2140:F2203" si="584">CONCATENATE("[th]",B2141)</f>
        <v>[th]Kondition</v>
      </c>
    </row>
    <row r="2141" spans="1:6">
      <c r="A2141" s="19" t="s">
        <v>370</v>
      </c>
      <c r="B2141" s="1" t="s">
        <v>150</v>
      </c>
      <c r="C2141" t="str">
        <f t="shared" si="583"/>
        <v>8</v>
      </c>
      <c r="F2141" s="19" t="s">
        <v>151</v>
      </c>
    </row>
    <row r="2142" spans="1:6">
      <c r="A2142" s="19" t="s">
        <v>534</v>
      </c>
      <c r="B2142" s="1" t="s">
        <v>153</v>
      </c>
      <c r="C2142" t="str">
        <f t="shared" si="583"/>
        <v>17</v>
      </c>
      <c r="F2142" s="19" t="str">
        <f>CONCATENATE("[td]",VLOOKUP(IF((COUNTA(D2141)&gt;0),D2141,VALUE(C2141)),'Lookup tables'!$A$2:$B$42,2,FALSE))</f>
        <v>[td]fenomenal</v>
      </c>
    </row>
    <row r="2143" spans="1:6">
      <c r="A2143" s="19" t="s">
        <v>358</v>
      </c>
      <c r="B2143" s="1" t="s">
        <v>155</v>
      </c>
      <c r="C2143" t="str">
        <f t="shared" si="583"/>
        <v>3</v>
      </c>
      <c r="F2143" s="19" t="s">
        <v>141</v>
      </c>
    </row>
    <row r="2144" spans="1:6">
      <c r="A2144" s="19" t="s">
        <v>380</v>
      </c>
      <c r="B2144" s="1" t="s">
        <v>157</v>
      </c>
      <c r="C2144" t="str">
        <f t="shared" si="583"/>
        <v>8</v>
      </c>
      <c r="F2144" s="19" t="str">
        <f t="shared" ref="F2144" si="585">CONCATENATE("[th]",B2148)</f>
        <v>[th]Målvakt</v>
      </c>
    </row>
    <row r="2145" spans="1:6">
      <c r="A2145" s="19" t="s">
        <v>225</v>
      </c>
      <c r="B2145" s="1" t="s">
        <v>159</v>
      </c>
      <c r="C2145" t="str">
        <f t="shared" si="583"/>
        <v>2</v>
      </c>
      <c r="F2145" s="19" t="s">
        <v>151</v>
      </c>
    </row>
    <row r="2146" spans="1:6">
      <c r="A2146" s="19" t="s">
        <v>521</v>
      </c>
      <c r="B2146" s="1" t="s">
        <v>161</v>
      </c>
      <c r="C2146" t="str">
        <f t="shared" si="583"/>
        <v>4</v>
      </c>
      <c r="F2146" s="19" t="str">
        <f>CONCATENATE("[td]",VLOOKUP(IF((COUNTA(D2148)&gt;0),D2148,VALUE(C2148)),'Lookup tables'!$A$2:$B$42,2,FALSE))</f>
        <v>[td]katastrofal</v>
      </c>
    </row>
    <row r="2147" spans="1:6">
      <c r="A2147" s="19" t="s">
        <v>347</v>
      </c>
      <c r="B2147" s="1" t="s">
        <v>163</v>
      </c>
      <c r="C2147" t="str">
        <f t="shared" si="583"/>
        <v>10</v>
      </c>
      <c r="F2147" s="19" t="s">
        <v>164</v>
      </c>
    </row>
    <row r="2148" spans="1:6">
      <c r="A2148" s="19" t="s">
        <v>287</v>
      </c>
      <c r="B2148" s="1" t="s">
        <v>166</v>
      </c>
      <c r="C2148" t="str">
        <f t="shared" si="583"/>
        <v>1</v>
      </c>
      <c r="F2148" s="19" t="s">
        <v>136</v>
      </c>
    </row>
    <row r="2149" spans="1:6">
      <c r="A2149" s="19" t="s">
        <v>382</v>
      </c>
      <c r="B2149" s="1" t="s">
        <v>168</v>
      </c>
      <c r="C2149" t="str">
        <f t="shared" si="583"/>
        <v>10</v>
      </c>
      <c r="F2149" s="19" t="str">
        <f t="shared" ref="F2149" si="586">CONCATENATE("[th]",B2142)</f>
        <v>[th]Spelupplägg</v>
      </c>
    </row>
    <row r="2150" spans="1:6">
      <c r="A2150" s="19" t="s">
        <v>338</v>
      </c>
      <c r="B2150" s="1" t="s">
        <v>170</v>
      </c>
      <c r="C2150" t="str">
        <f t="shared" si="583"/>
        <v>5</v>
      </c>
      <c r="F2150" s="19" t="s">
        <v>151</v>
      </c>
    </row>
    <row r="2151" spans="1:6">
      <c r="A2151" s="19" t="s">
        <v>671</v>
      </c>
      <c r="B2151" s="1" t="s">
        <v>172</v>
      </c>
      <c r="C2151" t="str">
        <f t="shared" si="583"/>
        <v>484500</v>
      </c>
      <c r="F2151" s="19" t="str">
        <f>CONCATENATE("[td]",VLOOKUP(IF((COUNTA(D2142)&gt;0),D2142,VALUE(C2142)),'Lookup tables'!$A$2:$B$42,2,FALSE))</f>
        <v>[td]mytomspunnen</v>
      </c>
    </row>
    <row r="2152" spans="1:6">
      <c r="A2152" s="19" t="s">
        <v>672</v>
      </c>
      <c r="B2152" s="1" t="s">
        <v>174</v>
      </c>
      <c r="C2152" t="str">
        <f t="shared" si="583"/>
        <v>217320</v>
      </c>
      <c r="F2152" s="19" t="s">
        <v>141</v>
      </c>
    </row>
    <row r="2153" spans="1:6">
      <c r="A2153" s="19" t="s">
        <v>656</v>
      </c>
      <c r="B2153" s="1" t="s">
        <v>176</v>
      </c>
      <c r="C2153" t="str">
        <f t="shared" si="583"/>
        <v>36</v>
      </c>
      <c r="F2153" s="19" t="str">
        <f t="shared" ref="F2153" si="587">CONCATENATE("[th]",B2144)</f>
        <v>[th]Framspel</v>
      </c>
    </row>
    <row r="2154" spans="1:6">
      <c r="A2154" s="19" t="s">
        <v>572</v>
      </c>
      <c r="B2154" s="1" t="s">
        <v>178</v>
      </c>
      <c r="C2154" t="str">
        <f t="shared" si="583"/>
        <v>1</v>
      </c>
      <c r="F2154" s="19" t="s">
        <v>151</v>
      </c>
    </row>
    <row r="2155" spans="1:6">
      <c r="A2155" s="19" t="s">
        <v>179</v>
      </c>
      <c r="B2155" s="1" t="s">
        <v>180</v>
      </c>
      <c r="C2155" t="str">
        <f t="shared" si="583"/>
        <v>0</v>
      </c>
      <c r="F2155" s="19" t="str">
        <f>CONCATENATE("[td]",VLOOKUP(IF((COUNTA(D2144)&gt;0),D2144,VALUE(C2144)),'Lookup tables'!$A$2:$B$42,2,FALSE))</f>
        <v>[td]fenomenal</v>
      </c>
    </row>
    <row r="2156" spans="1:6">
      <c r="A2156" s="19" t="s">
        <v>181</v>
      </c>
      <c r="B2156" s="1" t="s">
        <v>182</v>
      </c>
      <c r="C2156" t="str">
        <f t="shared" si="583"/>
        <v>0</v>
      </c>
      <c r="F2156" s="19" t="s">
        <v>164</v>
      </c>
    </row>
    <row r="2157" spans="1:6">
      <c r="A2157" s="19" t="s">
        <v>405</v>
      </c>
      <c r="B2157" s="1" t="s">
        <v>184</v>
      </c>
      <c r="C2157" t="str">
        <f t="shared" si="583"/>
        <v>1</v>
      </c>
      <c r="F2157" s="19" t="s">
        <v>136</v>
      </c>
    </row>
    <row r="2158" spans="1:6">
      <c r="A2158" s="19" t="s">
        <v>185</v>
      </c>
      <c r="B2158" s="1" t="s">
        <v>186</v>
      </c>
      <c r="C2158" t="str">
        <f>RIGHT(A2158,(LEN(A2158)-10))</f>
        <v>1</v>
      </c>
      <c r="F2158" s="19" t="str">
        <f t="shared" ref="F2158" si="588">CONCATENATE("[th]",B2145)</f>
        <v>[th]Ytter</v>
      </c>
    </row>
    <row r="2159" spans="1:6">
      <c r="A2159" s="19" t="s">
        <v>187</v>
      </c>
      <c r="B2159" s="1" t="s">
        <v>188</v>
      </c>
      <c r="C2159" t="str">
        <f>RIGHT(A2159,(LEN(A2159)-9))</f>
        <v>0</v>
      </c>
      <c r="F2159" s="19" t="s">
        <v>151</v>
      </c>
    </row>
    <row r="2160" spans="1:6">
      <c r="A2160" s="19" t="s">
        <v>363</v>
      </c>
      <c r="B2160" s="1" t="s">
        <v>190</v>
      </c>
      <c r="C2160" t="str">
        <f>RIGHT(A2160,(LEN(A2160)-11))</f>
        <v>5</v>
      </c>
      <c r="F2160" s="19" t="str">
        <f>CONCATENATE("[td]",VLOOKUP(IF((COUNTA(D2145)&gt;0),D2145,VALUE(C2145)),'Lookup tables'!$A$2:$B$42,2,FALSE))</f>
        <v>[td]usel</v>
      </c>
    </row>
    <row r="2161" spans="1:6">
      <c r="A2161" s="19" t="s">
        <v>364</v>
      </c>
      <c r="B2161" s="1" t="s">
        <v>190</v>
      </c>
      <c r="F2161" s="19" t="s">
        <v>141</v>
      </c>
    </row>
    <row r="2162" spans="1:6">
      <c r="A2162" s="19" t="s">
        <v>233</v>
      </c>
      <c r="B2162" s="1" t="s">
        <v>193</v>
      </c>
      <c r="C2162" t="str">
        <f>RIGHT(A2162,(LEN(A2162)-11))</f>
        <v>0</v>
      </c>
      <c r="F2162" s="19" t="str">
        <f t="shared" ref="F2162" si="589">CONCATENATE("[th]",B2147)</f>
        <v>[th]Försvar</v>
      </c>
    </row>
    <row r="2163" spans="1:6">
      <c r="A2163" s="19" t="s">
        <v>234</v>
      </c>
      <c r="B2163" s="1" t="s">
        <v>193</v>
      </c>
      <c r="C2163" t="str">
        <f>RIGHT(A2163,(LEN(A2163)-16))</f>
        <v>nasty fellow</v>
      </c>
      <c r="F2163" s="19" t="s">
        <v>151</v>
      </c>
    </row>
    <row r="2164" spans="1:6">
      <c r="A2164" s="19" t="s">
        <v>272</v>
      </c>
      <c r="B2164" s="1" t="s">
        <v>196</v>
      </c>
      <c r="C2164" t="str">
        <f>RIGHT(A2164,(LEN(A2164)-8))</f>
        <v>1</v>
      </c>
      <c r="F2164" s="19" t="str">
        <f>CONCATENATE("[td]",VLOOKUP(IF((COUNTA(D2147)&gt;0),D2147,VALUE(C2147)),'Lookup tables'!$A$2:$B$42,2,FALSE))</f>
        <v>[td]legendarisk</v>
      </c>
    </row>
    <row r="2165" spans="1:6">
      <c r="A2165" s="19" t="s">
        <v>273</v>
      </c>
      <c r="B2165" s="1" t="s">
        <v>196</v>
      </c>
      <c r="C2165" t="str">
        <f>RIGHT(A2165,(LEN(A2165)-13))</f>
        <v>dishonest</v>
      </c>
      <c r="F2165" s="19" t="s">
        <v>164</v>
      </c>
    </row>
    <row r="2166" spans="1:6">
      <c r="A2166" s="19" t="s">
        <v>295</v>
      </c>
      <c r="B2166" s="1" t="s">
        <v>199</v>
      </c>
      <c r="C2166" t="str">
        <f>RIGHT(A2166,(LEN(A2166)-15))</f>
        <v>3</v>
      </c>
      <c r="F2166" s="19" t="s">
        <v>136</v>
      </c>
    </row>
    <row r="2167" spans="1:6">
      <c r="A2167" s="19" t="s">
        <v>296</v>
      </c>
      <c r="B2167" s="1" t="s">
        <v>199</v>
      </c>
      <c r="C2167" t="str">
        <f>RIGHT(A2167,(LEN(A2167)-20))</f>
        <v>temperamental</v>
      </c>
      <c r="F2167" s="19" t="str">
        <f t="shared" ref="F2167" si="590">CONCATENATE("[th]",B2143)</f>
        <v>[th]Målgörare</v>
      </c>
    </row>
    <row r="2168" spans="1:6">
      <c r="A2168" s="19" t="s">
        <v>237</v>
      </c>
      <c r="B2168" s="1" t="s">
        <v>202</v>
      </c>
      <c r="C2168" t="str">
        <f>RIGHT(A2168,(LEN(A2168)-12))</f>
        <v/>
      </c>
      <c r="F2168" s="19" t="s">
        <v>151</v>
      </c>
    </row>
    <row r="2169" spans="1:6">
      <c r="A2169" s="19" t="s">
        <v>238</v>
      </c>
      <c r="B2169" s="1" t="s">
        <v>204</v>
      </c>
      <c r="C2169" t="str">
        <f>RIGHT(A2169,(LEN(A2169)-13))</f>
        <v/>
      </c>
      <c r="F2169" s="19" t="str">
        <f>CONCATENATE("[td]",VLOOKUP(IF((COUNTA(D2143)&gt;0),D2143,VALUE(C2143)),'Lookup tables'!$A$2:$B$42,2,FALSE))</f>
        <v>[td]dålig</v>
      </c>
    </row>
    <row r="2170" spans="1:6">
      <c r="A2170" s="19" t="s">
        <v>205</v>
      </c>
      <c r="B2170" s="1" t="s">
        <v>206</v>
      </c>
      <c r="C2170" t="str">
        <f>RIGHT(A2170,(LEN(A2170)-7))</f>
        <v>0</v>
      </c>
      <c r="F2170" s="19" t="s">
        <v>141</v>
      </c>
    </row>
    <row r="2171" spans="1:6">
      <c r="A2171" s="19" t="s">
        <v>351</v>
      </c>
      <c r="B2171" s="1" t="s">
        <v>208</v>
      </c>
      <c r="C2171" t="str">
        <f>RIGHT(A2171,(LEN(A2171)-13))</f>
        <v>100</v>
      </c>
      <c r="F2171" s="19" t="str">
        <f t="shared" ref="F2171" si="591">CONCATENATE("[th]",B2146)</f>
        <v>[th]Fasta situationer</v>
      </c>
    </row>
    <row r="2172" spans="1:6">
      <c r="A2172" s="19" t="s">
        <v>209</v>
      </c>
      <c r="B2172" s="1" t="s">
        <v>210</v>
      </c>
      <c r="C2172" t="str">
        <f>RIGHT(A2172,(LEN(A2172)-15))</f>
        <v>0</v>
      </c>
      <c r="F2172" s="19" t="s">
        <v>151</v>
      </c>
    </row>
    <row r="2173" spans="1:6">
      <c r="A2173" s="19" t="s">
        <v>211</v>
      </c>
      <c r="B2173" s="1" t="s">
        <v>212</v>
      </c>
      <c r="C2173" t="str">
        <f>RIGHT(A2173,(LEN(A2173)-15))</f>
        <v>3000</v>
      </c>
      <c r="F2173" s="19" t="str">
        <f>CONCATENATE("[td]",VLOOKUP(IF((COUNTA(D2146)&gt;0),D2146,VALUE(C2146)),'Lookup tables'!$A$2:$B$42,2,FALSE))</f>
        <v>[td]hyfsad</v>
      </c>
    </row>
    <row r="2174" spans="1:6">
      <c r="A2174" s="19" t="s">
        <v>239</v>
      </c>
      <c r="B2174" s="1" t="s">
        <v>214</v>
      </c>
      <c r="C2174" t="str">
        <f>RIGHT(A2174,(LEN(A2174)-5))</f>
        <v>0</v>
      </c>
      <c r="F2174" s="19" t="s">
        <v>215</v>
      </c>
    </row>
    <row r="2175" spans="1:6" ht="14.4">
      <c r="A2175" s="19" t="s">
        <v>673</v>
      </c>
      <c r="B2175" s="1" t="s">
        <v>217</v>
      </c>
      <c r="C2175" t="str">
        <f>RIGHT(A2175,(LEN(A2175)-8))</f>
        <v>21</v>
      </c>
      <c r="F2175" t="str">
        <f t="shared" ref="F2175:F2238" si="592">IF((COUNTA(D2175)&gt;0),CONCATENATE("Övrigt: ",D2175),"")</f>
        <v/>
      </c>
    </row>
    <row r="2176" spans="1:6">
      <c r="A2176" s="19" t="s">
        <v>674</v>
      </c>
      <c r="B2176" s="11" t="s">
        <v>135</v>
      </c>
      <c r="C2176" s="19" t="str">
        <f>MID(A2176,8,(LEN(A2176)-8))</f>
        <v>205015504</v>
      </c>
      <c r="F2176" s="19" t="str">
        <f t="shared" ref="F2176:F2239" si="593">CONCATENATE("[hr][b]",C2177,"[/b] ","[playerid=",C2176,"]")</f>
        <v>[hr][b]Stefan 'Opparn' Stensson[/b] [playerid=205015504]</v>
      </c>
    </row>
    <row r="2177" spans="1:6" ht="14.4">
      <c r="A2177" s="19" t="s">
        <v>675</v>
      </c>
      <c r="B2177" s="11" t="s">
        <v>138</v>
      </c>
      <c r="C2177" s="19" t="str">
        <f>RIGHT(A2177,(LEN(A2177)-5))</f>
        <v>Stefan 'Opparn' Stensson</v>
      </c>
      <c r="F2177" t="str">
        <f t="shared" ref="F2177" si="594">CONCATENATE(C2178," år och ",C2179," dagar, TSI = ",C2193,", Lön = ",C2192)</f>
        <v>31 år och 20 dagar, TSI = 146310, Lön = 827700</v>
      </c>
    </row>
    <row r="2178" spans="1:6" ht="14.4">
      <c r="A2178" s="19" t="s">
        <v>139</v>
      </c>
      <c r="B2178" s="1" t="s">
        <v>140</v>
      </c>
      <c r="C2178" t="str">
        <f>RIGHT(A2178,(LEN(A2178)-4))</f>
        <v>31</v>
      </c>
      <c r="F2178" t="str">
        <f>CONCATENATE(VLOOKUP(IF((COUNTA(D2181)&gt;0),D2181,VALUE(C2181)),'Lookup tables'!$A$2:$B$42,2,FALSE)," form, ",VLOOKUP(IF((COUNTA(D2182)&gt;0),D2182,VALUE(C2182)),'Lookup tables'!$A$2:$B$42,2,FALSE)," kondition, ",VLOOKUP(IF((COUNTA(D2190)&gt;0),D2190,VALUE(C2190)),'Lookup tables'!$A$2:$B$42,2,FALSE)," rutin")</f>
        <v>bra form, enastående kondition, övernaturlig rutin</v>
      </c>
    </row>
    <row r="2179" spans="1:6" ht="14.4">
      <c r="A2179" s="19" t="s">
        <v>676</v>
      </c>
      <c r="B2179" s="1" t="s">
        <v>143</v>
      </c>
      <c r="C2179" t="str">
        <f>RIGHT(A2179,(LEN(A2179)-8))</f>
        <v>20</v>
      </c>
      <c r="F2179" t="str">
        <f>CONCATENATE(IF((COUNTA(C2202)&gt;0),CONCATENATE(C2202,", "),""),IF((LEN(C2209)&gt;0),CONCATENATE(VLOOKUP(VALUE(C2209),'Lookup tables'!$D$25:$E$27,2,FALSE),", "),""),CONCATENATE(VLOOKUP(VALUE(C2191),'Lookup tables'!$A$2:$B$42,2,FALSE)," ledarförmåga, "),CONCATENATE(VLOOKUP(C2204,'Lookup tables'!$D$29:$E$34,2,FALSE),", "),IF(AND((VALUE(C2180)&lt;0),(COUNTA(D2180)&lt;1)),"ingen skada",CONCATENATE("[b]skada +",IF((COUNTA(D2180)&gt;0),D2180,C2180),"[/b]")))</f>
        <v>katastrofal ledarförmåga, kontroversiell person, ingen skada</v>
      </c>
    </row>
    <row r="2180" spans="1:6" ht="14.4">
      <c r="A2180" s="19" t="s">
        <v>144</v>
      </c>
      <c r="B2180" s="1" t="s">
        <v>145</v>
      </c>
      <c r="C2180" t="str">
        <f t="shared" ref="C2180:C2198" si="595">RIGHT(A2180,(LEN(A2180)-4))</f>
        <v>-1</v>
      </c>
      <c r="F2180" t="s">
        <v>146</v>
      </c>
    </row>
    <row r="2181" spans="1:6">
      <c r="A2181" s="19" t="s">
        <v>280</v>
      </c>
      <c r="B2181" s="1" t="s">
        <v>148</v>
      </c>
      <c r="C2181" t="str">
        <f t="shared" si="595"/>
        <v>5</v>
      </c>
      <c r="F2181" s="19" t="str">
        <f t="shared" ref="F2181:F2244" si="596">CONCATENATE("[th]",B2182)</f>
        <v>[th]Kondition</v>
      </c>
    </row>
    <row r="2182" spans="1:6">
      <c r="A2182" s="19" t="s">
        <v>223</v>
      </c>
      <c r="B2182" s="1" t="s">
        <v>150</v>
      </c>
      <c r="C2182" t="str">
        <f t="shared" si="595"/>
        <v>7</v>
      </c>
      <c r="F2182" s="19" t="s">
        <v>151</v>
      </c>
    </row>
    <row r="2183" spans="1:6">
      <c r="A2183" s="19" t="s">
        <v>281</v>
      </c>
      <c r="B2183" s="1" t="s">
        <v>153</v>
      </c>
      <c r="C2183" t="str">
        <f t="shared" si="595"/>
        <v>18</v>
      </c>
      <c r="F2183" s="19" t="str">
        <f>CONCATENATE("[td]",VLOOKUP(IF((COUNTA(D2182)&gt;0),D2182,VALUE(C2182)),'Lookup tables'!$A$2:$B$42,2,FALSE))</f>
        <v>[td]enastående</v>
      </c>
    </row>
    <row r="2184" spans="1:6">
      <c r="A2184" s="19" t="s">
        <v>320</v>
      </c>
      <c r="B2184" s="1" t="s">
        <v>155</v>
      </c>
      <c r="C2184" t="str">
        <f t="shared" si="595"/>
        <v>4</v>
      </c>
      <c r="F2184" s="19" t="s">
        <v>141</v>
      </c>
    </row>
    <row r="2185" spans="1:6">
      <c r="A2185" s="19" t="s">
        <v>535</v>
      </c>
      <c r="B2185" s="1" t="s">
        <v>157</v>
      </c>
      <c r="C2185" t="str">
        <f t="shared" si="595"/>
        <v>11</v>
      </c>
      <c r="F2185" s="19" t="str">
        <f t="shared" ref="F2185" si="597">CONCATENATE("[th]",B2189)</f>
        <v>[th]Målvakt</v>
      </c>
    </row>
    <row r="2186" spans="1:6">
      <c r="A2186" s="19" t="s">
        <v>284</v>
      </c>
      <c r="B2186" s="1" t="s">
        <v>159</v>
      </c>
      <c r="C2186" t="str">
        <f t="shared" si="595"/>
        <v>3</v>
      </c>
      <c r="F2186" s="19" t="s">
        <v>151</v>
      </c>
    </row>
    <row r="2187" spans="1:6">
      <c r="A2187" s="19" t="s">
        <v>359</v>
      </c>
      <c r="B2187" s="1" t="s">
        <v>161</v>
      </c>
      <c r="C2187" t="str">
        <f t="shared" si="595"/>
        <v>3</v>
      </c>
      <c r="F2187" s="19" t="str">
        <f>CONCATENATE("[td]",VLOOKUP(IF((COUNTA(D2189)&gt;0),D2189,VALUE(C2189)),'Lookup tables'!$A$2:$B$42,2,FALSE))</f>
        <v>[td]katastrofal</v>
      </c>
    </row>
    <row r="2188" spans="1:6">
      <c r="A2188" s="19" t="s">
        <v>642</v>
      </c>
      <c r="B2188" s="1" t="s">
        <v>163</v>
      </c>
      <c r="C2188" t="str">
        <f t="shared" si="595"/>
        <v>8</v>
      </c>
      <c r="F2188" s="19" t="s">
        <v>164</v>
      </c>
    </row>
    <row r="2189" spans="1:6">
      <c r="A2189" s="19" t="s">
        <v>287</v>
      </c>
      <c r="B2189" s="1" t="s">
        <v>166</v>
      </c>
      <c r="C2189" t="str">
        <f t="shared" si="595"/>
        <v>1</v>
      </c>
      <c r="F2189" s="19" t="s">
        <v>136</v>
      </c>
    </row>
    <row r="2190" spans="1:6">
      <c r="A2190" s="19" t="s">
        <v>288</v>
      </c>
      <c r="B2190" s="1" t="s">
        <v>168</v>
      </c>
      <c r="C2190" t="str">
        <f t="shared" si="595"/>
        <v>12</v>
      </c>
      <c r="F2190" s="19" t="str">
        <f t="shared" ref="F2190" si="598">CONCATENATE("[th]",B2183)</f>
        <v>[th]Spelupplägg</v>
      </c>
    </row>
    <row r="2191" spans="1:6">
      <c r="A2191" s="19" t="s">
        <v>252</v>
      </c>
      <c r="B2191" s="1" t="s">
        <v>170</v>
      </c>
      <c r="C2191" t="str">
        <f t="shared" si="595"/>
        <v>1</v>
      </c>
      <c r="F2191" s="19" t="s">
        <v>151</v>
      </c>
    </row>
    <row r="2192" spans="1:6">
      <c r="A2192" s="19" t="s">
        <v>677</v>
      </c>
      <c r="B2192" s="1" t="s">
        <v>172</v>
      </c>
      <c r="C2192" t="str">
        <f t="shared" si="595"/>
        <v>827700</v>
      </c>
      <c r="F2192" s="19" t="str">
        <f>CONCATENATE("[td]",VLOOKUP(IF((COUNTA(D2183)&gt;0),D2183,VALUE(C2183)),'Lookup tables'!$A$2:$B$42,2,FALSE))</f>
        <v>[td]magisk</v>
      </c>
    </row>
    <row r="2193" spans="1:6">
      <c r="A2193" s="19" t="s">
        <v>678</v>
      </c>
      <c r="B2193" s="1" t="s">
        <v>174</v>
      </c>
      <c r="C2193" t="str">
        <f t="shared" si="595"/>
        <v>146310</v>
      </c>
      <c r="F2193" s="19" t="s">
        <v>141</v>
      </c>
    </row>
    <row r="2194" spans="1:6">
      <c r="A2194" s="19" t="s">
        <v>679</v>
      </c>
      <c r="B2194" s="1" t="s">
        <v>176</v>
      </c>
      <c r="C2194" t="str">
        <f t="shared" si="595"/>
        <v>58</v>
      </c>
      <c r="F2194" s="19" t="str">
        <f t="shared" ref="F2194" si="599">CONCATENATE("[th]",B2185)</f>
        <v>[th]Framspel</v>
      </c>
    </row>
    <row r="2195" spans="1:6">
      <c r="A2195" s="19" t="s">
        <v>177</v>
      </c>
      <c r="B2195" s="1" t="s">
        <v>178</v>
      </c>
      <c r="C2195" t="str">
        <f t="shared" si="595"/>
        <v>0</v>
      </c>
      <c r="F2195" s="19" t="s">
        <v>151</v>
      </c>
    </row>
    <row r="2196" spans="1:6">
      <c r="A2196" s="19" t="s">
        <v>179</v>
      </c>
      <c r="B2196" s="1" t="s">
        <v>180</v>
      </c>
      <c r="C2196" t="str">
        <f t="shared" si="595"/>
        <v>0</v>
      </c>
      <c r="F2196" s="19" t="str">
        <f>CONCATENATE("[td]",VLOOKUP(IF((COUNTA(D2185)&gt;0),D2185,VALUE(C2185)),'Lookup tables'!$A$2:$B$42,2,FALSE))</f>
        <v>[td]gudabenådad</v>
      </c>
    </row>
    <row r="2197" spans="1:6">
      <c r="A2197" s="19" t="s">
        <v>181</v>
      </c>
      <c r="B2197" s="1" t="s">
        <v>182</v>
      </c>
      <c r="C2197" t="str">
        <f t="shared" si="595"/>
        <v>0</v>
      </c>
      <c r="F2197" s="19" t="s">
        <v>164</v>
      </c>
    </row>
    <row r="2198" spans="1:6">
      <c r="A2198" s="19" t="s">
        <v>645</v>
      </c>
      <c r="B2198" s="1" t="s">
        <v>184</v>
      </c>
      <c r="C2198" t="str">
        <f t="shared" si="595"/>
        <v>2</v>
      </c>
      <c r="F2198" s="19" t="s">
        <v>136</v>
      </c>
    </row>
    <row r="2199" spans="1:6">
      <c r="A2199" s="19" t="s">
        <v>185</v>
      </c>
      <c r="B2199" s="1" t="s">
        <v>186</v>
      </c>
      <c r="C2199" t="str">
        <f>RIGHT(A2199,(LEN(A2199)-10))</f>
        <v>1</v>
      </c>
      <c r="F2199" s="19" t="str">
        <f t="shared" ref="F2199" si="600">CONCATENATE("[th]",B2186)</f>
        <v>[th]Ytter</v>
      </c>
    </row>
    <row r="2200" spans="1:6">
      <c r="A2200" s="19" t="s">
        <v>187</v>
      </c>
      <c r="B2200" s="1" t="s">
        <v>188</v>
      </c>
      <c r="C2200" t="str">
        <f>RIGHT(A2200,(LEN(A2200)-9))</f>
        <v>0</v>
      </c>
      <c r="F2200" s="19" t="s">
        <v>151</v>
      </c>
    </row>
    <row r="2201" spans="1:6">
      <c r="A2201" s="19" t="s">
        <v>540</v>
      </c>
      <c r="B2201" s="1" t="s">
        <v>190</v>
      </c>
      <c r="C2201" t="str">
        <f>RIGHT(A2201,(LEN(A2201)-11))</f>
        <v>4</v>
      </c>
      <c r="F2201" s="19" t="str">
        <f>CONCATENATE("[td]",VLOOKUP(IF((COUNTA(D2186)&gt;0),D2186,VALUE(C2186)),'Lookup tables'!$A$2:$B$42,2,FALSE))</f>
        <v>[td]dålig</v>
      </c>
    </row>
    <row r="2202" spans="1:6">
      <c r="A2202" s="19" t="s">
        <v>541</v>
      </c>
      <c r="B2202" s="1" t="s">
        <v>190</v>
      </c>
      <c r="F2202" s="19" t="s">
        <v>141</v>
      </c>
    </row>
    <row r="2203" spans="1:6">
      <c r="A2203" s="19" t="s">
        <v>293</v>
      </c>
      <c r="B2203" s="1" t="s">
        <v>193</v>
      </c>
      <c r="C2203" t="str">
        <f>RIGHT(A2203,(LEN(A2203)-11))</f>
        <v>1</v>
      </c>
      <c r="F2203" s="19" t="str">
        <f t="shared" ref="F2203" si="601">CONCATENATE("[th]",B2188)</f>
        <v>[th]Försvar</v>
      </c>
    </row>
    <row r="2204" spans="1:6">
      <c r="A2204" s="19" t="s">
        <v>294</v>
      </c>
      <c r="B2204" s="1" t="s">
        <v>193</v>
      </c>
      <c r="C2204" t="str">
        <f>RIGHT(A2204,(LEN(A2204)-16))</f>
        <v>controversial person</v>
      </c>
      <c r="F2204" s="19" t="s">
        <v>151</v>
      </c>
    </row>
    <row r="2205" spans="1:6">
      <c r="A2205" s="19" t="s">
        <v>272</v>
      </c>
      <c r="B2205" s="1" t="s">
        <v>196</v>
      </c>
      <c r="C2205" t="str">
        <f>RIGHT(A2205,(LEN(A2205)-8))</f>
        <v>1</v>
      </c>
      <c r="F2205" s="19" t="str">
        <f>CONCATENATE("[td]",VLOOKUP(IF((COUNTA(D2188)&gt;0),D2188,VALUE(C2188)),'Lookup tables'!$A$2:$B$42,2,FALSE))</f>
        <v>[td]fenomenal</v>
      </c>
    </row>
    <row r="2206" spans="1:6">
      <c r="A2206" s="19" t="s">
        <v>273</v>
      </c>
      <c r="B2206" s="1" t="s">
        <v>196</v>
      </c>
      <c r="C2206" t="str">
        <f>RIGHT(A2206,(LEN(A2206)-13))</f>
        <v>dishonest</v>
      </c>
      <c r="F2206" s="19" t="s">
        <v>164</v>
      </c>
    </row>
    <row r="2207" spans="1:6">
      <c r="A2207" s="19" t="s">
        <v>198</v>
      </c>
      <c r="B2207" s="1" t="s">
        <v>199</v>
      </c>
      <c r="C2207" t="str">
        <f>RIGHT(A2207,(LEN(A2207)-15))</f>
        <v>0</v>
      </c>
      <c r="F2207" s="19" t="s">
        <v>136</v>
      </c>
    </row>
    <row r="2208" spans="1:6">
      <c r="A2208" s="19" t="s">
        <v>200</v>
      </c>
      <c r="B2208" s="1" t="s">
        <v>199</v>
      </c>
      <c r="C2208" t="str">
        <f>RIGHT(A2208,(LEN(A2208)-20))</f>
        <v>tranquil</v>
      </c>
      <c r="F2208" s="19" t="str">
        <f t="shared" ref="F2208" si="602">CONCATENATE("[th]",B2184)</f>
        <v>[th]Målgörare</v>
      </c>
    </row>
    <row r="2209" spans="1:6">
      <c r="A2209" s="19" t="s">
        <v>237</v>
      </c>
      <c r="B2209" s="1" t="s">
        <v>202</v>
      </c>
      <c r="C2209" t="str">
        <f>RIGHT(A2209,(LEN(A2209)-12))</f>
        <v/>
      </c>
      <c r="F2209" s="19" t="s">
        <v>151</v>
      </c>
    </row>
    <row r="2210" spans="1:6">
      <c r="A2210" s="19" t="s">
        <v>238</v>
      </c>
      <c r="B2210" s="1" t="s">
        <v>204</v>
      </c>
      <c r="C2210" t="str">
        <f>RIGHT(A2210,(LEN(A2210)-13))</f>
        <v/>
      </c>
      <c r="F2210" s="19" t="str">
        <f>CONCATENATE("[td]",VLOOKUP(IF((COUNTA(D2184)&gt;0),D2184,VALUE(C2184)),'Lookup tables'!$A$2:$B$42,2,FALSE))</f>
        <v>[td]hyfsad</v>
      </c>
    </row>
    <row r="2211" spans="1:6">
      <c r="A2211" s="19" t="s">
        <v>205</v>
      </c>
      <c r="B2211" s="1" t="s">
        <v>206</v>
      </c>
      <c r="C2211" t="str">
        <f>RIGHT(A2211,(LEN(A2211)-7))</f>
        <v>0</v>
      </c>
      <c r="F2211" s="19" t="s">
        <v>141</v>
      </c>
    </row>
    <row r="2212" spans="1:6">
      <c r="A2212" s="19" t="s">
        <v>299</v>
      </c>
      <c r="B2212" s="1" t="s">
        <v>208</v>
      </c>
      <c r="C2212" t="str">
        <f>RIGHT(A2212,(LEN(A2212)-13))</f>
        <v>10</v>
      </c>
      <c r="F2212" s="19" t="str">
        <f t="shared" ref="F2212" si="603">CONCATENATE("[th]",B2187)</f>
        <v>[th]Fasta situationer</v>
      </c>
    </row>
    <row r="2213" spans="1:6">
      <c r="A2213" s="19" t="s">
        <v>209</v>
      </c>
      <c r="B2213" s="1" t="s">
        <v>210</v>
      </c>
      <c r="C2213" t="str">
        <f>RIGHT(A2213,(LEN(A2213)-15))</f>
        <v>0</v>
      </c>
      <c r="F2213" s="19" t="s">
        <v>151</v>
      </c>
    </row>
    <row r="2214" spans="1:6">
      <c r="A2214" s="19" t="s">
        <v>211</v>
      </c>
      <c r="B2214" s="1" t="s">
        <v>212</v>
      </c>
      <c r="C2214" t="str">
        <f>RIGHT(A2214,(LEN(A2214)-15))</f>
        <v>3000</v>
      </c>
      <c r="F2214" s="19" t="str">
        <f>CONCATENATE("[td]",VLOOKUP(IF((COUNTA(D2187)&gt;0),D2187,VALUE(C2187)),'Lookup tables'!$A$2:$B$42,2,FALSE))</f>
        <v>[td]dålig</v>
      </c>
    </row>
    <row r="2215" spans="1:6">
      <c r="A2215" s="19" t="s">
        <v>342</v>
      </c>
      <c r="B2215" s="1" t="s">
        <v>214</v>
      </c>
      <c r="C2215" t="str">
        <f>RIGHT(A2215,(LEN(A2215)-5))</f>
        <v>3</v>
      </c>
      <c r="F2215" s="19" t="s">
        <v>215</v>
      </c>
    </row>
    <row r="2216" spans="1:6" ht="14.4">
      <c r="A2216" s="19" t="s">
        <v>240</v>
      </c>
      <c r="B2216" s="1" t="s">
        <v>217</v>
      </c>
      <c r="C2216" t="str">
        <f>RIGHT(A2216,(LEN(A2216)-8))</f>
        <v>0</v>
      </c>
      <c r="F2216" t="str">
        <f t="shared" ref="F2216:F2279" si="604">IF((COUNTA(D2216)&gt;0),CONCATENATE("Övrigt: ",D2216),"")</f>
        <v/>
      </c>
    </row>
    <row r="2217" spans="1:6">
      <c r="A2217" s="19" t="s">
        <v>680</v>
      </c>
      <c r="B2217" s="11" t="s">
        <v>135</v>
      </c>
      <c r="C2217" s="19" t="str">
        <f>MID(A2217,8,(LEN(A2217)-8))</f>
        <v>273563146</v>
      </c>
      <c r="F2217" s="19" t="str">
        <f t="shared" ref="F2217:F2280" si="605">CONCATENATE("[hr][b]",C2218,"[/b] ","[playerid=",C2217,"]")</f>
        <v>[hr][b]Tapio Jyräsalo[/b] [playerid=273563146]</v>
      </c>
    </row>
    <row r="2218" spans="1:6" ht="14.4">
      <c r="A2218" s="19" t="s">
        <v>681</v>
      </c>
      <c r="B2218" s="11" t="s">
        <v>138</v>
      </c>
      <c r="C2218" s="19" t="str">
        <f>RIGHT(A2218,(LEN(A2218)-5))</f>
        <v>Tapio Jyräsalo</v>
      </c>
      <c r="F2218" t="str">
        <f t="shared" ref="F2218" si="606">CONCATENATE(C2219," år och ",C2220," dagar, TSI = ",C2234,", Lön = ",C2233)</f>
        <v>26 år och 8 dagar, TSI = 243630, Lön = 697100</v>
      </c>
    </row>
    <row r="2219" spans="1:6" ht="14.4">
      <c r="A2219" s="19" t="s">
        <v>243</v>
      </c>
      <c r="B2219" s="1" t="s">
        <v>140</v>
      </c>
      <c r="C2219" t="str">
        <f>RIGHT(A2219,(LEN(A2219)-4))</f>
        <v>26</v>
      </c>
      <c r="F2219" t="str">
        <f>CONCATENATE(VLOOKUP(IF((COUNTA(D2222)&gt;0),D2222,VALUE(C2222)),'Lookup tables'!$A$2:$B$42,2,FALSE)," form, ",VLOOKUP(IF((COUNTA(D2223)&gt;0),D2223,VALUE(C2223)),'Lookup tables'!$A$2:$B$42,2,FALSE)," kondition, ",VLOOKUP(IF((COUNTA(D2231)&gt;0),D2231,VALUE(C2231)),'Lookup tables'!$A$2:$B$42,2,FALSE)," rutin")</f>
        <v>bra form, fenomenal kondition, unik rutin</v>
      </c>
    </row>
    <row r="2220" spans="1:6" ht="14.4">
      <c r="A2220" s="19" t="s">
        <v>682</v>
      </c>
      <c r="B2220" s="1" t="s">
        <v>143</v>
      </c>
      <c r="C2220" t="str">
        <f>RIGHT(A2220,(LEN(A2220)-8))</f>
        <v>8</v>
      </c>
      <c r="F2220" t="str">
        <f>CONCATENATE(IF((COUNTA(C2243)&gt;0),CONCATENATE(C2243,", "),""),IF((LEN(C2250)&gt;0),CONCATENATE(VLOOKUP(VALUE(C2250),'Lookup tables'!$D$25:$E$27,2,FALSE),", "),""),CONCATENATE(VLOOKUP(VALUE(C2232),'Lookup tables'!$A$2:$B$42,2,FALSE)," ledarförmåga, "),CONCATENATE(VLOOKUP(C2245,'Lookup tables'!$D$29:$E$34,2,FALSE),", "),IF(AND((VALUE(C2221)&lt;0),(COUNTA(D2221)&lt;1)),"ingen skada",CONCATENATE("[b]skada +",IF((COUNTA(D2221)&gt;0),D2221,C2221),"[/b]")))</f>
        <v>usel ledarförmåga, genomsympatisk kille, ingen skada</v>
      </c>
    </row>
    <row r="2221" spans="1:6" ht="14.4">
      <c r="A2221" s="19" t="s">
        <v>144</v>
      </c>
      <c r="B2221" s="1" t="s">
        <v>145</v>
      </c>
      <c r="C2221" t="str">
        <f t="shared" ref="C2221:C2239" si="607">RIGHT(A2221,(LEN(A2221)-4))</f>
        <v>-1</v>
      </c>
      <c r="F2221" t="s">
        <v>146</v>
      </c>
    </row>
    <row r="2222" spans="1:6">
      <c r="A2222" s="19" t="s">
        <v>280</v>
      </c>
      <c r="B2222" s="1" t="s">
        <v>148</v>
      </c>
      <c r="C2222" t="str">
        <f t="shared" si="607"/>
        <v>5</v>
      </c>
      <c r="F2222" s="19" t="str">
        <f t="shared" ref="F2222:F2285" si="608">CONCATENATE("[th]",B2223)</f>
        <v>[th]Kondition</v>
      </c>
    </row>
    <row r="2223" spans="1:6">
      <c r="A2223" s="19" t="s">
        <v>370</v>
      </c>
      <c r="B2223" s="1" t="s">
        <v>150</v>
      </c>
      <c r="C2223" t="str">
        <f t="shared" si="607"/>
        <v>8</v>
      </c>
      <c r="F2223" s="19" t="s">
        <v>151</v>
      </c>
    </row>
    <row r="2224" spans="1:6">
      <c r="A2224" s="19" t="s">
        <v>534</v>
      </c>
      <c r="B2224" s="1" t="s">
        <v>153</v>
      </c>
      <c r="C2224" t="str">
        <f t="shared" si="607"/>
        <v>17</v>
      </c>
      <c r="F2224" s="19" t="str">
        <f>CONCATENATE("[td]",VLOOKUP(IF((COUNTA(D2223)&gt;0),D2223,VALUE(C2223)),'Lookup tables'!$A$2:$B$42,2,FALSE))</f>
        <v>[td]fenomenal</v>
      </c>
    </row>
    <row r="2225" spans="1:6">
      <c r="A2225" s="19" t="s">
        <v>358</v>
      </c>
      <c r="B2225" s="1" t="s">
        <v>155</v>
      </c>
      <c r="C2225" t="str">
        <f t="shared" si="607"/>
        <v>3</v>
      </c>
      <c r="F2225" s="19" t="s">
        <v>141</v>
      </c>
    </row>
    <row r="2226" spans="1:6">
      <c r="A2226" s="19" t="s">
        <v>567</v>
      </c>
      <c r="B2226" s="1" t="s">
        <v>157</v>
      </c>
      <c r="C2226" t="str">
        <f t="shared" si="607"/>
        <v>10</v>
      </c>
      <c r="F2226" s="19" t="str">
        <f t="shared" ref="F2226" si="609">CONCATENATE("[th]",B2230)</f>
        <v>[th]Målvakt</v>
      </c>
    </row>
    <row r="2227" spans="1:6">
      <c r="A2227" s="19" t="s">
        <v>480</v>
      </c>
      <c r="B2227" s="1" t="s">
        <v>159</v>
      </c>
      <c r="C2227" t="str">
        <f t="shared" si="607"/>
        <v>4</v>
      </c>
      <c r="F2227" s="19" t="s">
        <v>151</v>
      </c>
    </row>
    <row r="2228" spans="1:6">
      <c r="A2228" s="19" t="s">
        <v>521</v>
      </c>
      <c r="B2228" s="1" t="s">
        <v>161</v>
      </c>
      <c r="C2228" t="str">
        <f t="shared" si="607"/>
        <v>4</v>
      </c>
      <c r="F2228" s="19" t="str">
        <f>CONCATENATE("[td]",VLOOKUP(IF((COUNTA(D2230)&gt;0),D2230,VALUE(C2230)),'Lookup tables'!$A$2:$B$42,2,FALSE))</f>
        <v>[td]katastrofal</v>
      </c>
    </row>
    <row r="2229" spans="1:6">
      <c r="A2229" s="19" t="s">
        <v>347</v>
      </c>
      <c r="B2229" s="1" t="s">
        <v>163</v>
      </c>
      <c r="C2229" t="str">
        <f t="shared" si="607"/>
        <v>10</v>
      </c>
      <c r="F2229" s="19" t="s">
        <v>164</v>
      </c>
    </row>
    <row r="2230" spans="1:6">
      <c r="A2230" s="19" t="s">
        <v>287</v>
      </c>
      <c r="B2230" s="1" t="s">
        <v>166</v>
      </c>
      <c r="C2230" t="str">
        <f t="shared" si="607"/>
        <v>1</v>
      </c>
      <c r="F2230" s="19" t="s">
        <v>136</v>
      </c>
    </row>
    <row r="2231" spans="1:6">
      <c r="A2231" s="19" t="s">
        <v>268</v>
      </c>
      <c r="B2231" s="1" t="s">
        <v>168</v>
      </c>
      <c r="C2231" t="str">
        <f t="shared" si="607"/>
        <v>9</v>
      </c>
      <c r="F2231" s="19" t="str">
        <f t="shared" ref="F2231" si="610">CONCATENATE("[th]",B2224)</f>
        <v>[th]Spelupplägg</v>
      </c>
    </row>
    <row r="2232" spans="1:6">
      <c r="A2232" s="19" t="s">
        <v>439</v>
      </c>
      <c r="B2232" s="1" t="s">
        <v>170</v>
      </c>
      <c r="C2232" t="str">
        <f t="shared" si="607"/>
        <v>2</v>
      </c>
      <c r="F2232" s="19" t="s">
        <v>151</v>
      </c>
    </row>
    <row r="2233" spans="1:6">
      <c r="A2233" s="19" t="s">
        <v>683</v>
      </c>
      <c r="B2233" s="1" t="s">
        <v>172</v>
      </c>
      <c r="C2233" t="str">
        <f t="shared" si="607"/>
        <v>697100</v>
      </c>
      <c r="F2233" s="19" t="str">
        <f>CONCATENATE("[td]",VLOOKUP(IF((COUNTA(D2224)&gt;0),D2224,VALUE(C2224)),'Lookup tables'!$A$2:$B$42,2,FALSE))</f>
        <v>[td]mytomspunnen</v>
      </c>
    </row>
    <row r="2234" spans="1:6">
      <c r="A2234" s="19" t="s">
        <v>684</v>
      </c>
      <c r="B2234" s="1" t="s">
        <v>174</v>
      </c>
      <c r="C2234" t="str">
        <f t="shared" si="607"/>
        <v>243630</v>
      </c>
      <c r="F2234" s="19" t="s">
        <v>141</v>
      </c>
    </row>
    <row r="2235" spans="1:6">
      <c r="A2235" s="19" t="s">
        <v>685</v>
      </c>
      <c r="B2235" s="1" t="s">
        <v>176</v>
      </c>
      <c r="C2235" t="str">
        <f t="shared" si="607"/>
        <v>34</v>
      </c>
      <c r="F2235" s="19" t="str">
        <f t="shared" ref="F2235" si="611">CONCATENATE("[th]",B2226)</f>
        <v>[th]Framspel</v>
      </c>
    </row>
    <row r="2236" spans="1:6">
      <c r="A2236" s="19" t="s">
        <v>572</v>
      </c>
      <c r="B2236" s="1" t="s">
        <v>178</v>
      </c>
      <c r="C2236" t="str">
        <f t="shared" si="607"/>
        <v>1</v>
      </c>
      <c r="F2236" s="19" t="s">
        <v>151</v>
      </c>
    </row>
    <row r="2237" spans="1:6">
      <c r="A2237" s="19" t="s">
        <v>179</v>
      </c>
      <c r="B2237" s="1" t="s">
        <v>180</v>
      </c>
      <c r="C2237" t="str">
        <f t="shared" si="607"/>
        <v>0</v>
      </c>
      <c r="F2237" s="19" t="str">
        <f>CONCATENATE("[td]",VLOOKUP(IF((COUNTA(D2226)&gt;0),D2226,VALUE(C2226)),'Lookup tables'!$A$2:$B$42,2,FALSE))</f>
        <v>[td]legendarisk</v>
      </c>
    </row>
    <row r="2238" spans="1:6">
      <c r="A2238" s="19" t="s">
        <v>181</v>
      </c>
      <c r="B2238" s="1" t="s">
        <v>182</v>
      </c>
      <c r="C2238" t="str">
        <f t="shared" si="607"/>
        <v>0</v>
      </c>
      <c r="F2238" s="19" t="s">
        <v>164</v>
      </c>
    </row>
    <row r="2239" spans="1:6">
      <c r="A2239" s="19" t="s">
        <v>645</v>
      </c>
      <c r="B2239" s="1" t="s">
        <v>184</v>
      </c>
      <c r="C2239" t="str">
        <f t="shared" si="607"/>
        <v>2</v>
      </c>
      <c r="F2239" s="19" t="s">
        <v>136</v>
      </c>
    </row>
    <row r="2240" spans="1:6">
      <c r="A2240" s="19" t="s">
        <v>185</v>
      </c>
      <c r="B2240" s="1" t="s">
        <v>186</v>
      </c>
      <c r="C2240" t="str">
        <f>RIGHT(A2240,(LEN(A2240)-10))</f>
        <v>1</v>
      </c>
      <c r="F2240" s="19" t="str">
        <f t="shared" ref="F2240" si="612">CONCATENATE("[th]",B2227)</f>
        <v>[th]Ytter</v>
      </c>
    </row>
    <row r="2241" spans="1:6">
      <c r="A2241" s="19" t="s">
        <v>187</v>
      </c>
      <c r="B2241" s="1" t="s">
        <v>188</v>
      </c>
      <c r="C2241" t="str">
        <f>RIGHT(A2241,(LEN(A2241)-9))</f>
        <v>0</v>
      </c>
      <c r="F2241" s="19" t="s">
        <v>151</v>
      </c>
    </row>
    <row r="2242" spans="1:6">
      <c r="A2242" s="19" t="s">
        <v>363</v>
      </c>
      <c r="B2242" s="1" t="s">
        <v>190</v>
      </c>
      <c r="C2242" t="str">
        <f>RIGHT(A2242,(LEN(A2242)-11))</f>
        <v>5</v>
      </c>
      <c r="F2242" s="19" t="str">
        <f>CONCATENATE("[td]",VLOOKUP(IF((COUNTA(D2227)&gt;0),D2227,VALUE(C2227)),'Lookup tables'!$A$2:$B$42,2,FALSE))</f>
        <v>[td]hyfsad</v>
      </c>
    </row>
    <row r="2243" spans="1:6">
      <c r="A2243" s="19" t="s">
        <v>364</v>
      </c>
      <c r="B2243" s="1" t="s">
        <v>190</v>
      </c>
      <c r="F2243" s="19" t="s">
        <v>141</v>
      </c>
    </row>
    <row r="2244" spans="1:6">
      <c r="A2244" s="19" t="s">
        <v>256</v>
      </c>
      <c r="B2244" s="1" t="s">
        <v>193</v>
      </c>
      <c r="C2244" t="str">
        <f>RIGHT(A2244,(LEN(A2244)-11))</f>
        <v>3</v>
      </c>
      <c r="F2244" s="19" t="str">
        <f t="shared" ref="F2244" si="613">CONCATENATE("[th]",B2229)</f>
        <v>[th]Försvar</v>
      </c>
    </row>
    <row r="2245" spans="1:6">
      <c r="A2245" s="19" t="s">
        <v>257</v>
      </c>
      <c r="B2245" s="1" t="s">
        <v>193</v>
      </c>
      <c r="C2245" t="str">
        <f>RIGHT(A2245,(LEN(A2245)-16))</f>
        <v>sympathetic guy</v>
      </c>
      <c r="F2245" s="19" t="s">
        <v>151</v>
      </c>
    </row>
    <row r="2246" spans="1:6">
      <c r="A2246" s="19" t="s">
        <v>195</v>
      </c>
      <c r="B2246" s="1" t="s">
        <v>196</v>
      </c>
      <c r="C2246" t="str">
        <f>RIGHT(A2246,(LEN(A2246)-8))</f>
        <v>2</v>
      </c>
      <c r="F2246" s="19" t="str">
        <f>CONCATENATE("[td]",VLOOKUP(IF((COUNTA(D2229)&gt;0),D2229,VALUE(C2229)),'Lookup tables'!$A$2:$B$42,2,FALSE))</f>
        <v>[td]legendarisk</v>
      </c>
    </row>
    <row r="2247" spans="1:6">
      <c r="A2247" s="19" t="s">
        <v>197</v>
      </c>
      <c r="B2247" s="1" t="s">
        <v>196</v>
      </c>
      <c r="C2247" t="str">
        <f>RIGHT(A2247,(LEN(A2247)-13))</f>
        <v>honest</v>
      </c>
      <c r="F2247" s="19" t="s">
        <v>164</v>
      </c>
    </row>
    <row r="2248" spans="1:6">
      <c r="A2248" s="19" t="s">
        <v>295</v>
      </c>
      <c r="B2248" s="1" t="s">
        <v>199</v>
      </c>
      <c r="C2248" t="str">
        <f>RIGHT(A2248,(LEN(A2248)-15))</f>
        <v>3</v>
      </c>
      <c r="F2248" s="19" t="s">
        <v>136</v>
      </c>
    </row>
    <row r="2249" spans="1:6">
      <c r="A2249" s="19" t="s">
        <v>296</v>
      </c>
      <c r="B2249" s="1" t="s">
        <v>199</v>
      </c>
      <c r="C2249" t="str">
        <f>RIGHT(A2249,(LEN(A2249)-20))</f>
        <v>temperamental</v>
      </c>
      <c r="F2249" s="19" t="str">
        <f t="shared" ref="F2249" si="614">CONCATENATE("[th]",B2225)</f>
        <v>[th]Målgörare</v>
      </c>
    </row>
    <row r="2250" spans="1:6">
      <c r="A2250" s="19" t="s">
        <v>237</v>
      </c>
      <c r="B2250" s="1" t="s">
        <v>202</v>
      </c>
      <c r="C2250" t="str">
        <f>RIGHT(A2250,(LEN(A2250)-12))</f>
        <v/>
      </c>
      <c r="F2250" s="19" t="s">
        <v>151</v>
      </c>
    </row>
    <row r="2251" spans="1:6">
      <c r="A2251" s="19" t="s">
        <v>238</v>
      </c>
      <c r="B2251" s="1" t="s">
        <v>204</v>
      </c>
      <c r="C2251" t="str">
        <f>RIGHT(A2251,(LEN(A2251)-13))</f>
        <v/>
      </c>
      <c r="F2251" s="19" t="str">
        <f>CONCATENATE("[td]",VLOOKUP(IF((COUNTA(D2225)&gt;0),D2225,VALUE(C2225)),'Lookup tables'!$A$2:$B$42,2,FALSE))</f>
        <v>[td]dålig</v>
      </c>
    </row>
    <row r="2252" spans="1:6">
      <c r="A2252" s="19" t="s">
        <v>205</v>
      </c>
      <c r="B2252" s="1" t="s">
        <v>206</v>
      </c>
      <c r="C2252" t="str">
        <f>RIGHT(A2252,(LEN(A2252)-7))</f>
        <v>0</v>
      </c>
      <c r="F2252" s="19" t="s">
        <v>141</v>
      </c>
    </row>
    <row r="2253" spans="1:6">
      <c r="A2253" s="19" t="s">
        <v>351</v>
      </c>
      <c r="B2253" s="1" t="s">
        <v>208</v>
      </c>
      <c r="C2253" t="str">
        <f>RIGHT(A2253,(LEN(A2253)-13))</f>
        <v>100</v>
      </c>
      <c r="F2253" s="19" t="str">
        <f t="shared" ref="F2253" si="615">CONCATENATE("[th]",B2228)</f>
        <v>[th]Fasta situationer</v>
      </c>
    </row>
    <row r="2254" spans="1:6">
      <c r="A2254" s="19" t="s">
        <v>209</v>
      </c>
      <c r="B2254" s="1" t="s">
        <v>210</v>
      </c>
      <c r="C2254" t="str">
        <f>RIGHT(A2254,(LEN(A2254)-15))</f>
        <v>0</v>
      </c>
      <c r="F2254" s="19" t="s">
        <v>151</v>
      </c>
    </row>
    <row r="2255" spans="1:6">
      <c r="A2255" s="19" t="s">
        <v>211</v>
      </c>
      <c r="B2255" s="1" t="s">
        <v>212</v>
      </c>
      <c r="C2255" t="str">
        <f>RIGHT(A2255,(LEN(A2255)-15))</f>
        <v>3000</v>
      </c>
      <c r="F2255" s="19" t="str">
        <f>CONCATENATE("[td]",VLOOKUP(IF((COUNTA(D2228)&gt;0),D2228,VALUE(C2228)),'Lookup tables'!$A$2:$B$42,2,FALSE))</f>
        <v>[td]hyfsad</v>
      </c>
    </row>
    <row r="2256" spans="1:6">
      <c r="A2256" s="19" t="s">
        <v>658</v>
      </c>
      <c r="B2256" s="1" t="s">
        <v>214</v>
      </c>
      <c r="C2256" t="str">
        <f>RIGHT(A2256,(LEN(A2256)-5))</f>
        <v>7</v>
      </c>
      <c r="F2256" s="19" t="s">
        <v>215</v>
      </c>
    </row>
    <row r="2257" spans="1:6" ht="14.4">
      <c r="A2257" s="19" t="s">
        <v>686</v>
      </c>
      <c r="B2257" s="1" t="s">
        <v>217</v>
      </c>
      <c r="C2257" t="str">
        <f>RIGHT(A2257,(LEN(A2257)-8))</f>
        <v>9</v>
      </c>
      <c r="F2257" t="str">
        <f t="shared" ref="F2257:F2320" si="616">IF((COUNTA(D2257)&gt;0),CONCATENATE("Övrigt: ",D2257),"")</f>
        <v/>
      </c>
    </row>
    <row r="2258" spans="1:6">
      <c r="A2258" s="19" t="s">
        <v>687</v>
      </c>
      <c r="B2258" s="11" t="s">
        <v>135</v>
      </c>
      <c r="C2258" s="19" t="str">
        <f>MID(A2258,8,(LEN(A2258)-8))</f>
        <v>242373740</v>
      </c>
      <c r="F2258" s="19" t="str">
        <f t="shared" ref="F2258:F2321" si="617">CONCATENATE("[hr][b]",C2259,"[/b] ","[playerid=",C2258,"]")</f>
        <v>[hr][b]Tomas Oskarsson[/b] [playerid=242373740]</v>
      </c>
    </row>
    <row r="2259" spans="1:6" ht="14.4">
      <c r="A2259" s="19" t="s">
        <v>688</v>
      </c>
      <c r="B2259" s="11" t="s">
        <v>138</v>
      </c>
      <c r="C2259" s="19" t="str">
        <f>RIGHT(A2259,(LEN(A2259)-5))</f>
        <v>Tomas Oskarsson</v>
      </c>
      <c r="F2259" t="str">
        <f t="shared" ref="F2259" si="618">CONCATENATE(C2260," år och ",C2261," dagar, TSI = ",C2275,", Lön = ",C2274)</f>
        <v>28 år och 40 dagar, TSI = 284600, Lön = 665800</v>
      </c>
    </row>
    <row r="2260" spans="1:6" ht="14.4">
      <c r="A2260" s="19" t="s">
        <v>335</v>
      </c>
      <c r="B2260" s="1" t="s">
        <v>140</v>
      </c>
      <c r="C2260" t="str">
        <f>RIGHT(A2260,(LEN(A2260)-4))</f>
        <v>28</v>
      </c>
      <c r="F2260" t="str">
        <f>CONCATENATE(VLOOKUP(IF((COUNTA(D2263)&gt;0),D2263,VALUE(C2263)),'Lookup tables'!$A$2:$B$42,2,FALSE)," form, ",VLOOKUP(IF((COUNTA(D2264)&gt;0),D2264,VALUE(C2264)),'Lookup tables'!$A$2:$B$42,2,FALSE)," kondition, ",VLOOKUP(IF((COUNTA(D2272)&gt;0),D2272,VALUE(C2272)),'Lookup tables'!$A$2:$B$42,2,FALSE)," rutin")</f>
        <v>enastående form, fenomenal kondition, unik rutin</v>
      </c>
    </row>
    <row r="2261" spans="1:6" ht="14.4">
      <c r="A2261" s="19" t="s">
        <v>689</v>
      </c>
      <c r="B2261" s="1" t="s">
        <v>143</v>
      </c>
      <c r="C2261" t="str">
        <f>RIGHT(A2261,(LEN(A2261)-8))</f>
        <v>40</v>
      </c>
      <c r="F2261" t="str">
        <f>CONCATENATE(IF((COUNTA(C2284)&gt;0),CONCATENATE(C2284,", "),""),IF((LEN(C2291)&gt;0),CONCATENATE(VLOOKUP(VALUE(C2291),'Lookup tables'!$D$25:$E$27,2,FALSE),", "),""),CONCATENATE(VLOOKUP(VALUE(C2273),'Lookup tables'!$A$2:$B$42,2,FALSE)," ledarförmåga, "),CONCATENATE(VLOOKUP(C2286,'Lookup tables'!$D$29:$E$34,2,FALSE),", "),IF(AND((VALUE(C2262)&lt;0),(COUNTA(D2262)&lt;1)),"ingen skada",CONCATENATE("[b]skada +",IF((COUNTA(D2262)&gt;0),D2262,C2262),"[/b]")))</f>
        <v>usel ledarförmåga, genomsympatisk kille, ingen skada</v>
      </c>
    </row>
    <row r="2262" spans="1:6" ht="14.4">
      <c r="A2262" s="19" t="s">
        <v>144</v>
      </c>
      <c r="B2262" s="1" t="s">
        <v>145</v>
      </c>
      <c r="C2262" t="str">
        <f t="shared" ref="C2262:C2280" si="619">RIGHT(A2262,(LEN(A2262)-4))</f>
        <v>-1</v>
      </c>
      <c r="F2262" t="s">
        <v>146</v>
      </c>
    </row>
    <row r="2263" spans="1:6">
      <c r="A2263" s="19" t="s">
        <v>245</v>
      </c>
      <c r="B2263" s="1" t="s">
        <v>148</v>
      </c>
      <c r="C2263" t="str">
        <f t="shared" si="619"/>
        <v>7</v>
      </c>
      <c r="F2263" s="19" t="str">
        <f t="shared" ref="F2263:F2326" si="620">CONCATENATE("[th]",B2264)</f>
        <v>[th]Kondition</v>
      </c>
    </row>
    <row r="2264" spans="1:6">
      <c r="A2264" s="19" t="s">
        <v>370</v>
      </c>
      <c r="B2264" s="1" t="s">
        <v>150</v>
      </c>
      <c r="C2264" t="str">
        <f t="shared" si="619"/>
        <v>8</v>
      </c>
      <c r="F2264" s="19" t="s">
        <v>151</v>
      </c>
    </row>
    <row r="2265" spans="1:6">
      <c r="A2265" s="19" t="s">
        <v>534</v>
      </c>
      <c r="B2265" s="1" t="s">
        <v>153</v>
      </c>
      <c r="C2265" t="str">
        <f t="shared" si="619"/>
        <v>17</v>
      </c>
      <c r="F2265" s="19" t="str">
        <f>CONCATENATE("[td]",VLOOKUP(IF((COUNTA(D2264)&gt;0),D2264,VALUE(C2264)),'Lookup tables'!$A$2:$B$42,2,FALSE))</f>
        <v>[td]fenomenal</v>
      </c>
    </row>
    <row r="2266" spans="1:6">
      <c r="A2266" s="19" t="s">
        <v>320</v>
      </c>
      <c r="B2266" s="1" t="s">
        <v>155</v>
      </c>
      <c r="C2266" t="str">
        <f t="shared" si="619"/>
        <v>4</v>
      </c>
      <c r="F2266" s="19" t="s">
        <v>141</v>
      </c>
    </row>
    <row r="2267" spans="1:6">
      <c r="A2267" s="19" t="s">
        <v>426</v>
      </c>
      <c r="B2267" s="1" t="s">
        <v>157</v>
      </c>
      <c r="C2267" t="str">
        <f t="shared" si="619"/>
        <v>9</v>
      </c>
      <c r="F2267" s="19" t="str">
        <f t="shared" ref="F2267" si="621">CONCATENATE("[th]",B2271)</f>
        <v>[th]Målvakt</v>
      </c>
    </row>
    <row r="2268" spans="1:6">
      <c r="A2268" s="19" t="s">
        <v>284</v>
      </c>
      <c r="B2268" s="1" t="s">
        <v>159</v>
      </c>
      <c r="C2268" t="str">
        <f t="shared" si="619"/>
        <v>3</v>
      </c>
      <c r="F2268" s="19" t="s">
        <v>151</v>
      </c>
    </row>
    <row r="2269" spans="1:6">
      <c r="A2269" s="19" t="s">
        <v>585</v>
      </c>
      <c r="B2269" s="1" t="s">
        <v>161</v>
      </c>
      <c r="C2269" t="str">
        <f t="shared" si="619"/>
        <v>5</v>
      </c>
      <c r="F2269" s="19" t="str">
        <f>CONCATENATE("[td]",VLOOKUP(IF((COUNTA(D2271)&gt;0),D2271,VALUE(C2271)),'Lookup tables'!$A$2:$B$42,2,FALSE))</f>
        <v>[td]katastrofal</v>
      </c>
    </row>
    <row r="2270" spans="1:6">
      <c r="A2270" s="19" t="s">
        <v>227</v>
      </c>
      <c r="B2270" s="1" t="s">
        <v>163</v>
      </c>
      <c r="C2270" t="str">
        <f t="shared" si="619"/>
        <v>12</v>
      </c>
      <c r="F2270" s="19" t="s">
        <v>164</v>
      </c>
    </row>
    <row r="2271" spans="1:6">
      <c r="A2271" s="19" t="s">
        <v>287</v>
      </c>
      <c r="B2271" s="1" t="s">
        <v>166</v>
      </c>
      <c r="C2271" t="str">
        <f t="shared" si="619"/>
        <v>1</v>
      </c>
      <c r="F2271" s="19" t="s">
        <v>136</v>
      </c>
    </row>
    <row r="2272" spans="1:6">
      <c r="A2272" s="19" t="s">
        <v>268</v>
      </c>
      <c r="B2272" s="1" t="s">
        <v>168</v>
      </c>
      <c r="C2272" t="str">
        <f t="shared" si="619"/>
        <v>9</v>
      </c>
      <c r="F2272" s="19" t="str">
        <f t="shared" ref="F2272" si="622">CONCATENATE("[th]",B2265)</f>
        <v>[th]Spelupplägg</v>
      </c>
    </row>
    <row r="2273" spans="1:6">
      <c r="A2273" s="19" t="s">
        <v>439</v>
      </c>
      <c r="B2273" s="1" t="s">
        <v>170</v>
      </c>
      <c r="C2273" t="str">
        <f t="shared" si="619"/>
        <v>2</v>
      </c>
      <c r="F2273" s="19" t="s">
        <v>151</v>
      </c>
    </row>
    <row r="2274" spans="1:6">
      <c r="A2274" s="19" t="s">
        <v>690</v>
      </c>
      <c r="B2274" s="1" t="s">
        <v>172</v>
      </c>
      <c r="C2274" t="str">
        <f t="shared" si="619"/>
        <v>665800</v>
      </c>
      <c r="F2274" s="19" t="str">
        <f>CONCATENATE("[td]",VLOOKUP(IF((COUNTA(D2265)&gt;0),D2265,VALUE(C2265)),'Lookup tables'!$A$2:$B$42,2,FALSE))</f>
        <v>[td]mytomspunnen</v>
      </c>
    </row>
    <row r="2275" spans="1:6">
      <c r="A2275" s="19" t="s">
        <v>691</v>
      </c>
      <c r="B2275" s="1" t="s">
        <v>174</v>
      </c>
      <c r="C2275" t="str">
        <f t="shared" si="619"/>
        <v>284600</v>
      </c>
      <c r="F2275" s="19" t="s">
        <v>141</v>
      </c>
    </row>
    <row r="2276" spans="1:6">
      <c r="A2276" s="19" t="s">
        <v>692</v>
      </c>
      <c r="B2276" s="1" t="s">
        <v>176</v>
      </c>
      <c r="C2276" t="str">
        <f t="shared" si="619"/>
        <v>26</v>
      </c>
      <c r="F2276" s="19" t="str">
        <f t="shared" ref="F2276" si="623">CONCATENATE("[th]",B2267)</f>
        <v>[th]Framspel</v>
      </c>
    </row>
    <row r="2277" spans="1:6">
      <c r="A2277" s="19" t="s">
        <v>177</v>
      </c>
      <c r="B2277" s="1" t="s">
        <v>178</v>
      </c>
      <c r="C2277" t="str">
        <f t="shared" si="619"/>
        <v>0</v>
      </c>
      <c r="F2277" s="19" t="s">
        <v>151</v>
      </c>
    </row>
    <row r="2278" spans="1:6">
      <c r="A2278" s="19" t="s">
        <v>179</v>
      </c>
      <c r="B2278" s="1" t="s">
        <v>180</v>
      </c>
      <c r="C2278" t="str">
        <f t="shared" si="619"/>
        <v>0</v>
      </c>
      <c r="F2278" s="19" t="str">
        <f>CONCATENATE("[td]",VLOOKUP(IF((COUNTA(D2267)&gt;0),D2267,VALUE(C2267)),'Lookup tables'!$A$2:$B$42,2,FALSE))</f>
        <v>[td]unik</v>
      </c>
    </row>
    <row r="2279" spans="1:6">
      <c r="A2279" s="19" t="s">
        <v>181</v>
      </c>
      <c r="B2279" s="1" t="s">
        <v>182</v>
      </c>
      <c r="C2279" t="str">
        <f t="shared" si="619"/>
        <v>0</v>
      </c>
      <c r="F2279" s="19" t="s">
        <v>164</v>
      </c>
    </row>
    <row r="2280" spans="1:6">
      <c r="A2280" s="19" t="s">
        <v>183</v>
      </c>
      <c r="B2280" s="1" t="s">
        <v>184</v>
      </c>
      <c r="C2280" t="str">
        <f t="shared" si="619"/>
        <v>0</v>
      </c>
      <c r="F2280" s="19" t="s">
        <v>136</v>
      </c>
    </row>
    <row r="2281" spans="1:6">
      <c r="A2281" s="19" t="s">
        <v>185</v>
      </c>
      <c r="B2281" s="1" t="s">
        <v>186</v>
      </c>
      <c r="C2281" t="str">
        <f>RIGHT(A2281,(LEN(A2281)-10))</f>
        <v>1</v>
      </c>
      <c r="F2281" s="19" t="str">
        <f t="shared" ref="F2281" si="624">CONCATENATE("[th]",B2268)</f>
        <v>[th]Ytter</v>
      </c>
    </row>
    <row r="2282" spans="1:6">
      <c r="A2282" s="19" t="s">
        <v>187</v>
      </c>
      <c r="B2282" s="1" t="s">
        <v>188</v>
      </c>
      <c r="C2282" t="str">
        <f>RIGHT(A2282,(LEN(A2282)-9))</f>
        <v>0</v>
      </c>
      <c r="F2282" s="19" t="s">
        <v>151</v>
      </c>
    </row>
    <row r="2283" spans="1:6">
      <c r="A2283" s="19" t="s">
        <v>328</v>
      </c>
      <c r="B2283" s="1" t="s">
        <v>190</v>
      </c>
      <c r="C2283" t="str">
        <f>RIGHT(A2283,(LEN(A2283)-11))</f>
        <v>3</v>
      </c>
      <c r="F2283" s="19" t="str">
        <f>CONCATENATE("[td]",VLOOKUP(IF((COUNTA(D2268)&gt;0),D2268,VALUE(C2268)),'Lookup tables'!$A$2:$B$42,2,FALSE))</f>
        <v>[td]dålig</v>
      </c>
    </row>
    <row r="2284" spans="1:6">
      <c r="A2284" s="19" t="s">
        <v>329</v>
      </c>
      <c r="B2284" s="1" t="s">
        <v>190</v>
      </c>
      <c r="F2284" s="19" t="s">
        <v>141</v>
      </c>
    </row>
    <row r="2285" spans="1:6">
      <c r="A2285" s="19" t="s">
        <v>256</v>
      </c>
      <c r="B2285" s="1" t="s">
        <v>193</v>
      </c>
      <c r="C2285" t="str">
        <f>RIGHT(A2285,(LEN(A2285)-11))</f>
        <v>3</v>
      </c>
      <c r="F2285" s="19" t="str">
        <f t="shared" ref="F2285" si="625">CONCATENATE("[th]",B2270)</f>
        <v>[th]Försvar</v>
      </c>
    </row>
    <row r="2286" spans="1:6">
      <c r="A2286" s="19" t="s">
        <v>257</v>
      </c>
      <c r="B2286" s="1" t="s">
        <v>193</v>
      </c>
      <c r="C2286" t="str">
        <f>RIGHT(A2286,(LEN(A2286)-16))</f>
        <v>sympathetic guy</v>
      </c>
      <c r="F2286" s="19" t="s">
        <v>151</v>
      </c>
    </row>
    <row r="2287" spans="1:6">
      <c r="A2287" s="19" t="s">
        <v>235</v>
      </c>
      <c r="B2287" s="1" t="s">
        <v>196</v>
      </c>
      <c r="C2287" t="str">
        <f>RIGHT(A2287,(LEN(A2287)-8))</f>
        <v>3</v>
      </c>
      <c r="F2287" s="19" t="str">
        <f>CONCATENATE("[td]",VLOOKUP(IF((COUNTA(D2270)&gt;0),D2270,VALUE(C2270)),'Lookup tables'!$A$2:$B$42,2,FALSE))</f>
        <v>[td]övernaturlig</v>
      </c>
    </row>
    <row r="2288" spans="1:6">
      <c r="A2288" s="19" t="s">
        <v>236</v>
      </c>
      <c r="B2288" s="1" t="s">
        <v>196</v>
      </c>
      <c r="C2288" t="str">
        <f>RIGHT(A2288,(LEN(A2288)-13))</f>
        <v>upright</v>
      </c>
      <c r="F2288" s="19" t="s">
        <v>164</v>
      </c>
    </row>
    <row r="2289" spans="1:6">
      <c r="A2289" s="19" t="s">
        <v>295</v>
      </c>
      <c r="B2289" s="1" t="s">
        <v>199</v>
      </c>
      <c r="C2289" t="str">
        <f>RIGHT(A2289,(LEN(A2289)-15))</f>
        <v>3</v>
      </c>
      <c r="F2289" s="19" t="s">
        <v>136</v>
      </c>
    </row>
    <row r="2290" spans="1:6">
      <c r="A2290" s="19" t="s">
        <v>296</v>
      </c>
      <c r="B2290" s="1" t="s">
        <v>199</v>
      </c>
      <c r="C2290" t="str">
        <f>RIGHT(A2290,(LEN(A2290)-20))</f>
        <v>temperamental</v>
      </c>
      <c r="F2290" s="19" t="str">
        <f t="shared" ref="F2290" si="626">CONCATENATE("[th]",B2266)</f>
        <v>[th]Målgörare</v>
      </c>
    </row>
    <row r="2291" spans="1:6">
      <c r="A2291" s="19" t="s">
        <v>237</v>
      </c>
      <c r="B2291" s="1" t="s">
        <v>202</v>
      </c>
      <c r="C2291" t="str">
        <f>RIGHT(A2291,(LEN(A2291)-12))</f>
        <v/>
      </c>
      <c r="F2291" s="19" t="s">
        <v>151</v>
      </c>
    </row>
    <row r="2292" spans="1:6">
      <c r="A2292" s="19" t="s">
        <v>238</v>
      </c>
      <c r="B2292" s="1" t="s">
        <v>204</v>
      </c>
      <c r="C2292" t="str">
        <f>RIGHT(A2292,(LEN(A2292)-13))</f>
        <v/>
      </c>
      <c r="F2292" s="19" t="str">
        <f>CONCATENATE("[td]",VLOOKUP(IF((COUNTA(D2266)&gt;0),D2266,VALUE(C2266)),'Lookup tables'!$A$2:$B$42,2,FALSE))</f>
        <v>[td]hyfsad</v>
      </c>
    </row>
    <row r="2293" spans="1:6">
      <c r="A2293" s="19" t="s">
        <v>205</v>
      </c>
      <c r="B2293" s="1" t="s">
        <v>206</v>
      </c>
      <c r="C2293" t="str">
        <f>RIGHT(A2293,(LEN(A2293)-7))</f>
        <v>0</v>
      </c>
      <c r="F2293" s="19" t="s">
        <v>141</v>
      </c>
    </row>
    <row r="2294" spans="1:6">
      <c r="A2294" s="19" t="s">
        <v>351</v>
      </c>
      <c r="B2294" s="1" t="s">
        <v>208</v>
      </c>
      <c r="C2294" t="str">
        <f>RIGHT(A2294,(LEN(A2294)-13))</f>
        <v>100</v>
      </c>
      <c r="F2294" s="19" t="str">
        <f t="shared" ref="F2294" si="627">CONCATENATE("[th]",B2269)</f>
        <v>[th]Fasta situationer</v>
      </c>
    </row>
    <row r="2295" spans="1:6">
      <c r="A2295" s="19" t="s">
        <v>209</v>
      </c>
      <c r="B2295" s="1" t="s">
        <v>210</v>
      </c>
      <c r="C2295" t="str">
        <f>RIGHT(A2295,(LEN(A2295)-15))</f>
        <v>0</v>
      </c>
      <c r="F2295" s="19" t="s">
        <v>151</v>
      </c>
    </row>
    <row r="2296" spans="1:6">
      <c r="A2296" s="19" t="s">
        <v>211</v>
      </c>
      <c r="B2296" s="1" t="s">
        <v>212</v>
      </c>
      <c r="C2296" t="str">
        <f>RIGHT(A2296,(LEN(A2296)-15))</f>
        <v>3000</v>
      </c>
      <c r="F2296" s="19" t="str">
        <f>CONCATENATE("[td]",VLOOKUP(IF((COUNTA(D2269)&gt;0),D2269,VALUE(C2269)),'Lookup tables'!$A$2:$B$42,2,FALSE))</f>
        <v>[td]bra</v>
      </c>
    </row>
    <row r="2297" spans="1:6">
      <c r="A2297" s="19" t="s">
        <v>239</v>
      </c>
      <c r="B2297" s="1" t="s">
        <v>214</v>
      </c>
      <c r="C2297" t="str">
        <f>RIGHT(A2297,(LEN(A2297)-5))</f>
        <v>0</v>
      </c>
      <c r="F2297" s="19" t="s">
        <v>215</v>
      </c>
    </row>
    <row r="2298" spans="1:6" ht="14.4">
      <c r="A2298" s="19" t="s">
        <v>240</v>
      </c>
      <c r="B2298" s="1" t="s">
        <v>217</v>
      </c>
      <c r="C2298" t="str">
        <f>RIGHT(A2298,(LEN(A2298)-8))</f>
        <v>0</v>
      </c>
      <c r="F2298" t="str">
        <f t="shared" ref="F2298:F2361" si="628">IF((COUNTA(D2298)&gt;0),CONCATENATE("Övrigt: ",D2298),"")</f>
        <v/>
      </c>
    </row>
    <row r="2299" spans="1:6">
      <c r="A2299" s="19" t="s">
        <v>693</v>
      </c>
      <c r="B2299" s="11" t="s">
        <v>135</v>
      </c>
      <c r="C2299" s="19" t="str">
        <f>MID(A2299,8,(LEN(A2299)-8))</f>
        <v>248139545</v>
      </c>
      <c r="F2299" s="19" t="str">
        <f t="shared" ref="F2299:F2362" si="629">CONCATENATE("[hr][b]",C2300,"[/b] ","[playerid=",C2299,"]")</f>
        <v>[hr][b]Ulf Stensson[/b] [playerid=248139545]</v>
      </c>
    </row>
    <row r="2300" spans="1:6" ht="14.4">
      <c r="A2300" s="19" t="s">
        <v>694</v>
      </c>
      <c r="B2300" s="11" t="s">
        <v>138</v>
      </c>
      <c r="C2300" s="19" t="str">
        <f>RIGHT(A2300,(LEN(A2300)-5))</f>
        <v>Ulf Stensson</v>
      </c>
      <c r="F2300" t="str">
        <f t="shared" ref="F2300" si="630">CONCATENATE(C2301," år och ",C2302," dagar, TSI = ",C2316,", Lön = ",C2315)</f>
        <v>27 år och 105 dagar, TSI = 260050, Lön = 599400</v>
      </c>
    </row>
    <row r="2301" spans="1:6" ht="14.4">
      <c r="A2301" s="19" t="s">
        <v>220</v>
      </c>
      <c r="B2301" s="1" t="s">
        <v>140</v>
      </c>
      <c r="C2301" t="str">
        <f>RIGHT(A2301,(LEN(A2301)-4))</f>
        <v>27</v>
      </c>
      <c r="F2301" t="str">
        <f>CONCATENATE(VLOOKUP(IF((COUNTA(D2304)&gt;0),D2304,VALUE(C2304)),'Lookup tables'!$A$2:$B$42,2,FALSE)," form, ",VLOOKUP(IF((COUNTA(D2305)&gt;0),D2305,VALUE(C2305)),'Lookup tables'!$A$2:$B$42,2,FALSE)," kondition, ",VLOOKUP(IF((COUNTA(D2313)&gt;0),D2313,VALUE(C2313)),'Lookup tables'!$A$2:$B$42,2,FALSE)," rutin")</f>
        <v>bra form, fenomenal kondition, unik rutin</v>
      </c>
    </row>
    <row r="2302" spans="1:6" ht="14.4">
      <c r="A2302" s="19" t="s">
        <v>304</v>
      </c>
      <c r="B2302" s="1" t="s">
        <v>143</v>
      </c>
      <c r="C2302" t="str">
        <f>RIGHT(A2302,(LEN(A2302)-8))</f>
        <v>105</v>
      </c>
      <c r="F2302" t="str">
        <f>CONCATENATE(IF((COUNTA(C2325)&gt;0),CONCATENATE(C2325,", "),""),IF((LEN(C2332)&gt;0),CONCATENATE(VLOOKUP(VALUE(C2332),'Lookup tables'!$D$25:$E$27,2,FALSE),", "),""),CONCATENATE(VLOOKUP(VALUE(C2314),'Lookup tables'!$A$2:$B$42,2,FALSE)," ledarförmåga, "),CONCATENATE(VLOOKUP(C2327,'Lookup tables'!$D$29:$E$34,2,FALSE),", "),IF(AND((VALUE(C2303)&lt;0),(COUNTA(D2303)&lt;1)),"ingen skada",CONCATENATE("[b]skada +",IF((COUNTA(D2303)&gt;0),D2303,C2303),"[/b]")))</f>
        <v>ypperlig ledarförmåga, genomsympatisk kille, ingen skada</v>
      </c>
    </row>
    <row r="2303" spans="1:6" ht="14.4">
      <c r="A2303" s="19" t="s">
        <v>144</v>
      </c>
      <c r="B2303" s="1" t="s">
        <v>145</v>
      </c>
      <c r="C2303" t="str">
        <f t="shared" ref="C2303:C2321" si="631">RIGHT(A2303,(LEN(A2303)-4))</f>
        <v>-1</v>
      </c>
      <c r="F2303" t="s">
        <v>146</v>
      </c>
    </row>
    <row r="2304" spans="1:6">
      <c r="A2304" s="19" t="s">
        <v>280</v>
      </c>
      <c r="B2304" s="1" t="s">
        <v>148</v>
      </c>
      <c r="C2304" t="str">
        <f t="shared" si="631"/>
        <v>5</v>
      </c>
      <c r="F2304" s="19" t="str">
        <f t="shared" ref="F2304:F2367" si="632">CONCATENATE("[th]",B2305)</f>
        <v>[th]Kondition</v>
      </c>
    </row>
    <row r="2305" spans="1:6">
      <c r="A2305" s="19" t="s">
        <v>370</v>
      </c>
      <c r="B2305" s="1" t="s">
        <v>150</v>
      </c>
      <c r="C2305" t="str">
        <f t="shared" si="631"/>
        <v>8</v>
      </c>
      <c r="F2305" s="19" t="s">
        <v>151</v>
      </c>
    </row>
    <row r="2306" spans="1:6">
      <c r="A2306" s="19" t="s">
        <v>534</v>
      </c>
      <c r="B2306" s="1" t="s">
        <v>153</v>
      </c>
      <c r="C2306" t="str">
        <f t="shared" si="631"/>
        <v>17</v>
      </c>
      <c r="F2306" s="19" t="str">
        <f>CONCATENATE("[td]",VLOOKUP(IF((COUNTA(D2305)&gt;0),D2305,VALUE(C2305)),'Lookup tables'!$A$2:$B$42,2,FALSE))</f>
        <v>[td]fenomenal</v>
      </c>
    </row>
    <row r="2307" spans="1:6">
      <c r="A2307" s="19" t="s">
        <v>320</v>
      </c>
      <c r="B2307" s="1" t="s">
        <v>155</v>
      </c>
      <c r="C2307" t="str">
        <f t="shared" si="631"/>
        <v>4</v>
      </c>
      <c r="F2307" s="19" t="s">
        <v>141</v>
      </c>
    </row>
    <row r="2308" spans="1:6">
      <c r="A2308" s="19" t="s">
        <v>535</v>
      </c>
      <c r="B2308" s="1" t="s">
        <v>157</v>
      </c>
      <c r="C2308" t="str">
        <f t="shared" si="631"/>
        <v>11</v>
      </c>
      <c r="F2308" s="19" t="str">
        <f t="shared" ref="F2308" si="633">CONCATENATE("[th]",B2312)</f>
        <v>[th]Målvakt</v>
      </c>
    </row>
    <row r="2309" spans="1:6">
      <c r="A2309" s="19" t="s">
        <v>225</v>
      </c>
      <c r="B2309" s="1" t="s">
        <v>159</v>
      </c>
      <c r="C2309" t="str">
        <f t="shared" si="631"/>
        <v>2</v>
      </c>
      <c r="F2309" s="19" t="s">
        <v>151</v>
      </c>
    </row>
    <row r="2310" spans="1:6">
      <c r="A2310" s="19" t="s">
        <v>695</v>
      </c>
      <c r="B2310" s="1" t="s">
        <v>161</v>
      </c>
      <c r="C2310" t="str">
        <f t="shared" si="631"/>
        <v>9</v>
      </c>
      <c r="F2310" s="19" t="str">
        <f>CONCATENATE("[td]",VLOOKUP(IF((COUNTA(D2312)&gt;0),D2312,VALUE(C2312)),'Lookup tables'!$A$2:$B$42,2,FALSE))</f>
        <v>[td]usel</v>
      </c>
    </row>
    <row r="2311" spans="1:6">
      <c r="A2311" s="19" t="s">
        <v>607</v>
      </c>
      <c r="B2311" s="1" t="s">
        <v>163</v>
      </c>
      <c r="C2311" t="str">
        <f t="shared" si="631"/>
        <v>11</v>
      </c>
      <c r="F2311" s="19" t="s">
        <v>164</v>
      </c>
    </row>
    <row r="2312" spans="1:6">
      <c r="A2312" s="19" t="s">
        <v>481</v>
      </c>
      <c r="B2312" s="1" t="s">
        <v>166</v>
      </c>
      <c r="C2312" t="str">
        <f t="shared" si="631"/>
        <v>2</v>
      </c>
      <c r="F2312" s="19" t="s">
        <v>136</v>
      </c>
    </row>
    <row r="2313" spans="1:6">
      <c r="A2313" s="19" t="s">
        <v>268</v>
      </c>
      <c r="B2313" s="1" t="s">
        <v>168</v>
      </c>
      <c r="C2313" t="str">
        <f t="shared" si="631"/>
        <v>9</v>
      </c>
      <c r="F2313" s="19" t="str">
        <f t="shared" ref="F2313" si="634">CONCATENATE("[th]",B2306)</f>
        <v>[th]Spelupplägg</v>
      </c>
    </row>
    <row r="2314" spans="1:6">
      <c r="A2314" s="19" t="s">
        <v>169</v>
      </c>
      <c r="B2314" s="1" t="s">
        <v>170</v>
      </c>
      <c r="C2314" t="str">
        <f t="shared" si="631"/>
        <v>6</v>
      </c>
      <c r="F2314" s="19" t="s">
        <v>151</v>
      </c>
    </row>
    <row r="2315" spans="1:6">
      <c r="A2315" s="19" t="s">
        <v>696</v>
      </c>
      <c r="B2315" s="1" t="s">
        <v>172</v>
      </c>
      <c r="C2315" t="str">
        <f t="shared" si="631"/>
        <v>599400</v>
      </c>
      <c r="F2315" s="19" t="str">
        <f>CONCATENATE("[td]",VLOOKUP(IF((COUNTA(D2306)&gt;0),D2306,VALUE(C2306)),'Lookup tables'!$A$2:$B$42,2,FALSE))</f>
        <v>[td]mytomspunnen</v>
      </c>
    </row>
    <row r="2316" spans="1:6">
      <c r="A2316" s="19" t="s">
        <v>697</v>
      </c>
      <c r="B2316" s="1" t="s">
        <v>174</v>
      </c>
      <c r="C2316" t="str">
        <f t="shared" si="631"/>
        <v>260050</v>
      </c>
      <c r="F2316" s="19" t="s">
        <v>141</v>
      </c>
    </row>
    <row r="2317" spans="1:6">
      <c r="A2317" s="19" t="s">
        <v>698</v>
      </c>
      <c r="B2317" s="1" t="s">
        <v>176</v>
      </c>
      <c r="C2317" t="str">
        <f t="shared" si="631"/>
        <v>46</v>
      </c>
      <c r="F2317" s="19" t="str">
        <f t="shared" ref="F2317" si="635">CONCATENATE("[th]",B2308)</f>
        <v>[th]Framspel</v>
      </c>
    </row>
    <row r="2318" spans="1:6">
      <c r="A2318" s="19" t="s">
        <v>572</v>
      </c>
      <c r="B2318" s="1" t="s">
        <v>178</v>
      </c>
      <c r="C2318" t="str">
        <f t="shared" si="631"/>
        <v>1</v>
      </c>
      <c r="F2318" s="19" t="s">
        <v>151</v>
      </c>
    </row>
    <row r="2319" spans="1:6">
      <c r="A2319" s="19" t="s">
        <v>179</v>
      </c>
      <c r="B2319" s="1" t="s">
        <v>180</v>
      </c>
      <c r="C2319" t="str">
        <f t="shared" si="631"/>
        <v>0</v>
      </c>
      <c r="F2319" s="19" t="str">
        <f>CONCATENATE("[td]",VLOOKUP(IF((COUNTA(D2308)&gt;0),D2308,VALUE(C2308)),'Lookup tables'!$A$2:$B$42,2,FALSE))</f>
        <v>[td]gudabenådad</v>
      </c>
    </row>
    <row r="2320" spans="1:6">
      <c r="A2320" s="19" t="s">
        <v>181</v>
      </c>
      <c r="B2320" s="1" t="s">
        <v>182</v>
      </c>
      <c r="C2320" t="str">
        <f t="shared" si="631"/>
        <v>0</v>
      </c>
      <c r="F2320" s="19" t="s">
        <v>164</v>
      </c>
    </row>
    <row r="2321" spans="1:6">
      <c r="A2321" s="19" t="s">
        <v>183</v>
      </c>
      <c r="B2321" s="1" t="s">
        <v>184</v>
      </c>
      <c r="C2321" t="str">
        <f t="shared" si="631"/>
        <v>0</v>
      </c>
      <c r="F2321" s="19" t="s">
        <v>136</v>
      </c>
    </row>
    <row r="2322" spans="1:6">
      <c r="A2322" s="19" t="s">
        <v>185</v>
      </c>
      <c r="B2322" s="1" t="s">
        <v>186</v>
      </c>
      <c r="C2322" t="str">
        <f>RIGHT(A2322,(LEN(A2322)-10))</f>
        <v>1</v>
      </c>
      <c r="F2322" s="19" t="str">
        <f t="shared" ref="F2322" si="636">CONCATENATE("[th]",B2309)</f>
        <v>[th]Ytter</v>
      </c>
    </row>
    <row r="2323" spans="1:6">
      <c r="A2323" s="19" t="s">
        <v>187</v>
      </c>
      <c r="B2323" s="1" t="s">
        <v>188</v>
      </c>
      <c r="C2323" t="str">
        <f>RIGHT(A2323,(LEN(A2323)-9))</f>
        <v>0</v>
      </c>
      <c r="F2323" s="19" t="s">
        <v>151</v>
      </c>
    </row>
    <row r="2324" spans="1:6">
      <c r="A2324" s="19" t="s">
        <v>363</v>
      </c>
      <c r="B2324" s="1" t="s">
        <v>190</v>
      </c>
      <c r="C2324" t="str">
        <f>RIGHT(A2324,(LEN(A2324)-11))</f>
        <v>5</v>
      </c>
      <c r="F2324" s="19" t="str">
        <f>CONCATENATE("[td]",VLOOKUP(IF((COUNTA(D2309)&gt;0),D2309,VALUE(C2309)),'Lookup tables'!$A$2:$B$42,2,FALSE))</f>
        <v>[td]usel</v>
      </c>
    </row>
    <row r="2325" spans="1:6">
      <c r="A2325" s="19" t="s">
        <v>364</v>
      </c>
      <c r="B2325" s="1" t="s">
        <v>190</v>
      </c>
      <c r="F2325" s="19" t="s">
        <v>141</v>
      </c>
    </row>
    <row r="2326" spans="1:6">
      <c r="A2326" s="19" t="s">
        <v>256</v>
      </c>
      <c r="B2326" s="1" t="s">
        <v>193</v>
      </c>
      <c r="C2326" t="str">
        <f>RIGHT(A2326,(LEN(A2326)-11))</f>
        <v>3</v>
      </c>
      <c r="F2326" s="19" t="str">
        <f t="shared" ref="F2326" si="637">CONCATENATE("[th]",B2311)</f>
        <v>[th]Försvar</v>
      </c>
    </row>
    <row r="2327" spans="1:6">
      <c r="A2327" s="19" t="s">
        <v>257</v>
      </c>
      <c r="B2327" s="1" t="s">
        <v>193</v>
      </c>
      <c r="C2327" t="str">
        <f>RIGHT(A2327,(LEN(A2327)-16))</f>
        <v>sympathetic guy</v>
      </c>
      <c r="F2327" s="19" t="s">
        <v>151</v>
      </c>
    </row>
    <row r="2328" spans="1:6">
      <c r="A2328" s="19" t="s">
        <v>272</v>
      </c>
      <c r="B2328" s="1" t="s">
        <v>196</v>
      </c>
      <c r="C2328" t="str">
        <f>RIGHT(A2328,(LEN(A2328)-8))</f>
        <v>1</v>
      </c>
      <c r="F2328" s="19" t="str">
        <f>CONCATENATE("[td]",VLOOKUP(IF((COUNTA(D2311)&gt;0),D2311,VALUE(C2311)),'Lookup tables'!$A$2:$B$42,2,FALSE))</f>
        <v>[td]gudabenådad</v>
      </c>
    </row>
    <row r="2329" spans="1:6">
      <c r="A2329" s="19" t="s">
        <v>273</v>
      </c>
      <c r="B2329" s="1" t="s">
        <v>196</v>
      </c>
      <c r="C2329" t="str">
        <f>RIGHT(A2329,(LEN(A2329)-13))</f>
        <v>dishonest</v>
      </c>
      <c r="F2329" s="19" t="s">
        <v>164</v>
      </c>
    </row>
    <row r="2330" spans="1:6">
      <c r="A2330" s="19" t="s">
        <v>274</v>
      </c>
      <c r="B2330" s="1" t="s">
        <v>199</v>
      </c>
      <c r="C2330" t="str">
        <f>RIGHT(A2330,(LEN(A2330)-15))</f>
        <v>2</v>
      </c>
      <c r="F2330" s="19" t="s">
        <v>136</v>
      </c>
    </row>
    <row r="2331" spans="1:6">
      <c r="A2331" s="19" t="s">
        <v>275</v>
      </c>
      <c r="B2331" s="1" t="s">
        <v>199</v>
      </c>
      <c r="C2331" t="str">
        <f>RIGHT(A2331,(LEN(A2331)-20))</f>
        <v>balanced</v>
      </c>
      <c r="F2331" s="19" t="str">
        <f t="shared" ref="F2331" si="638">CONCATENATE("[th]",B2307)</f>
        <v>[th]Målgörare</v>
      </c>
    </row>
    <row r="2332" spans="1:6">
      <c r="A2332" s="19" t="s">
        <v>237</v>
      </c>
      <c r="B2332" s="1" t="s">
        <v>202</v>
      </c>
      <c r="C2332" t="str">
        <f>RIGHT(A2332,(LEN(A2332)-12))</f>
        <v/>
      </c>
      <c r="F2332" s="19" t="s">
        <v>151</v>
      </c>
    </row>
    <row r="2333" spans="1:6">
      <c r="A2333" s="19" t="s">
        <v>238</v>
      </c>
      <c r="B2333" s="1" t="s">
        <v>204</v>
      </c>
      <c r="C2333" t="str">
        <f>RIGHT(A2333,(LEN(A2333)-13))</f>
        <v/>
      </c>
      <c r="F2333" s="19" t="str">
        <f>CONCATENATE("[td]",VLOOKUP(IF((COUNTA(D2307)&gt;0),D2307,VALUE(C2307)),'Lookup tables'!$A$2:$B$42,2,FALSE))</f>
        <v>[td]hyfsad</v>
      </c>
    </row>
    <row r="2334" spans="1:6">
      <c r="A2334" s="19" t="s">
        <v>205</v>
      </c>
      <c r="B2334" s="1" t="s">
        <v>206</v>
      </c>
      <c r="C2334" t="str">
        <f>RIGHT(A2334,(LEN(A2334)-7))</f>
        <v>0</v>
      </c>
      <c r="F2334" s="19" t="s">
        <v>141</v>
      </c>
    </row>
    <row r="2335" spans="1:6">
      <c r="A2335" s="19"/>
      <c r="B2335" s="1" t="s">
        <v>208</v>
      </c>
      <c r="C2335" t="e">
        <f>RIGHT(A2335,(LEN(A2335)-13))</f>
        <v>#VALUE!</v>
      </c>
      <c r="F2335" s="19" t="str">
        <f t="shared" ref="F2335" si="639">CONCATENATE("[th]",B2310)</f>
        <v>[th]Fasta situationer</v>
      </c>
    </row>
    <row r="2336" spans="1:6">
      <c r="A2336" s="19" t="s">
        <v>209</v>
      </c>
      <c r="B2336" s="1" t="s">
        <v>210</v>
      </c>
      <c r="C2336" t="str">
        <f>RIGHT(A2336,(LEN(A2336)-15))</f>
        <v>0</v>
      </c>
      <c r="F2336" s="19" t="s">
        <v>151</v>
      </c>
    </row>
    <row r="2337" spans="1:6">
      <c r="A2337" s="19" t="s">
        <v>211</v>
      </c>
      <c r="B2337" s="1" t="s">
        <v>212</v>
      </c>
      <c r="C2337" t="str">
        <f>RIGHT(A2337,(LEN(A2337)-15))</f>
        <v>3000</v>
      </c>
      <c r="F2337" s="19" t="str">
        <f>CONCATENATE("[td]",VLOOKUP(IF((COUNTA(D2310)&gt;0),D2310,VALUE(C2310)),'Lookup tables'!$A$2:$B$42,2,FALSE))</f>
        <v>[td]unik</v>
      </c>
    </row>
    <row r="2338" spans="1:6">
      <c r="A2338" s="19" t="s">
        <v>699</v>
      </c>
      <c r="B2338" s="1" t="s">
        <v>214</v>
      </c>
      <c r="C2338" t="str">
        <f>RIGHT(A2338,(LEN(A2338)-5))</f>
        <v>5</v>
      </c>
      <c r="F2338" s="19" t="s">
        <v>215</v>
      </c>
    </row>
    <row r="2339" spans="1:6" ht="14.4">
      <c r="A2339" s="19" t="s">
        <v>240</v>
      </c>
      <c r="B2339" s="1" t="s">
        <v>217</v>
      </c>
      <c r="C2339" t="str">
        <f>RIGHT(A2339,(LEN(A2339)-8))</f>
        <v>0</v>
      </c>
      <c r="F2339" t="str">
        <f t="shared" ref="F2339:F2402" si="640">IF((COUNTA(D2339)&gt;0),CONCATENATE("Övrigt: ",D2339),"")</f>
        <v/>
      </c>
    </row>
    <row r="2340" spans="1:6">
      <c r="A2340" s="19" t="s">
        <v>700</v>
      </c>
      <c r="B2340" s="11" t="s">
        <v>135</v>
      </c>
      <c r="C2340" s="19" t="str">
        <f>MID(A2340,8,(LEN(A2340)-8))</f>
        <v>272309617</v>
      </c>
      <c r="F2340" s="19" t="str">
        <f t="shared" ref="F2340:F2403" si="641">CONCATENATE("[hr][b]",C2341,"[/b] ","[playerid=",C2340,"]")</f>
        <v>[hr][b]Wille Ecken[/b] [playerid=272309617]</v>
      </c>
    </row>
    <row r="2341" spans="1:6" ht="14.4">
      <c r="A2341" s="19" t="s">
        <v>701</v>
      </c>
      <c r="B2341" s="11" t="s">
        <v>138</v>
      </c>
      <c r="C2341" s="19" t="str">
        <f>RIGHT(A2341,(LEN(A2341)-5))</f>
        <v>Wille Ecken</v>
      </c>
      <c r="F2341" t="str">
        <f t="shared" ref="F2341" si="642">CONCATENATE(C2342," år och ",C2343," dagar, TSI = ",C2357,", Lön = ",C2356)</f>
        <v>26 år och 4 dagar, TSI = 264610, Lön = 580600</v>
      </c>
    </row>
    <row r="2342" spans="1:6" ht="14.4">
      <c r="A2342" s="19" t="s">
        <v>243</v>
      </c>
      <c r="B2342" s="1" t="s">
        <v>140</v>
      </c>
      <c r="C2342" t="str">
        <f>RIGHT(A2342,(LEN(A2342)-4))</f>
        <v>26</v>
      </c>
      <c r="F2342" t="str">
        <f>CONCATENATE(VLOOKUP(IF((COUNTA(D2345)&gt;0),D2345,VALUE(C2345)),'Lookup tables'!$A$2:$B$42,2,FALSE)," form, ",VLOOKUP(IF((COUNTA(D2346)&gt;0),D2346,VALUE(C2346)),'Lookup tables'!$A$2:$B$42,2,FALSE)," kondition, ",VLOOKUP(IF((COUNTA(D2354)&gt;0),D2354,VALUE(C2354)),'Lookup tables'!$A$2:$B$42,2,FALSE)," rutin")</f>
        <v>enastående form, fenomenal kondition, fenomenal rutin</v>
      </c>
    </row>
    <row r="2343" spans="1:6" ht="14.4">
      <c r="A2343" s="19" t="s">
        <v>702</v>
      </c>
      <c r="B2343" s="1" t="s">
        <v>143</v>
      </c>
      <c r="C2343" t="str">
        <f>RIGHT(A2343,(LEN(A2343)-8))</f>
        <v>4</v>
      </c>
      <c r="F2343" t="str">
        <f>CONCATENATE(IF((COUNTA(C2366)&gt;0),CONCATENATE(C2366,", "),""),IF((LEN(C2373)&gt;0),CONCATENATE(VLOOKUP(VALUE(C2373),'Lookup tables'!$D$25:$E$27,2,FALSE),", "),""),CONCATENATE(VLOOKUP(VALUE(C2355),'Lookup tables'!$A$2:$B$42,2,FALSE)," ledarförmåga, "),CONCATENATE(VLOOKUP(C2368,'Lookup tables'!$D$29:$E$34,2,FALSE),", "),IF(AND((VALUE(C2344)&lt;0),(COUNTA(D2344)&lt;1)),"ingen skada",CONCATENATE("[b]skada +",IF((COUNTA(D2344)&gt;0),D2344,C2344),"[/b]")))</f>
        <v>bra ledarförmåga, kontroversiell person, ingen skada</v>
      </c>
    </row>
    <row r="2344" spans="1:6" ht="14.4">
      <c r="A2344" s="19" t="s">
        <v>144</v>
      </c>
      <c r="B2344" s="1" t="s">
        <v>145</v>
      </c>
      <c r="C2344" t="str">
        <f t="shared" ref="C2344:C2362" si="643">RIGHT(A2344,(LEN(A2344)-4))</f>
        <v>-1</v>
      </c>
      <c r="F2344" t="s">
        <v>146</v>
      </c>
    </row>
    <row r="2345" spans="1:6">
      <c r="A2345" s="19" t="s">
        <v>245</v>
      </c>
      <c r="B2345" s="1" t="s">
        <v>148</v>
      </c>
      <c r="C2345" t="str">
        <f t="shared" si="643"/>
        <v>7</v>
      </c>
      <c r="F2345" s="19" t="str">
        <f t="shared" ref="F2345:F2408" si="644">CONCATENATE("[th]",B2346)</f>
        <v>[th]Kondition</v>
      </c>
    </row>
    <row r="2346" spans="1:6">
      <c r="A2346" s="19" t="s">
        <v>370</v>
      </c>
      <c r="B2346" s="1" t="s">
        <v>150</v>
      </c>
      <c r="C2346" t="str">
        <f t="shared" si="643"/>
        <v>8</v>
      </c>
      <c r="F2346" s="19" t="s">
        <v>151</v>
      </c>
    </row>
    <row r="2347" spans="1:6">
      <c r="A2347" s="19" t="s">
        <v>534</v>
      </c>
      <c r="B2347" s="1" t="s">
        <v>153</v>
      </c>
      <c r="C2347" t="str">
        <f t="shared" si="643"/>
        <v>17</v>
      </c>
      <c r="F2347" s="19" t="str">
        <f>CONCATENATE("[td]",VLOOKUP(IF((COUNTA(D2346)&gt;0),D2346,VALUE(C2346)),'Lookup tables'!$A$2:$B$42,2,FALSE))</f>
        <v>[td]fenomenal</v>
      </c>
    </row>
    <row r="2348" spans="1:6">
      <c r="A2348" s="19" t="s">
        <v>436</v>
      </c>
      <c r="B2348" s="1" t="s">
        <v>155</v>
      </c>
      <c r="C2348" t="str">
        <f t="shared" si="643"/>
        <v>5</v>
      </c>
      <c r="F2348" s="19" t="s">
        <v>141</v>
      </c>
    </row>
    <row r="2349" spans="1:6">
      <c r="A2349" s="19" t="s">
        <v>426</v>
      </c>
      <c r="B2349" s="1" t="s">
        <v>157</v>
      </c>
      <c r="C2349" t="str">
        <f t="shared" si="643"/>
        <v>9</v>
      </c>
      <c r="F2349" s="19" t="str">
        <f t="shared" ref="F2349" si="645">CONCATENATE("[th]",B2353)</f>
        <v>[th]Målvakt</v>
      </c>
    </row>
    <row r="2350" spans="1:6">
      <c r="A2350" s="19" t="s">
        <v>284</v>
      </c>
      <c r="B2350" s="1" t="s">
        <v>159</v>
      </c>
      <c r="C2350" t="str">
        <f t="shared" si="643"/>
        <v>3</v>
      </c>
      <c r="F2350" s="19" t="s">
        <v>151</v>
      </c>
    </row>
    <row r="2351" spans="1:6">
      <c r="A2351" s="19" t="s">
        <v>585</v>
      </c>
      <c r="B2351" s="1" t="s">
        <v>161</v>
      </c>
      <c r="C2351" t="str">
        <f t="shared" si="643"/>
        <v>5</v>
      </c>
      <c r="F2351" s="19" t="str">
        <f>CONCATENATE("[td]",VLOOKUP(IF((COUNTA(D2353)&gt;0),D2353,VALUE(C2353)),'Lookup tables'!$A$2:$B$42,2,FALSE))</f>
        <v>[td]katastrofal</v>
      </c>
    </row>
    <row r="2352" spans="1:6">
      <c r="A2352" s="19" t="s">
        <v>536</v>
      </c>
      <c r="B2352" s="1" t="s">
        <v>163</v>
      </c>
      <c r="C2352" t="str">
        <f t="shared" si="643"/>
        <v>9</v>
      </c>
      <c r="F2352" s="19" t="s">
        <v>164</v>
      </c>
    </row>
    <row r="2353" spans="1:6">
      <c r="A2353" s="19" t="s">
        <v>287</v>
      </c>
      <c r="B2353" s="1" t="s">
        <v>166</v>
      </c>
      <c r="C2353" t="str">
        <f t="shared" si="643"/>
        <v>1</v>
      </c>
      <c r="F2353" s="19" t="s">
        <v>136</v>
      </c>
    </row>
    <row r="2354" spans="1:6">
      <c r="A2354" s="19" t="s">
        <v>228</v>
      </c>
      <c r="B2354" s="1" t="s">
        <v>168</v>
      </c>
      <c r="C2354" t="str">
        <f t="shared" si="643"/>
        <v>8</v>
      </c>
      <c r="F2354" s="19" t="str">
        <f t="shared" ref="F2354" si="646">CONCATENATE("[th]",B2347)</f>
        <v>[th]Spelupplägg</v>
      </c>
    </row>
    <row r="2355" spans="1:6">
      <c r="A2355" s="19" t="s">
        <v>338</v>
      </c>
      <c r="B2355" s="1" t="s">
        <v>170</v>
      </c>
      <c r="C2355" t="str">
        <f t="shared" si="643"/>
        <v>5</v>
      </c>
      <c r="F2355" s="19" t="s">
        <v>151</v>
      </c>
    </row>
    <row r="2356" spans="1:6">
      <c r="A2356" s="19" t="s">
        <v>703</v>
      </c>
      <c r="B2356" s="1" t="s">
        <v>172</v>
      </c>
      <c r="C2356" t="str">
        <f t="shared" si="643"/>
        <v>580600</v>
      </c>
      <c r="F2356" s="19" t="str">
        <f>CONCATENATE("[td]",VLOOKUP(IF((COUNTA(D2347)&gt;0),D2347,VALUE(C2347)),'Lookup tables'!$A$2:$B$42,2,FALSE))</f>
        <v>[td]mytomspunnen</v>
      </c>
    </row>
    <row r="2357" spans="1:6">
      <c r="A2357" s="19" t="s">
        <v>704</v>
      </c>
      <c r="B2357" s="1" t="s">
        <v>174</v>
      </c>
      <c r="C2357" t="str">
        <f t="shared" si="643"/>
        <v>264610</v>
      </c>
      <c r="F2357" s="19" t="s">
        <v>141</v>
      </c>
    </row>
    <row r="2358" spans="1:6">
      <c r="A2358" s="19" t="s">
        <v>499</v>
      </c>
      <c r="B2358" s="1" t="s">
        <v>176</v>
      </c>
      <c r="C2358" t="str">
        <f t="shared" si="643"/>
        <v>31</v>
      </c>
      <c r="F2358" s="19" t="str">
        <f t="shared" ref="F2358" si="647">CONCATENATE("[th]",B2349)</f>
        <v>[th]Framspel</v>
      </c>
    </row>
    <row r="2359" spans="1:6">
      <c r="A2359" s="19" t="s">
        <v>177</v>
      </c>
      <c r="B2359" s="1" t="s">
        <v>178</v>
      </c>
      <c r="C2359" t="str">
        <f t="shared" si="643"/>
        <v>0</v>
      </c>
      <c r="F2359" s="19" t="s">
        <v>151</v>
      </c>
    </row>
    <row r="2360" spans="1:6">
      <c r="A2360" s="19" t="s">
        <v>179</v>
      </c>
      <c r="B2360" s="1" t="s">
        <v>180</v>
      </c>
      <c r="C2360" t="str">
        <f t="shared" si="643"/>
        <v>0</v>
      </c>
      <c r="F2360" s="19" t="str">
        <f>CONCATENATE("[td]",VLOOKUP(IF((COUNTA(D2349)&gt;0),D2349,VALUE(C2349)),'Lookup tables'!$A$2:$B$42,2,FALSE))</f>
        <v>[td]unik</v>
      </c>
    </row>
    <row r="2361" spans="1:6">
      <c r="A2361" s="19" t="s">
        <v>181</v>
      </c>
      <c r="B2361" s="1" t="s">
        <v>182</v>
      </c>
      <c r="C2361" t="str">
        <f t="shared" si="643"/>
        <v>0</v>
      </c>
      <c r="F2361" s="19" t="s">
        <v>164</v>
      </c>
    </row>
    <row r="2362" spans="1:6">
      <c r="A2362" s="19" t="s">
        <v>405</v>
      </c>
      <c r="B2362" s="1" t="s">
        <v>184</v>
      </c>
      <c r="C2362" t="str">
        <f t="shared" si="643"/>
        <v>1</v>
      </c>
      <c r="F2362" s="19" t="s">
        <v>136</v>
      </c>
    </row>
    <row r="2363" spans="1:6">
      <c r="A2363" s="19" t="s">
        <v>185</v>
      </c>
      <c r="B2363" s="1" t="s">
        <v>186</v>
      </c>
      <c r="C2363" t="str">
        <f>RIGHT(A2363,(LEN(A2363)-10))</f>
        <v>1</v>
      </c>
      <c r="F2363" s="19" t="str">
        <f t="shared" ref="F2363" si="648">CONCATENATE("[th]",B2350)</f>
        <v>[th]Ytter</v>
      </c>
    </row>
    <row r="2364" spans="1:6">
      <c r="A2364" s="19" t="s">
        <v>187</v>
      </c>
      <c r="B2364" s="1" t="s">
        <v>188</v>
      </c>
      <c r="C2364" t="str">
        <f>RIGHT(A2364,(LEN(A2364)-9))</f>
        <v>0</v>
      </c>
      <c r="F2364" s="19" t="s">
        <v>151</v>
      </c>
    </row>
    <row r="2365" spans="1:6">
      <c r="A2365" s="19" t="s">
        <v>328</v>
      </c>
      <c r="B2365" s="1" t="s">
        <v>190</v>
      </c>
      <c r="C2365" t="str">
        <f>RIGHT(A2365,(LEN(A2365)-11))</f>
        <v>3</v>
      </c>
      <c r="F2365" s="19" t="str">
        <f>CONCATENATE("[td]",VLOOKUP(IF((COUNTA(D2350)&gt;0),D2350,VALUE(C2350)),'Lookup tables'!$A$2:$B$42,2,FALSE))</f>
        <v>[td]dålig</v>
      </c>
    </row>
    <row r="2366" spans="1:6">
      <c r="A2366" s="19" t="s">
        <v>329</v>
      </c>
      <c r="B2366" s="1" t="s">
        <v>190</v>
      </c>
      <c r="F2366" s="19" t="s">
        <v>141</v>
      </c>
    </row>
    <row r="2367" spans="1:6">
      <c r="A2367" s="19" t="s">
        <v>293</v>
      </c>
      <c r="B2367" s="1" t="s">
        <v>193</v>
      </c>
      <c r="C2367" t="str">
        <f>RIGHT(A2367,(LEN(A2367)-11))</f>
        <v>1</v>
      </c>
      <c r="F2367" s="19" t="str">
        <f t="shared" ref="F2367" si="649">CONCATENATE("[th]",B2352)</f>
        <v>[th]Försvar</v>
      </c>
    </row>
    <row r="2368" spans="1:6">
      <c r="A2368" s="19" t="s">
        <v>294</v>
      </c>
      <c r="B2368" s="1" t="s">
        <v>193</v>
      </c>
      <c r="C2368" t="str">
        <f>RIGHT(A2368,(LEN(A2368)-16))</f>
        <v>controversial person</v>
      </c>
      <c r="F2368" s="19" t="s">
        <v>151</v>
      </c>
    </row>
    <row r="2369" spans="1:6">
      <c r="A2369" s="19" t="s">
        <v>272</v>
      </c>
      <c r="B2369" s="1" t="s">
        <v>196</v>
      </c>
      <c r="C2369" t="str">
        <f>RIGHT(A2369,(LEN(A2369)-8))</f>
        <v>1</v>
      </c>
      <c r="F2369" s="19" t="str">
        <f>CONCATENATE("[td]",VLOOKUP(IF((COUNTA(D2352)&gt;0),D2352,VALUE(C2352)),'Lookup tables'!$A$2:$B$42,2,FALSE))</f>
        <v>[td]unik</v>
      </c>
    </row>
    <row r="2370" spans="1:6">
      <c r="A2370" s="19" t="s">
        <v>273</v>
      </c>
      <c r="B2370" s="1" t="s">
        <v>196</v>
      </c>
      <c r="C2370" t="str">
        <f>RIGHT(A2370,(LEN(A2370)-13))</f>
        <v>dishonest</v>
      </c>
      <c r="F2370" s="19" t="s">
        <v>164</v>
      </c>
    </row>
    <row r="2371" spans="1:6">
      <c r="A2371" s="19" t="s">
        <v>295</v>
      </c>
      <c r="B2371" s="1" t="s">
        <v>199</v>
      </c>
      <c r="C2371" t="str">
        <f>RIGHT(A2371,(LEN(A2371)-15))</f>
        <v>3</v>
      </c>
      <c r="F2371" s="19" t="s">
        <v>136</v>
      </c>
    </row>
    <row r="2372" spans="1:6">
      <c r="A2372" s="19" t="s">
        <v>296</v>
      </c>
      <c r="B2372" s="1" t="s">
        <v>199</v>
      </c>
      <c r="C2372" t="str">
        <f>RIGHT(A2372,(LEN(A2372)-20))</f>
        <v>temperamental</v>
      </c>
      <c r="F2372" s="19" t="str">
        <f t="shared" ref="F2372" si="650">CONCATENATE("[th]",B2348)</f>
        <v>[th]Målgörare</v>
      </c>
    </row>
    <row r="2373" spans="1:6">
      <c r="A2373" s="19" t="s">
        <v>237</v>
      </c>
      <c r="B2373" s="1" t="s">
        <v>202</v>
      </c>
      <c r="C2373" t="str">
        <f>RIGHT(A2373,(LEN(A2373)-12))</f>
        <v/>
      </c>
      <c r="F2373" s="19" t="s">
        <v>151</v>
      </c>
    </row>
    <row r="2374" spans="1:6">
      <c r="A2374" s="19" t="s">
        <v>238</v>
      </c>
      <c r="B2374" s="1" t="s">
        <v>204</v>
      </c>
      <c r="C2374" t="str">
        <f>RIGHT(A2374,(LEN(A2374)-13))</f>
        <v/>
      </c>
      <c r="F2374" s="19" t="str">
        <f>CONCATENATE("[td]",VLOOKUP(IF((COUNTA(D2348)&gt;0),D2348,VALUE(C2348)),'Lookup tables'!$A$2:$B$42,2,FALSE))</f>
        <v>[td]bra</v>
      </c>
    </row>
    <row r="2375" spans="1:6">
      <c r="A2375" s="19" t="s">
        <v>205</v>
      </c>
      <c r="B2375" s="1" t="s">
        <v>206</v>
      </c>
      <c r="C2375" t="str">
        <f>RIGHT(A2375,(LEN(A2375)-7))</f>
        <v>0</v>
      </c>
      <c r="F2375" s="19" t="s">
        <v>141</v>
      </c>
    </row>
    <row r="2376" spans="1:6">
      <c r="A2376" s="19" t="s">
        <v>351</v>
      </c>
      <c r="B2376" s="1" t="s">
        <v>208</v>
      </c>
      <c r="C2376" t="str">
        <f>RIGHT(A2376,(LEN(A2376)-13))</f>
        <v>100</v>
      </c>
      <c r="F2376" s="19" t="str">
        <f t="shared" ref="F2376" si="651">CONCATENATE("[th]",B2351)</f>
        <v>[th]Fasta situationer</v>
      </c>
    </row>
    <row r="2377" spans="1:6">
      <c r="A2377" s="19" t="s">
        <v>209</v>
      </c>
      <c r="B2377" s="1" t="s">
        <v>210</v>
      </c>
      <c r="C2377" t="str">
        <f>RIGHT(A2377,(LEN(A2377)-15))</f>
        <v>0</v>
      </c>
      <c r="F2377" s="19" t="s">
        <v>151</v>
      </c>
    </row>
    <row r="2378" spans="1:6">
      <c r="A2378" s="19" t="s">
        <v>211</v>
      </c>
      <c r="B2378" s="1" t="s">
        <v>212</v>
      </c>
      <c r="C2378" t="str">
        <f>RIGHT(A2378,(LEN(A2378)-15))</f>
        <v>3000</v>
      </c>
      <c r="F2378" s="19" t="str">
        <f>CONCATENATE("[td]",VLOOKUP(IF((COUNTA(D2351)&gt;0),D2351,VALUE(C2351)),'Lookup tables'!$A$2:$B$42,2,FALSE))</f>
        <v>[td]bra</v>
      </c>
    </row>
    <row r="2379" spans="1:6">
      <c r="A2379" s="19" t="s">
        <v>342</v>
      </c>
      <c r="B2379" s="1" t="s">
        <v>214</v>
      </c>
      <c r="C2379" t="str">
        <f>RIGHT(A2379,(LEN(A2379)-5))</f>
        <v>3</v>
      </c>
      <c r="F2379" s="19" t="s">
        <v>215</v>
      </c>
    </row>
    <row r="2380" spans="1:6" ht="14.4">
      <c r="A2380" s="19" t="s">
        <v>240</v>
      </c>
      <c r="B2380" s="1" t="s">
        <v>217</v>
      </c>
      <c r="C2380" t="str">
        <f>RIGHT(A2380,(LEN(A2380)-8))</f>
        <v>0</v>
      </c>
      <c r="F2380" t="str">
        <f t="shared" ref="F2380:F2443" si="652">IF((COUNTA(D2380)&gt;0),CONCATENATE("Övrigt: ",D2380),"")</f>
        <v/>
      </c>
    </row>
    <row r="2381" spans="1:6">
      <c r="A2381" s="19" t="s">
        <v>705</v>
      </c>
      <c r="B2381" s="11" t="s">
        <v>135</v>
      </c>
      <c r="C2381" s="19" t="str">
        <f>MID(A2381,8,(LEN(A2381)-8))</f>
        <v>272976628</v>
      </c>
      <c r="F2381" s="19" t="str">
        <f t="shared" ref="F2381:F2444" si="653">CONCATENATE("[hr][b]",C2382,"[/b] ","[playerid=",C2381,"]")</f>
        <v>[hr][b]Aden Shariff[/b] [playerid=272976628]</v>
      </c>
    </row>
    <row r="2382" spans="1:6" ht="14.4">
      <c r="A2382" s="19" t="s">
        <v>706</v>
      </c>
      <c r="B2382" s="11" t="s">
        <v>138</v>
      </c>
      <c r="C2382" s="19" t="str">
        <f>RIGHT(A2382,(LEN(A2382)-5))</f>
        <v>Aden Shariff</v>
      </c>
      <c r="F2382" t="str">
        <f t="shared" ref="F2382" si="654">CONCATENATE(C2383," år och ",C2384," dagar, TSI = ",C2398,", Lön = ",C2397)</f>
        <v>25 år och 108 dagar, TSI = 208050, Lön = 664440</v>
      </c>
    </row>
    <row r="2383" spans="1:6" ht="14.4">
      <c r="A2383" s="19" t="s">
        <v>398</v>
      </c>
      <c r="B2383" s="1" t="s">
        <v>140</v>
      </c>
      <c r="C2383" t="str">
        <f>RIGHT(A2383,(LEN(A2383)-4))</f>
        <v>25</v>
      </c>
      <c r="F2383" t="str">
        <f>CONCATENATE(VLOOKUP(IF((COUNTA(D2386)&gt;0),D2386,VALUE(C2386)),'Lookup tables'!$A$2:$B$42,2,FALSE)," form, ",VLOOKUP(IF((COUNTA(D2387)&gt;0),D2387,VALUE(C2387)),'Lookup tables'!$A$2:$B$42,2,FALSE)," kondition, ",VLOOKUP(IF((COUNTA(D2395)&gt;0),D2395,VALUE(C2395)),'Lookup tables'!$A$2:$B$42,2,FALSE)," rutin")</f>
        <v>enastående form, enastående kondition, fenomenal rutin</v>
      </c>
    </row>
    <row r="2384" spans="1:6" ht="14.4">
      <c r="A2384" s="19" t="s">
        <v>707</v>
      </c>
      <c r="B2384" s="1" t="s">
        <v>143</v>
      </c>
      <c r="C2384" t="str">
        <f>RIGHT(A2384,(LEN(A2384)-8))</f>
        <v>108</v>
      </c>
      <c r="F2384" t="str">
        <f>CONCATENATE(IF((COUNTA(C2407)&gt;0),CONCATENATE(C2407,", "),""),IF((LEN(C2414)&gt;0),CONCATENATE(VLOOKUP(VALUE(C2414),'Lookup tables'!$D$25:$E$27,2,FALSE),", "),""),CONCATENATE(VLOOKUP(VALUE(C2396),'Lookup tables'!$A$2:$B$42,2,FALSE)," ledarförmåga, "),CONCATENATE(VLOOKUP(C2409,'Lookup tables'!$D$29:$E$34,2,FALSE),", "),IF(AND((VALUE(C2385)&lt;0),(COUNTA(D2385)&lt;1)),"ingen skada",CONCATENATE("[b]skada +",IF((COUNTA(D2385)&gt;0),D2385,C2385),"[/b]")))</f>
        <v>hyfsad ledarförmåga, populär kille, ingen skada</v>
      </c>
    </row>
    <row r="2385" spans="1:6" ht="14.4">
      <c r="A2385" s="19" t="s">
        <v>144</v>
      </c>
      <c r="B2385" s="1" t="s">
        <v>145</v>
      </c>
      <c r="C2385" t="str">
        <f t="shared" ref="C2385:C2403" si="655">RIGHT(A2385,(LEN(A2385)-4))</f>
        <v>-1</v>
      </c>
      <c r="F2385" t="s">
        <v>146</v>
      </c>
    </row>
    <row r="2386" spans="1:6">
      <c r="A2386" s="19" t="s">
        <v>245</v>
      </c>
      <c r="B2386" s="1" t="s">
        <v>148</v>
      </c>
      <c r="C2386" t="str">
        <f t="shared" si="655"/>
        <v>7</v>
      </c>
      <c r="F2386" s="19" t="str">
        <f t="shared" ref="F2386:F2449" si="656">CONCATENATE("[th]",B2387)</f>
        <v>[th]Kondition</v>
      </c>
    </row>
    <row r="2387" spans="1:6">
      <c r="A2387" s="19" t="s">
        <v>223</v>
      </c>
      <c r="B2387" s="1" t="s">
        <v>150</v>
      </c>
      <c r="C2387" t="str">
        <f t="shared" si="655"/>
        <v>7</v>
      </c>
      <c r="F2387" s="19" t="s">
        <v>151</v>
      </c>
    </row>
    <row r="2388" spans="1:6">
      <c r="A2388" s="19" t="s">
        <v>435</v>
      </c>
      <c r="B2388" s="1" t="s">
        <v>153</v>
      </c>
      <c r="C2388" t="str">
        <f t="shared" si="655"/>
        <v>4</v>
      </c>
      <c r="F2388" s="19" t="str">
        <f>CONCATENATE("[td]",VLOOKUP(IF((COUNTA(D2387)&gt;0),D2387,VALUE(C2387)),'Lookup tables'!$A$2:$B$42,2,FALSE))</f>
        <v>[td]enastående</v>
      </c>
    </row>
    <row r="2389" spans="1:6">
      <c r="A2389" s="19" t="s">
        <v>708</v>
      </c>
      <c r="B2389" s="1" t="s">
        <v>155</v>
      </c>
      <c r="C2389" t="str">
        <f t="shared" si="655"/>
        <v>17</v>
      </c>
      <c r="F2389" s="19" t="s">
        <v>141</v>
      </c>
    </row>
    <row r="2390" spans="1:6">
      <c r="A2390" s="19" t="s">
        <v>380</v>
      </c>
      <c r="B2390" s="1" t="s">
        <v>157</v>
      </c>
      <c r="C2390" t="str">
        <f t="shared" si="655"/>
        <v>8</v>
      </c>
      <c r="F2390" s="19" t="str">
        <f t="shared" ref="F2390" si="657">CONCATENATE("[th]",B2394)</f>
        <v>[th]Målvakt</v>
      </c>
    </row>
    <row r="2391" spans="1:6">
      <c r="A2391" s="19" t="s">
        <v>446</v>
      </c>
      <c r="B2391" s="1" t="s">
        <v>159</v>
      </c>
      <c r="C2391" t="str">
        <f t="shared" si="655"/>
        <v>11</v>
      </c>
      <c r="F2391" s="19" t="s">
        <v>151</v>
      </c>
    </row>
    <row r="2392" spans="1:6">
      <c r="A2392" s="19" t="s">
        <v>359</v>
      </c>
      <c r="B2392" s="1" t="s">
        <v>161</v>
      </c>
      <c r="C2392" t="str">
        <f t="shared" si="655"/>
        <v>3</v>
      </c>
      <c r="F2392" s="19" t="str">
        <f>CONCATENATE("[td]",VLOOKUP(IF((COUNTA(D2394)&gt;0),D2394,VALUE(C2394)),'Lookup tables'!$A$2:$B$42,2,FALSE))</f>
        <v>[td]katastrofal</v>
      </c>
    </row>
    <row r="2393" spans="1:6">
      <c r="A2393" s="19" t="s">
        <v>627</v>
      </c>
      <c r="B2393" s="1" t="s">
        <v>163</v>
      </c>
      <c r="C2393" t="str">
        <f t="shared" si="655"/>
        <v>5</v>
      </c>
      <c r="F2393" s="19" t="s">
        <v>164</v>
      </c>
    </row>
    <row r="2394" spans="1:6">
      <c r="A2394" s="19" t="s">
        <v>287</v>
      </c>
      <c r="B2394" s="1" t="s">
        <v>166</v>
      </c>
      <c r="C2394" t="str">
        <f t="shared" si="655"/>
        <v>1</v>
      </c>
      <c r="F2394" s="19" t="s">
        <v>136</v>
      </c>
    </row>
    <row r="2395" spans="1:6">
      <c r="A2395" s="19" t="s">
        <v>228</v>
      </c>
      <c r="B2395" s="1" t="s">
        <v>168</v>
      </c>
      <c r="C2395" t="str">
        <f t="shared" si="655"/>
        <v>8</v>
      </c>
      <c r="F2395" s="19" t="str">
        <f t="shared" ref="F2395" si="658">CONCATENATE("[th]",B2388)</f>
        <v>[th]Spelupplägg</v>
      </c>
    </row>
    <row r="2396" spans="1:6">
      <c r="A2396" s="19" t="s">
        <v>401</v>
      </c>
      <c r="B2396" s="1" t="s">
        <v>170</v>
      </c>
      <c r="C2396" t="str">
        <f t="shared" si="655"/>
        <v>4</v>
      </c>
      <c r="F2396" s="19" t="s">
        <v>151</v>
      </c>
    </row>
    <row r="2397" spans="1:6">
      <c r="A2397" s="19" t="s">
        <v>709</v>
      </c>
      <c r="B2397" s="1" t="s">
        <v>172</v>
      </c>
      <c r="C2397" t="str">
        <f t="shared" si="655"/>
        <v>664440</v>
      </c>
      <c r="F2397" s="19" t="str">
        <f>CONCATENATE("[td]",VLOOKUP(IF((COUNTA(D2388)&gt;0),D2388,VALUE(C2388)),'Lookup tables'!$A$2:$B$42,2,FALSE))</f>
        <v>[td]hyfsad</v>
      </c>
    </row>
    <row r="2398" spans="1:6">
      <c r="A2398" s="19" t="s">
        <v>710</v>
      </c>
      <c r="B2398" s="1" t="s">
        <v>174</v>
      </c>
      <c r="C2398" t="str">
        <f t="shared" si="655"/>
        <v>208050</v>
      </c>
      <c r="F2398" s="19" t="s">
        <v>141</v>
      </c>
    </row>
    <row r="2399" spans="1:6">
      <c r="A2399" s="19" t="s">
        <v>711</v>
      </c>
      <c r="B2399" s="1" t="s">
        <v>176</v>
      </c>
      <c r="C2399" t="str">
        <f t="shared" si="655"/>
        <v>74</v>
      </c>
      <c r="F2399" s="19" t="str">
        <f t="shared" ref="F2399" si="659">CONCATENATE("[th]",B2390)</f>
        <v>[th]Framspel</v>
      </c>
    </row>
    <row r="2400" spans="1:6">
      <c r="A2400" s="19" t="s">
        <v>572</v>
      </c>
      <c r="B2400" s="1" t="s">
        <v>178</v>
      </c>
      <c r="C2400" t="str">
        <f t="shared" si="655"/>
        <v>1</v>
      </c>
      <c r="F2400" s="19" t="s">
        <v>151</v>
      </c>
    </row>
    <row r="2401" spans="1:6">
      <c r="A2401" s="19" t="s">
        <v>179</v>
      </c>
      <c r="B2401" s="1" t="s">
        <v>180</v>
      </c>
      <c r="C2401" t="str">
        <f t="shared" si="655"/>
        <v>0</v>
      </c>
      <c r="F2401" s="19" t="str">
        <f>CONCATENATE("[td]",VLOOKUP(IF((COUNTA(D2390)&gt;0),D2390,VALUE(C2390)),'Lookup tables'!$A$2:$B$42,2,FALSE))</f>
        <v>[td]fenomenal</v>
      </c>
    </row>
    <row r="2402" spans="1:6">
      <c r="A2402" s="19" t="s">
        <v>181</v>
      </c>
      <c r="B2402" s="1" t="s">
        <v>182</v>
      </c>
      <c r="C2402" t="str">
        <f t="shared" si="655"/>
        <v>0</v>
      </c>
      <c r="F2402" s="19" t="s">
        <v>164</v>
      </c>
    </row>
    <row r="2403" spans="1:6">
      <c r="A2403" s="19" t="s">
        <v>405</v>
      </c>
      <c r="B2403" s="1" t="s">
        <v>184</v>
      </c>
      <c r="C2403" t="str">
        <f t="shared" si="655"/>
        <v>1</v>
      </c>
      <c r="F2403" s="19" t="s">
        <v>136</v>
      </c>
    </row>
    <row r="2404" spans="1:6">
      <c r="A2404" s="19" t="s">
        <v>185</v>
      </c>
      <c r="B2404" s="1" t="s">
        <v>186</v>
      </c>
      <c r="C2404" t="str">
        <f>RIGHT(A2404,(LEN(A2404)-10))</f>
        <v>1</v>
      </c>
      <c r="F2404" s="19" t="str">
        <f t="shared" ref="F2404" si="660">CONCATENATE("[th]",B2391)</f>
        <v>[th]Ytter</v>
      </c>
    </row>
    <row r="2405" spans="1:6">
      <c r="A2405" s="19" t="s">
        <v>187</v>
      </c>
      <c r="B2405" s="1" t="s">
        <v>188</v>
      </c>
      <c r="C2405" t="str">
        <f>RIGHT(A2405,(LEN(A2405)-9))</f>
        <v>0</v>
      </c>
      <c r="F2405" s="19" t="s">
        <v>151</v>
      </c>
    </row>
    <row r="2406" spans="1:6">
      <c r="A2406" s="19" t="s">
        <v>189</v>
      </c>
      <c r="B2406" s="1" t="s">
        <v>190</v>
      </c>
      <c r="C2406" t="str">
        <f>RIGHT(A2406,(LEN(A2406)-11))</f>
        <v>0</v>
      </c>
      <c r="F2406" s="19" t="str">
        <f>CONCATENATE("[td]",VLOOKUP(IF((COUNTA(D2391)&gt;0),D2391,VALUE(C2391)),'Lookup tables'!$A$2:$B$42,2,FALSE))</f>
        <v>[td]gudabenådad</v>
      </c>
    </row>
    <row r="2407" spans="1:6">
      <c r="A2407" s="19" t="s">
        <v>191</v>
      </c>
      <c r="B2407" s="1" t="s">
        <v>190</v>
      </c>
      <c r="F2407" s="19" t="s">
        <v>141</v>
      </c>
    </row>
    <row r="2408" spans="1:6">
      <c r="A2408" s="19" t="s">
        <v>192</v>
      </c>
      <c r="B2408" s="1" t="s">
        <v>193</v>
      </c>
      <c r="C2408" t="str">
        <f>RIGHT(A2408,(LEN(A2408)-11))</f>
        <v>4</v>
      </c>
      <c r="F2408" s="19" t="str">
        <f t="shared" ref="F2408" si="661">CONCATENATE("[th]",B2393)</f>
        <v>[th]Försvar</v>
      </c>
    </row>
    <row r="2409" spans="1:6">
      <c r="A2409" s="19" t="s">
        <v>194</v>
      </c>
      <c r="B2409" s="1" t="s">
        <v>193</v>
      </c>
      <c r="C2409" t="str">
        <f>RIGHT(A2409,(LEN(A2409)-16))</f>
        <v>popular guy</v>
      </c>
      <c r="F2409" s="19" t="s">
        <v>151</v>
      </c>
    </row>
    <row r="2410" spans="1:6">
      <c r="A2410" s="19" t="s">
        <v>272</v>
      </c>
      <c r="B2410" s="1" t="s">
        <v>196</v>
      </c>
      <c r="C2410" t="str">
        <f>RIGHT(A2410,(LEN(A2410)-8))</f>
        <v>1</v>
      </c>
      <c r="F2410" s="19" t="str">
        <f>CONCATENATE("[td]",VLOOKUP(IF((COUNTA(D2393)&gt;0),D2393,VALUE(C2393)),'Lookup tables'!$A$2:$B$42,2,FALSE))</f>
        <v>[td]bra</v>
      </c>
    </row>
    <row r="2411" spans="1:6">
      <c r="A2411" s="19" t="s">
        <v>273</v>
      </c>
      <c r="B2411" s="1" t="s">
        <v>196</v>
      </c>
      <c r="C2411" t="str">
        <f>RIGHT(A2411,(LEN(A2411)-13))</f>
        <v>dishonest</v>
      </c>
      <c r="F2411" s="19" t="s">
        <v>164</v>
      </c>
    </row>
    <row r="2412" spans="1:6">
      <c r="A2412" s="19" t="s">
        <v>258</v>
      </c>
      <c r="B2412" s="1" t="s">
        <v>199</v>
      </c>
      <c r="C2412" t="str">
        <f>RIGHT(A2412,(LEN(A2412)-15))</f>
        <v>1</v>
      </c>
      <c r="F2412" s="19" t="s">
        <v>136</v>
      </c>
    </row>
    <row r="2413" spans="1:6">
      <c r="A2413" s="19" t="s">
        <v>259</v>
      </c>
      <c r="B2413" s="1" t="s">
        <v>199</v>
      </c>
      <c r="C2413" t="str">
        <f>RIGHT(A2413,(LEN(A2413)-20))</f>
        <v>calm</v>
      </c>
      <c r="F2413" s="19" t="str">
        <f t="shared" ref="F2413" si="662">CONCATENATE("[th]",B2389)</f>
        <v>[th]Målgörare</v>
      </c>
    </row>
    <row r="2414" spans="1:6">
      <c r="A2414" s="19" t="s">
        <v>237</v>
      </c>
      <c r="B2414" s="1" t="s">
        <v>202</v>
      </c>
      <c r="C2414" t="str">
        <f>RIGHT(A2414,(LEN(A2414)-12))</f>
        <v/>
      </c>
      <c r="F2414" s="19" t="s">
        <v>151</v>
      </c>
    </row>
    <row r="2415" spans="1:6">
      <c r="A2415" s="19" t="s">
        <v>238</v>
      </c>
      <c r="B2415" s="1" t="s">
        <v>204</v>
      </c>
      <c r="C2415" t="str">
        <f>RIGHT(A2415,(LEN(A2415)-13))</f>
        <v/>
      </c>
      <c r="F2415" s="19" t="str">
        <f>CONCATENATE("[td]",VLOOKUP(IF((COUNTA(D2389)&gt;0),D2389,VALUE(C2389)),'Lookup tables'!$A$2:$B$42,2,FALSE))</f>
        <v>[td]mytomspunnen</v>
      </c>
    </row>
    <row r="2416" spans="1:6">
      <c r="A2416" s="19" t="s">
        <v>205</v>
      </c>
      <c r="B2416" s="1" t="s">
        <v>206</v>
      </c>
      <c r="C2416" t="str">
        <f>RIGHT(A2416,(LEN(A2416)-7))</f>
        <v>0</v>
      </c>
      <c r="F2416" s="19" t="s">
        <v>141</v>
      </c>
    </row>
    <row r="2417" spans="1:6">
      <c r="A2417" s="19"/>
      <c r="B2417" s="1" t="s">
        <v>208</v>
      </c>
      <c r="C2417" t="e">
        <f>RIGHT(A2417,(LEN(A2417)-13))</f>
        <v>#VALUE!</v>
      </c>
      <c r="F2417" s="19" t="str">
        <f t="shared" ref="F2417" si="663">CONCATENATE("[th]",B2392)</f>
        <v>[th]Fasta situationer</v>
      </c>
    </row>
    <row r="2418" spans="1:6">
      <c r="A2418" s="19" t="s">
        <v>209</v>
      </c>
      <c r="B2418" s="1" t="s">
        <v>210</v>
      </c>
      <c r="C2418" t="str">
        <f>RIGHT(A2418,(LEN(A2418)-15))</f>
        <v>0</v>
      </c>
      <c r="F2418" s="19" t="s">
        <v>151</v>
      </c>
    </row>
    <row r="2419" spans="1:6">
      <c r="A2419" s="19" t="s">
        <v>211</v>
      </c>
      <c r="B2419" s="1" t="s">
        <v>212</v>
      </c>
      <c r="C2419" t="str">
        <f>RIGHT(A2419,(LEN(A2419)-15))</f>
        <v>3000</v>
      </c>
      <c r="F2419" s="19" t="str">
        <f>CONCATENATE("[td]",VLOOKUP(IF((COUNTA(D2392)&gt;0),D2392,VALUE(C2392)),'Lookup tables'!$A$2:$B$42,2,FALSE))</f>
        <v>[td]dålig</v>
      </c>
    </row>
    <row r="2420" spans="1:6">
      <c r="A2420" s="19" t="s">
        <v>239</v>
      </c>
      <c r="B2420" s="1" t="s">
        <v>214</v>
      </c>
      <c r="C2420" t="str">
        <f>RIGHT(A2420,(LEN(A2420)-5))</f>
        <v>0</v>
      </c>
      <c r="F2420" s="19" t="s">
        <v>215</v>
      </c>
    </row>
    <row r="2421" spans="1:6" ht="14.4">
      <c r="A2421" s="19" t="s">
        <v>240</v>
      </c>
      <c r="B2421" s="1" t="s">
        <v>217</v>
      </c>
      <c r="C2421" t="str">
        <f>RIGHT(A2421,(LEN(A2421)-8))</f>
        <v>0</v>
      </c>
      <c r="F2421" t="str">
        <f t="shared" ref="F2421:F2484" si="664">IF((COUNTA(D2421)&gt;0),CONCATENATE("Övrigt: ",D2421),"")</f>
        <v/>
      </c>
    </row>
    <row r="2422" spans="1:6">
      <c r="A2422" s="19" t="s">
        <v>712</v>
      </c>
      <c r="B2422" s="11" t="s">
        <v>135</v>
      </c>
      <c r="C2422" s="19" t="str">
        <f>MID(A2422,8,(LEN(A2422)-8))</f>
        <v>268582412</v>
      </c>
      <c r="F2422" s="19" t="str">
        <f t="shared" ref="F2422:F2485" si="665">CONCATENATE("[hr][b]",C2423,"[/b] ","[playerid=",C2422,"]")</f>
        <v>[hr][b]Anders Andersson[/b] [playerid=268582412]</v>
      </c>
    </row>
    <row r="2423" spans="1:6" ht="14.4">
      <c r="A2423" s="19" t="s">
        <v>713</v>
      </c>
      <c r="B2423" s="11" t="s">
        <v>138</v>
      </c>
      <c r="C2423" s="19" t="str">
        <f>RIGHT(A2423,(LEN(A2423)-5))</f>
        <v>Anders Andersson</v>
      </c>
      <c r="F2423" t="str">
        <f t="shared" ref="F2423" si="666">CONCATENATE(C2424," år och ",C2425," dagar, TSI = ",C2439,", Lön = ",C2438)</f>
        <v>26 år och 28 dagar, TSI = 194800, Lön = 477840</v>
      </c>
    </row>
    <row r="2424" spans="1:6" ht="14.4">
      <c r="A2424" s="19" t="s">
        <v>243</v>
      </c>
      <c r="B2424" s="1" t="s">
        <v>140</v>
      </c>
      <c r="C2424" t="str">
        <f>RIGHT(A2424,(LEN(A2424)-4))</f>
        <v>26</v>
      </c>
      <c r="F2424" t="str">
        <f>CONCATENATE(VLOOKUP(IF((COUNTA(D2427)&gt;0),D2427,VALUE(C2427)),'Lookup tables'!$A$2:$B$42,2,FALSE)," form, ",VLOOKUP(IF((COUNTA(D2428)&gt;0),D2428,VALUE(C2428)),'Lookup tables'!$A$2:$B$42,2,FALSE)," kondition, ",VLOOKUP(IF((COUNTA(D2436)&gt;0),D2436,VALUE(C2436)),'Lookup tables'!$A$2:$B$42,2,FALSE)," rutin")</f>
        <v>bra form, enastående kondition, ypperlig rutin</v>
      </c>
    </row>
    <row r="2425" spans="1:6" ht="14.4">
      <c r="A2425" s="19" t="s">
        <v>714</v>
      </c>
      <c r="B2425" s="1" t="s">
        <v>143</v>
      </c>
      <c r="C2425" t="str">
        <f>RIGHT(A2425,(LEN(A2425)-8))</f>
        <v>28</v>
      </c>
      <c r="F2425" t="str">
        <f>CONCATENATE(IF((COUNTA(C2448)&gt;0),CONCATENATE(C2448,", "),""),IF((LEN(C2455)&gt;0),CONCATENATE(VLOOKUP(VALUE(C2455),'Lookup tables'!$D$25:$E$27,2,FALSE),", "),""),CONCATENATE(VLOOKUP(VALUE(C2437),'Lookup tables'!$A$2:$B$42,2,FALSE)," ledarförmåga, "),CONCATENATE(VLOOKUP(C2450,'Lookup tables'!$D$29:$E$34,2,FALSE),", "),IF(AND((VALUE(C2426)&lt;0),(COUNTA(D2426)&lt;1)),"ingen skada",CONCATENATE("[b]skada +",IF((COUNTA(D2426)&gt;0),D2426,C2426),"[/b]")))</f>
        <v>katastrofal ledarförmåga, kontroversiell person, ingen skada</v>
      </c>
    </row>
    <row r="2426" spans="1:6" ht="14.4">
      <c r="A2426" s="19" t="s">
        <v>144</v>
      </c>
      <c r="B2426" s="1" t="s">
        <v>145</v>
      </c>
      <c r="C2426" t="str">
        <f t="shared" ref="C2426:C2444" si="667">RIGHT(A2426,(LEN(A2426)-4))</f>
        <v>-1</v>
      </c>
      <c r="F2426" t="s">
        <v>146</v>
      </c>
    </row>
    <row r="2427" spans="1:6">
      <c r="A2427" s="19" t="s">
        <v>280</v>
      </c>
      <c r="B2427" s="1" t="s">
        <v>148</v>
      </c>
      <c r="C2427" t="str">
        <f t="shared" si="667"/>
        <v>5</v>
      </c>
      <c r="F2427" s="19" t="str">
        <f t="shared" ref="F2427:F2490" si="668">CONCATENATE("[th]",B2428)</f>
        <v>[th]Kondition</v>
      </c>
    </row>
    <row r="2428" spans="1:6">
      <c r="A2428" s="19" t="s">
        <v>223</v>
      </c>
      <c r="B2428" s="1" t="s">
        <v>150</v>
      </c>
      <c r="C2428" t="str">
        <f t="shared" si="667"/>
        <v>7</v>
      </c>
      <c r="F2428" s="19" t="s">
        <v>151</v>
      </c>
    </row>
    <row r="2429" spans="1:6">
      <c r="A2429" s="19" t="s">
        <v>435</v>
      </c>
      <c r="B2429" s="1" t="s">
        <v>153</v>
      </c>
      <c r="C2429" t="str">
        <f t="shared" si="667"/>
        <v>4</v>
      </c>
      <c r="F2429" s="19" t="str">
        <f>CONCATENATE("[td]",VLOOKUP(IF((COUNTA(D2428)&gt;0),D2428,VALUE(C2428)),'Lookup tables'!$A$2:$B$42,2,FALSE))</f>
        <v>[td]enastående</v>
      </c>
    </row>
    <row r="2430" spans="1:6">
      <c r="A2430" s="19" t="s">
        <v>715</v>
      </c>
      <c r="B2430" s="1" t="s">
        <v>155</v>
      </c>
      <c r="C2430" t="str">
        <f t="shared" si="667"/>
        <v>16</v>
      </c>
      <c r="F2430" s="19" t="s">
        <v>141</v>
      </c>
    </row>
    <row r="2431" spans="1:6">
      <c r="A2431" s="19" t="s">
        <v>415</v>
      </c>
      <c r="B2431" s="1" t="s">
        <v>157</v>
      </c>
      <c r="C2431" t="str">
        <f t="shared" si="667"/>
        <v>12</v>
      </c>
      <c r="F2431" s="19" t="str">
        <f t="shared" ref="F2431" si="669">CONCATENATE("[th]",B2435)</f>
        <v>[th]Målvakt</v>
      </c>
    </row>
    <row r="2432" spans="1:6">
      <c r="A2432" s="19" t="s">
        <v>322</v>
      </c>
      <c r="B2432" s="1" t="s">
        <v>159</v>
      </c>
      <c r="C2432" t="str">
        <f t="shared" si="667"/>
        <v>10</v>
      </c>
      <c r="F2432" s="19" t="s">
        <v>151</v>
      </c>
    </row>
    <row r="2433" spans="1:6">
      <c r="A2433" s="19" t="s">
        <v>521</v>
      </c>
      <c r="B2433" s="1" t="s">
        <v>161</v>
      </c>
      <c r="C2433" t="str">
        <f t="shared" si="667"/>
        <v>4</v>
      </c>
      <c r="F2433" s="19" t="str">
        <f>CONCATENATE("[td]",VLOOKUP(IF((COUNTA(D2435)&gt;0),D2435,VALUE(C2435)),'Lookup tables'!$A$2:$B$42,2,FALSE))</f>
        <v>[td]katastrofal</v>
      </c>
    </row>
    <row r="2434" spans="1:6">
      <c r="A2434" s="19" t="s">
        <v>716</v>
      </c>
      <c r="B2434" s="1" t="s">
        <v>163</v>
      </c>
      <c r="C2434" t="str">
        <f t="shared" si="667"/>
        <v>3</v>
      </c>
      <c r="F2434" s="19" t="s">
        <v>164</v>
      </c>
    </row>
    <row r="2435" spans="1:6">
      <c r="A2435" s="19" t="s">
        <v>287</v>
      </c>
      <c r="B2435" s="1" t="s">
        <v>166</v>
      </c>
      <c r="C2435" t="str">
        <f t="shared" si="667"/>
        <v>1</v>
      </c>
      <c r="F2435" s="19" t="s">
        <v>136</v>
      </c>
    </row>
    <row r="2436" spans="1:6">
      <c r="A2436" s="19" t="s">
        <v>717</v>
      </c>
      <c r="B2436" s="1" t="s">
        <v>168</v>
      </c>
      <c r="C2436" t="str">
        <f t="shared" si="667"/>
        <v>6</v>
      </c>
      <c r="F2436" s="19" t="str">
        <f t="shared" ref="F2436" si="670">CONCATENATE("[th]",B2429)</f>
        <v>[th]Spelupplägg</v>
      </c>
    </row>
    <row r="2437" spans="1:6">
      <c r="A2437" s="19" t="s">
        <v>252</v>
      </c>
      <c r="B2437" s="1" t="s">
        <v>170</v>
      </c>
      <c r="C2437" t="str">
        <f t="shared" si="667"/>
        <v>1</v>
      </c>
      <c r="F2437" s="19" t="s">
        <v>151</v>
      </c>
    </row>
    <row r="2438" spans="1:6">
      <c r="A2438" s="19" t="s">
        <v>718</v>
      </c>
      <c r="B2438" s="1" t="s">
        <v>172</v>
      </c>
      <c r="C2438" t="str">
        <f t="shared" si="667"/>
        <v>477840</v>
      </c>
      <c r="F2438" s="19" t="str">
        <f>CONCATENATE("[td]",VLOOKUP(IF((COUNTA(D2429)&gt;0),D2429,VALUE(C2429)),'Lookup tables'!$A$2:$B$42,2,FALSE))</f>
        <v>[td]hyfsad</v>
      </c>
    </row>
    <row r="2439" spans="1:6">
      <c r="A2439" s="19" t="s">
        <v>719</v>
      </c>
      <c r="B2439" s="1" t="s">
        <v>174</v>
      </c>
      <c r="C2439" t="str">
        <f t="shared" si="667"/>
        <v>194800</v>
      </c>
      <c r="F2439" s="19" t="s">
        <v>141</v>
      </c>
    </row>
    <row r="2440" spans="1:6">
      <c r="A2440" s="19" t="s">
        <v>720</v>
      </c>
      <c r="B2440" s="1" t="s">
        <v>176</v>
      </c>
      <c r="C2440" t="str">
        <f t="shared" si="667"/>
        <v>80</v>
      </c>
      <c r="F2440" s="19" t="str">
        <f t="shared" ref="F2440" si="671">CONCATENATE("[th]",B2431)</f>
        <v>[th]Framspel</v>
      </c>
    </row>
    <row r="2441" spans="1:6">
      <c r="A2441" s="19" t="s">
        <v>177</v>
      </c>
      <c r="B2441" s="1" t="s">
        <v>178</v>
      </c>
      <c r="C2441" t="str">
        <f t="shared" si="667"/>
        <v>0</v>
      </c>
      <c r="F2441" s="19" t="s">
        <v>151</v>
      </c>
    </row>
    <row r="2442" spans="1:6">
      <c r="A2442" s="19" t="s">
        <v>179</v>
      </c>
      <c r="B2442" s="1" t="s">
        <v>180</v>
      </c>
      <c r="C2442" t="str">
        <f t="shared" si="667"/>
        <v>0</v>
      </c>
      <c r="F2442" s="19" t="str">
        <f>CONCATENATE("[td]",VLOOKUP(IF((COUNTA(D2431)&gt;0),D2431,VALUE(C2431)),'Lookup tables'!$A$2:$B$42,2,FALSE))</f>
        <v>[td]övernaturlig</v>
      </c>
    </row>
    <row r="2443" spans="1:6">
      <c r="A2443" s="19" t="s">
        <v>181</v>
      </c>
      <c r="B2443" s="1" t="s">
        <v>182</v>
      </c>
      <c r="C2443" t="str">
        <f t="shared" si="667"/>
        <v>0</v>
      </c>
      <c r="F2443" s="19" t="s">
        <v>164</v>
      </c>
    </row>
    <row r="2444" spans="1:6">
      <c r="A2444" s="19" t="s">
        <v>721</v>
      </c>
      <c r="B2444" s="1" t="s">
        <v>184</v>
      </c>
      <c r="C2444" t="str">
        <f t="shared" si="667"/>
        <v>5</v>
      </c>
      <c r="F2444" s="19" t="s">
        <v>136</v>
      </c>
    </row>
    <row r="2445" spans="1:6">
      <c r="A2445" s="19" t="s">
        <v>185</v>
      </c>
      <c r="B2445" s="1" t="s">
        <v>186</v>
      </c>
      <c r="C2445" t="str">
        <f>RIGHT(A2445,(LEN(A2445)-10))</f>
        <v>1</v>
      </c>
      <c r="F2445" s="19" t="str">
        <f t="shared" ref="F2445" si="672">CONCATENATE("[th]",B2432)</f>
        <v>[th]Ytter</v>
      </c>
    </row>
    <row r="2446" spans="1:6">
      <c r="A2446" s="19" t="s">
        <v>187</v>
      </c>
      <c r="B2446" s="1" t="s">
        <v>188</v>
      </c>
      <c r="C2446" t="str">
        <f>RIGHT(A2446,(LEN(A2446)-9))</f>
        <v>0</v>
      </c>
      <c r="F2446" s="19" t="s">
        <v>151</v>
      </c>
    </row>
    <row r="2447" spans="1:6">
      <c r="A2447" s="19" t="s">
        <v>189</v>
      </c>
      <c r="B2447" s="1" t="s">
        <v>190</v>
      </c>
      <c r="C2447" t="str">
        <f>RIGHT(A2447,(LEN(A2447)-11))</f>
        <v>0</v>
      </c>
      <c r="F2447" s="19" t="str">
        <f>CONCATENATE("[td]",VLOOKUP(IF((COUNTA(D2432)&gt;0),D2432,VALUE(C2432)),'Lookup tables'!$A$2:$B$42,2,FALSE))</f>
        <v>[td]legendarisk</v>
      </c>
    </row>
    <row r="2448" spans="1:6">
      <c r="A2448" s="19" t="s">
        <v>191</v>
      </c>
      <c r="B2448" s="1" t="s">
        <v>190</v>
      </c>
      <c r="F2448" s="19" t="s">
        <v>141</v>
      </c>
    </row>
    <row r="2449" spans="1:6">
      <c r="A2449" s="19" t="s">
        <v>293</v>
      </c>
      <c r="B2449" s="1" t="s">
        <v>193</v>
      </c>
      <c r="C2449" t="str">
        <f>RIGHT(A2449,(LEN(A2449)-11))</f>
        <v>1</v>
      </c>
      <c r="F2449" s="19" t="str">
        <f t="shared" ref="F2449" si="673">CONCATENATE("[th]",B2434)</f>
        <v>[th]Försvar</v>
      </c>
    </row>
    <row r="2450" spans="1:6">
      <c r="A2450" s="19" t="s">
        <v>294</v>
      </c>
      <c r="B2450" s="1" t="s">
        <v>193</v>
      </c>
      <c r="C2450" t="str">
        <f>RIGHT(A2450,(LEN(A2450)-16))</f>
        <v>controversial person</v>
      </c>
      <c r="F2450" s="19" t="s">
        <v>151</v>
      </c>
    </row>
    <row r="2451" spans="1:6">
      <c r="A2451" s="19" t="s">
        <v>235</v>
      </c>
      <c r="B2451" s="1" t="s">
        <v>196</v>
      </c>
      <c r="C2451" t="str">
        <f>RIGHT(A2451,(LEN(A2451)-8))</f>
        <v>3</v>
      </c>
      <c r="F2451" s="19" t="str">
        <f>CONCATENATE("[td]",VLOOKUP(IF((COUNTA(D2434)&gt;0),D2434,VALUE(C2434)),'Lookup tables'!$A$2:$B$42,2,FALSE))</f>
        <v>[td]dålig</v>
      </c>
    </row>
    <row r="2452" spans="1:6">
      <c r="A2452" s="19" t="s">
        <v>236</v>
      </c>
      <c r="B2452" s="1" t="s">
        <v>196</v>
      </c>
      <c r="C2452" t="str">
        <f>RIGHT(A2452,(LEN(A2452)-13))</f>
        <v>upright</v>
      </c>
      <c r="F2452" s="19" t="s">
        <v>164</v>
      </c>
    </row>
    <row r="2453" spans="1:6">
      <c r="A2453" s="19" t="s">
        <v>274</v>
      </c>
      <c r="B2453" s="1" t="s">
        <v>199</v>
      </c>
      <c r="C2453" t="str">
        <f>RIGHT(A2453,(LEN(A2453)-15))</f>
        <v>2</v>
      </c>
      <c r="F2453" s="19" t="s">
        <v>136</v>
      </c>
    </row>
    <row r="2454" spans="1:6">
      <c r="A2454" s="19" t="s">
        <v>275</v>
      </c>
      <c r="B2454" s="1" t="s">
        <v>199</v>
      </c>
      <c r="C2454" t="str">
        <f>RIGHT(A2454,(LEN(A2454)-20))</f>
        <v>balanced</v>
      </c>
      <c r="F2454" s="19" t="str">
        <f t="shared" ref="F2454" si="674">CONCATENATE("[th]",B2430)</f>
        <v>[th]Målgörare</v>
      </c>
    </row>
    <row r="2455" spans="1:6">
      <c r="A2455" s="19" t="s">
        <v>237</v>
      </c>
      <c r="B2455" s="1" t="s">
        <v>202</v>
      </c>
      <c r="C2455" t="str">
        <f>RIGHT(A2455,(LEN(A2455)-12))</f>
        <v/>
      </c>
      <c r="F2455" s="19" t="s">
        <v>151</v>
      </c>
    </row>
    <row r="2456" spans="1:6">
      <c r="A2456" s="19" t="s">
        <v>238</v>
      </c>
      <c r="B2456" s="1" t="s">
        <v>204</v>
      </c>
      <c r="C2456" t="str">
        <f>RIGHT(A2456,(LEN(A2456)-13))</f>
        <v/>
      </c>
      <c r="F2456" s="19" t="str">
        <f>CONCATENATE("[td]",VLOOKUP(IF((COUNTA(D2430)&gt;0),D2430,VALUE(C2430)),'Lookup tables'!$A$2:$B$42,2,FALSE))</f>
        <v>[td]utomjordisk</v>
      </c>
    </row>
    <row r="2457" spans="1:6">
      <c r="A2457" s="19" t="s">
        <v>205</v>
      </c>
      <c r="B2457" s="1" t="s">
        <v>206</v>
      </c>
      <c r="C2457" t="str">
        <f>RIGHT(A2457,(LEN(A2457)-7))</f>
        <v>0</v>
      </c>
      <c r="F2457" s="19" t="s">
        <v>141</v>
      </c>
    </row>
    <row r="2458" spans="1:6">
      <c r="A2458" s="19" t="s">
        <v>722</v>
      </c>
      <c r="B2458" s="1" t="s">
        <v>208</v>
      </c>
      <c r="C2458" t="str">
        <f>RIGHT(A2458,(LEN(A2458)-13))</f>
        <v>21</v>
      </c>
      <c r="F2458" s="19" t="str">
        <f t="shared" ref="F2458" si="675">CONCATENATE("[th]",B2433)</f>
        <v>[th]Fasta situationer</v>
      </c>
    </row>
    <row r="2459" spans="1:6">
      <c r="A2459" s="19" t="s">
        <v>386</v>
      </c>
      <c r="B2459" s="1" t="s">
        <v>210</v>
      </c>
      <c r="C2459" t="str">
        <f>RIGHT(A2459,(LEN(A2459)-15))</f>
        <v>1</v>
      </c>
      <c r="F2459" s="19" t="s">
        <v>151</v>
      </c>
    </row>
    <row r="2460" spans="1:6">
      <c r="A2460" s="19" t="s">
        <v>211</v>
      </c>
      <c r="B2460" s="1" t="s">
        <v>212</v>
      </c>
      <c r="C2460" t="str">
        <f>RIGHT(A2460,(LEN(A2460)-15))</f>
        <v>3000</v>
      </c>
      <c r="F2460" s="19" t="str">
        <f>CONCATENATE("[td]",VLOOKUP(IF((COUNTA(D2433)&gt;0),D2433,VALUE(C2433)),'Lookup tables'!$A$2:$B$42,2,FALSE))</f>
        <v>[td]hyfsad</v>
      </c>
    </row>
    <row r="2461" spans="1:6">
      <c r="A2461" s="19" t="s">
        <v>239</v>
      </c>
      <c r="B2461" s="1" t="s">
        <v>214</v>
      </c>
      <c r="C2461" t="str">
        <f>RIGHT(A2461,(LEN(A2461)-5))</f>
        <v>0</v>
      </c>
      <c r="F2461" s="19" t="s">
        <v>215</v>
      </c>
    </row>
    <row r="2462" spans="1:6" ht="14.4">
      <c r="A2462" s="19" t="s">
        <v>240</v>
      </c>
      <c r="B2462" s="1" t="s">
        <v>217</v>
      </c>
      <c r="C2462" t="str">
        <f>RIGHT(A2462,(LEN(A2462)-8))</f>
        <v>0</v>
      </c>
      <c r="F2462" t="str">
        <f t="shared" ref="F2462:F2525" si="676">IF((COUNTA(D2462)&gt;0),CONCATENATE("Övrigt: ",D2462),"")</f>
        <v/>
      </c>
    </row>
    <row r="2463" spans="1:6">
      <c r="A2463" s="19" t="s">
        <v>723</v>
      </c>
      <c r="B2463" s="11" t="s">
        <v>135</v>
      </c>
      <c r="C2463" s="19" t="str">
        <f>MID(A2463,8,(LEN(A2463)-8))</f>
        <v>298319685</v>
      </c>
      <c r="F2463" s="19" t="str">
        <f t="shared" ref="F2463:F2526" si="677">CONCATENATE("[hr][b]",C2464,"[/b] ","[playerid=",C2463,"]")</f>
        <v>[hr][b]Anders Olofsson[/b] [playerid=298319685]</v>
      </c>
    </row>
    <row r="2464" spans="1:6" ht="14.4">
      <c r="A2464" s="19" t="s">
        <v>724</v>
      </c>
      <c r="B2464" s="11" t="s">
        <v>138</v>
      </c>
      <c r="C2464" s="19" t="str">
        <f>RIGHT(A2464,(LEN(A2464)-5))</f>
        <v>Anders Olofsson</v>
      </c>
      <c r="F2464" t="str">
        <f t="shared" ref="F2464" si="678">CONCATENATE(C2465," år och ",C2466," dagar, TSI = ",C2480,", Lön = ",C2479)</f>
        <v>23 år och 97 dagar, TSI = 237560, Lön = 395500</v>
      </c>
    </row>
    <row r="2465" spans="1:6" ht="14.4">
      <c r="A2465" s="19" t="s">
        <v>725</v>
      </c>
      <c r="B2465" s="1" t="s">
        <v>140</v>
      </c>
      <c r="C2465" t="str">
        <f>RIGHT(A2465,(LEN(A2465)-4))</f>
        <v>23</v>
      </c>
      <c r="F2465" t="str">
        <f>CONCATENATE(VLOOKUP(IF((COUNTA(D2468)&gt;0),D2468,VALUE(C2468)),'Lookup tables'!$A$2:$B$42,2,FALSE)," form, ",VLOOKUP(IF((COUNTA(D2469)&gt;0),D2469,VALUE(C2469)),'Lookup tables'!$A$2:$B$42,2,FALSE)," kondition, ",VLOOKUP(IF((COUNTA(D2477)&gt;0),D2477,VALUE(C2477)),'Lookup tables'!$A$2:$B$42,2,FALSE)," rutin")</f>
        <v>enastående form, fenomenal kondition, ypperlig rutin</v>
      </c>
    </row>
    <row r="2466" spans="1:6" ht="14.4">
      <c r="A2466" s="19" t="s">
        <v>489</v>
      </c>
      <c r="B2466" s="1" t="s">
        <v>143</v>
      </c>
      <c r="C2466" t="str">
        <f>RIGHT(A2466,(LEN(A2466)-8))</f>
        <v>97</v>
      </c>
      <c r="F2466" t="str">
        <f>CONCATENATE(IF((COUNTA(C2489)&gt;0),CONCATENATE(C2489,", "),""),IF((LEN(C2496)&gt;0),CONCATENATE(VLOOKUP(VALUE(C2496),'Lookup tables'!$D$25:$E$27,2,FALSE),", "),""),CONCATENATE(VLOOKUP(VALUE(C2478),'Lookup tables'!$A$2:$B$42,2,FALSE)," ledarförmåga, "),CONCATENATE(VLOOKUP(C2491,'Lookup tables'!$D$29:$E$34,2,FALSE),", "),IF(AND((VALUE(C2467)&lt;0),(COUNTA(D2467)&lt;1)),"ingen skada",CONCATENATE("[b]skada +",IF((COUNTA(D2467)&gt;0),D2467,C2467),"[/b]")))</f>
        <v>hyfsad ledarförmåga, kontroversiell person, ingen skada</v>
      </c>
    </row>
    <row r="2467" spans="1:6" ht="14.4">
      <c r="A2467" s="19" t="s">
        <v>144</v>
      </c>
      <c r="B2467" s="1" t="s">
        <v>145</v>
      </c>
      <c r="C2467" t="str">
        <f t="shared" ref="C2467:C2485" si="679">RIGHT(A2467,(LEN(A2467)-4))</f>
        <v>-1</v>
      </c>
      <c r="F2467" t="s">
        <v>146</v>
      </c>
    </row>
    <row r="2468" spans="1:6">
      <c r="A2468" s="19" t="s">
        <v>245</v>
      </c>
      <c r="B2468" s="1" t="s">
        <v>148</v>
      </c>
      <c r="C2468" t="str">
        <f t="shared" si="679"/>
        <v>7</v>
      </c>
      <c r="F2468" s="19" t="str">
        <f t="shared" ref="F2468:F2531" si="680">CONCATENATE("[th]",B2469)</f>
        <v>[th]Kondition</v>
      </c>
    </row>
    <row r="2469" spans="1:6">
      <c r="A2469" s="19" t="s">
        <v>370</v>
      </c>
      <c r="B2469" s="1" t="s">
        <v>150</v>
      </c>
      <c r="C2469" t="str">
        <f t="shared" si="679"/>
        <v>8</v>
      </c>
      <c r="F2469" s="19" t="s">
        <v>151</v>
      </c>
    </row>
    <row r="2470" spans="1:6">
      <c r="A2470" s="19" t="s">
        <v>445</v>
      </c>
      <c r="B2470" s="1" t="s">
        <v>153</v>
      </c>
      <c r="C2470" t="str">
        <f t="shared" si="679"/>
        <v>6</v>
      </c>
      <c r="F2470" s="19" t="str">
        <f>CONCATENATE("[td]",VLOOKUP(IF((COUNTA(D2469)&gt;0),D2469,VALUE(C2469)),'Lookup tables'!$A$2:$B$42,2,FALSE))</f>
        <v>[td]fenomenal</v>
      </c>
    </row>
    <row r="2471" spans="1:6">
      <c r="A2471" s="19" t="s">
        <v>715</v>
      </c>
      <c r="B2471" s="1" t="s">
        <v>155</v>
      </c>
      <c r="C2471" t="str">
        <f t="shared" si="679"/>
        <v>16</v>
      </c>
      <c r="F2471" s="19" t="s">
        <v>141</v>
      </c>
    </row>
    <row r="2472" spans="1:6">
      <c r="A2472" s="19" t="s">
        <v>415</v>
      </c>
      <c r="B2472" s="1" t="s">
        <v>157</v>
      </c>
      <c r="C2472" t="str">
        <f t="shared" si="679"/>
        <v>12</v>
      </c>
      <c r="F2472" s="19" t="str">
        <f t="shared" ref="F2472" si="681">CONCATENATE("[th]",B2476)</f>
        <v>[th]Målvakt</v>
      </c>
    </row>
    <row r="2473" spans="1:6">
      <c r="A2473" s="19" t="s">
        <v>726</v>
      </c>
      <c r="B2473" s="1" t="s">
        <v>159</v>
      </c>
      <c r="C2473" t="str">
        <f t="shared" si="679"/>
        <v>9</v>
      </c>
      <c r="F2473" s="19" t="s">
        <v>151</v>
      </c>
    </row>
    <row r="2474" spans="1:6">
      <c r="A2474" s="19" t="s">
        <v>438</v>
      </c>
      <c r="B2474" s="1" t="s">
        <v>161</v>
      </c>
      <c r="C2474" t="str">
        <f t="shared" si="679"/>
        <v>1</v>
      </c>
      <c r="F2474" s="19" t="str">
        <f>CONCATENATE("[td]",VLOOKUP(IF((COUNTA(D2476)&gt;0),D2476,VALUE(C2476)),'Lookup tables'!$A$2:$B$42,2,FALSE))</f>
        <v>[td]katastrofal</v>
      </c>
    </row>
    <row r="2475" spans="1:6">
      <c r="A2475" s="19" t="s">
        <v>716</v>
      </c>
      <c r="B2475" s="1" t="s">
        <v>163</v>
      </c>
      <c r="C2475" t="str">
        <f t="shared" si="679"/>
        <v>3</v>
      </c>
      <c r="F2475" s="19" t="s">
        <v>164</v>
      </c>
    </row>
    <row r="2476" spans="1:6">
      <c r="A2476" s="19" t="s">
        <v>287</v>
      </c>
      <c r="B2476" s="1" t="s">
        <v>166</v>
      </c>
      <c r="C2476" t="str">
        <f t="shared" si="679"/>
        <v>1</v>
      </c>
      <c r="F2476" s="19" t="s">
        <v>136</v>
      </c>
    </row>
    <row r="2477" spans="1:6">
      <c r="A2477" s="19" t="s">
        <v>717</v>
      </c>
      <c r="B2477" s="1" t="s">
        <v>168</v>
      </c>
      <c r="C2477" t="str">
        <f t="shared" si="679"/>
        <v>6</v>
      </c>
      <c r="F2477" s="19" t="str">
        <f t="shared" ref="F2477" si="682">CONCATENATE("[th]",B2470)</f>
        <v>[th]Spelupplägg</v>
      </c>
    </row>
    <row r="2478" spans="1:6">
      <c r="A2478" s="19" t="s">
        <v>401</v>
      </c>
      <c r="B2478" s="1" t="s">
        <v>170</v>
      </c>
      <c r="C2478" t="str">
        <f t="shared" si="679"/>
        <v>4</v>
      </c>
      <c r="F2478" s="19" t="s">
        <v>151</v>
      </c>
    </row>
    <row r="2479" spans="1:6">
      <c r="A2479" s="19" t="s">
        <v>727</v>
      </c>
      <c r="B2479" s="1" t="s">
        <v>172</v>
      </c>
      <c r="C2479" t="str">
        <f t="shared" si="679"/>
        <v>395500</v>
      </c>
      <c r="F2479" s="19" t="str">
        <f>CONCATENATE("[td]",VLOOKUP(IF((COUNTA(D2470)&gt;0),D2470,VALUE(C2470)),'Lookup tables'!$A$2:$B$42,2,FALSE))</f>
        <v>[td]ypperlig</v>
      </c>
    </row>
    <row r="2480" spans="1:6">
      <c r="A2480" s="19" t="s">
        <v>728</v>
      </c>
      <c r="B2480" s="1" t="s">
        <v>174</v>
      </c>
      <c r="C2480" t="str">
        <f t="shared" si="679"/>
        <v>237560</v>
      </c>
      <c r="F2480" s="19" t="s">
        <v>141</v>
      </c>
    </row>
    <row r="2481" spans="1:6">
      <c r="A2481" s="19" t="s">
        <v>729</v>
      </c>
      <c r="B2481" s="1" t="s">
        <v>176</v>
      </c>
      <c r="C2481" t="str">
        <f t="shared" si="679"/>
        <v>71</v>
      </c>
      <c r="F2481" s="19" t="str">
        <f t="shared" ref="F2481" si="683">CONCATENATE("[th]",B2472)</f>
        <v>[th]Framspel</v>
      </c>
    </row>
    <row r="2482" spans="1:6">
      <c r="A2482" s="19" t="s">
        <v>730</v>
      </c>
      <c r="B2482" s="1" t="s">
        <v>178</v>
      </c>
      <c r="C2482" t="str">
        <f t="shared" si="679"/>
        <v>2</v>
      </c>
      <c r="F2482" s="19" t="s">
        <v>151</v>
      </c>
    </row>
    <row r="2483" spans="1:6">
      <c r="A2483" s="19" t="s">
        <v>179</v>
      </c>
      <c r="B2483" s="1" t="s">
        <v>180</v>
      </c>
      <c r="C2483" t="str">
        <f t="shared" si="679"/>
        <v>0</v>
      </c>
      <c r="F2483" s="19" t="str">
        <f>CONCATENATE("[td]",VLOOKUP(IF((COUNTA(D2472)&gt;0),D2472,VALUE(C2472)),'Lookup tables'!$A$2:$B$42,2,FALSE))</f>
        <v>[td]övernaturlig</v>
      </c>
    </row>
    <row r="2484" spans="1:6">
      <c r="A2484" s="19" t="s">
        <v>181</v>
      </c>
      <c r="B2484" s="1" t="s">
        <v>182</v>
      </c>
      <c r="C2484" t="str">
        <f t="shared" si="679"/>
        <v>0</v>
      </c>
      <c r="F2484" s="19" t="s">
        <v>164</v>
      </c>
    </row>
    <row r="2485" spans="1:6">
      <c r="A2485" s="19" t="s">
        <v>731</v>
      </c>
      <c r="B2485" s="1" t="s">
        <v>184</v>
      </c>
      <c r="C2485" t="str">
        <f t="shared" si="679"/>
        <v>4</v>
      </c>
      <c r="F2485" s="19" t="s">
        <v>136</v>
      </c>
    </row>
    <row r="2486" spans="1:6">
      <c r="A2486" s="19" t="s">
        <v>185</v>
      </c>
      <c r="B2486" s="1" t="s">
        <v>186</v>
      </c>
      <c r="C2486" t="str">
        <f>RIGHT(A2486,(LEN(A2486)-10))</f>
        <v>1</v>
      </c>
      <c r="F2486" s="19" t="str">
        <f t="shared" ref="F2486" si="684">CONCATENATE("[th]",B2473)</f>
        <v>[th]Ytter</v>
      </c>
    </row>
    <row r="2487" spans="1:6">
      <c r="A2487" s="19" t="s">
        <v>187</v>
      </c>
      <c r="B2487" s="1" t="s">
        <v>188</v>
      </c>
      <c r="C2487" t="str">
        <f>RIGHT(A2487,(LEN(A2487)-9))</f>
        <v>0</v>
      </c>
      <c r="F2487" s="19" t="s">
        <v>151</v>
      </c>
    </row>
    <row r="2488" spans="1:6">
      <c r="A2488" s="19" t="s">
        <v>406</v>
      </c>
      <c r="B2488" s="1" t="s">
        <v>190</v>
      </c>
      <c r="C2488" t="str">
        <f>RIGHT(A2488,(LEN(A2488)-11))</f>
        <v>2</v>
      </c>
      <c r="F2488" s="19" t="str">
        <f>CONCATENATE("[td]",VLOOKUP(IF((COUNTA(D2473)&gt;0),D2473,VALUE(C2473)),'Lookup tables'!$A$2:$B$42,2,FALSE))</f>
        <v>[td]unik</v>
      </c>
    </row>
    <row r="2489" spans="1:6">
      <c r="A2489" s="19" t="s">
        <v>407</v>
      </c>
      <c r="B2489" s="1" t="s">
        <v>190</v>
      </c>
      <c r="F2489" s="19" t="s">
        <v>141</v>
      </c>
    </row>
    <row r="2490" spans="1:6">
      <c r="A2490" s="19" t="s">
        <v>293</v>
      </c>
      <c r="B2490" s="1" t="s">
        <v>193</v>
      </c>
      <c r="C2490" t="str">
        <f>RIGHT(A2490,(LEN(A2490)-11))</f>
        <v>1</v>
      </c>
      <c r="F2490" s="19" t="str">
        <f t="shared" ref="F2490" si="685">CONCATENATE("[th]",B2475)</f>
        <v>[th]Försvar</v>
      </c>
    </row>
    <row r="2491" spans="1:6">
      <c r="A2491" s="19" t="s">
        <v>294</v>
      </c>
      <c r="B2491" s="1" t="s">
        <v>193</v>
      </c>
      <c r="C2491" t="str">
        <f>RIGHT(A2491,(LEN(A2491)-16))</f>
        <v>controversial person</v>
      </c>
      <c r="F2491" s="19" t="s">
        <v>151</v>
      </c>
    </row>
    <row r="2492" spans="1:6">
      <c r="A2492" s="19" t="s">
        <v>235</v>
      </c>
      <c r="B2492" s="1" t="s">
        <v>196</v>
      </c>
      <c r="C2492" t="str">
        <f>RIGHT(A2492,(LEN(A2492)-8))</f>
        <v>3</v>
      </c>
      <c r="F2492" s="19" t="str">
        <f>CONCATENATE("[td]",VLOOKUP(IF((COUNTA(D2475)&gt;0),D2475,VALUE(C2475)),'Lookup tables'!$A$2:$B$42,2,FALSE))</f>
        <v>[td]dålig</v>
      </c>
    </row>
    <row r="2493" spans="1:6">
      <c r="A2493" s="19" t="s">
        <v>236</v>
      </c>
      <c r="B2493" s="1" t="s">
        <v>196</v>
      </c>
      <c r="C2493" t="str">
        <f>RIGHT(A2493,(LEN(A2493)-13))</f>
        <v>upright</v>
      </c>
      <c r="F2493" s="19" t="s">
        <v>164</v>
      </c>
    </row>
    <row r="2494" spans="1:6">
      <c r="A2494" s="19" t="s">
        <v>274</v>
      </c>
      <c r="B2494" s="1" t="s">
        <v>199</v>
      </c>
      <c r="C2494" t="str">
        <f>RIGHT(A2494,(LEN(A2494)-15))</f>
        <v>2</v>
      </c>
      <c r="F2494" s="19" t="s">
        <v>136</v>
      </c>
    </row>
    <row r="2495" spans="1:6">
      <c r="A2495" s="19" t="s">
        <v>275</v>
      </c>
      <c r="B2495" s="1" t="s">
        <v>199</v>
      </c>
      <c r="C2495" t="str">
        <f>RIGHT(A2495,(LEN(A2495)-20))</f>
        <v>balanced</v>
      </c>
      <c r="F2495" s="19" t="str">
        <f t="shared" ref="F2495" si="686">CONCATENATE("[th]",B2471)</f>
        <v>[th]Målgörare</v>
      </c>
    </row>
    <row r="2496" spans="1:6">
      <c r="A2496" s="19" t="s">
        <v>237</v>
      </c>
      <c r="B2496" s="1" t="s">
        <v>202</v>
      </c>
      <c r="C2496" t="str">
        <f>RIGHT(A2496,(LEN(A2496)-12))</f>
        <v/>
      </c>
      <c r="F2496" s="19" t="s">
        <v>151</v>
      </c>
    </row>
    <row r="2497" spans="1:6">
      <c r="A2497" s="19" t="s">
        <v>238</v>
      </c>
      <c r="B2497" s="1" t="s">
        <v>204</v>
      </c>
      <c r="C2497" t="str">
        <f>RIGHT(A2497,(LEN(A2497)-13))</f>
        <v/>
      </c>
      <c r="F2497" s="19" t="str">
        <f>CONCATENATE("[td]",VLOOKUP(IF((COUNTA(D2471)&gt;0),D2471,VALUE(C2471)),'Lookup tables'!$A$2:$B$42,2,FALSE))</f>
        <v>[td]utomjordisk</v>
      </c>
    </row>
    <row r="2498" spans="1:6">
      <c r="A2498" s="19" t="s">
        <v>205</v>
      </c>
      <c r="B2498" s="1" t="s">
        <v>206</v>
      </c>
      <c r="C2498" t="str">
        <f>RIGHT(A2498,(LEN(A2498)-7))</f>
        <v>0</v>
      </c>
      <c r="F2498" s="19" t="s">
        <v>141</v>
      </c>
    </row>
    <row r="2499" spans="1:6">
      <c r="A2499" s="19"/>
      <c r="B2499" s="1" t="s">
        <v>208</v>
      </c>
      <c r="C2499" t="e">
        <f>RIGHT(A2499,(LEN(A2499)-13))</f>
        <v>#VALUE!</v>
      </c>
      <c r="F2499" s="19" t="str">
        <f t="shared" ref="F2499" si="687">CONCATENATE("[th]",B2474)</f>
        <v>[th]Fasta situationer</v>
      </c>
    </row>
    <row r="2500" spans="1:6">
      <c r="A2500" s="19" t="s">
        <v>209</v>
      </c>
      <c r="B2500" s="1" t="s">
        <v>210</v>
      </c>
      <c r="C2500" t="str">
        <f>RIGHT(A2500,(LEN(A2500)-15))</f>
        <v>0</v>
      </c>
      <c r="F2500" s="19" t="s">
        <v>151</v>
      </c>
    </row>
    <row r="2501" spans="1:6">
      <c r="A2501" s="19" t="s">
        <v>211</v>
      </c>
      <c r="B2501" s="1" t="s">
        <v>212</v>
      </c>
      <c r="C2501" t="str">
        <f>RIGHT(A2501,(LEN(A2501)-15))</f>
        <v>3000</v>
      </c>
      <c r="F2501" s="19" t="str">
        <f>CONCATENATE("[td]",VLOOKUP(IF((COUNTA(D2474)&gt;0),D2474,VALUE(C2474)),'Lookup tables'!$A$2:$B$42,2,FALSE))</f>
        <v>[td]katastrofal</v>
      </c>
    </row>
    <row r="2502" spans="1:6">
      <c r="A2502" s="19" t="s">
        <v>239</v>
      </c>
      <c r="B2502" s="1" t="s">
        <v>214</v>
      </c>
      <c r="C2502" t="str">
        <f>RIGHT(A2502,(LEN(A2502)-5))</f>
        <v>0</v>
      </c>
      <c r="F2502" s="19" t="s">
        <v>215</v>
      </c>
    </row>
    <row r="2503" spans="1:6" ht="14.4">
      <c r="A2503" s="19" t="s">
        <v>557</v>
      </c>
      <c r="B2503" s="1" t="s">
        <v>217</v>
      </c>
      <c r="C2503" t="str">
        <f>RIGHT(A2503,(LEN(A2503)-8))</f>
        <v>13</v>
      </c>
      <c r="F2503" t="str">
        <f t="shared" ref="F2503:F2566" si="688">IF((COUNTA(D2503)&gt;0),CONCATENATE("Övrigt: ",D2503),"")</f>
        <v/>
      </c>
    </row>
    <row r="2504" spans="1:6">
      <c r="A2504" s="19" t="s">
        <v>732</v>
      </c>
      <c r="B2504" s="11" t="s">
        <v>135</v>
      </c>
      <c r="C2504" s="19" t="str">
        <f>MID(A2504,8,(LEN(A2504)-8))</f>
        <v>272697299</v>
      </c>
      <c r="F2504" s="19" t="str">
        <f t="shared" ref="F2504:F2567" si="689">CONCATENATE("[hr][b]",C2505,"[/b] ","[playerid=",C2504,"]")</f>
        <v>[hr][b]Björn Falander[/b] [playerid=272697299]</v>
      </c>
    </row>
    <row r="2505" spans="1:6" ht="14.4">
      <c r="A2505" s="19" t="s">
        <v>733</v>
      </c>
      <c r="B2505" s="11" t="s">
        <v>138</v>
      </c>
      <c r="C2505" s="19" t="str">
        <f>RIGHT(A2505,(LEN(A2505)-5))</f>
        <v>Björn Falander</v>
      </c>
      <c r="F2505" t="str">
        <f t="shared" ref="F2505" si="690">CONCATENATE(C2506," år och ",C2507," dagar, TSI = ",C2521,", Lön = ",C2520)</f>
        <v>26 år och 3 dagar, TSI = 281620, Lön = 514600</v>
      </c>
    </row>
    <row r="2506" spans="1:6" ht="14.4">
      <c r="A2506" s="19" t="s">
        <v>243</v>
      </c>
      <c r="B2506" s="1" t="s">
        <v>140</v>
      </c>
      <c r="C2506" t="str">
        <f>RIGHT(A2506,(LEN(A2506)-4))</f>
        <v>26</v>
      </c>
      <c r="F2506" t="str">
        <f>CONCATENATE(VLOOKUP(IF((COUNTA(D2509)&gt;0),D2509,VALUE(C2509)),'Lookup tables'!$A$2:$B$42,2,FALSE)," form, ",VLOOKUP(IF((COUNTA(D2510)&gt;0),D2510,VALUE(C2510)),'Lookup tables'!$A$2:$B$42,2,FALSE)," kondition, ",VLOOKUP(IF((COUNTA(D2518)&gt;0),D2518,VALUE(C2518)),'Lookup tables'!$A$2:$B$42,2,FALSE)," rutin")</f>
        <v>hyfsad form, enastående kondition, fenomenal rutin</v>
      </c>
    </row>
    <row r="2507" spans="1:6" ht="14.4">
      <c r="A2507" s="19" t="s">
        <v>511</v>
      </c>
      <c r="B2507" s="1" t="s">
        <v>143</v>
      </c>
      <c r="C2507" t="str">
        <f>RIGHT(A2507,(LEN(A2507)-8))</f>
        <v>3</v>
      </c>
      <c r="F2507" t="str">
        <f>CONCATENATE(IF((COUNTA(C2530)&gt;0),CONCATENATE(C2530,", "),""),IF((LEN(C2537)&gt;0),CONCATENATE(VLOOKUP(VALUE(C2537),'Lookup tables'!$D$25:$E$27,2,FALSE),", "),""),CONCATENATE(VLOOKUP(VALUE(C2519),'Lookup tables'!$A$2:$B$42,2,FALSE)," ledarförmåga, "),CONCATENATE(VLOOKUP(C2532,'Lookup tables'!$D$29:$E$34,2,FALSE),", "),IF(AND((VALUE(C2508)&lt;0),(COUNTA(D2508)&lt;1)),"ingen skada",CONCATENATE("[b]skada +",IF((COUNTA(D2508)&gt;0),D2508,C2508),"[/b]")))</f>
        <v>usel ledarförmåga, kontroversiell person, ingen skada</v>
      </c>
    </row>
    <row r="2508" spans="1:6" ht="14.4">
      <c r="A2508" s="19" t="s">
        <v>144</v>
      </c>
      <c r="B2508" s="1" t="s">
        <v>145</v>
      </c>
      <c r="C2508" t="str">
        <f t="shared" ref="C2508:C2526" si="691">RIGHT(A2508,(LEN(A2508)-4))</f>
        <v>-1</v>
      </c>
      <c r="F2508" t="s">
        <v>146</v>
      </c>
    </row>
    <row r="2509" spans="1:6">
      <c r="A2509" s="19" t="s">
        <v>305</v>
      </c>
      <c r="B2509" s="1" t="s">
        <v>148</v>
      </c>
      <c r="C2509" t="str">
        <f t="shared" si="691"/>
        <v>4</v>
      </c>
      <c r="F2509" s="19" t="str">
        <f t="shared" ref="F2509:F2572" si="692">CONCATENATE("[th]",B2510)</f>
        <v>[th]Kondition</v>
      </c>
    </row>
    <row r="2510" spans="1:6">
      <c r="A2510" s="19" t="s">
        <v>223</v>
      </c>
      <c r="B2510" s="1" t="s">
        <v>150</v>
      </c>
      <c r="C2510" t="str">
        <f t="shared" si="691"/>
        <v>7</v>
      </c>
      <c r="F2510" s="19" t="s">
        <v>151</v>
      </c>
    </row>
    <row r="2511" spans="1:6">
      <c r="A2511" s="19" t="s">
        <v>246</v>
      </c>
      <c r="B2511" s="1" t="s">
        <v>153</v>
      </c>
      <c r="C2511" t="str">
        <f t="shared" si="691"/>
        <v>3</v>
      </c>
      <c r="F2511" s="19" t="str">
        <f>CONCATENATE("[td]",VLOOKUP(IF((COUNTA(D2510)&gt;0),D2510,VALUE(C2510)),'Lookup tables'!$A$2:$B$42,2,FALSE))</f>
        <v>[td]enastående</v>
      </c>
    </row>
    <row r="2512" spans="1:6">
      <c r="A2512" s="19" t="s">
        <v>708</v>
      </c>
      <c r="B2512" s="1" t="s">
        <v>155</v>
      </c>
      <c r="C2512" t="str">
        <f t="shared" si="691"/>
        <v>17</v>
      </c>
      <c r="F2512" s="19" t="s">
        <v>141</v>
      </c>
    </row>
    <row r="2513" spans="1:6">
      <c r="A2513" s="19" t="s">
        <v>584</v>
      </c>
      <c r="B2513" s="1" t="s">
        <v>157</v>
      </c>
      <c r="C2513" t="str">
        <f t="shared" si="691"/>
        <v>14</v>
      </c>
      <c r="F2513" s="19" t="str">
        <f t="shared" ref="F2513" si="693">CONCATENATE("[th]",B2517)</f>
        <v>[th]Målvakt</v>
      </c>
    </row>
    <row r="2514" spans="1:6">
      <c r="A2514" s="19" t="s">
        <v>480</v>
      </c>
      <c r="B2514" s="1" t="s">
        <v>159</v>
      </c>
      <c r="C2514" t="str">
        <f t="shared" si="691"/>
        <v>4</v>
      </c>
      <c r="F2514" s="19" t="s">
        <v>151</v>
      </c>
    </row>
    <row r="2515" spans="1:6">
      <c r="A2515" s="19" t="s">
        <v>521</v>
      </c>
      <c r="B2515" s="1" t="s">
        <v>161</v>
      </c>
      <c r="C2515" t="str">
        <f t="shared" si="691"/>
        <v>4</v>
      </c>
      <c r="F2515" s="19" t="str">
        <f>CONCATENATE("[td]",VLOOKUP(IF((COUNTA(D2517)&gt;0),D2517,VALUE(C2517)),'Lookup tables'!$A$2:$B$42,2,FALSE))</f>
        <v>[td]katastrofal</v>
      </c>
    </row>
    <row r="2516" spans="1:6">
      <c r="A2516" s="19" t="s">
        <v>627</v>
      </c>
      <c r="B2516" s="1" t="s">
        <v>163</v>
      </c>
      <c r="C2516" t="str">
        <f t="shared" si="691"/>
        <v>5</v>
      </c>
      <c r="F2516" s="19" t="s">
        <v>164</v>
      </c>
    </row>
    <row r="2517" spans="1:6">
      <c r="A2517" s="19" t="s">
        <v>287</v>
      </c>
      <c r="B2517" s="1" t="s">
        <v>166</v>
      </c>
      <c r="C2517" t="str">
        <f t="shared" si="691"/>
        <v>1</v>
      </c>
      <c r="F2517" s="19" t="s">
        <v>136</v>
      </c>
    </row>
    <row r="2518" spans="1:6">
      <c r="A2518" s="19" t="s">
        <v>228</v>
      </c>
      <c r="B2518" s="1" t="s">
        <v>168</v>
      </c>
      <c r="C2518" t="str">
        <f t="shared" si="691"/>
        <v>8</v>
      </c>
      <c r="F2518" s="19" t="str">
        <f t="shared" ref="F2518" si="694">CONCATENATE("[th]",B2511)</f>
        <v>[th]Spelupplägg</v>
      </c>
    </row>
    <row r="2519" spans="1:6">
      <c r="A2519" s="19" t="s">
        <v>439</v>
      </c>
      <c r="B2519" s="1" t="s">
        <v>170</v>
      </c>
      <c r="C2519" t="str">
        <f t="shared" si="691"/>
        <v>2</v>
      </c>
      <c r="F2519" s="19" t="s">
        <v>151</v>
      </c>
    </row>
    <row r="2520" spans="1:6">
      <c r="A2520" s="19" t="s">
        <v>734</v>
      </c>
      <c r="B2520" s="1" t="s">
        <v>172</v>
      </c>
      <c r="C2520" t="str">
        <f t="shared" si="691"/>
        <v>514600</v>
      </c>
      <c r="F2520" s="19" t="str">
        <f>CONCATENATE("[td]",VLOOKUP(IF((COUNTA(D2511)&gt;0),D2511,VALUE(C2511)),'Lookup tables'!$A$2:$B$42,2,FALSE))</f>
        <v>[td]dålig</v>
      </c>
    </row>
    <row r="2521" spans="1:6">
      <c r="A2521" s="19" t="s">
        <v>735</v>
      </c>
      <c r="B2521" s="1" t="s">
        <v>174</v>
      </c>
      <c r="C2521" t="str">
        <f t="shared" si="691"/>
        <v>281620</v>
      </c>
      <c r="F2521" s="19" t="s">
        <v>141</v>
      </c>
    </row>
    <row r="2522" spans="1:6">
      <c r="A2522" s="19" t="s">
        <v>736</v>
      </c>
      <c r="B2522" s="1" t="s">
        <v>176</v>
      </c>
      <c r="C2522" t="str">
        <f t="shared" si="691"/>
        <v>87</v>
      </c>
      <c r="F2522" s="19" t="str">
        <f t="shared" ref="F2522" si="695">CONCATENATE("[th]",B2513)</f>
        <v>[th]Framspel</v>
      </c>
    </row>
    <row r="2523" spans="1:6">
      <c r="A2523" s="19" t="s">
        <v>177</v>
      </c>
      <c r="B2523" s="1" t="s">
        <v>178</v>
      </c>
      <c r="C2523" t="str">
        <f t="shared" si="691"/>
        <v>0</v>
      </c>
      <c r="F2523" s="19" t="s">
        <v>151</v>
      </c>
    </row>
    <row r="2524" spans="1:6">
      <c r="A2524" s="19" t="s">
        <v>179</v>
      </c>
      <c r="B2524" s="1" t="s">
        <v>180</v>
      </c>
      <c r="C2524" t="str">
        <f t="shared" si="691"/>
        <v>0</v>
      </c>
      <c r="F2524" s="19" t="str">
        <f>CONCATENATE("[td]",VLOOKUP(IF((COUNTA(D2513)&gt;0),D2513,VALUE(C2513)),'Lookup tables'!$A$2:$B$42,2,FALSE))</f>
        <v>[td]himmelsk</v>
      </c>
    </row>
    <row r="2525" spans="1:6">
      <c r="A2525" s="19" t="s">
        <v>181</v>
      </c>
      <c r="B2525" s="1" t="s">
        <v>182</v>
      </c>
      <c r="C2525" t="str">
        <f t="shared" si="691"/>
        <v>0</v>
      </c>
      <c r="F2525" s="19" t="s">
        <v>164</v>
      </c>
    </row>
    <row r="2526" spans="1:6">
      <c r="A2526" s="19" t="s">
        <v>721</v>
      </c>
      <c r="B2526" s="1" t="s">
        <v>184</v>
      </c>
      <c r="C2526" t="str">
        <f t="shared" si="691"/>
        <v>5</v>
      </c>
      <c r="F2526" s="19" t="s">
        <v>136</v>
      </c>
    </row>
    <row r="2527" spans="1:6">
      <c r="A2527" s="19" t="s">
        <v>185</v>
      </c>
      <c r="B2527" s="1" t="s">
        <v>186</v>
      </c>
      <c r="C2527" t="str">
        <f>RIGHT(A2527,(LEN(A2527)-10))</f>
        <v>1</v>
      </c>
      <c r="F2527" s="19" t="str">
        <f t="shared" ref="F2527" si="696">CONCATENATE("[th]",B2514)</f>
        <v>[th]Ytter</v>
      </c>
    </row>
    <row r="2528" spans="1:6">
      <c r="A2528" s="19" t="s">
        <v>187</v>
      </c>
      <c r="B2528" s="1" t="s">
        <v>188</v>
      </c>
      <c r="C2528" t="str">
        <f>RIGHT(A2528,(LEN(A2528)-9))</f>
        <v>0</v>
      </c>
      <c r="F2528" s="19" t="s">
        <v>151</v>
      </c>
    </row>
    <row r="2529" spans="1:6">
      <c r="A2529" s="19" t="s">
        <v>363</v>
      </c>
      <c r="B2529" s="1" t="s">
        <v>190</v>
      </c>
      <c r="C2529" t="str">
        <f>RIGHT(A2529,(LEN(A2529)-11))</f>
        <v>5</v>
      </c>
      <c r="F2529" s="19" t="str">
        <f>CONCATENATE("[td]",VLOOKUP(IF((COUNTA(D2514)&gt;0),D2514,VALUE(C2514)),'Lookup tables'!$A$2:$B$42,2,FALSE))</f>
        <v>[td]hyfsad</v>
      </c>
    </row>
    <row r="2530" spans="1:6">
      <c r="A2530" s="19" t="s">
        <v>364</v>
      </c>
      <c r="B2530" s="1" t="s">
        <v>190</v>
      </c>
      <c r="F2530" s="19" t="s">
        <v>141</v>
      </c>
    </row>
    <row r="2531" spans="1:6">
      <c r="A2531" s="19" t="s">
        <v>293</v>
      </c>
      <c r="B2531" s="1" t="s">
        <v>193</v>
      </c>
      <c r="C2531" t="str">
        <f>RIGHT(A2531,(LEN(A2531)-11))</f>
        <v>1</v>
      </c>
      <c r="F2531" s="19" t="str">
        <f t="shared" ref="F2531" si="697">CONCATENATE("[th]",B2516)</f>
        <v>[th]Försvar</v>
      </c>
    </row>
    <row r="2532" spans="1:6">
      <c r="A2532" s="19" t="s">
        <v>294</v>
      </c>
      <c r="B2532" s="1" t="s">
        <v>193</v>
      </c>
      <c r="C2532" t="str">
        <f>RIGHT(A2532,(LEN(A2532)-16))</f>
        <v>controversial person</v>
      </c>
      <c r="F2532" s="19" t="s">
        <v>151</v>
      </c>
    </row>
    <row r="2533" spans="1:6">
      <c r="A2533" s="19" t="s">
        <v>235</v>
      </c>
      <c r="B2533" s="1" t="s">
        <v>196</v>
      </c>
      <c r="C2533" t="str">
        <f>RIGHT(A2533,(LEN(A2533)-8))</f>
        <v>3</v>
      </c>
      <c r="F2533" s="19" t="str">
        <f>CONCATENATE("[td]",VLOOKUP(IF((COUNTA(D2516)&gt;0),D2516,VALUE(C2516)),'Lookup tables'!$A$2:$B$42,2,FALSE))</f>
        <v>[td]bra</v>
      </c>
    </row>
    <row r="2534" spans="1:6">
      <c r="A2534" s="19" t="s">
        <v>236</v>
      </c>
      <c r="B2534" s="1" t="s">
        <v>196</v>
      </c>
      <c r="C2534" t="str">
        <f>RIGHT(A2534,(LEN(A2534)-13))</f>
        <v>upright</v>
      </c>
      <c r="F2534" s="19" t="s">
        <v>164</v>
      </c>
    </row>
    <row r="2535" spans="1:6">
      <c r="A2535" s="19" t="s">
        <v>274</v>
      </c>
      <c r="B2535" s="1" t="s">
        <v>199</v>
      </c>
      <c r="C2535" t="str">
        <f>RIGHT(A2535,(LEN(A2535)-15))</f>
        <v>2</v>
      </c>
      <c r="F2535" s="19" t="s">
        <v>136</v>
      </c>
    </row>
    <row r="2536" spans="1:6">
      <c r="A2536" s="19" t="s">
        <v>275</v>
      </c>
      <c r="B2536" s="1" t="s">
        <v>199</v>
      </c>
      <c r="C2536" t="str">
        <f>RIGHT(A2536,(LEN(A2536)-20))</f>
        <v>balanced</v>
      </c>
      <c r="F2536" s="19" t="str">
        <f t="shared" ref="F2536" si="698">CONCATENATE("[th]",B2512)</f>
        <v>[th]Målgörare</v>
      </c>
    </row>
    <row r="2537" spans="1:6">
      <c r="A2537" s="19" t="s">
        <v>237</v>
      </c>
      <c r="B2537" s="1" t="s">
        <v>202</v>
      </c>
      <c r="C2537" t="str">
        <f>RIGHT(A2537,(LEN(A2537)-12))</f>
        <v/>
      </c>
      <c r="F2537" s="19" t="s">
        <v>151</v>
      </c>
    </row>
    <row r="2538" spans="1:6">
      <c r="A2538" s="19" t="s">
        <v>238</v>
      </c>
      <c r="B2538" s="1" t="s">
        <v>204</v>
      </c>
      <c r="C2538" t="str">
        <f>RIGHT(A2538,(LEN(A2538)-13))</f>
        <v/>
      </c>
      <c r="F2538" s="19" t="str">
        <f>CONCATENATE("[td]",VLOOKUP(IF((COUNTA(D2512)&gt;0),D2512,VALUE(C2512)),'Lookup tables'!$A$2:$B$42,2,FALSE))</f>
        <v>[td]mytomspunnen</v>
      </c>
    </row>
    <row r="2539" spans="1:6">
      <c r="A2539" s="19" t="s">
        <v>205</v>
      </c>
      <c r="B2539" s="1" t="s">
        <v>206</v>
      </c>
      <c r="C2539" t="str">
        <f>RIGHT(A2539,(LEN(A2539)-7))</f>
        <v>0</v>
      </c>
      <c r="F2539" s="19" t="s">
        <v>141</v>
      </c>
    </row>
    <row r="2540" spans="1:6">
      <c r="A2540" s="19" t="s">
        <v>737</v>
      </c>
      <c r="B2540" s="1" t="s">
        <v>208</v>
      </c>
      <c r="C2540" t="str">
        <f>RIGHT(A2540,(LEN(A2540)-13))</f>
        <v>22</v>
      </c>
      <c r="F2540" s="19" t="str">
        <f t="shared" ref="F2540" si="699">CONCATENATE("[th]",B2515)</f>
        <v>[th]Fasta situationer</v>
      </c>
    </row>
    <row r="2541" spans="1:6">
      <c r="A2541" s="19" t="s">
        <v>209</v>
      </c>
      <c r="B2541" s="1" t="s">
        <v>210</v>
      </c>
      <c r="C2541" t="str">
        <f>RIGHT(A2541,(LEN(A2541)-15))</f>
        <v>0</v>
      </c>
      <c r="F2541" s="19" t="s">
        <v>151</v>
      </c>
    </row>
    <row r="2542" spans="1:6">
      <c r="A2542" s="19" t="s">
        <v>211</v>
      </c>
      <c r="B2542" s="1" t="s">
        <v>212</v>
      </c>
      <c r="C2542" t="str">
        <f>RIGHT(A2542,(LEN(A2542)-15))</f>
        <v>3000</v>
      </c>
      <c r="F2542" s="19" t="str">
        <f>CONCATENATE("[td]",VLOOKUP(IF((COUNTA(D2515)&gt;0),D2515,VALUE(C2515)),'Lookup tables'!$A$2:$B$42,2,FALSE))</f>
        <v>[td]hyfsad</v>
      </c>
    </row>
    <row r="2543" spans="1:6">
      <c r="A2543" s="19" t="s">
        <v>239</v>
      </c>
      <c r="B2543" s="1" t="s">
        <v>214</v>
      </c>
      <c r="C2543" t="str">
        <f>RIGHT(A2543,(LEN(A2543)-5))</f>
        <v>0</v>
      </c>
      <c r="F2543" s="19" t="s">
        <v>215</v>
      </c>
    </row>
    <row r="2544" spans="1:6" ht="14.4">
      <c r="A2544" s="19" t="s">
        <v>686</v>
      </c>
      <c r="B2544" s="1" t="s">
        <v>217</v>
      </c>
      <c r="C2544" t="str">
        <f>RIGHT(A2544,(LEN(A2544)-8))</f>
        <v>9</v>
      </c>
      <c r="F2544" t="str">
        <f t="shared" ref="F2544:F2607" si="700">IF((COUNTA(D2544)&gt;0),CONCATENATE("Övrigt: ",D2544),"")</f>
        <v/>
      </c>
    </row>
    <row r="2545" spans="1:6">
      <c r="A2545" s="19" t="s">
        <v>738</v>
      </c>
      <c r="B2545" s="11" t="s">
        <v>135</v>
      </c>
      <c r="C2545" s="19" t="str">
        <f>MID(A2545,8,(LEN(A2545)-8))</f>
        <v>248158195</v>
      </c>
      <c r="F2545" s="19" t="str">
        <f t="shared" ref="F2545:F2608" si="701">CONCATENATE("[hr][b]",C2546,"[/b] ","[playerid=",C2545,"]")</f>
        <v>[hr][b]Frej Beckborn[/b] [playerid=248158195]</v>
      </c>
    </row>
    <row r="2546" spans="1:6" ht="14.4">
      <c r="A2546" s="19" t="s">
        <v>739</v>
      </c>
      <c r="B2546" s="11" t="s">
        <v>138</v>
      </c>
      <c r="C2546" s="19" t="str">
        <f>RIGHT(A2546,(LEN(A2546)-5))</f>
        <v>Frej Beckborn</v>
      </c>
      <c r="F2546" t="str">
        <f t="shared" ref="F2546" si="702">CONCATENATE(C2547," år och ",C2548," dagar, TSI = ",C2562,", Lön = ",C2561)</f>
        <v>27 år och 108 dagar, TSI = 301390, Lön = 325800</v>
      </c>
    </row>
    <row r="2547" spans="1:6" ht="14.4">
      <c r="A2547" s="19" t="s">
        <v>220</v>
      </c>
      <c r="B2547" s="1" t="s">
        <v>140</v>
      </c>
      <c r="C2547" t="str">
        <f>RIGHT(A2547,(LEN(A2547)-4))</f>
        <v>27</v>
      </c>
      <c r="F2547" t="str">
        <f>CONCATENATE(VLOOKUP(IF((COUNTA(D2550)&gt;0),D2550,VALUE(C2550)),'Lookup tables'!$A$2:$B$42,2,FALSE)," form, ",VLOOKUP(IF((COUNTA(D2551)&gt;0),D2551,VALUE(C2551)),'Lookup tables'!$A$2:$B$42,2,FALSE)," kondition, ",VLOOKUP(IF((COUNTA(D2559)&gt;0),D2559,VALUE(C2559)),'Lookup tables'!$A$2:$B$42,2,FALSE)," rutin")</f>
        <v>enastående form, enastående kondition, unik rutin</v>
      </c>
    </row>
    <row r="2548" spans="1:6" ht="14.4">
      <c r="A2548" s="19" t="s">
        <v>707</v>
      </c>
      <c r="B2548" s="1" t="s">
        <v>143</v>
      </c>
      <c r="C2548" t="str">
        <f>RIGHT(A2548,(LEN(A2548)-8))</f>
        <v>108</v>
      </c>
      <c r="F2548" t="str">
        <f>CONCATENATE(IF((COUNTA(C2571)&gt;0),CONCATENATE(C2571,", "),""),IF((LEN(C2578)&gt;0),CONCATENATE(VLOOKUP(VALUE(C2578),'Lookup tables'!$D$25:$E$27,2,FALSE),", "),""),CONCATENATE(VLOOKUP(VALUE(C2560),'Lookup tables'!$A$2:$B$42,2,FALSE)," ledarförmåga, "),CONCATENATE(VLOOKUP(C2573,'Lookup tables'!$D$29:$E$34,2,FALSE),", "),IF(AND((VALUE(C2549)&lt;0),(COUNTA(D2549)&lt;1)),"ingen skada",CONCATENATE("[b]skada +",IF((COUNTA(D2549)&gt;0),D2549,C2549),"[/b]")))</f>
        <v>bra ledarförmåga, populär kille, ingen skada</v>
      </c>
    </row>
    <row r="2549" spans="1:6" ht="14.4">
      <c r="A2549" s="19" t="s">
        <v>144</v>
      </c>
      <c r="B2549" s="1" t="s">
        <v>145</v>
      </c>
      <c r="C2549" t="str">
        <f t="shared" ref="C2549:C2567" si="703">RIGHT(A2549,(LEN(A2549)-4))</f>
        <v>-1</v>
      </c>
      <c r="F2549" t="s">
        <v>146</v>
      </c>
    </row>
    <row r="2550" spans="1:6">
      <c r="A2550" s="19" t="s">
        <v>245</v>
      </c>
      <c r="B2550" s="1" t="s">
        <v>148</v>
      </c>
      <c r="C2550" t="str">
        <f t="shared" si="703"/>
        <v>7</v>
      </c>
      <c r="F2550" s="19" t="str">
        <f t="shared" ref="F2550:F2613" si="704">CONCATENATE("[th]",B2551)</f>
        <v>[th]Kondition</v>
      </c>
    </row>
    <row r="2551" spans="1:6">
      <c r="A2551" s="19" t="s">
        <v>223</v>
      </c>
      <c r="B2551" s="1" t="s">
        <v>150</v>
      </c>
      <c r="C2551" t="str">
        <f t="shared" si="703"/>
        <v>7</v>
      </c>
      <c r="F2551" s="19" t="s">
        <v>151</v>
      </c>
    </row>
    <row r="2552" spans="1:6">
      <c r="A2552" s="19" t="s">
        <v>246</v>
      </c>
      <c r="B2552" s="1" t="s">
        <v>153</v>
      </c>
      <c r="C2552" t="str">
        <f t="shared" si="703"/>
        <v>3</v>
      </c>
      <c r="F2552" s="19" t="str">
        <f>CONCATENATE("[td]",VLOOKUP(IF((COUNTA(D2551)&gt;0),D2551,VALUE(C2551)),'Lookup tables'!$A$2:$B$42,2,FALSE))</f>
        <v>[td]enastående</v>
      </c>
    </row>
    <row r="2553" spans="1:6">
      <c r="A2553" s="19" t="s">
        <v>740</v>
      </c>
      <c r="B2553" s="1" t="s">
        <v>155</v>
      </c>
      <c r="C2553" t="str">
        <f t="shared" si="703"/>
        <v>15</v>
      </c>
      <c r="F2553" s="19" t="s">
        <v>141</v>
      </c>
    </row>
    <row r="2554" spans="1:6">
      <c r="A2554" s="19" t="s">
        <v>535</v>
      </c>
      <c r="B2554" s="1" t="s">
        <v>157</v>
      </c>
      <c r="C2554" t="str">
        <f t="shared" si="703"/>
        <v>11</v>
      </c>
      <c r="F2554" s="19" t="str">
        <f t="shared" ref="F2554" si="705">CONCATENATE("[th]",B2558)</f>
        <v>[th]Målvakt</v>
      </c>
    </row>
    <row r="2555" spans="1:6">
      <c r="A2555" s="19" t="s">
        <v>381</v>
      </c>
      <c r="B2555" s="1" t="s">
        <v>159</v>
      </c>
      <c r="C2555" t="str">
        <f t="shared" si="703"/>
        <v>15</v>
      </c>
      <c r="F2555" s="19" t="s">
        <v>151</v>
      </c>
    </row>
    <row r="2556" spans="1:6">
      <c r="A2556" s="19" t="s">
        <v>585</v>
      </c>
      <c r="B2556" s="1" t="s">
        <v>161</v>
      </c>
      <c r="C2556" t="str">
        <f t="shared" si="703"/>
        <v>5</v>
      </c>
      <c r="F2556" s="19" t="str">
        <f>CONCATENATE("[td]",VLOOKUP(IF((COUNTA(D2558)&gt;0),D2558,VALUE(C2558)),'Lookup tables'!$A$2:$B$42,2,FALSE))</f>
        <v>[td]katastrofal</v>
      </c>
    </row>
    <row r="2557" spans="1:6">
      <c r="A2557" s="19" t="s">
        <v>286</v>
      </c>
      <c r="B2557" s="1" t="s">
        <v>163</v>
      </c>
      <c r="C2557" t="str">
        <f t="shared" si="703"/>
        <v>4</v>
      </c>
      <c r="F2557" s="19" t="s">
        <v>164</v>
      </c>
    </row>
    <row r="2558" spans="1:6">
      <c r="A2558" s="19" t="s">
        <v>287</v>
      </c>
      <c r="B2558" s="1" t="s">
        <v>166</v>
      </c>
      <c r="C2558" t="str">
        <f t="shared" si="703"/>
        <v>1</v>
      </c>
      <c r="F2558" s="19" t="s">
        <v>136</v>
      </c>
    </row>
    <row r="2559" spans="1:6">
      <c r="A2559" s="19" t="s">
        <v>268</v>
      </c>
      <c r="B2559" s="1" t="s">
        <v>168</v>
      </c>
      <c r="C2559" t="str">
        <f t="shared" si="703"/>
        <v>9</v>
      </c>
      <c r="F2559" s="19" t="str">
        <f t="shared" ref="F2559" si="706">CONCATENATE("[th]",B2552)</f>
        <v>[th]Spelupplägg</v>
      </c>
    </row>
    <row r="2560" spans="1:6">
      <c r="A2560" s="19" t="s">
        <v>338</v>
      </c>
      <c r="B2560" s="1" t="s">
        <v>170</v>
      </c>
      <c r="C2560" t="str">
        <f t="shared" si="703"/>
        <v>5</v>
      </c>
      <c r="F2560" s="19" t="s">
        <v>151</v>
      </c>
    </row>
    <row r="2561" spans="1:6">
      <c r="A2561" s="19" t="s">
        <v>741</v>
      </c>
      <c r="B2561" s="1" t="s">
        <v>172</v>
      </c>
      <c r="C2561" t="str">
        <f t="shared" si="703"/>
        <v>325800</v>
      </c>
      <c r="F2561" s="19" t="str">
        <f>CONCATENATE("[td]",VLOOKUP(IF((COUNTA(D2552)&gt;0),D2552,VALUE(C2552)),'Lookup tables'!$A$2:$B$42,2,FALSE))</f>
        <v>[td]dålig</v>
      </c>
    </row>
    <row r="2562" spans="1:6">
      <c r="A2562" s="19" t="s">
        <v>742</v>
      </c>
      <c r="B2562" s="1" t="s">
        <v>174</v>
      </c>
      <c r="C2562" t="str">
        <f t="shared" si="703"/>
        <v>301390</v>
      </c>
      <c r="F2562" s="19" t="s">
        <v>141</v>
      </c>
    </row>
    <row r="2563" spans="1:6">
      <c r="A2563" s="19" t="s">
        <v>736</v>
      </c>
      <c r="B2563" s="1" t="s">
        <v>176</v>
      </c>
      <c r="C2563" t="str">
        <f t="shared" si="703"/>
        <v>87</v>
      </c>
      <c r="F2563" s="19" t="str">
        <f t="shared" ref="F2563" si="707">CONCATENATE("[th]",B2554)</f>
        <v>[th]Framspel</v>
      </c>
    </row>
    <row r="2564" spans="1:6">
      <c r="A2564" s="19" t="s">
        <v>572</v>
      </c>
      <c r="B2564" s="1" t="s">
        <v>178</v>
      </c>
      <c r="C2564" t="str">
        <f t="shared" si="703"/>
        <v>1</v>
      </c>
      <c r="F2564" s="19" t="s">
        <v>151</v>
      </c>
    </row>
    <row r="2565" spans="1:6">
      <c r="A2565" s="19" t="s">
        <v>179</v>
      </c>
      <c r="B2565" s="1" t="s">
        <v>180</v>
      </c>
      <c r="C2565" t="str">
        <f t="shared" si="703"/>
        <v>0</v>
      </c>
      <c r="F2565" s="19" t="str">
        <f>CONCATENATE("[td]",VLOOKUP(IF((COUNTA(D2554)&gt;0),D2554,VALUE(C2554)),'Lookup tables'!$A$2:$B$42,2,FALSE))</f>
        <v>[td]gudabenådad</v>
      </c>
    </row>
    <row r="2566" spans="1:6">
      <c r="A2566" s="19" t="s">
        <v>181</v>
      </c>
      <c r="B2566" s="1" t="s">
        <v>182</v>
      </c>
      <c r="C2566" t="str">
        <f t="shared" si="703"/>
        <v>0</v>
      </c>
      <c r="F2566" s="19" t="s">
        <v>164</v>
      </c>
    </row>
    <row r="2567" spans="1:6">
      <c r="A2567" s="19" t="s">
        <v>556</v>
      </c>
      <c r="B2567" s="1" t="s">
        <v>184</v>
      </c>
      <c r="C2567" t="str">
        <f t="shared" si="703"/>
        <v>3</v>
      </c>
      <c r="F2567" s="19" t="s">
        <v>136</v>
      </c>
    </row>
    <row r="2568" spans="1:6">
      <c r="A2568" s="19" t="s">
        <v>185</v>
      </c>
      <c r="B2568" s="1" t="s">
        <v>186</v>
      </c>
      <c r="C2568" t="str">
        <f>RIGHT(A2568,(LEN(A2568)-10))</f>
        <v>1</v>
      </c>
      <c r="F2568" s="19" t="str">
        <f t="shared" ref="F2568" si="708">CONCATENATE("[th]",B2555)</f>
        <v>[th]Ytter</v>
      </c>
    </row>
    <row r="2569" spans="1:6">
      <c r="A2569" s="19" t="s">
        <v>187</v>
      </c>
      <c r="B2569" s="1" t="s">
        <v>188</v>
      </c>
      <c r="C2569" t="str">
        <f>RIGHT(A2569,(LEN(A2569)-9))</f>
        <v>0</v>
      </c>
      <c r="F2569" s="19" t="s">
        <v>151</v>
      </c>
    </row>
    <row r="2570" spans="1:6">
      <c r="A2570" s="19" t="s">
        <v>406</v>
      </c>
      <c r="B2570" s="1" t="s">
        <v>190</v>
      </c>
      <c r="C2570" t="str">
        <f>RIGHT(A2570,(LEN(A2570)-11))</f>
        <v>2</v>
      </c>
      <c r="F2570" s="19" t="str">
        <f>CONCATENATE("[td]",VLOOKUP(IF((COUNTA(D2555)&gt;0),D2555,VALUE(C2555)),'Lookup tables'!$A$2:$B$42,2,FALSE))</f>
        <v>[td]titanisk</v>
      </c>
    </row>
    <row r="2571" spans="1:6">
      <c r="A2571" s="19" t="s">
        <v>407</v>
      </c>
      <c r="B2571" s="1" t="s">
        <v>190</v>
      </c>
      <c r="F2571" s="19" t="s">
        <v>141</v>
      </c>
    </row>
    <row r="2572" spans="1:6">
      <c r="A2572" s="19" t="s">
        <v>192</v>
      </c>
      <c r="B2572" s="1" t="s">
        <v>193</v>
      </c>
      <c r="C2572" t="str">
        <f>RIGHT(A2572,(LEN(A2572)-11))</f>
        <v>4</v>
      </c>
      <c r="F2572" s="19" t="str">
        <f t="shared" ref="F2572" si="709">CONCATENATE("[th]",B2557)</f>
        <v>[th]Försvar</v>
      </c>
    </row>
    <row r="2573" spans="1:6">
      <c r="A2573" s="19" t="s">
        <v>194</v>
      </c>
      <c r="B2573" s="1" t="s">
        <v>193</v>
      </c>
      <c r="C2573" t="str">
        <f>RIGHT(A2573,(LEN(A2573)-16))</f>
        <v>popular guy</v>
      </c>
      <c r="F2573" s="19" t="s">
        <v>151</v>
      </c>
    </row>
    <row r="2574" spans="1:6">
      <c r="A2574" s="19" t="s">
        <v>272</v>
      </c>
      <c r="B2574" s="1" t="s">
        <v>196</v>
      </c>
      <c r="C2574" t="str">
        <f>RIGHT(A2574,(LEN(A2574)-8))</f>
        <v>1</v>
      </c>
      <c r="F2574" s="19" t="str">
        <f>CONCATENATE("[td]",VLOOKUP(IF((COUNTA(D2557)&gt;0),D2557,VALUE(C2557)),'Lookup tables'!$A$2:$B$42,2,FALSE))</f>
        <v>[td]hyfsad</v>
      </c>
    </row>
    <row r="2575" spans="1:6">
      <c r="A2575" s="19" t="s">
        <v>273</v>
      </c>
      <c r="B2575" s="1" t="s">
        <v>196</v>
      </c>
      <c r="C2575" t="str">
        <f>RIGHT(A2575,(LEN(A2575)-13))</f>
        <v>dishonest</v>
      </c>
      <c r="F2575" s="19" t="s">
        <v>164</v>
      </c>
    </row>
    <row r="2576" spans="1:6">
      <c r="A2576" s="19" t="s">
        <v>258</v>
      </c>
      <c r="B2576" s="1" t="s">
        <v>199</v>
      </c>
      <c r="C2576" t="str">
        <f>RIGHT(A2576,(LEN(A2576)-15))</f>
        <v>1</v>
      </c>
      <c r="F2576" s="19" t="s">
        <v>136</v>
      </c>
    </row>
    <row r="2577" spans="1:6">
      <c r="A2577" s="19" t="s">
        <v>259</v>
      </c>
      <c r="B2577" s="1" t="s">
        <v>199</v>
      </c>
      <c r="C2577" t="str">
        <f>RIGHT(A2577,(LEN(A2577)-20))</f>
        <v>calm</v>
      </c>
      <c r="F2577" s="19" t="str">
        <f t="shared" ref="F2577" si="710">CONCATENATE("[th]",B2553)</f>
        <v>[th]Målgörare</v>
      </c>
    </row>
    <row r="2578" spans="1:6">
      <c r="A2578" s="19" t="s">
        <v>237</v>
      </c>
      <c r="B2578" s="1" t="s">
        <v>202</v>
      </c>
      <c r="C2578" t="str">
        <f>RIGHT(A2578,(LEN(A2578)-12))</f>
        <v/>
      </c>
      <c r="F2578" s="19" t="s">
        <v>151</v>
      </c>
    </row>
    <row r="2579" spans="1:6">
      <c r="A2579" s="19" t="s">
        <v>238</v>
      </c>
      <c r="B2579" s="1" t="s">
        <v>204</v>
      </c>
      <c r="C2579" t="str">
        <f>RIGHT(A2579,(LEN(A2579)-13))</f>
        <v/>
      </c>
      <c r="F2579" s="19" t="str">
        <f>CONCATENATE("[td]",VLOOKUP(IF((COUNTA(D2553)&gt;0),D2553,VALUE(C2553)),'Lookup tables'!$A$2:$B$42,2,FALSE))</f>
        <v>[td]titanisk</v>
      </c>
    </row>
    <row r="2580" spans="1:6">
      <c r="A2580" s="19" t="s">
        <v>205</v>
      </c>
      <c r="B2580" s="1" t="s">
        <v>206</v>
      </c>
      <c r="C2580" t="str">
        <f>RIGHT(A2580,(LEN(A2580)-7))</f>
        <v>0</v>
      </c>
      <c r="F2580" s="19" t="s">
        <v>141</v>
      </c>
    </row>
    <row r="2581" spans="1:6">
      <c r="A2581" s="19"/>
      <c r="B2581" s="1" t="s">
        <v>208</v>
      </c>
      <c r="C2581" t="e">
        <f>RIGHT(A2581,(LEN(A2581)-13))</f>
        <v>#VALUE!</v>
      </c>
      <c r="F2581" s="19" t="str">
        <f t="shared" ref="F2581" si="711">CONCATENATE("[th]",B2556)</f>
        <v>[th]Fasta situationer</v>
      </c>
    </row>
    <row r="2582" spans="1:6">
      <c r="A2582" s="19" t="s">
        <v>209</v>
      </c>
      <c r="B2582" s="1" t="s">
        <v>210</v>
      </c>
      <c r="C2582" t="str">
        <f>RIGHT(A2582,(LEN(A2582)-15))</f>
        <v>0</v>
      </c>
      <c r="F2582" s="19" t="s">
        <v>151</v>
      </c>
    </row>
    <row r="2583" spans="1:6">
      <c r="A2583" s="19" t="s">
        <v>211</v>
      </c>
      <c r="B2583" s="1" t="s">
        <v>212</v>
      </c>
      <c r="C2583" t="str">
        <f>RIGHT(A2583,(LEN(A2583)-15))</f>
        <v>3000</v>
      </c>
      <c r="F2583" s="19" t="str">
        <f>CONCATENATE("[td]",VLOOKUP(IF((COUNTA(D2556)&gt;0),D2556,VALUE(C2556)),'Lookup tables'!$A$2:$B$42,2,FALSE))</f>
        <v>[td]bra</v>
      </c>
    </row>
    <row r="2584" spans="1:6">
      <c r="A2584" s="19" t="s">
        <v>239</v>
      </c>
      <c r="B2584" s="1" t="s">
        <v>214</v>
      </c>
      <c r="C2584" t="str">
        <f>RIGHT(A2584,(LEN(A2584)-5))</f>
        <v>0</v>
      </c>
      <c r="F2584" s="19" t="s">
        <v>215</v>
      </c>
    </row>
    <row r="2585" spans="1:6" ht="14.4">
      <c r="A2585" s="19" t="s">
        <v>548</v>
      </c>
      <c r="B2585" s="1" t="s">
        <v>217</v>
      </c>
      <c r="C2585" t="str">
        <f>RIGHT(A2585,(LEN(A2585)-8))</f>
        <v>4</v>
      </c>
      <c r="F2585" t="str">
        <f t="shared" ref="F2585:F2648" si="712">IF((COUNTA(D2585)&gt;0),CONCATENATE("Övrigt: ",D2585),"")</f>
        <v/>
      </c>
    </row>
    <row r="2586" spans="1:6">
      <c r="A2586" s="19" t="s">
        <v>743</v>
      </c>
      <c r="B2586" s="11" t="s">
        <v>135</v>
      </c>
      <c r="C2586" s="19" t="str">
        <f>MID(A2586,8,(LEN(A2586)-8))</f>
        <v>295512574</v>
      </c>
      <c r="F2586" s="19" t="str">
        <f t="shared" ref="F2586:F2649" si="713">CONCATENATE("[hr][b]",C2587,"[/b] ","[playerid=",C2586,"]")</f>
        <v>[hr][b]Ginters 'Bombardero' Kurvis[/b] [playerid=295512574]</v>
      </c>
    </row>
    <row r="2587" spans="1:6" ht="14.4">
      <c r="A2587" s="19" t="s">
        <v>744</v>
      </c>
      <c r="B2587" s="11" t="s">
        <v>138</v>
      </c>
      <c r="C2587" s="19" t="str">
        <f>RIGHT(A2587,(LEN(A2587)-5))</f>
        <v>Ginters 'Bombardero' Kurvis</v>
      </c>
      <c r="F2587" t="str">
        <f t="shared" ref="F2587" si="714">CONCATENATE(C2588," år och ",C2589," dagar, TSI = ",C2603,", Lön = ",C2602)</f>
        <v>24 år och 8 dagar, TSI = 152080, Lön = 514400</v>
      </c>
    </row>
    <row r="2588" spans="1:6" ht="14.4">
      <c r="A2588" s="19" t="s">
        <v>745</v>
      </c>
      <c r="B2588" s="1" t="s">
        <v>140</v>
      </c>
      <c r="C2588" t="str">
        <f>RIGHT(A2588,(LEN(A2588)-4))</f>
        <v>24</v>
      </c>
      <c r="F2588" t="str">
        <f>CONCATENATE(VLOOKUP(IF((COUNTA(D2591)&gt;0),D2591,VALUE(C2591)),'Lookup tables'!$A$2:$B$42,2,FALSE)," form, ",VLOOKUP(IF((COUNTA(D2592)&gt;0),D2592,VALUE(C2592)),'Lookup tables'!$A$2:$B$42,2,FALSE)," kondition, ",VLOOKUP(IF((COUNTA(D2600)&gt;0),D2600,VALUE(C2600)),'Lookup tables'!$A$2:$B$42,2,FALSE)," rutin")</f>
        <v>hyfsad form, fenomenal kondition, bra rutin</v>
      </c>
    </row>
    <row r="2589" spans="1:6" ht="14.4">
      <c r="A2589" s="19" t="s">
        <v>682</v>
      </c>
      <c r="B2589" s="1" t="s">
        <v>143</v>
      </c>
      <c r="C2589" t="str">
        <f>RIGHT(A2589,(LEN(A2589)-8))</f>
        <v>8</v>
      </c>
      <c r="F2589" t="str">
        <f>CONCATENATE(IF((COUNTA(C2612)&gt;0),CONCATENATE(C2612,", "),""),IF((LEN(C2619)&gt;0),CONCATENATE(VLOOKUP(VALUE(C2619),'Lookup tables'!$D$25:$E$27,2,FALSE),", "),""),CONCATENATE(VLOOKUP(VALUE(C2601),'Lookup tables'!$A$2:$B$42,2,FALSE)," ledarförmåga, "),CONCATENATE(VLOOKUP(C2614,'Lookup tables'!$D$29:$E$34,2,FALSE),", "),IF(AND((VALUE(C2590)&lt;0),(COUNTA(D2590)&lt;1)),"ingen skada",CONCATENATE("[b]skada +",IF((COUNTA(D2590)&gt;0),D2590,C2590),"[/b]")))</f>
        <v>hyfsad ledarförmåga, kontroversiell person, ingen skada</v>
      </c>
    </row>
    <row r="2590" spans="1:6" ht="14.4">
      <c r="A2590" s="19" t="s">
        <v>144</v>
      </c>
      <c r="B2590" s="1" t="s">
        <v>145</v>
      </c>
      <c r="C2590" t="str">
        <f t="shared" ref="C2590:C2608" si="715">RIGHT(A2590,(LEN(A2590)-4))</f>
        <v>-1</v>
      </c>
      <c r="F2590" t="s">
        <v>146</v>
      </c>
    </row>
    <row r="2591" spans="1:6">
      <c r="A2591" s="19" t="s">
        <v>305</v>
      </c>
      <c r="B2591" s="1" t="s">
        <v>148</v>
      </c>
      <c r="C2591" t="str">
        <f t="shared" si="715"/>
        <v>4</v>
      </c>
      <c r="F2591" s="19" t="str">
        <f t="shared" ref="F2591:F2654" si="716">CONCATENATE("[th]",B2592)</f>
        <v>[th]Kondition</v>
      </c>
    </row>
    <row r="2592" spans="1:6">
      <c r="A2592" s="19" t="s">
        <v>370</v>
      </c>
      <c r="B2592" s="1" t="s">
        <v>150</v>
      </c>
      <c r="C2592" t="str">
        <f t="shared" si="715"/>
        <v>8</v>
      </c>
      <c r="F2592" s="19" t="s">
        <v>151</v>
      </c>
    </row>
    <row r="2593" spans="1:6">
      <c r="A2593" s="19" t="s">
        <v>435</v>
      </c>
      <c r="B2593" s="1" t="s">
        <v>153</v>
      </c>
      <c r="C2593" t="str">
        <f t="shared" si="715"/>
        <v>4</v>
      </c>
      <c r="F2593" s="19" t="str">
        <f>CONCATENATE("[td]",VLOOKUP(IF((COUNTA(D2592)&gt;0),D2592,VALUE(C2592)),'Lookup tables'!$A$2:$B$42,2,FALSE))</f>
        <v>[td]fenomenal</v>
      </c>
    </row>
    <row r="2594" spans="1:6">
      <c r="A2594" s="19" t="s">
        <v>715</v>
      </c>
      <c r="B2594" s="1" t="s">
        <v>155</v>
      </c>
      <c r="C2594" t="str">
        <f t="shared" si="715"/>
        <v>16</v>
      </c>
      <c r="F2594" s="19" t="s">
        <v>141</v>
      </c>
    </row>
    <row r="2595" spans="1:6">
      <c r="A2595" s="19" t="s">
        <v>535</v>
      </c>
      <c r="B2595" s="1" t="s">
        <v>157</v>
      </c>
      <c r="C2595" t="str">
        <f t="shared" si="715"/>
        <v>11</v>
      </c>
      <c r="F2595" s="19" t="str">
        <f t="shared" ref="F2595" si="717">CONCATENATE("[th]",B2599)</f>
        <v>[th]Målvakt</v>
      </c>
    </row>
    <row r="2596" spans="1:6">
      <c r="A2596" s="19" t="s">
        <v>284</v>
      </c>
      <c r="B2596" s="1" t="s">
        <v>159</v>
      </c>
      <c r="C2596" t="str">
        <f t="shared" si="715"/>
        <v>3</v>
      </c>
      <c r="F2596" s="19" t="s">
        <v>151</v>
      </c>
    </row>
    <row r="2597" spans="1:6">
      <c r="A2597" s="19" t="s">
        <v>417</v>
      </c>
      <c r="B2597" s="1" t="s">
        <v>161</v>
      </c>
      <c r="C2597" t="str">
        <f t="shared" si="715"/>
        <v>2</v>
      </c>
      <c r="F2597" s="19" t="str">
        <f>CONCATENATE("[td]",VLOOKUP(IF((COUNTA(D2599)&gt;0),D2599,VALUE(C2599)),'Lookup tables'!$A$2:$B$42,2,FALSE))</f>
        <v>[td]katastrofal</v>
      </c>
    </row>
    <row r="2598" spans="1:6">
      <c r="A2598" s="19" t="s">
        <v>286</v>
      </c>
      <c r="B2598" s="1" t="s">
        <v>163</v>
      </c>
      <c r="C2598" t="str">
        <f t="shared" si="715"/>
        <v>4</v>
      </c>
      <c r="F2598" s="19" t="s">
        <v>164</v>
      </c>
    </row>
    <row r="2599" spans="1:6">
      <c r="A2599" s="19" t="s">
        <v>287</v>
      </c>
      <c r="B2599" s="1" t="s">
        <v>166</v>
      </c>
      <c r="C2599" t="str">
        <f t="shared" si="715"/>
        <v>1</v>
      </c>
      <c r="F2599" s="19" t="s">
        <v>136</v>
      </c>
    </row>
    <row r="2600" spans="1:6">
      <c r="A2600" s="19" t="s">
        <v>746</v>
      </c>
      <c r="B2600" s="1" t="s">
        <v>168</v>
      </c>
      <c r="C2600" t="str">
        <f t="shared" si="715"/>
        <v>5</v>
      </c>
      <c r="F2600" s="19" t="str">
        <f t="shared" ref="F2600" si="718">CONCATENATE("[th]",B2593)</f>
        <v>[th]Spelupplägg</v>
      </c>
    </row>
    <row r="2601" spans="1:6">
      <c r="A2601" s="19" t="s">
        <v>401</v>
      </c>
      <c r="B2601" s="1" t="s">
        <v>170</v>
      </c>
      <c r="C2601" t="str">
        <f t="shared" si="715"/>
        <v>4</v>
      </c>
      <c r="F2601" s="19" t="s">
        <v>151</v>
      </c>
    </row>
    <row r="2602" spans="1:6">
      <c r="A2602" s="19" t="s">
        <v>747</v>
      </c>
      <c r="B2602" s="1" t="s">
        <v>172</v>
      </c>
      <c r="C2602" t="str">
        <f t="shared" si="715"/>
        <v>514400</v>
      </c>
      <c r="F2602" s="19" t="str">
        <f>CONCATENATE("[td]",VLOOKUP(IF((COUNTA(D2593)&gt;0),D2593,VALUE(C2593)),'Lookup tables'!$A$2:$B$42,2,FALSE))</f>
        <v>[td]hyfsad</v>
      </c>
    </row>
    <row r="2603" spans="1:6">
      <c r="A2603" s="19" t="s">
        <v>748</v>
      </c>
      <c r="B2603" s="1" t="s">
        <v>174</v>
      </c>
      <c r="C2603" t="str">
        <f t="shared" si="715"/>
        <v>152080</v>
      </c>
      <c r="F2603" s="19" t="s">
        <v>141</v>
      </c>
    </row>
    <row r="2604" spans="1:6">
      <c r="A2604" s="19" t="s">
        <v>507</v>
      </c>
      <c r="B2604" s="1" t="s">
        <v>176</v>
      </c>
      <c r="C2604" t="str">
        <f t="shared" si="715"/>
        <v>57</v>
      </c>
      <c r="F2604" s="19" t="str">
        <f t="shared" ref="F2604" si="719">CONCATENATE("[th]",B2595)</f>
        <v>[th]Framspel</v>
      </c>
    </row>
    <row r="2605" spans="1:6">
      <c r="A2605" s="19" t="s">
        <v>177</v>
      </c>
      <c r="B2605" s="1" t="s">
        <v>178</v>
      </c>
      <c r="C2605" t="str">
        <f t="shared" si="715"/>
        <v>0</v>
      </c>
      <c r="F2605" s="19" t="s">
        <v>151</v>
      </c>
    </row>
    <row r="2606" spans="1:6">
      <c r="A2606" s="19" t="s">
        <v>179</v>
      </c>
      <c r="B2606" s="1" t="s">
        <v>180</v>
      </c>
      <c r="C2606" t="str">
        <f t="shared" si="715"/>
        <v>0</v>
      </c>
      <c r="F2606" s="19" t="str">
        <f>CONCATENATE("[td]",VLOOKUP(IF((COUNTA(D2595)&gt;0),D2595,VALUE(C2595)),'Lookup tables'!$A$2:$B$42,2,FALSE))</f>
        <v>[td]gudabenådad</v>
      </c>
    </row>
    <row r="2607" spans="1:6">
      <c r="A2607" s="19" t="s">
        <v>181</v>
      </c>
      <c r="B2607" s="1" t="s">
        <v>182</v>
      </c>
      <c r="C2607" t="str">
        <f t="shared" si="715"/>
        <v>0</v>
      </c>
      <c r="F2607" s="19" t="s">
        <v>164</v>
      </c>
    </row>
    <row r="2608" spans="1:6">
      <c r="A2608" s="19" t="s">
        <v>749</v>
      </c>
      <c r="B2608" s="1" t="s">
        <v>184</v>
      </c>
      <c r="C2608" t="str">
        <f t="shared" si="715"/>
        <v>6</v>
      </c>
      <c r="F2608" s="19" t="s">
        <v>136</v>
      </c>
    </row>
    <row r="2609" spans="1:6">
      <c r="A2609" s="19" t="s">
        <v>185</v>
      </c>
      <c r="B2609" s="1" t="s">
        <v>186</v>
      </c>
      <c r="C2609" t="str">
        <f>RIGHT(A2609,(LEN(A2609)-10))</f>
        <v>1</v>
      </c>
      <c r="F2609" s="19" t="str">
        <f t="shared" ref="F2609" si="720">CONCATENATE("[th]",B2596)</f>
        <v>[th]Ytter</v>
      </c>
    </row>
    <row r="2610" spans="1:6">
      <c r="A2610" s="19" t="s">
        <v>187</v>
      </c>
      <c r="B2610" s="1" t="s">
        <v>188</v>
      </c>
      <c r="C2610" t="str">
        <f>RIGHT(A2610,(LEN(A2610)-9))</f>
        <v>0</v>
      </c>
      <c r="F2610" s="19" t="s">
        <v>151</v>
      </c>
    </row>
    <row r="2611" spans="1:6">
      <c r="A2611" s="19" t="s">
        <v>406</v>
      </c>
      <c r="B2611" s="1" t="s">
        <v>190</v>
      </c>
      <c r="C2611" t="str">
        <f>RIGHT(A2611,(LEN(A2611)-11))</f>
        <v>2</v>
      </c>
      <c r="F2611" s="19" t="str">
        <f>CONCATENATE("[td]",VLOOKUP(IF((COUNTA(D2596)&gt;0),D2596,VALUE(C2596)),'Lookup tables'!$A$2:$B$42,2,FALSE))</f>
        <v>[td]dålig</v>
      </c>
    </row>
    <row r="2612" spans="1:6">
      <c r="A2612" s="19" t="s">
        <v>407</v>
      </c>
      <c r="B2612" s="1" t="s">
        <v>190</v>
      </c>
      <c r="F2612" s="19" t="s">
        <v>141</v>
      </c>
    </row>
    <row r="2613" spans="1:6">
      <c r="A2613" s="19" t="s">
        <v>293</v>
      </c>
      <c r="B2613" s="1" t="s">
        <v>193</v>
      </c>
      <c r="C2613" t="str">
        <f>RIGHT(A2613,(LEN(A2613)-11))</f>
        <v>1</v>
      </c>
      <c r="F2613" s="19" t="str">
        <f t="shared" ref="F2613" si="721">CONCATENATE("[th]",B2598)</f>
        <v>[th]Försvar</v>
      </c>
    </row>
    <row r="2614" spans="1:6">
      <c r="A2614" s="19" t="s">
        <v>294</v>
      </c>
      <c r="B2614" s="1" t="s">
        <v>193</v>
      </c>
      <c r="C2614" t="str">
        <f>RIGHT(A2614,(LEN(A2614)-16))</f>
        <v>controversial person</v>
      </c>
      <c r="F2614" s="19" t="s">
        <v>151</v>
      </c>
    </row>
    <row r="2615" spans="1:6">
      <c r="A2615" s="19" t="s">
        <v>195</v>
      </c>
      <c r="B2615" s="1" t="s">
        <v>196</v>
      </c>
      <c r="C2615" t="str">
        <f>RIGHT(A2615,(LEN(A2615)-8))</f>
        <v>2</v>
      </c>
      <c r="F2615" s="19" t="str">
        <f>CONCATENATE("[td]",VLOOKUP(IF((COUNTA(D2598)&gt;0),D2598,VALUE(C2598)),'Lookup tables'!$A$2:$B$42,2,FALSE))</f>
        <v>[td]hyfsad</v>
      </c>
    </row>
    <row r="2616" spans="1:6">
      <c r="A2616" s="19" t="s">
        <v>197</v>
      </c>
      <c r="B2616" s="1" t="s">
        <v>196</v>
      </c>
      <c r="C2616" t="str">
        <f>RIGHT(A2616,(LEN(A2616)-13))</f>
        <v>honest</v>
      </c>
      <c r="F2616" s="19" t="s">
        <v>164</v>
      </c>
    </row>
    <row r="2617" spans="1:6">
      <c r="A2617" s="19" t="s">
        <v>258</v>
      </c>
      <c r="B2617" s="1" t="s">
        <v>199</v>
      </c>
      <c r="C2617" t="str">
        <f>RIGHT(A2617,(LEN(A2617)-15))</f>
        <v>1</v>
      </c>
      <c r="F2617" s="19" t="s">
        <v>136</v>
      </c>
    </row>
    <row r="2618" spans="1:6">
      <c r="A2618" s="19" t="s">
        <v>259</v>
      </c>
      <c r="B2618" s="1" t="s">
        <v>199</v>
      </c>
      <c r="C2618" t="str">
        <f>RIGHT(A2618,(LEN(A2618)-20))</f>
        <v>calm</v>
      </c>
      <c r="F2618" s="19" t="str">
        <f t="shared" ref="F2618" si="722">CONCATENATE("[th]",B2594)</f>
        <v>[th]Målgörare</v>
      </c>
    </row>
    <row r="2619" spans="1:6">
      <c r="A2619" s="19" t="s">
        <v>237</v>
      </c>
      <c r="B2619" s="1" t="s">
        <v>202</v>
      </c>
      <c r="C2619" t="str">
        <f>RIGHT(A2619,(LEN(A2619)-12))</f>
        <v/>
      </c>
      <c r="F2619" s="19" t="s">
        <v>151</v>
      </c>
    </row>
    <row r="2620" spans="1:6">
      <c r="A2620" s="19" t="s">
        <v>238</v>
      </c>
      <c r="B2620" s="1" t="s">
        <v>204</v>
      </c>
      <c r="C2620" t="str">
        <f>RIGHT(A2620,(LEN(A2620)-13))</f>
        <v/>
      </c>
      <c r="F2620" s="19" t="str">
        <f>CONCATENATE("[td]",VLOOKUP(IF((COUNTA(D2594)&gt;0),D2594,VALUE(C2594)),'Lookup tables'!$A$2:$B$42,2,FALSE))</f>
        <v>[td]utomjordisk</v>
      </c>
    </row>
    <row r="2621" spans="1:6">
      <c r="A2621" s="19" t="s">
        <v>205</v>
      </c>
      <c r="B2621" s="1" t="s">
        <v>206</v>
      </c>
      <c r="C2621" t="str">
        <f>RIGHT(A2621,(LEN(A2621)-7))</f>
        <v>0</v>
      </c>
      <c r="F2621" s="19" t="s">
        <v>141</v>
      </c>
    </row>
    <row r="2622" spans="1:6">
      <c r="A2622" s="19" t="s">
        <v>299</v>
      </c>
      <c r="B2622" s="1" t="s">
        <v>208</v>
      </c>
      <c r="C2622" t="str">
        <f>RIGHT(A2622,(LEN(A2622)-13))</f>
        <v>10</v>
      </c>
      <c r="F2622" s="19" t="str">
        <f t="shared" ref="F2622" si="723">CONCATENATE("[th]",B2597)</f>
        <v>[th]Fasta situationer</v>
      </c>
    </row>
    <row r="2623" spans="1:6">
      <c r="A2623" s="19" t="s">
        <v>209</v>
      </c>
      <c r="B2623" s="1" t="s">
        <v>210</v>
      </c>
      <c r="C2623" t="str">
        <f>RIGHT(A2623,(LEN(A2623)-15))</f>
        <v>0</v>
      </c>
      <c r="F2623" s="19" t="s">
        <v>151</v>
      </c>
    </row>
    <row r="2624" spans="1:6">
      <c r="A2624" s="19" t="s">
        <v>211</v>
      </c>
      <c r="B2624" s="1" t="s">
        <v>212</v>
      </c>
      <c r="C2624" t="str">
        <f>RIGHT(A2624,(LEN(A2624)-15))</f>
        <v>3000</v>
      </c>
      <c r="F2624" s="19" t="str">
        <f>CONCATENATE("[td]",VLOOKUP(IF((COUNTA(D2597)&gt;0),D2597,VALUE(C2597)),'Lookup tables'!$A$2:$B$42,2,FALSE))</f>
        <v>[td]usel</v>
      </c>
    </row>
    <row r="2625" spans="1:6">
      <c r="A2625" s="19" t="s">
        <v>239</v>
      </c>
      <c r="B2625" s="1" t="s">
        <v>214</v>
      </c>
      <c r="C2625" t="str">
        <f>RIGHT(A2625,(LEN(A2625)-5))</f>
        <v>0</v>
      </c>
      <c r="F2625" s="19" t="s">
        <v>215</v>
      </c>
    </row>
    <row r="2626" spans="1:6" ht="14.4">
      <c r="A2626" s="19" t="s">
        <v>240</v>
      </c>
      <c r="B2626" s="1" t="s">
        <v>217</v>
      </c>
      <c r="C2626" t="str">
        <f>RIGHT(A2626,(LEN(A2626)-8))</f>
        <v>0</v>
      </c>
      <c r="F2626" t="str">
        <f t="shared" ref="F2626:F2689" si="724">IF((COUNTA(D2626)&gt;0),CONCATENATE("Övrigt: ",D2626),"")</f>
        <v/>
      </c>
    </row>
    <row r="2627" spans="1:6">
      <c r="A2627" s="19" t="s">
        <v>750</v>
      </c>
      <c r="B2627" s="11" t="s">
        <v>135</v>
      </c>
      <c r="C2627" s="19" t="str">
        <f>MID(A2627,8,(LEN(A2627)-8))</f>
        <v>308952082</v>
      </c>
      <c r="F2627" s="19" t="str">
        <f t="shared" ref="F2627:F2690" si="725">CONCATENATE("[hr][b]",C2628,"[/b] ","[playerid=",C2627,"]")</f>
        <v>[hr][b]Johan Svensson[/b] [playerid=308952082]</v>
      </c>
    </row>
    <row r="2628" spans="1:6" ht="14.4">
      <c r="A2628" s="19" t="s">
        <v>751</v>
      </c>
      <c r="B2628" s="11" t="s">
        <v>138</v>
      </c>
      <c r="C2628" s="19" t="str">
        <f>RIGHT(A2628,(LEN(A2628)-5))</f>
        <v>Johan Svensson</v>
      </c>
      <c r="F2628" t="str">
        <f t="shared" ref="F2628" si="726">CONCATENATE(C2629," år och ",C2630," dagar, TSI = ",C2644,", Lön = ",C2643)</f>
        <v>23 år och 5 dagar, TSI = 101400, Lön = 222000</v>
      </c>
    </row>
    <row r="2629" spans="1:6" ht="14.4">
      <c r="A2629" s="19" t="s">
        <v>725</v>
      </c>
      <c r="B2629" s="1" t="s">
        <v>140</v>
      </c>
      <c r="C2629" t="str">
        <f>RIGHT(A2629,(LEN(A2629)-4))</f>
        <v>23</v>
      </c>
      <c r="F2629" t="str">
        <f>CONCATENATE(VLOOKUP(IF((COUNTA(D2632)&gt;0),D2632,VALUE(C2632)),'Lookup tables'!$A$2:$B$42,2,FALSE)," form, ",VLOOKUP(IF((COUNTA(D2633)&gt;0),D2633,VALUE(C2633)),'Lookup tables'!$A$2:$B$42,2,FALSE)," kondition, ",VLOOKUP(IF((COUNTA(D2641)&gt;0),D2641,VALUE(C2641)),'Lookup tables'!$A$2:$B$42,2,FALSE)," rutin")</f>
        <v>bra form, enastående kondition, hyfsad rutin</v>
      </c>
    </row>
    <row r="2630" spans="1:6" ht="14.4">
      <c r="A2630" s="19" t="s">
        <v>752</v>
      </c>
      <c r="B2630" s="1" t="s">
        <v>143</v>
      </c>
      <c r="C2630" t="str">
        <f>RIGHT(A2630,(LEN(A2630)-8))</f>
        <v>5</v>
      </c>
      <c r="F2630" t="str">
        <f>CONCATENATE(IF((COUNTA(C2653)&gt;0),CONCATENATE(C2653,", "),""),IF((LEN(C2660)&gt;0),CONCATENATE(VLOOKUP(VALUE(C2660),'Lookup tables'!$D$25:$E$27,2,FALSE),", "),""),CONCATENATE(VLOOKUP(VALUE(C2642),'Lookup tables'!$A$2:$B$42,2,FALSE)," ledarförmåga, "),CONCATENATE(VLOOKUP(C2655,'Lookup tables'!$D$29:$E$34,2,FALSE),", "),IF(AND((VALUE(C2631)&lt;0),(COUNTA(D2631)&lt;1)),"ingen skada",CONCATENATE("[b]skada +",IF((COUNTA(D2631)&gt;0),D2631,C2631),"[/b]")))</f>
        <v>enastående ledarförmåga, genomsympatisk kille, ingen skada</v>
      </c>
    </row>
    <row r="2631" spans="1:6" ht="14.4">
      <c r="A2631" s="19" t="s">
        <v>144</v>
      </c>
      <c r="B2631" s="1" t="s">
        <v>145</v>
      </c>
      <c r="C2631" t="str">
        <f t="shared" ref="C2631:C2649" si="727">RIGHT(A2631,(LEN(A2631)-4))</f>
        <v>-1</v>
      </c>
      <c r="F2631" t="s">
        <v>146</v>
      </c>
    </row>
    <row r="2632" spans="1:6">
      <c r="A2632" s="19" t="s">
        <v>280</v>
      </c>
      <c r="B2632" s="1" t="s">
        <v>148</v>
      </c>
      <c r="C2632" t="str">
        <f t="shared" si="727"/>
        <v>5</v>
      </c>
      <c r="F2632" s="19" t="str">
        <f t="shared" ref="F2632:F2695" si="728">CONCATENATE("[th]",B2633)</f>
        <v>[th]Kondition</v>
      </c>
    </row>
    <row r="2633" spans="1:6">
      <c r="A2633" s="19" t="s">
        <v>223</v>
      </c>
      <c r="B2633" s="1" t="s">
        <v>150</v>
      </c>
      <c r="C2633" t="str">
        <f t="shared" si="727"/>
        <v>7</v>
      </c>
      <c r="F2633" s="19" t="s">
        <v>151</v>
      </c>
    </row>
    <row r="2634" spans="1:6">
      <c r="A2634" s="19" t="s">
        <v>753</v>
      </c>
      <c r="B2634" s="1" t="s">
        <v>153</v>
      </c>
      <c r="C2634" t="str">
        <f t="shared" si="727"/>
        <v>5</v>
      </c>
      <c r="F2634" s="19" t="str">
        <f>CONCATENATE("[td]",VLOOKUP(IF((COUNTA(D2633)&gt;0),D2633,VALUE(C2633)),'Lookup tables'!$A$2:$B$42,2,FALSE))</f>
        <v>[td]enastående</v>
      </c>
    </row>
    <row r="2635" spans="1:6">
      <c r="A2635" s="19" t="s">
        <v>740</v>
      </c>
      <c r="B2635" s="1" t="s">
        <v>155</v>
      </c>
      <c r="C2635" t="str">
        <f t="shared" si="727"/>
        <v>15</v>
      </c>
      <c r="F2635" s="19" t="s">
        <v>141</v>
      </c>
    </row>
    <row r="2636" spans="1:6">
      <c r="A2636" s="19" t="s">
        <v>535</v>
      </c>
      <c r="B2636" s="1" t="s">
        <v>157</v>
      </c>
      <c r="C2636" t="str">
        <f t="shared" si="727"/>
        <v>11</v>
      </c>
      <c r="F2636" s="19" t="str">
        <f t="shared" ref="F2636" si="729">CONCATENATE("[th]",B2640)</f>
        <v>[th]Målvakt</v>
      </c>
    </row>
    <row r="2637" spans="1:6">
      <c r="A2637" s="19" t="s">
        <v>416</v>
      </c>
      <c r="B2637" s="1" t="s">
        <v>159</v>
      </c>
      <c r="C2637" t="str">
        <f t="shared" si="727"/>
        <v>5</v>
      </c>
      <c r="F2637" s="19" t="s">
        <v>151</v>
      </c>
    </row>
    <row r="2638" spans="1:6">
      <c r="A2638" s="19" t="s">
        <v>551</v>
      </c>
      <c r="B2638" s="1" t="s">
        <v>161</v>
      </c>
      <c r="C2638" t="str">
        <f t="shared" si="727"/>
        <v>6</v>
      </c>
      <c r="F2638" s="19" t="str">
        <f>CONCATENATE("[td]",VLOOKUP(IF((COUNTA(D2640)&gt;0),D2640,VALUE(C2640)),'Lookup tables'!$A$2:$B$42,2,FALSE))</f>
        <v>[td]katastrofal</v>
      </c>
    </row>
    <row r="2639" spans="1:6">
      <c r="A2639" s="19" t="s">
        <v>286</v>
      </c>
      <c r="B2639" s="1" t="s">
        <v>163</v>
      </c>
      <c r="C2639" t="str">
        <f t="shared" si="727"/>
        <v>4</v>
      </c>
      <c r="F2639" s="19" t="s">
        <v>164</v>
      </c>
    </row>
    <row r="2640" spans="1:6">
      <c r="A2640" s="19" t="s">
        <v>287</v>
      </c>
      <c r="B2640" s="1" t="s">
        <v>166</v>
      </c>
      <c r="C2640" t="str">
        <f t="shared" si="727"/>
        <v>1</v>
      </c>
      <c r="F2640" s="19" t="s">
        <v>136</v>
      </c>
    </row>
    <row r="2641" spans="1:6">
      <c r="A2641" s="19" t="s">
        <v>754</v>
      </c>
      <c r="B2641" s="1" t="s">
        <v>168</v>
      </c>
      <c r="C2641" t="str">
        <f t="shared" si="727"/>
        <v>4</v>
      </c>
      <c r="F2641" s="19" t="str">
        <f t="shared" ref="F2641" si="730">CONCATENATE("[th]",B2634)</f>
        <v>[th]Spelupplägg</v>
      </c>
    </row>
    <row r="2642" spans="1:6">
      <c r="A2642" s="19" t="s">
        <v>289</v>
      </c>
      <c r="B2642" s="1" t="s">
        <v>170</v>
      </c>
      <c r="C2642" t="str">
        <f t="shared" si="727"/>
        <v>7</v>
      </c>
      <c r="F2642" s="19" t="s">
        <v>151</v>
      </c>
    </row>
    <row r="2643" spans="1:6">
      <c r="A2643" s="19" t="s">
        <v>755</v>
      </c>
      <c r="B2643" s="1" t="s">
        <v>172</v>
      </c>
      <c r="C2643" t="str">
        <f t="shared" si="727"/>
        <v>222000</v>
      </c>
      <c r="F2643" s="19" t="str">
        <f>CONCATENATE("[td]",VLOOKUP(IF((COUNTA(D2634)&gt;0),D2634,VALUE(C2634)),'Lookup tables'!$A$2:$B$42,2,FALSE))</f>
        <v>[td]bra</v>
      </c>
    </row>
    <row r="2644" spans="1:6">
      <c r="A2644" s="19" t="s">
        <v>756</v>
      </c>
      <c r="B2644" s="1" t="s">
        <v>174</v>
      </c>
      <c r="C2644" t="str">
        <f t="shared" si="727"/>
        <v>101400</v>
      </c>
      <c r="F2644" s="19" t="s">
        <v>141</v>
      </c>
    </row>
    <row r="2645" spans="1:6">
      <c r="A2645" s="19" t="s">
        <v>656</v>
      </c>
      <c r="B2645" s="1" t="s">
        <v>176</v>
      </c>
      <c r="C2645" t="str">
        <f t="shared" si="727"/>
        <v>36</v>
      </c>
      <c r="F2645" s="19" t="str">
        <f t="shared" ref="F2645" si="731">CONCATENATE("[th]",B2636)</f>
        <v>[th]Framspel</v>
      </c>
    </row>
    <row r="2646" spans="1:6">
      <c r="A2646" s="19" t="s">
        <v>177</v>
      </c>
      <c r="B2646" s="1" t="s">
        <v>178</v>
      </c>
      <c r="C2646" t="str">
        <f t="shared" si="727"/>
        <v>0</v>
      </c>
      <c r="F2646" s="19" t="s">
        <v>151</v>
      </c>
    </row>
    <row r="2647" spans="1:6">
      <c r="A2647" s="19" t="s">
        <v>179</v>
      </c>
      <c r="B2647" s="1" t="s">
        <v>180</v>
      </c>
      <c r="C2647" t="str">
        <f t="shared" si="727"/>
        <v>0</v>
      </c>
      <c r="F2647" s="19" t="str">
        <f>CONCATENATE("[td]",VLOOKUP(IF((COUNTA(D2636)&gt;0),D2636,VALUE(C2636)),'Lookup tables'!$A$2:$B$42,2,FALSE))</f>
        <v>[td]gudabenådad</v>
      </c>
    </row>
    <row r="2648" spans="1:6">
      <c r="A2648" s="19" t="s">
        <v>181</v>
      </c>
      <c r="B2648" s="1" t="s">
        <v>182</v>
      </c>
      <c r="C2648" t="str">
        <f t="shared" si="727"/>
        <v>0</v>
      </c>
      <c r="F2648" s="19" t="s">
        <v>164</v>
      </c>
    </row>
    <row r="2649" spans="1:6">
      <c r="A2649" s="19" t="s">
        <v>556</v>
      </c>
      <c r="B2649" s="1" t="s">
        <v>184</v>
      </c>
      <c r="C2649" t="str">
        <f t="shared" si="727"/>
        <v>3</v>
      </c>
      <c r="F2649" s="19" t="s">
        <v>136</v>
      </c>
    </row>
    <row r="2650" spans="1:6">
      <c r="A2650" s="19" t="s">
        <v>185</v>
      </c>
      <c r="B2650" s="1" t="s">
        <v>186</v>
      </c>
      <c r="C2650" t="str">
        <f>RIGHT(A2650,(LEN(A2650)-10))</f>
        <v>1</v>
      </c>
      <c r="F2650" s="19" t="str">
        <f t="shared" ref="F2650" si="732">CONCATENATE("[th]",B2637)</f>
        <v>[th]Ytter</v>
      </c>
    </row>
    <row r="2651" spans="1:6">
      <c r="A2651" s="19" t="s">
        <v>187</v>
      </c>
      <c r="B2651" s="1" t="s">
        <v>188</v>
      </c>
      <c r="C2651" t="str">
        <f>RIGHT(A2651,(LEN(A2651)-9))</f>
        <v>0</v>
      </c>
      <c r="F2651" s="19" t="s">
        <v>151</v>
      </c>
    </row>
    <row r="2652" spans="1:6">
      <c r="A2652" s="19" t="s">
        <v>406</v>
      </c>
      <c r="B2652" s="1" t="s">
        <v>190</v>
      </c>
      <c r="C2652" t="str">
        <f>RIGHT(A2652,(LEN(A2652)-11))</f>
        <v>2</v>
      </c>
      <c r="F2652" s="19" t="str">
        <f>CONCATENATE("[td]",VLOOKUP(IF((COUNTA(D2637)&gt;0),D2637,VALUE(C2637)),'Lookup tables'!$A$2:$B$42,2,FALSE))</f>
        <v>[td]bra</v>
      </c>
    </row>
    <row r="2653" spans="1:6">
      <c r="A2653" s="19" t="s">
        <v>407</v>
      </c>
      <c r="B2653" s="1" t="s">
        <v>190</v>
      </c>
      <c r="F2653" s="19" t="s">
        <v>141</v>
      </c>
    </row>
    <row r="2654" spans="1:6">
      <c r="A2654" s="19" t="s">
        <v>256</v>
      </c>
      <c r="B2654" s="1" t="s">
        <v>193</v>
      </c>
      <c r="C2654" t="str">
        <f>RIGHT(A2654,(LEN(A2654)-11))</f>
        <v>3</v>
      </c>
      <c r="F2654" s="19" t="str">
        <f t="shared" ref="F2654" si="733">CONCATENATE("[th]",B2639)</f>
        <v>[th]Försvar</v>
      </c>
    </row>
    <row r="2655" spans="1:6">
      <c r="A2655" s="19" t="s">
        <v>257</v>
      </c>
      <c r="B2655" s="1" t="s">
        <v>193</v>
      </c>
      <c r="C2655" t="str">
        <f>RIGHT(A2655,(LEN(A2655)-16))</f>
        <v>sympathetic guy</v>
      </c>
      <c r="F2655" s="19" t="s">
        <v>151</v>
      </c>
    </row>
    <row r="2656" spans="1:6">
      <c r="A2656" s="19" t="s">
        <v>466</v>
      </c>
      <c r="B2656" s="1" t="s">
        <v>196</v>
      </c>
      <c r="C2656" t="str">
        <f>RIGHT(A2656,(LEN(A2656)-8))</f>
        <v>0</v>
      </c>
      <c r="F2656" s="19" t="str">
        <f>CONCATENATE("[td]",VLOOKUP(IF((COUNTA(D2639)&gt;0),D2639,VALUE(C2639)),'Lookup tables'!$A$2:$B$42,2,FALSE))</f>
        <v>[td]hyfsad</v>
      </c>
    </row>
    <row r="2657" spans="1:6">
      <c r="A2657" s="19" t="s">
        <v>467</v>
      </c>
      <c r="B2657" s="1" t="s">
        <v>196</v>
      </c>
      <c r="C2657" t="str">
        <f>RIGHT(A2657,(LEN(A2657)-13))</f>
        <v>infamous</v>
      </c>
      <c r="F2657" s="19" t="s">
        <v>164</v>
      </c>
    </row>
    <row r="2658" spans="1:6">
      <c r="A2658" s="19" t="s">
        <v>258</v>
      </c>
      <c r="B2658" s="1" t="s">
        <v>199</v>
      </c>
      <c r="C2658" t="str">
        <f>RIGHT(A2658,(LEN(A2658)-15))</f>
        <v>1</v>
      </c>
      <c r="F2658" s="19" t="s">
        <v>136</v>
      </c>
    </row>
    <row r="2659" spans="1:6">
      <c r="A2659" s="19" t="s">
        <v>259</v>
      </c>
      <c r="B2659" s="1" t="s">
        <v>199</v>
      </c>
      <c r="C2659" t="str">
        <f>RIGHT(A2659,(LEN(A2659)-20))</f>
        <v>calm</v>
      </c>
      <c r="F2659" s="19" t="str">
        <f t="shared" ref="F2659" si="734">CONCATENATE("[th]",B2635)</f>
        <v>[th]Målgörare</v>
      </c>
    </row>
    <row r="2660" spans="1:6">
      <c r="A2660" s="19" t="s">
        <v>237</v>
      </c>
      <c r="B2660" s="1" t="s">
        <v>202</v>
      </c>
      <c r="C2660" t="str">
        <f>RIGHT(A2660,(LEN(A2660)-12))</f>
        <v/>
      </c>
      <c r="F2660" s="19" t="s">
        <v>151</v>
      </c>
    </row>
    <row r="2661" spans="1:6">
      <c r="A2661" s="19" t="s">
        <v>238</v>
      </c>
      <c r="B2661" s="1" t="s">
        <v>204</v>
      </c>
      <c r="C2661" t="str">
        <f>RIGHT(A2661,(LEN(A2661)-13))</f>
        <v/>
      </c>
      <c r="F2661" s="19" t="str">
        <f>CONCATENATE("[td]",VLOOKUP(IF((COUNTA(D2635)&gt;0),D2635,VALUE(C2635)),'Lookup tables'!$A$2:$B$42,2,FALSE))</f>
        <v>[td]titanisk</v>
      </c>
    </row>
    <row r="2662" spans="1:6">
      <c r="A2662" s="19" t="s">
        <v>205</v>
      </c>
      <c r="B2662" s="1" t="s">
        <v>206</v>
      </c>
      <c r="C2662" t="str">
        <f>RIGHT(A2662,(LEN(A2662)-7))</f>
        <v>0</v>
      </c>
      <c r="F2662" s="19" t="s">
        <v>141</v>
      </c>
    </row>
    <row r="2663" spans="1:6">
      <c r="A2663" s="19" t="s">
        <v>757</v>
      </c>
      <c r="B2663" s="1" t="s">
        <v>208</v>
      </c>
      <c r="C2663" t="str">
        <f>RIGHT(A2663,(LEN(A2663)-13))</f>
        <v>13</v>
      </c>
      <c r="F2663" s="19" t="str">
        <f t="shared" ref="F2663" si="735">CONCATENATE("[th]",B2638)</f>
        <v>[th]Fasta situationer</v>
      </c>
    </row>
    <row r="2664" spans="1:6">
      <c r="A2664" s="19" t="s">
        <v>209</v>
      </c>
      <c r="B2664" s="1" t="s">
        <v>210</v>
      </c>
      <c r="C2664" t="str">
        <f>RIGHT(A2664,(LEN(A2664)-15))</f>
        <v>0</v>
      </c>
      <c r="F2664" s="19" t="s">
        <v>151</v>
      </c>
    </row>
    <row r="2665" spans="1:6">
      <c r="A2665" s="19" t="s">
        <v>211</v>
      </c>
      <c r="B2665" s="1" t="s">
        <v>212</v>
      </c>
      <c r="C2665" t="str">
        <f>RIGHT(A2665,(LEN(A2665)-15))</f>
        <v>3000</v>
      </c>
      <c r="F2665" s="19" t="str">
        <f>CONCATENATE("[td]",VLOOKUP(IF((COUNTA(D2638)&gt;0),D2638,VALUE(C2638)),'Lookup tables'!$A$2:$B$42,2,FALSE))</f>
        <v>[td]ypperlig</v>
      </c>
    </row>
    <row r="2666" spans="1:6">
      <c r="A2666" s="19" t="s">
        <v>239</v>
      </c>
      <c r="B2666" s="1" t="s">
        <v>214</v>
      </c>
      <c r="C2666" t="str">
        <f>RIGHT(A2666,(LEN(A2666)-5))</f>
        <v>0</v>
      </c>
      <c r="F2666" s="19" t="s">
        <v>215</v>
      </c>
    </row>
    <row r="2667" spans="1:6" ht="14.4">
      <c r="A2667" s="19" t="s">
        <v>668</v>
      </c>
      <c r="B2667" s="1" t="s">
        <v>217</v>
      </c>
      <c r="C2667" t="str">
        <f>RIGHT(A2667,(LEN(A2667)-8))</f>
        <v>5</v>
      </c>
      <c r="F2667" t="str">
        <f t="shared" ref="F2667:F2730" si="736">IF((COUNTA(D2667)&gt;0),CONCATENATE("Övrigt: ",D2667),"")</f>
        <v/>
      </c>
    </row>
    <row r="2668" spans="1:6">
      <c r="A2668" s="19" t="s">
        <v>276</v>
      </c>
      <c r="B2668" s="11" t="s">
        <v>135</v>
      </c>
      <c r="C2668" s="19" t="str">
        <f>MID(A2668,8,(LEN(A2668)-8))</f>
        <v>192033814</v>
      </c>
      <c r="F2668" s="19" t="str">
        <f t="shared" ref="F2668:F2731" si="737">CONCATENATE("[hr][b]",C2669,"[/b] ","[playerid=",C2668,"]")</f>
        <v>[hr][b]Kjell 'Chefen' Anderström[/b] [playerid=192033814]</v>
      </c>
    </row>
    <row r="2669" spans="1:6" ht="14.4">
      <c r="A2669" s="19" t="s">
        <v>277</v>
      </c>
      <c r="B2669" s="11" t="s">
        <v>138</v>
      </c>
      <c r="C2669" s="19" t="str">
        <f>RIGHT(A2669,(LEN(A2669)-5))</f>
        <v>Kjell 'Chefen' Anderström</v>
      </c>
      <c r="F2669" t="str">
        <f t="shared" ref="F2669" si="738">CONCATENATE(C2670," år och ",C2671," dagar, TSI = ",C2685,", Lön = ",C2684)</f>
        <v>32 år och 21 dagar, TSI = 130880, Lön = 655800</v>
      </c>
    </row>
    <row r="2670" spans="1:6" ht="14.4">
      <c r="A2670" s="19" t="s">
        <v>278</v>
      </c>
      <c r="B2670" s="1" t="s">
        <v>140</v>
      </c>
      <c r="C2670" t="str">
        <f>RIGHT(A2670,(LEN(A2670)-4))</f>
        <v>32</v>
      </c>
      <c r="F2670" t="str">
        <f>CONCATENATE(VLOOKUP(IF((COUNTA(D2673)&gt;0),D2673,VALUE(C2673)),'Lookup tables'!$A$2:$B$42,2,FALSE)," form, ",VLOOKUP(IF((COUNTA(D2674)&gt;0),D2674,VALUE(C2674)),'Lookup tables'!$A$2:$B$42,2,FALSE)," kondition, ",VLOOKUP(IF((COUNTA(D2682)&gt;0),D2682,VALUE(C2682)),'Lookup tables'!$A$2:$B$42,2,FALSE)," rutin")</f>
        <v>bra form, enastående kondition, övernaturlig rutin</v>
      </c>
    </row>
    <row r="2671" spans="1:6" ht="14.4">
      <c r="A2671" s="19" t="s">
        <v>613</v>
      </c>
      <c r="B2671" s="1" t="s">
        <v>143</v>
      </c>
      <c r="C2671" t="str">
        <f>RIGHT(A2671,(LEN(A2671)-8))</f>
        <v>21</v>
      </c>
      <c r="F2671" t="str">
        <f>CONCATENATE(IF((COUNTA(C2694)&gt;0),CONCATENATE(C2694,", "),""),IF((LEN(C2701)&gt;0),CONCATENATE(VLOOKUP(VALUE(C2701),'Lookup tables'!$D$25:$E$27,2,FALSE),", "),""),CONCATENATE(VLOOKUP(VALUE(C2683),'Lookup tables'!$A$2:$B$42,2,FALSE)," ledarförmåga, "),CONCATENATE(VLOOKUP(C2696,'Lookup tables'!$D$29:$E$34,2,FALSE),", "),IF(AND((VALUE(C2672)&lt;0),(COUNTA(D2672)&lt;1)),"ingen skada",CONCATENATE("[b]skada +",IF((COUNTA(D2672)&gt;0),D2672,C2672),"[/b]")))</f>
        <v>balanserad tränare, enastående ledarförmåga, kontroversiell person, ingen skada</v>
      </c>
    </row>
    <row r="2672" spans="1:6" ht="14.4">
      <c r="A2672" s="19" t="s">
        <v>144</v>
      </c>
      <c r="B2672" s="1" t="s">
        <v>145</v>
      </c>
      <c r="C2672" t="str">
        <f t="shared" ref="C2672:C2690" si="739">RIGHT(A2672,(LEN(A2672)-4))</f>
        <v>-1</v>
      </c>
      <c r="F2672" t="s">
        <v>146</v>
      </c>
    </row>
    <row r="2673" spans="1:6">
      <c r="A2673" s="19" t="s">
        <v>280</v>
      </c>
      <c r="B2673" s="1" t="s">
        <v>148</v>
      </c>
      <c r="C2673" t="str">
        <f t="shared" si="739"/>
        <v>5</v>
      </c>
      <c r="F2673" s="19" t="str">
        <f t="shared" ref="F2673:F2736" si="740">CONCATENATE("[th]",B2674)</f>
        <v>[th]Kondition</v>
      </c>
    </row>
    <row r="2674" spans="1:6">
      <c r="A2674" s="19" t="s">
        <v>223</v>
      </c>
      <c r="B2674" s="1" t="s">
        <v>150</v>
      </c>
      <c r="C2674" t="str">
        <f t="shared" si="739"/>
        <v>7</v>
      </c>
      <c r="F2674" s="19" t="s">
        <v>151</v>
      </c>
    </row>
    <row r="2675" spans="1:6">
      <c r="A2675" s="19" t="s">
        <v>281</v>
      </c>
      <c r="B2675" s="1" t="s">
        <v>153</v>
      </c>
      <c r="C2675" t="str">
        <f t="shared" si="739"/>
        <v>18</v>
      </c>
      <c r="F2675" s="19" t="str">
        <f>CONCATENATE("[td]",VLOOKUP(IF((COUNTA(D2674)&gt;0),D2674,VALUE(C2674)),'Lookup tables'!$A$2:$B$42,2,FALSE))</f>
        <v>[td]enastående</v>
      </c>
    </row>
    <row r="2676" spans="1:6">
      <c r="A2676" s="19" t="s">
        <v>282</v>
      </c>
      <c r="B2676" s="1" t="s">
        <v>155</v>
      </c>
      <c r="C2676" t="str">
        <f t="shared" si="739"/>
        <v>2</v>
      </c>
      <c r="F2676" s="19" t="s">
        <v>141</v>
      </c>
    </row>
    <row r="2677" spans="1:6">
      <c r="A2677" s="19" t="s">
        <v>283</v>
      </c>
      <c r="B2677" s="1" t="s">
        <v>157</v>
      </c>
      <c r="C2677" t="str">
        <f t="shared" si="739"/>
        <v>13</v>
      </c>
      <c r="F2677" s="19" t="str">
        <f t="shared" ref="F2677" si="741">CONCATENATE("[th]",B2681)</f>
        <v>[th]Målvakt</v>
      </c>
    </row>
    <row r="2678" spans="1:6">
      <c r="A2678" s="19" t="s">
        <v>284</v>
      </c>
      <c r="B2678" s="1" t="s">
        <v>159</v>
      </c>
      <c r="C2678" t="str">
        <f t="shared" si="739"/>
        <v>3</v>
      </c>
      <c r="F2678" s="19" t="s">
        <v>151</v>
      </c>
    </row>
    <row r="2679" spans="1:6">
      <c r="A2679" s="19" t="s">
        <v>285</v>
      </c>
      <c r="B2679" s="1" t="s">
        <v>161</v>
      </c>
      <c r="C2679" t="str">
        <f t="shared" si="739"/>
        <v>8</v>
      </c>
      <c r="F2679" s="19" t="str">
        <f>CONCATENATE("[td]",VLOOKUP(IF((COUNTA(D2681)&gt;0),D2681,VALUE(C2681)),'Lookup tables'!$A$2:$B$42,2,FALSE))</f>
        <v>[td]katastrofal</v>
      </c>
    </row>
    <row r="2680" spans="1:6">
      <c r="A2680" s="19" t="s">
        <v>286</v>
      </c>
      <c r="B2680" s="1" t="s">
        <v>163</v>
      </c>
      <c r="C2680" t="str">
        <f t="shared" si="739"/>
        <v>4</v>
      </c>
      <c r="F2680" s="19" t="s">
        <v>164</v>
      </c>
    </row>
    <row r="2681" spans="1:6">
      <c r="A2681" s="19" t="s">
        <v>287</v>
      </c>
      <c r="B2681" s="1" t="s">
        <v>166</v>
      </c>
      <c r="C2681" t="str">
        <f t="shared" si="739"/>
        <v>1</v>
      </c>
      <c r="F2681" s="19" t="s">
        <v>136</v>
      </c>
    </row>
    <row r="2682" spans="1:6">
      <c r="A2682" s="19" t="s">
        <v>288</v>
      </c>
      <c r="B2682" s="1" t="s">
        <v>168</v>
      </c>
      <c r="C2682" t="str">
        <f t="shared" si="739"/>
        <v>12</v>
      </c>
      <c r="F2682" s="19" t="str">
        <f t="shared" ref="F2682" si="742">CONCATENATE("[th]",B2675)</f>
        <v>[th]Spelupplägg</v>
      </c>
    </row>
    <row r="2683" spans="1:6">
      <c r="A2683" s="19" t="s">
        <v>289</v>
      </c>
      <c r="B2683" s="1" t="s">
        <v>170</v>
      </c>
      <c r="C2683" t="str">
        <f t="shared" si="739"/>
        <v>7</v>
      </c>
      <c r="F2683" s="19" t="s">
        <v>151</v>
      </c>
    </row>
    <row r="2684" spans="1:6">
      <c r="A2684" s="19" t="s">
        <v>290</v>
      </c>
      <c r="B2684" s="1" t="s">
        <v>172</v>
      </c>
      <c r="C2684" t="str">
        <f t="shared" si="739"/>
        <v>655800</v>
      </c>
      <c r="F2684" s="19" t="str">
        <f>CONCATENATE("[td]",VLOOKUP(IF((COUNTA(D2675)&gt;0),D2675,VALUE(C2675)),'Lookup tables'!$A$2:$B$42,2,FALSE))</f>
        <v>[td]magisk</v>
      </c>
    </row>
    <row r="2685" spans="1:6">
      <c r="A2685" s="19" t="s">
        <v>758</v>
      </c>
      <c r="B2685" s="1" t="s">
        <v>174</v>
      </c>
      <c r="C2685" t="str">
        <f t="shared" si="739"/>
        <v>130880</v>
      </c>
      <c r="F2685" s="19" t="s">
        <v>141</v>
      </c>
    </row>
    <row r="2686" spans="1:6">
      <c r="A2686" s="19" t="s">
        <v>292</v>
      </c>
      <c r="B2686" s="1" t="s">
        <v>176</v>
      </c>
      <c r="C2686" t="str">
        <f t="shared" si="739"/>
        <v>51</v>
      </c>
      <c r="F2686" s="19" t="str">
        <f t="shared" ref="F2686" si="743">CONCATENATE("[th]",B2677)</f>
        <v>[th]Framspel</v>
      </c>
    </row>
    <row r="2687" spans="1:6">
      <c r="A2687" s="19" t="s">
        <v>177</v>
      </c>
      <c r="B2687" s="1" t="s">
        <v>178</v>
      </c>
      <c r="C2687" t="str">
        <f t="shared" si="739"/>
        <v>0</v>
      </c>
      <c r="F2687" s="19" t="s">
        <v>151</v>
      </c>
    </row>
    <row r="2688" spans="1:6">
      <c r="A2688" s="19" t="s">
        <v>179</v>
      </c>
      <c r="B2688" s="1" t="s">
        <v>180</v>
      </c>
      <c r="C2688" t="str">
        <f t="shared" si="739"/>
        <v>0</v>
      </c>
      <c r="F2688" s="19" t="str">
        <f>CONCATENATE("[td]",VLOOKUP(IF((COUNTA(D2677)&gt;0),D2677,VALUE(C2677)),'Lookup tables'!$A$2:$B$42,2,FALSE))</f>
        <v>[td]oförglömlig</v>
      </c>
    </row>
    <row r="2689" spans="1:6">
      <c r="A2689" s="19" t="s">
        <v>181</v>
      </c>
      <c r="B2689" s="1" t="s">
        <v>182</v>
      </c>
      <c r="C2689" t="str">
        <f t="shared" si="739"/>
        <v>0</v>
      </c>
      <c r="F2689" s="19" t="s">
        <v>164</v>
      </c>
    </row>
    <row r="2690" spans="1:6">
      <c r="A2690" s="19" t="s">
        <v>183</v>
      </c>
      <c r="B2690" s="1" t="s">
        <v>184</v>
      </c>
      <c r="C2690" t="str">
        <f t="shared" si="739"/>
        <v>0</v>
      </c>
      <c r="F2690" s="19" t="s">
        <v>136</v>
      </c>
    </row>
    <row r="2691" spans="1:6">
      <c r="A2691" s="19" t="s">
        <v>185</v>
      </c>
      <c r="B2691" s="1" t="s">
        <v>186</v>
      </c>
      <c r="C2691" t="str">
        <f>RIGHT(A2691,(LEN(A2691)-10))</f>
        <v>1</v>
      </c>
      <c r="F2691" s="19" t="str">
        <f t="shared" ref="F2691" si="744">CONCATENATE("[th]",B2678)</f>
        <v>[th]Ytter</v>
      </c>
    </row>
    <row r="2692" spans="1:6">
      <c r="A2692" s="19" t="s">
        <v>187</v>
      </c>
      <c r="B2692" s="1" t="s">
        <v>188</v>
      </c>
      <c r="C2692" t="str">
        <f>RIGHT(A2692,(LEN(A2692)-9))</f>
        <v>0</v>
      </c>
      <c r="F2692" s="19" t="s">
        <v>151</v>
      </c>
    </row>
    <row r="2693" spans="1:6">
      <c r="A2693" s="19" t="s">
        <v>189</v>
      </c>
      <c r="B2693" s="1" t="s">
        <v>190</v>
      </c>
      <c r="C2693" t="str">
        <f>RIGHT(A2693,(LEN(A2693)-11))</f>
        <v>0</v>
      </c>
      <c r="F2693" s="19" t="str">
        <f>CONCATENATE("[td]",VLOOKUP(IF((COUNTA(D2678)&gt;0),D2678,VALUE(C2678)),'Lookup tables'!$A$2:$B$42,2,FALSE))</f>
        <v>[td]dålig</v>
      </c>
    </row>
    <row r="2694" spans="1:6">
      <c r="A2694" s="19" t="s">
        <v>191</v>
      </c>
      <c r="B2694" s="1" t="s">
        <v>190</v>
      </c>
      <c r="F2694" s="19" t="s">
        <v>141</v>
      </c>
    </row>
    <row r="2695" spans="1:6">
      <c r="A2695" s="19" t="s">
        <v>293</v>
      </c>
      <c r="B2695" s="1" t="s">
        <v>193</v>
      </c>
      <c r="C2695" t="str">
        <f>RIGHT(A2695,(LEN(A2695)-11))</f>
        <v>1</v>
      </c>
      <c r="F2695" s="19" t="str">
        <f t="shared" ref="F2695" si="745">CONCATENATE("[th]",B2680)</f>
        <v>[th]Försvar</v>
      </c>
    </row>
    <row r="2696" spans="1:6">
      <c r="A2696" s="19" t="s">
        <v>294</v>
      </c>
      <c r="B2696" s="1" t="s">
        <v>193</v>
      </c>
      <c r="C2696" t="str">
        <f>RIGHT(A2696,(LEN(A2696)-16))</f>
        <v>controversial person</v>
      </c>
      <c r="F2696" s="19" t="s">
        <v>151</v>
      </c>
    </row>
    <row r="2697" spans="1:6">
      <c r="A2697" s="19" t="s">
        <v>195</v>
      </c>
      <c r="B2697" s="1" t="s">
        <v>196</v>
      </c>
      <c r="C2697" t="str">
        <f>RIGHT(A2697,(LEN(A2697)-8))</f>
        <v>2</v>
      </c>
      <c r="F2697" s="19" t="str">
        <f>CONCATENATE("[td]",VLOOKUP(IF((COUNTA(D2680)&gt;0),D2680,VALUE(C2680)),'Lookup tables'!$A$2:$B$42,2,FALSE))</f>
        <v>[td]hyfsad</v>
      </c>
    </row>
    <row r="2698" spans="1:6">
      <c r="A2698" s="19" t="s">
        <v>197</v>
      </c>
      <c r="B2698" s="1" t="s">
        <v>196</v>
      </c>
      <c r="C2698" t="str">
        <f>RIGHT(A2698,(LEN(A2698)-13))</f>
        <v>honest</v>
      </c>
      <c r="F2698" s="19" t="s">
        <v>164</v>
      </c>
    </row>
    <row r="2699" spans="1:6">
      <c r="A2699" s="19" t="s">
        <v>295</v>
      </c>
      <c r="B2699" s="1" t="s">
        <v>199</v>
      </c>
      <c r="C2699" t="str">
        <f>RIGHT(A2699,(LEN(A2699)-15))</f>
        <v>3</v>
      </c>
      <c r="F2699" s="19" t="s">
        <v>136</v>
      </c>
    </row>
    <row r="2700" spans="1:6">
      <c r="A2700" s="19" t="s">
        <v>296</v>
      </c>
      <c r="B2700" s="1" t="s">
        <v>199</v>
      </c>
      <c r="C2700" t="str">
        <f>RIGHT(A2700,(LEN(A2700)-20))</f>
        <v>temperamental</v>
      </c>
      <c r="F2700" s="19" t="str">
        <f t="shared" ref="F2700" si="746">CONCATENATE("[th]",B2676)</f>
        <v>[th]Målgörare</v>
      </c>
    </row>
    <row r="2701" spans="1:6">
      <c r="A2701" s="19" t="s">
        <v>297</v>
      </c>
      <c r="B2701" s="1" t="s">
        <v>202</v>
      </c>
      <c r="C2701" t="str">
        <f>RIGHT(A2701,(LEN(A2701)-12))</f>
        <v>2</v>
      </c>
      <c r="F2701" s="19" t="s">
        <v>151</v>
      </c>
    </row>
    <row r="2702" spans="1:6">
      <c r="A2702" s="19" t="s">
        <v>298</v>
      </c>
      <c r="B2702" s="1" t="s">
        <v>204</v>
      </c>
      <c r="C2702" t="str">
        <f>RIGHT(A2702,(LEN(A2702)-13))</f>
        <v>7</v>
      </c>
      <c r="F2702" s="19" t="str">
        <f>CONCATENATE("[td]",VLOOKUP(IF((COUNTA(D2676)&gt;0),D2676,VALUE(C2676)),'Lookup tables'!$A$2:$B$42,2,FALSE))</f>
        <v>[td]usel</v>
      </c>
    </row>
    <row r="2703" spans="1:6">
      <c r="A2703" s="19" t="s">
        <v>205</v>
      </c>
      <c r="B2703" s="1" t="s">
        <v>206</v>
      </c>
      <c r="C2703" t="str">
        <f>RIGHT(A2703,(LEN(A2703)-7))</f>
        <v>0</v>
      </c>
      <c r="F2703" s="19" t="s">
        <v>141</v>
      </c>
    </row>
    <row r="2704" spans="1:6">
      <c r="A2704" s="19" t="s">
        <v>299</v>
      </c>
      <c r="B2704" s="1" t="s">
        <v>208</v>
      </c>
      <c r="C2704" t="str">
        <f>RIGHT(A2704,(LEN(A2704)-13))</f>
        <v>10</v>
      </c>
      <c r="F2704" s="19" t="str">
        <f t="shared" ref="F2704" si="747">CONCATENATE("[th]",B2679)</f>
        <v>[th]Fasta situationer</v>
      </c>
    </row>
    <row r="2705" spans="1:6">
      <c r="A2705" s="19" t="s">
        <v>209</v>
      </c>
      <c r="B2705" s="1" t="s">
        <v>210</v>
      </c>
      <c r="C2705" t="str">
        <f>RIGHT(A2705,(LEN(A2705)-15))</f>
        <v>0</v>
      </c>
      <c r="F2705" s="19" t="s">
        <v>151</v>
      </c>
    </row>
    <row r="2706" spans="1:6">
      <c r="A2706" s="19" t="s">
        <v>211</v>
      </c>
      <c r="B2706" s="1" t="s">
        <v>212</v>
      </c>
      <c r="C2706" t="str">
        <f>RIGHT(A2706,(LEN(A2706)-15))</f>
        <v>3000</v>
      </c>
      <c r="F2706" s="19" t="str">
        <f>CONCATENATE("[td]",VLOOKUP(IF((COUNTA(D2679)&gt;0),D2679,VALUE(C2679)),'Lookup tables'!$A$2:$B$42,2,FALSE))</f>
        <v>[td]fenomenal</v>
      </c>
    </row>
    <row r="2707" spans="1:6">
      <c r="A2707" s="19" t="s">
        <v>615</v>
      </c>
      <c r="B2707" s="1" t="s">
        <v>214</v>
      </c>
      <c r="C2707" t="str">
        <f>RIGHT(A2707,(LEN(A2707)-5))</f>
        <v>11</v>
      </c>
      <c r="F2707" s="19" t="s">
        <v>215</v>
      </c>
    </row>
    <row r="2708" spans="1:6" ht="14.4">
      <c r="A2708" s="19" t="s">
        <v>240</v>
      </c>
      <c r="B2708" s="1" t="s">
        <v>217</v>
      </c>
      <c r="C2708" t="str">
        <f>RIGHT(A2708,(LEN(A2708)-8))</f>
        <v>0</v>
      </c>
      <c r="F2708" t="str">
        <f t="shared" ref="F2708:F2771" si="748">IF((COUNTA(D2708)&gt;0),CONCATENATE("Övrigt: ",D2708),"")</f>
        <v/>
      </c>
    </row>
    <row r="2709" spans="1:6">
      <c r="A2709" s="19" t="s">
        <v>759</v>
      </c>
      <c r="B2709" s="11" t="s">
        <v>135</v>
      </c>
      <c r="C2709" s="19" t="str">
        <f>MID(A2709,8,(LEN(A2709)-8))</f>
        <v>181165578</v>
      </c>
      <c r="F2709" s="19" t="str">
        <f t="shared" ref="F2709:F2772" si="749">CONCATENATE("[hr][b]",C2710,"[/b] ","[playerid=",C2709,"]")</f>
        <v>[hr][b]Lars Carlstedt[/b] [playerid=181165578]</v>
      </c>
    </row>
    <row r="2710" spans="1:6" ht="14.4">
      <c r="A2710" s="19" t="s">
        <v>760</v>
      </c>
      <c r="B2710" s="11" t="s">
        <v>138</v>
      </c>
      <c r="C2710" s="19" t="str">
        <f>RIGHT(A2710,(LEN(A2710)-5))</f>
        <v>Lars Carlstedt</v>
      </c>
      <c r="F2710" t="str">
        <f t="shared" ref="F2710" si="750">CONCATENATE(C2711," år och ",C2712," dagar, TSI = ",C2726,", Lön = ",C2725)</f>
        <v>33 år och 18 dagar, TSI = 54920, Lön = 390400</v>
      </c>
    </row>
    <row r="2711" spans="1:6" ht="14.4">
      <c r="A2711" s="19" t="s">
        <v>618</v>
      </c>
      <c r="B2711" s="1" t="s">
        <v>140</v>
      </c>
      <c r="C2711" t="str">
        <f>RIGHT(A2711,(LEN(A2711)-4))</f>
        <v>33</v>
      </c>
      <c r="F2711" t="str">
        <f>CONCATENATE(VLOOKUP(IF((COUNTA(D2714)&gt;0),D2714,VALUE(C2714)),'Lookup tables'!$A$2:$B$42,2,FALSE)," form, ",VLOOKUP(IF((COUNTA(D2715)&gt;0),D2715,VALUE(C2715)),'Lookup tables'!$A$2:$B$42,2,FALSE)," kondition, ",VLOOKUP(IF((COUNTA(D2723)&gt;0),D2723,VALUE(C2723)),'Lookup tables'!$A$2:$B$42,2,FALSE)," rutin")</f>
        <v>bra form, enastående kondition, gudomlig rutin</v>
      </c>
    </row>
    <row r="2712" spans="1:6" ht="14.4">
      <c r="A2712" s="19" t="s">
        <v>761</v>
      </c>
      <c r="B2712" s="1" t="s">
        <v>143</v>
      </c>
      <c r="C2712" t="str">
        <f>RIGHT(A2712,(LEN(A2712)-8))</f>
        <v>18</v>
      </c>
      <c r="F2712" t="str">
        <f>CONCATENATE(IF((COUNTA(C2735)&gt;0),CONCATENATE(C2735,", "),""),IF((LEN(C2742)&gt;0),CONCATENATE(VLOOKUP(VALUE(C2742),'Lookup tables'!$D$25:$E$27,2,FALSE),", "),""),CONCATENATE(VLOOKUP(VALUE(C2724),'Lookup tables'!$A$2:$B$42,2,FALSE)," ledarförmåga, "),CONCATENATE(VLOOKUP(C2737,'Lookup tables'!$D$29:$E$34,2,FALSE),", "),IF(AND((VALUE(C2713)&lt;0),(COUNTA(D2713)&lt;1)),"ingen skada",CONCATENATE("[b]skada +",IF((COUNTA(D2713)&gt;0),D2713,C2713),"[/b]")))</f>
        <v>dålig ledarförmåga, kontroversiell person, ingen skada</v>
      </c>
    </row>
    <row r="2713" spans="1:6" ht="14.4">
      <c r="A2713" s="19" t="s">
        <v>144</v>
      </c>
      <c r="B2713" s="1" t="s">
        <v>145</v>
      </c>
      <c r="C2713" t="str">
        <f t="shared" ref="C2713:C2731" si="751">RIGHT(A2713,(LEN(A2713)-4))</f>
        <v>-1</v>
      </c>
      <c r="F2713" t="s">
        <v>146</v>
      </c>
    </row>
    <row r="2714" spans="1:6">
      <c r="A2714" s="19" t="s">
        <v>280</v>
      </c>
      <c r="B2714" s="1" t="s">
        <v>148</v>
      </c>
      <c r="C2714" t="str">
        <f t="shared" si="751"/>
        <v>5</v>
      </c>
      <c r="F2714" s="19" t="str">
        <f t="shared" ref="F2714:F2777" si="752">CONCATENATE("[th]",B2715)</f>
        <v>[th]Kondition</v>
      </c>
    </row>
    <row r="2715" spans="1:6">
      <c r="A2715" s="19" t="s">
        <v>223</v>
      </c>
      <c r="B2715" s="1" t="s">
        <v>150</v>
      </c>
      <c r="C2715" t="str">
        <f t="shared" si="751"/>
        <v>7</v>
      </c>
      <c r="F2715" s="19" t="s">
        <v>151</v>
      </c>
    </row>
    <row r="2716" spans="1:6">
      <c r="A2716" s="19" t="s">
        <v>762</v>
      </c>
      <c r="B2716" s="1" t="s">
        <v>153</v>
      </c>
      <c r="C2716" t="str">
        <f t="shared" si="751"/>
        <v>0</v>
      </c>
      <c r="F2716" s="19" t="str">
        <f>CONCATENATE("[td]",VLOOKUP(IF((COUNTA(D2715)&gt;0),D2715,VALUE(C2715)),'Lookup tables'!$A$2:$B$42,2,FALSE))</f>
        <v>[td]enastående</v>
      </c>
    </row>
    <row r="2717" spans="1:6">
      <c r="A2717" s="19" t="s">
        <v>708</v>
      </c>
      <c r="B2717" s="1" t="s">
        <v>155</v>
      </c>
      <c r="C2717" t="str">
        <f t="shared" si="751"/>
        <v>17</v>
      </c>
      <c r="F2717" s="19" t="s">
        <v>141</v>
      </c>
    </row>
    <row r="2718" spans="1:6">
      <c r="A2718" s="19" t="s">
        <v>567</v>
      </c>
      <c r="B2718" s="1" t="s">
        <v>157</v>
      </c>
      <c r="C2718" t="str">
        <f t="shared" si="751"/>
        <v>10</v>
      </c>
      <c r="F2718" s="19" t="str">
        <f t="shared" ref="F2718" si="753">CONCATENATE("[th]",B2722)</f>
        <v>[th]Målvakt</v>
      </c>
    </row>
    <row r="2719" spans="1:6">
      <c r="A2719" s="19" t="s">
        <v>763</v>
      </c>
      <c r="B2719" s="1" t="s">
        <v>159</v>
      </c>
      <c r="C2719" t="str">
        <f t="shared" si="751"/>
        <v>8</v>
      </c>
      <c r="F2719" s="19" t="s">
        <v>151</v>
      </c>
    </row>
    <row r="2720" spans="1:6">
      <c r="A2720" s="19" t="s">
        <v>551</v>
      </c>
      <c r="B2720" s="1" t="s">
        <v>161</v>
      </c>
      <c r="C2720" t="str">
        <f t="shared" si="751"/>
        <v>6</v>
      </c>
      <c r="F2720" s="19" t="str">
        <f>CONCATENATE("[td]",VLOOKUP(IF((COUNTA(D2722)&gt;0),D2722,VALUE(C2722)),'Lookup tables'!$A$2:$B$42,2,FALSE))</f>
        <v>[td]katastrofal</v>
      </c>
    </row>
    <row r="2721" spans="1:6">
      <c r="A2721" s="19" t="s">
        <v>764</v>
      </c>
      <c r="B2721" s="1" t="s">
        <v>163</v>
      </c>
      <c r="C2721" t="str">
        <f t="shared" si="751"/>
        <v>0</v>
      </c>
      <c r="F2721" s="19" t="s">
        <v>164</v>
      </c>
    </row>
    <row r="2722" spans="1:6">
      <c r="A2722" s="19" t="s">
        <v>287</v>
      </c>
      <c r="B2722" s="1" t="s">
        <v>166</v>
      </c>
      <c r="C2722" t="str">
        <f t="shared" si="751"/>
        <v>1</v>
      </c>
      <c r="F2722" s="19" t="s">
        <v>136</v>
      </c>
    </row>
    <row r="2723" spans="1:6">
      <c r="A2723" s="19" t="s">
        <v>167</v>
      </c>
      <c r="B2723" s="1" t="s">
        <v>168</v>
      </c>
      <c r="C2723" t="str">
        <f t="shared" si="751"/>
        <v>20</v>
      </c>
      <c r="F2723" s="19" t="str">
        <f t="shared" ref="F2723" si="754">CONCATENATE("[th]",B2716)</f>
        <v>[th]Spelupplägg</v>
      </c>
    </row>
    <row r="2724" spans="1:6">
      <c r="A2724" s="19" t="s">
        <v>229</v>
      </c>
      <c r="B2724" s="1" t="s">
        <v>170</v>
      </c>
      <c r="C2724" t="str">
        <f t="shared" si="751"/>
        <v>3</v>
      </c>
      <c r="F2724" s="19" t="s">
        <v>151</v>
      </c>
    </row>
    <row r="2725" spans="1:6">
      <c r="A2725" s="19" t="s">
        <v>765</v>
      </c>
      <c r="B2725" s="1" t="s">
        <v>172</v>
      </c>
      <c r="C2725" t="str">
        <f t="shared" si="751"/>
        <v>390400</v>
      </c>
      <c r="F2725" s="19" t="str">
        <f>CONCATENATE("[td]",VLOOKUP(IF((COUNTA(D2716)&gt;0),D2716,VALUE(C2716)),'Lookup tables'!$A$2:$B$42,2,FALSE))</f>
        <v>[td]obefintlig</v>
      </c>
    </row>
    <row r="2726" spans="1:6">
      <c r="A2726" s="19" t="s">
        <v>766</v>
      </c>
      <c r="B2726" s="1" t="s">
        <v>174</v>
      </c>
      <c r="C2726" t="str">
        <f t="shared" si="751"/>
        <v>54920</v>
      </c>
      <c r="F2726" s="19" t="s">
        <v>141</v>
      </c>
    </row>
    <row r="2727" spans="1:6">
      <c r="A2727" s="19" t="s">
        <v>767</v>
      </c>
      <c r="B2727" s="1" t="s">
        <v>176</v>
      </c>
      <c r="C2727" t="str">
        <f t="shared" si="751"/>
        <v>207</v>
      </c>
      <c r="F2727" s="19" t="str">
        <f t="shared" ref="F2727" si="755">CONCATENATE("[th]",B2718)</f>
        <v>[th]Framspel</v>
      </c>
    </row>
    <row r="2728" spans="1:6">
      <c r="A2728" s="19" t="s">
        <v>177</v>
      </c>
      <c r="B2728" s="1" t="s">
        <v>178</v>
      </c>
      <c r="C2728" t="str">
        <f t="shared" si="751"/>
        <v>0</v>
      </c>
      <c r="F2728" s="19" t="s">
        <v>151</v>
      </c>
    </row>
    <row r="2729" spans="1:6">
      <c r="A2729" s="19" t="s">
        <v>179</v>
      </c>
      <c r="B2729" s="1" t="s">
        <v>180</v>
      </c>
      <c r="C2729" t="str">
        <f t="shared" si="751"/>
        <v>0</v>
      </c>
      <c r="F2729" s="19" t="str">
        <f>CONCATENATE("[td]",VLOOKUP(IF((COUNTA(D2718)&gt;0),D2718,VALUE(C2718)),'Lookup tables'!$A$2:$B$42,2,FALSE))</f>
        <v>[td]legendarisk</v>
      </c>
    </row>
    <row r="2730" spans="1:6">
      <c r="A2730" s="19" t="s">
        <v>181</v>
      </c>
      <c r="B2730" s="1" t="s">
        <v>182</v>
      </c>
      <c r="C2730" t="str">
        <f t="shared" si="751"/>
        <v>0</v>
      </c>
      <c r="F2730" s="19" t="s">
        <v>164</v>
      </c>
    </row>
    <row r="2731" spans="1:6">
      <c r="A2731" s="19" t="s">
        <v>768</v>
      </c>
      <c r="B2731" s="1" t="s">
        <v>184</v>
      </c>
      <c r="C2731" t="str">
        <f t="shared" si="751"/>
        <v>17</v>
      </c>
      <c r="F2731" s="19" t="s">
        <v>136</v>
      </c>
    </row>
    <row r="2732" spans="1:6">
      <c r="A2732" s="19" t="s">
        <v>185</v>
      </c>
      <c r="B2732" s="1" t="s">
        <v>186</v>
      </c>
      <c r="C2732" t="str">
        <f>RIGHT(A2732,(LEN(A2732)-10))</f>
        <v>1</v>
      </c>
      <c r="F2732" s="19" t="str">
        <f t="shared" ref="F2732" si="756">CONCATENATE("[th]",B2719)</f>
        <v>[th]Ytter</v>
      </c>
    </row>
    <row r="2733" spans="1:6">
      <c r="A2733" s="19" t="s">
        <v>187</v>
      </c>
      <c r="B2733" s="1" t="s">
        <v>188</v>
      </c>
      <c r="C2733" t="str">
        <f>RIGHT(A2733,(LEN(A2733)-9))</f>
        <v>0</v>
      </c>
      <c r="F2733" s="19" t="s">
        <v>151</v>
      </c>
    </row>
    <row r="2734" spans="1:6">
      <c r="A2734" s="19" t="s">
        <v>406</v>
      </c>
      <c r="B2734" s="1" t="s">
        <v>190</v>
      </c>
      <c r="C2734" t="str">
        <f>RIGHT(A2734,(LEN(A2734)-11))</f>
        <v>2</v>
      </c>
      <c r="F2734" s="19" t="str">
        <f>CONCATENATE("[td]",VLOOKUP(IF((COUNTA(D2719)&gt;0),D2719,VALUE(C2719)),'Lookup tables'!$A$2:$B$42,2,FALSE))</f>
        <v>[td]fenomenal</v>
      </c>
    </row>
    <row r="2735" spans="1:6">
      <c r="A2735" s="19" t="s">
        <v>407</v>
      </c>
      <c r="B2735" s="1" t="s">
        <v>190</v>
      </c>
      <c r="F2735" s="19" t="s">
        <v>141</v>
      </c>
    </row>
    <row r="2736" spans="1:6">
      <c r="A2736" s="19" t="s">
        <v>293</v>
      </c>
      <c r="B2736" s="1" t="s">
        <v>193</v>
      </c>
      <c r="C2736" t="str">
        <f>RIGHT(A2736,(LEN(A2736)-11))</f>
        <v>1</v>
      </c>
      <c r="F2736" s="19" t="str">
        <f t="shared" ref="F2736" si="757">CONCATENATE("[th]",B2721)</f>
        <v>[th]Försvar</v>
      </c>
    </row>
    <row r="2737" spans="1:6">
      <c r="A2737" s="19" t="s">
        <v>294</v>
      </c>
      <c r="B2737" s="1" t="s">
        <v>193</v>
      </c>
      <c r="C2737" t="str">
        <f>RIGHT(A2737,(LEN(A2737)-16))</f>
        <v>controversial person</v>
      </c>
      <c r="F2737" s="19" t="s">
        <v>151</v>
      </c>
    </row>
    <row r="2738" spans="1:6">
      <c r="A2738" s="19" t="s">
        <v>235</v>
      </c>
      <c r="B2738" s="1" t="s">
        <v>196</v>
      </c>
      <c r="C2738" t="str">
        <f>RIGHT(A2738,(LEN(A2738)-8))</f>
        <v>3</v>
      </c>
      <c r="F2738" s="19" t="str">
        <f>CONCATENATE("[td]",VLOOKUP(IF((COUNTA(D2721)&gt;0),D2721,VALUE(C2721)),'Lookup tables'!$A$2:$B$42,2,FALSE))</f>
        <v>[td]obefintlig</v>
      </c>
    </row>
    <row r="2739" spans="1:6">
      <c r="A2739" s="19" t="s">
        <v>236</v>
      </c>
      <c r="B2739" s="1" t="s">
        <v>196</v>
      </c>
      <c r="C2739" t="str">
        <f>RIGHT(A2739,(LEN(A2739)-13))</f>
        <v>upright</v>
      </c>
      <c r="F2739" s="19" t="s">
        <v>164</v>
      </c>
    </row>
    <row r="2740" spans="1:6">
      <c r="A2740" s="19" t="s">
        <v>274</v>
      </c>
      <c r="B2740" s="1" t="s">
        <v>199</v>
      </c>
      <c r="C2740" t="str">
        <f>RIGHT(A2740,(LEN(A2740)-15))</f>
        <v>2</v>
      </c>
      <c r="F2740" s="19" t="s">
        <v>136</v>
      </c>
    </row>
    <row r="2741" spans="1:6">
      <c r="A2741" s="19" t="s">
        <v>275</v>
      </c>
      <c r="B2741" s="1" t="s">
        <v>199</v>
      </c>
      <c r="C2741" t="str">
        <f>RIGHT(A2741,(LEN(A2741)-20))</f>
        <v>balanced</v>
      </c>
      <c r="F2741" s="19" t="str">
        <f t="shared" ref="F2741" si="758">CONCATENATE("[th]",B2717)</f>
        <v>[th]Målgörare</v>
      </c>
    </row>
    <row r="2742" spans="1:6">
      <c r="A2742" s="19" t="s">
        <v>237</v>
      </c>
      <c r="B2742" s="1" t="s">
        <v>202</v>
      </c>
      <c r="C2742" t="str">
        <f>RIGHT(A2742,(LEN(A2742)-12))</f>
        <v/>
      </c>
      <c r="F2742" s="19" t="s">
        <v>151</v>
      </c>
    </row>
    <row r="2743" spans="1:6">
      <c r="A2743" s="19" t="s">
        <v>238</v>
      </c>
      <c r="B2743" s="1" t="s">
        <v>204</v>
      </c>
      <c r="C2743" t="str">
        <f>RIGHT(A2743,(LEN(A2743)-13))</f>
        <v/>
      </c>
      <c r="F2743" s="19" t="str">
        <f>CONCATENATE("[td]",VLOOKUP(IF((COUNTA(D2717)&gt;0),D2717,VALUE(C2717)),'Lookup tables'!$A$2:$B$42,2,FALSE))</f>
        <v>[td]mytomspunnen</v>
      </c>
    </row>
    <row r="2744" spans="1:6">
      <c r="A2744" s="19" t="s">
        <v>205</v>
      </c>
      <c r="B2744" s="1" t="s">
        <v>206</v>
      </c>
      <c r="C2744" t="str">
        <f>RIGHT(A2744,(LEN(A2744)-7))</f>
        <v>0</v>
      </c>
      <c r="F2744" s="19" t="s">
        <v>141</v>
      </c>
    </row>
    <row r="2745" spans="1:6">
      <c r="A2745" s="19" t="s">
        <v>459</v>
      </c>
      <c r="B2745" s="1" t="s">
        <v>208</v>
      </c>
      <c r="C2745" t="str">
        <f>RIGHT(A2745,(LEN(A2745)-13))</f>
        <v>6</v>
      </c>
      <c r="F2745" s="19" t="str">
        <f t="shared" ref="F2745" si="759">CONCATENATE("[th]",B2720)</f>
        <v>[th]Fasta situationer</v>
      </c>
    </row>
    <row r="2746" spans="1:6">
      <c r="A2746" s="19" t="s">
        <v>209</v>
      </c>
      <c r="B2746" s="1" t="s">
        <v>210</v>
      </c>
      <c r="C2746" t="str">
        <f>RIGHT(A2746,(LEN(A2746)-15))</f>
        <v>0</v>
      </c>
      <c r="F2746" s="19" t="s">
        <v>151</v>
      </c>
    </row>
    <row r="2747" spans="1:6">
      <c r="A2747" s="19" t="s">
        <v>211</v>
      </c>
      <c r="B2747" s="1" t="s">
        <v>212</v>
      </c>
      <c r="C2747" t="str">
        <f>RIGHT(A2747,(LEN(A2747)-15))</f>
        <v>3000</v>
      </c>
      <c r="F2747" s="19" t="str">
        <f>CONCATENATE("[td]",VLOOKUP(IF((COUNTA(D2720)&gt;0),D2720,VALUE(C2720)),'Lookup tables'!$A$2:$B$42,2,FALSE))</f>
        <v>[td]ypperlig</v>
      </c>
    </row>
    <row r="2748" spans="1:6">
      <c r="A2748" s="19" t="s">
        <v>769</v>
      </c>
      <c r="B2748" s="1" t="s">
        <v>214</v>
      </c>
      <c r="C2748" t="str">
        <f>RIGHT(A2748,(LEN(A2748)-5))</f>
        <v>30</v>
      </c>
      <c r="F2748" s="19" t="s">
        <v>215</v>
      </c>
    </row>
    <row r="2749" spans="1:6" ht="14.4">
      <c r="A2749" s="19" t="s">
        <v>770</v>
      </c>
      <c r="B2749" s="1" t="s">
        <v>217</v>
      </c>
      <c r="C2749" t="str">
        <f>RIGHT(A2749,(LEN(A2749)-8))</f>
        <v>18</v>
      </c>
      <c r="F2749" t="str">
        <f t="shared" ref="F2749:F2812" si="760">IF((COUNTA(D2749)&gt;0),CONCATENATE("Övrigt: ",D2749),"")</f>
        <v/>
      </c>
    </row>
    <row r="2750" spans="1:6">
      <c r="A2750" s="19" t="s">
        <v>771</v>
      </c>
      <c r="B2750" s="11" t="s">
        <v>135</v>
      </c>
      <c r="C2750" s="19" t="str">
        <f>MID(A2750,8,(LEN(A2750)-8))</f>
        <v>286316997</v>
      </c>
      <c r="F2750" s="19" t="str">
        <f t="shared" ref="F2750:F2813" si="761">CONCATENATE("[hr][b]",C2751,"[/b] ","[playerid=",C2750,"]")</f>
        <v>[hr][b]Lars Tormar[/b] [playerid=286316997]</v>
      </c>
    </row>
    <row r="2751" spans="1:6" ht="14.4">
      <c r="A2751" s="19" t="s">
        <v>772</v>
      </c>
      <c r="B2751" s="11" t="s">
        <v>138</v>
      </c>
      <c r="C2751" s="19" t="str">
        <f>RIGHT(A2751,(LEN(A2751)-5))</f>
        <v>Lars Tormar</v>
      </c>
      <c r="F2751" t="str">
        <f t="shared" ref="F2751" si="762">CONCATENATE(C2752," år och ",C2753," dagar, TSI = ",C2767,", Lön = ",C2766)</f>
        <v>24 år och 90 dagar, TSI = 202230, Lön = 305200</v>
      </c>
    </row>
    <row r="2752" spans="1:6" ht="14.4">
      <c r="A2752" s="19" t="s">
        <v>745</v>
      </c>
      <c r="B2752" s="1" t="s">
        <v>140</v>
      </c>
      <c r="C2752" t="str">
        <f>RIGHT(A2752,(LEN(A2752)-4))</f>
        <v>24</v>
      </c>
      <c r="F2752" t="str">
        <f>CONCATENATE(VLOOKUP(IF((COUNTA(D2755)&gt;0),D2755,VALUE(C2755)),'Lookup tables'!$A$2:$B$42,2,FALSE)," form, ",VLOOKUP(IF((COUNTA(D2756)&gt;0),D2756,VALUE(C2756)),'Lookup tables'!$A$2:$B$42,2,FALSE)," kondition, ",VLOOKUP(IF((COUNTA(D2764)&gt;0),D2764,VALUE(C2764)),'Lookup tables'!$A$2:$B$42,2,FALSE)," rutin")</f>
        <v>bra form, fenomenal kondition, enastående rutin</v>
      </c>
    </row>
    <row r="2753" spans="1:6" ht="14.4">
      <c r="A2753" s="19" t="s">
        <v>773</v>
      </c>
      <c r="B2753" s="1" t="s">
        <v>143</v>
      </c>
      <c r="C2753" t="str">
        <f>RIGHT(A2753,(LEN(A2753)-8))</f>
        <v>90</v>
      </c>
      <c r="F2753" t="str">
        <f>CONCATENATE(IF((COUNTA(C2776)&gt;0),CONCATENATE(C2776,", "),""),IF((LEN(C2783)&gt;0),CONCATENATE(VLOOKUP(VALUE(C2783),'Lookup tables'!$D$25:$E$27,2,FALSE),", "),""),CONCATENATE(VLOOKUP(VALUE(C2765),'Lookup tables'!$A$2:$B$42,2,FALSE)," ledarförmåga, "),CONCATENATE(VLOOKUP(C2778,'Lookup tables'!$D$29:$E$34,2,FALSE),", "),IF(AND((VALUE(C2754)&lt;0),(COUNTA(D2754)&lt;1)),"ingen skada",CONCATENATE("[b]skada +",IF((COUNTA(D2754)&gt;0),D2754,C2754),"[/b]")))</f>
        <v>hyfsad ledarförmåga, sympatisk kille, ingen skada</v>
      </c>
    </row>
    <row r="2754" spans="1:6" ht="14.4">
      <c r="A2754" s="19" t="s">
        <v>144</v>
      </c>
      <c r="B2754" s="1" t="s">
        <v>145</v>
      </c>
      <c r="C2754" t="str">
        <f t="shared" ref="C2754:C2772" si="763">RIGHT(A2754,(LEN(A2754)-4))</f>
        <v>-1</v>
      </c>
      <c r="F2754" t="s">
        <v>146</v>
      </c>
    </row>
    <row r="2755" spans="1:6">
      <c r="A2755" s="19" t="s">
        <v>280</v>
      </c>
      <c r="B2755" s="1" t="s">
        <v>148</v>
      </c>
      <c r="C2755" t="str">
        <f t="shared" si="763"/>
        <v>5</v>
      </c>
      <c r="F2755" s="19" t="str">
        <f t="shared" ref="F2755:F2818" si="764">CONCATENATE("[th]",B2756)</f>
        <v>[th]Kondition</v>
      </c>
    </row>
    <row r="2756" spans="1:6">
      <c r="A2756" s="19" t="s">
        <v>370</v>
      </c>
      <c r="B2756" s="1" t="s">
        <v>150</v>
      </c>
      <c r="C2756" t="str">
        <f t="shared" si="763"/>
        <v>8</v>
      </c>
      <c r="F2756" s="19" t="s">
        <v>151</v>
      </c>
    </row>
    <row r="2757" spans="1:6">
      <c r="A2757" s="19" t="s">
        <v>753</v>
      </c>
      <c r="B2757" s="1" t="s">
        <v>153</v>
      </c>
      <c r="C2757" t="str">
        <f t="shared" si="763"/>
        <v>5</v>
      </c>
      <c r="F2757" s="19" t="str">
        <f>CONCATENATE("[td]",VLOOKUP(IF((COUNTA(D2756)&gt;0),D2756,VALUE(C2756)),'Lookup tables'!$A$2:$B$42,2,FALSE))</f>
        <v>[td]fenomenal</v>
      </c>
    </row>
    <row r="2758" spans="1:6">
      <c r="A2758" s="19" t="s">
        <v>740</v>
      </c>
      <c r="B2758" s="1" t="s">
        <v>155</v>
      </c>
      <c r="C2758" t="str">
        <f t="shared" si="763"/>
        <v>15</v>
      </c>
      <c r="F2758" s="19" t="s">
        <v>141</v>
      </c>
    </row>
    <row r="2759" spans="1:6">
      <c r="A2759" s="19" t="s">
        <v>415</v>
      </c>
      <c r="B2759" s="1" t="s">
        <v>157</v>
      </c>
      <c r="C2759" t="str">
        <f t="shared" si="763"/>
        <v>12</v>
      </c>
      <c r="F2759" s="19" t="str">
        <f t="shared" ref="F2759" si="765">CONCATENATE("[th]",B2763)</f>
        <v>[th]Målvakt</v>
      </c>
    </row>
    <row r="2760" spans="1:6">
      <c r="A2760" s="19" t="s">
        <v>774</v>
      </c>
      <c r="B2760" s="1" t="s">
        <v>159</v>
      </c>
      <c r="C2760" t="str">
        <f t="shared" si="763"/>
        <v>12</v>
      </c>
      <c r="F2760" s="19" t="s">
        <v>151</v>
      </c>
    </row>
    <row r="2761" spans="1:6">
      <c r="A2761" s="19" t="s">
        <v>427</v>
      </c>
      <c r="B2761" s="1" t="s">
        <v>161</v>
      </c>
      <c r="C2761" t="str">
        <f t="shared" si="763"/>
        <v>7</v>
      </c>
      <c r="F2761" s="19" t="str">
        <f>CONCATENATE("[td]",VLOOKUP(IF((COUNTA(D2763)&gt;0),D2763,VALUE(C2763)),'Lookup tables'!$A$2:$B$42,2,FALSE))</f>
        <v>[td]katastrofal</v>
      </c>
    </row>
    <row r="2762" spans="1:6">
      <c r="A2762" s="19" t="s">
        <v>716</v>
      </c>
      <c r="B2762" s="1" t="s">
        <v>163</v>
      </c>
      <c r="C2762" t="str">
        <f t="shared" si="763"/>
        <v>3</v>
      </c>
      <c r="F2762" s="19" t="s">
        <v>164</v>
      </c>
    </row>
    <row r="2763" spans="1:6">
      <c r="A2763" s="19" t="s">
        <v>287</v>
      </c>
      <c r="B2763" s="1" t="s">
        <v>166</v>
      </c>
      <c r="C2763" t="str">
        <f t="shared" si="763"/>
        <v>1</v>
      </c>
      <c r="F2763" s="19" t="s">
        <v>136</v>
      </c>
    </row>
    <row r="2764" spans="1:6">
      <c r="A2764" s="19" t="s">
        <v>324</v>
      </c>
      <c r="B2764" s="1" t="s">
        <v>168</v>
      </c>
      <c r="C2764" t="str">
        <f t="shared" si="763"/>
        <v>7</v>
      </c>
      <c r="F2764" s="19" t="str">
        <f t="shared" ref="F2764" si="766">CONCATENATE("[th]",B2757)</f>
        <v>[th]Spelupplägg</v>
      </c>
    </row>
    <row r="2765" spans="1:6">
      <c r="A2765" s="19" t="s">
        <v>401</v>
      </c>
      <c r="B2765" s="1" t="s">
        <v>170</v>
      </c>
      <c r="C2765" t="str">
        <f t="shared" si="763"/>
        <v>4</v>
      </c>
      <c r="F2765" s="19" t="s">
        <v>151</v>
      </c>
    </row>
    <row r="2766" spans="1:6">
      <c r="A2766" s="19" t="s">
        <v>775</v>
      </c>
      <c r="B2766" s="1" t="s">
        <v>172</v>
      </c>
      <c r="C2766" t="str">
        <f t="shared" si="763"/>
        <v>305200</v>
      </c>
      <c r="F2766" s="19" t="str">
        <f>CONCATENATE("[td]",VLOOKUP(IF((COUNTA(D2757)&gt;0),D2757,VALUE(C2757)),'Lookup tables'!$A$2:$B$42,2,FALSE))</f>
        <v>[td]bra</v>
      </c>
    </row>
    <row r="2767" spans="1:6">
      <c r="A2767" s="19" t="s">
        <v>776</v>
      </c>
      <c r="B2767" s="1" t="s">
        <v>174</v>
      </c>
      <c r="C2767" t="str">
        <f t="shared" si="763"/>
        <v>202230</v>
      </c>
      <c r="F2767" s="19" t="s">
        <v>141</v>
      </c>
    </row>
    <row r="2768" spans="1:6">
      <c r="A2768" s="19" t="s">
        <v>507</v>
      </c>
      <c r="B2768" s="1" t="s">
        <v>176</v>
      </c>
      <c r="C2768" t="str">
        <f t="shared" si="763"/>
        <v>57</v>
      </c>
      <c r="F2768" s="19" t="str">
        <f t="shared" ref="F2768" si="767">CONCATENATE("[th]",B2759)</f>
        <v>[th]Framspel</v>
      </c>
    </row>
    <row r="2769" spans="1:6">
      <c r="A2769" s="19" t="s">
        <v>177</v>
      </c>
      <c r="B2769" s="1" t="s">
        <v>178</v>
      </c>
      <c r="C2769" t="str">
        <f t="shared" si="763"/>
        <v>0</v>
      </c>
      <c r="F2769" s="19" t="s">
        <v>151</v>
      </c>
    </row>
    <row r="2770" spans="1:6">
      <c r="A2770" s="19" t="s">
        <v>179</v>
      </c>
      <c r="B2770" s="1" t="s">
        <v>180</v>
      </c>
      <c r="C2770" t="str">
        <f t="shared" si="763"/>
        <v>0</v>
      </c>
      <c r="F2770" s="19" t="str">
        <f>CONCATENATE("[td]",VLOOKUP(IF((COUNTA(D2759)&gt;0),D2759,VALUE(C2759)),'Lookup tables'!$A$2:$B$42,2,FALSE))</f>
        <v>[td]övernaturlig</v>
      </c>
    </row>
    <row r="2771" spans="1:6">
      <c r="A2771" s="19" t="s">
        <v>181</v>
      </c>
      <c r="B2771" s="1" t="s">
        <v>182</v>
      </c>
      <c r="C2771" t="str">
        <f t="shared" si="763"/>
        <v>0</v>
      </c>
      <c r="F2771" s="19" t="s">
        <v>164</v>
      </c>
    </row>
    <row r="2772" spans="1:6">
      <c r="A2772" s="19" t="s">
        <v>721</v>
      </c>
      <c r="B2772" s="1" t="s">
        <v>184</v>
      </c>
      <c r="C2772" t="str">
        <f t="shared" si="763"/>
        <v>5</v>
      </c>
      <c r="F2772" s="19" t="s">
        <v>136</v>
      </c>
    </row>
    <row r="2773" spans="1:6">
      <c r="A2773" s="19" t="s">
        <v>185</v>
      </c>
      <c r="B2773" s="1" t="s">
        <v>186</v>
      </c>
      <c r="C2773" t="str">
        <f>RIGHT(A2773,(LEN(A2773)-10))</f>
        <v>1</v>
      </c>
      <c r="F2773" s="19" t="str">
        <f t="shared" ref="F2773" si="768">CONCATENATE("[th]",B2760)</f>
        <v>[th]Ytter</v>
      </c>
    </row>
    <row r="2774" spans="1:6">
      <c r="A2774" s="19" t="s">
        <v>187</v>
      </c>
      <c r="B2774" s="1" t="s">
        <v>188</v>
      </c>
      <c r="C2774" t="str">
        <f>RIGHT(A2774,(LEN(A2774)-9))</f>
        <v>0</v>
      </c>
      <c r="F2774" s="19" t="s">
        <v>151</v>
      </c>
    </row>
    <row r="2775" spans="1:6">
      <c r="A2775" s="19" t="s">
        <v>406</v>
      </c>
      <c r="B2775" s="1" t="s">
        <v>190</v>
      </c>
      <c r="C2775" t="str">
        <f>RIGHT(A2775,(LEN(A2775)-11))</f>
        <v>2</v>
      </c>
      <c r="F2775" s="19" t="str">
        <f>CONCATENATE("[td]",VLOOKUP(IF((COUNTA(D2760)&gt;0),D2760,VALUE(C2760)),'Lookup tables'!$A$2:$B$42,2,FALSE))</f>
        <v>[td]övernaturlig</v>
      </c>
    </row>
    <row r="2776" spans="1:6">
      <c r="A2776" s="19" t="s">
        <v>407</v>
      </c>
      <c r="B2776" s="1" t="s">
        <v>190</v>
      </c>
      <c r="F2776" s="19" t="s">
        <v>141</v>
      </c>
    </row>
    <row r="2777" spans="1:6">
      <c r="A2777" s="19" t="s">
        <v>330</v>
      </c>
      <c r="B2777" s="1" t="s">
        <v>193</v>
      </c>
      <c r="C2777" t="str">
        <f>RIGHT(A2777,(LEN(A2777)-11))</f>
        <v>2</v>
      </c>
      <c r="F2777" s="19" t="str">
        <f t="shared" ref="F2777" si="769">CONCATENATE("[th]",B2762)</f>
        <v>[th]Försvar</v>
      </c>
    </row>
    <row r="2778" spans="1:6">
      <c r="A2778" s="19" t="s">
        <v>331</v>
      </c>
      <c r="B2778" s="1" t="s">
        <v>193</v>
      </c>
      <c r="C2778" t="str">
        <f>RIGHT(A2778,(LEN(A2778)-16))</f>
        <v>pleasant guy</v>
      </c>
      <c r="F2778" s="19" t="s">
        <v>151</v>
      </c>
    </row>
    <row r="2779" spans="1:6">
      <c r="A2779" s="19" t="s">
        <v>272</v>
      </c>
      <c r="B2779" s="1" t="s">
        <v>196</v>
      </c>
      <c r="C2779" t="str">
        <f>RIGHT(A2779,(LEN(A2779)-8))</f>
        <v>1</v>
      </c>
      <c r="F2779" s="19" t="str">
        <f>CONCATENATE("[td]",VLOOKUP(IF((COUNTA(D2762)&gt;0),D2762,VALUE(C2762)),'Lookup tables'!$A$2:$B$42,2,FALSE))</f>
        <v>[td]dålig</v>
      </c>
    </row>
    <row r="2780" spans="1:6">
      <c r="A2780" s="19" t="s">
        <v>273</v>
      </c>
      <c r="B2780" s="1" t="s">
        <v>196</v>
      </c>
      <c r="C2780" t="str">
        <f>RIGHT(A2780,(LEN(A2780)-13))</f>
        <v>dishonest</v>
      </c>
      <c r="F2780" s="19" t="s">
        <v>164</v>
      </c>
    </row>
    <row r="2781" spans="1:6">
      <c r="A2781" s="19" t="s">
        <v>258</v>
      </c>
      <c r="B2781" s="1" t="s">
        <v>199</v>
      </c>
      <c r="C2781" t="str">
        <f>RIGHT(A2781,(LEN(A2781)-15))</f>
        <v>1</v>
      </c>
      <c r="F2781" s="19" t="s">
        <v>136</v>
      </c>
    </row>
    <row r="2782" spans="1:6">
      <c r="A2782" s="19" t="s">
        <v>259</v>
      </c>
      <c r="B2782" s="1" t="s">
        <v>199</v>
      </c>
      <c r="C2782" t="str">
        <f>RIGHT(A2782,(LEN(A2782)-20))</f>
        <v>calm</v>
      </c>
      <c r="F2782" s="19" t="str">
        <f t="shared" ref="F2782" si="770">CONCATENATE("[th]",B2758)</f>
        <v>[th]Målgörare</v>
      </c>
    </row>
    <row r="2783" spans="1:6">
      <c r="A2783" s="19" t="s">
        <v>237</v>
      </c>
      <c r="B2783" s="1" t="s">
        <v>202</v>
      </c>
      <c r="C2783" t="str">
        <f>RIGHT(A2783,(LEN(A2783)-12))</f>
        <v/>
      </c>
      <c r="F2783" s="19" t="s">
        <v>151</v>
      </c>
    </row>
    <row r="2784" spans="1:6">
      <c r="A2784" s="19" t="s">
        <v>238</v>
      </c>
      <c r="B2784" s="1" t="s">
        <v>204</v>
      </c>
      <c r="C2784" t="str">
        <f>RIGHT(A2784,(LEN(A2784)-13))</f>
        <v/>
      </c>
      <c r="F2784" s="19" t="str">
        <f>CONCATENATE("[td]",VLOOKUP(IF((COUNTA(D2758)&gt;0),D2758,VALUE(C2758)),'Lookup tables'!$A$2:$B$42,2,FALSE))</f>
        <v>[td]titanisk</v>
      </c>
    </row>
    <row r="2785" spans="1:6">
      <c r="A2785" s="19" t="s">
        <v>205</v>
      </c>
      <c r="B2785" s="1" t="s">
        <v>206</v>
      </c>
      <c r="C2785" t="str">
        <f>RIGHT(A2785,(LEN(A2785)-7))</f>
        <v>0</v>
      </c>
      <c r="F2785" s="19" t="s">
        <v>141</v>
      </c>
    </row>
    <row r="2786" spans="1:6">
      <c r="A2786" s="19" t="s">
        <v>299</v>
      </c>
      <c r="B2786" s="1" t="s">
        <v>208</v>
      </c>
      <c r="C2786" t="str">
        <f>RIGHT(A2786,(LEN(A2786)-13))</f>
        <v>10</v>
      </c>
      <c r="F2786" s="19" t="str">
        <f t="shared" ref="F2786" si="771">CONCATENATE("[th]",B2761)</f>
        <v>[th]Fasta situationer</v>
      </c>
    </row>
    <row r="2787" spans="1:6">
      <c r="A2787" s="19" t="s">
        <v>209</v>
      </c>
      <c r="B2787" s="1" t="s">
        <v>210</v>
      </c>
      <c r="C2787" t="str">
        <f>RIGHT(A2787,(LEN(A2787)-15))</f>
        <v>0</v>
      </c>
      <c r="F2787" s="19" t="s">
        <v>151</v>
      </c>
    </row>
    <row r="2788" spans="1:6">
      <c r="A2788" s="19" t="s">
        <v>211</v>
      </c>
      <c r="B2788" s="1" t="s">
        <v>212</v>
      </c>
      <c r="C2788" t="str">
        <f>RIGHT(A2788,(LEN(A2788)-15))</f>
        <v>3000</v>
      </c>
      <c r="F2788" s="19" t="str">
        <f>CONCATENATE("[td]",VLOOKUP(IF((COUNTA(D2761)&gt;0),D2761,VALUE(C2761)),'Lookup tables'!$A$2:$B$42,2,FALSE))</f>
        <v>[td]enastående</v>
      </c>
    </row>
    <row r="2789" spans="1:6">
      <c r="A2789" s="19" t="s">
        <v>239</v>
      </c>
      <c r="B2789" s="1" t="s">
        <v>214</v>
      </c>
      <c r="C2789" t="str">
        <f>RIGHT(A2789,(LEN(A2789)-5))</f>
        <v>0</v>
      </c>
      <c r="F2789" s="19" t="s">
        <v>215</v>
      </c>
    </row>
    <row r="2790" spans="1:6" ht="14.4">
      <c r="A2790" s="19" t="s">
        <v>469</v>
      </c>
      <c r="B2790" s="1" t="s">
        <v>217</v>
      </c>
      <c r="C2790" t="str">
        <f>RIGHT(A2790,(LEN(A2790)-8))</f>
        <v>8</v>
      </c>
      <c r="F2790" t="str">
        <f t="shared" ref="F2790:F2853" si="772">IF((COUNTA(D2790)&gt;0),CONCATENATE("Övrigt: ",D2790),"")</f>
        <v/>
      </c>
    </row>
    <row r="2791" spans="1:6">
      <c r="A2791" s="19" t="s">
        <v>777</v>
      </c>
      <c r="B2791" s="11" t="s">
        <v>135</v>
      </c>
      <c r="C2791" s="19" t="str">
        <f>MID(A2791,8,(LEN(A2791)-8))</f>
        <v>306152885</v>
      </c>
      <c r="F2791" s="19" t="str">
        <f t="shared" ref="F2791:F2854" si="773">CONCATENATE("[hr][b]",C2792,"[/b] ","[playerid=",C2791,"]")</f>
        <v>[hr][b]Melker 'Farbror' Hjorting[/b] [playerid=306152885]</v>
      </c>
    </row>
    <row r="2792" spans="1:6" ht="14.4">
      <c r="A2792" s="19" t="s">
        <v>778</v>
      </c>
      <c r="B2792" s="11" t="s">
        <v>138</v>
      </c>
      <c r="C2792" s="19" t="str">
        <f>RIGHT(A2792,(LEN(A2792)-5))</f>
        <v>Melker 'Farbror' Hjorting</v>
      </c>
      <c r="F2792" t="str">
        <f t="shared" ref="F2792" si="774">CONCATENATE(C2793," år och ",C2794," dagar, TSI = ",C2808,", Lön = ",C2807)</f>
        <v>23 år och 24 dagar, TSI = 184530, Lön = 278700</v>
      </c>
    </row>
    <row r="2793" spans="1:6" ht="14.4">
      <c r="A2793" s="19" t="s">
        <v>725</v>
      </c>
      <c r="B2793" s="1" t="s">
        <v>140</v>
      </c>
      <c r="C2793" t="str">
        <f>RIGHT(A2793,(LEN(A2793)-4))</f>
        <v>23</v>
      </c>
      <c r="F2793" t="str">
        <f>CONCATENATE(VLOOKUP(IF((COUNTA(D2796)&gt;0),D2796,VALUE(C2796)),'Lookup tables'!$A$2:$B$42,2,FALSE)," form, ",VLOOKUP(IF((COUNTA(D2797)&gt;0),D2797,VALUE(C2797)),'Lookup tables'!$A$2:$B$42,2,FALSE)," kondition, ",VLOOKUP(IF((COUNTA(D2805)&gt;0),D2805,VALUE(C2805)),'Lookup tables'!$A$2:$B$42,2,FALSE)," rutin")</f>
        <v>ypperlig form, fenomenal kondition, enastående rutin</v>
      </c>
    </row>
    <row r="2794" spans="1:6" ht="14.4">
      <c r="A2794" s="19" t="s">
        <v>626</v>
      </c>
      <c r="B2794" s="1" t="s">
        <v>143</v>
      </c>
      <c r="C2794" t="str">
        <f>RIGHT(A2794,(LEN(A2794)-8))</f>
        <v>24</v>
      </c>
      <c r="F2794" t="str">
        <f>CONCATENATE(IF((COUNTA(C2817)&gt;0),CONCATENATE(C2817,", "),""),IF((LEN(C2824)&gt;0),CONCATENATE(VLOOKUP(VALUE(C2824),'Lookup tables'!$D$25:$E$27,2,FALSE),", "),""),CONCATENATE(VLOOKUP(VALUE(C2806),'Lookup tables'!$A$2:$B$42,2,FALSE)," ledarförmåga, "),CONCATENATE(VLOOKUP(C2819,'Lookup tables'!$D$29:$E$34,2,FALSE),", "),IF(AND((VALUE(C2795)&lt;0),(COUNTA(D2795)&lt;1)),"ingen skada",CONCATENATE("[b]skada +",IF((COUNTA(D2795)&gt;0),D2795,C2795),"[/b]")))</f>
        <v>hyfsad ledarförmåga, genomsympatisk kille, ingen skada</v>
      </c>
    </row>
    <row r="2795" spans="1:6" ht="14.4">
      <c r="A2795" s="19" t="s">
        <v>144</v>
      </c>
      <c r="B2795" s="1" t="s">
        <v>145</v>
      </c>
      <c r="C2795" t="str">
        <f t="shared" ref="C2795:C2813" si="775">RIGHT(A2795,(LEN(A2795)-4))</f>
        <v>-1</v>
      </c>
      <c r="F2795" t="s">
        <v>146</v>
      </c>
    </row>
    <row r="2796" spans="1:6">
      <c r="A2796" s="19" t="s">
        <v>222</v>
      </c>
      <c r="B2796" s="1" t="s">
        <v>148</v>
      </c>
      <c r="C2796" t="str">
        <f t="shared" si="775"/>
        <v>6</v>
      </c>
      <c r="F2796" s="19" t="str">
        <f t="shared" ref="F2796:F2859" si="776">CONCATENATE("[th]",B2797)</f>
        <v>[th]Kondition</v>
      </c>
    </row>
    <row r="2797" spans="1:6">
      <c r="A2797" s="19" t="s">
        <v>370</v>
      </c>
      <c r="B2797" s="1" t="s">
        <v>150</v>
      </c>
      <c r="C2797" t="str">
        <f t="shared" si="775"/>
        <v>8</v>
      </c>
      <c r="F2797" s="19" t="s">
        <v>151</v>
      </c>
    </row>
    <row r="2798" spans="1:6">
      <c r="A2798" s="19" t="s">
        <v>435</v>
      </c>
      <c r="B2798" s="1" t="s">
        <v>153</v>
      </c>
      <c r="C2798" t="str">
        <f t="shared" si="775"/>
        <v>4</v>
      </c>
      <c r="F2798" s="19" t="str">
        <f>CONCATENATE("[td]",VLOOKUP(IF((COUNTA(D2797)&gt;0),D2797,VALUE(C2797)),'Lookup tables'!$A$2:$B$42,2,FALSE))</f>
        <v>[td]fenomenal</v>
      </c>
    </row>
    <row r="2799" spans="1:6">
      <c r="A2799" s="19" t="s">
        <v>740</v>
      </c>
      <c r="B2799" s="1" t="s">
        <v>155</v>
      </c>
      <c r="C2799" t="str">
        <f t="shared" si="775"/>
        <v>15</v>
      </c>
      <c r="F2799" s="19" t="s">
        <v>141</v>
      </c>
    </row>
    <row r="2800" spans="1:6">
      <c r="A2800" s="19" t="s">
        <v>415</v>
      </c>
      <c r="B2800" s="1" t="s">
        <v>157</v>
      </c>
      <c r="C2800" t="str">
        <f t="shared" si="775"/>
        <v>12</v>
      </c>
      <c r="F2800" s="19" t="str">
        <f t="shared" ref="F2800" si="777">CONCATENATE("[th]",B2804)</f>
        <v>[th]Målvakt</v>
      </c>
    </row>
    <row r="2801" spans="1:6">
      <c r="A2801" s="19" t="s">
        <v>446</v>
      </c>
      <c r="B2801" s="1" t="s">
        <v>159</v>
      </c>
      <c r="C2801" t="str">
        <f t="shared" si="775"/>
        <v>11</v>
      </c>
      <c r="F2801" s="19" t="s">
        <v>151</v>
      </c>
    </row>
    <row r="2802" spans="1:6">
      <c r="A2802" s="19" t="s">
        <v>417</v>
      </c>
      <c r="B2802" s="1" t="s">
        <v>161</v>
      </c>
      <c r="C2802" t="str">
        <f t="shared" si="775"/>
        <v>2</v>
      </c>
      <c r="F2802" s="19" t="str">
        <f>CONCATENATE("[td]",VLOOKUP(IF((COUNTA(D2804)&gt;0),D2804,VALUE(C2804)),'Lookup tables'!$A$2:$B$42,2,FALSE))</f>
        <v>[td]katastrofal</v>
      </c>
    </row>
    <row r="2803" spans="1:6">
      <c r="A2803" s="19" t="s">
        <v>716</v>
      </c>
      <c r="B2803" s="1" t="s">
        <v>163</v>
      </c>
      <c r="C2803" t="str">
        <f t="shared" si="775"/>
        <v>3</v>
      </c>
      <c r="F2803" s="19" t="s">
        <v>164</v>
      </c>
    </row>
    <row r="2804" spans="1:6">
      <c r="A2804" s="19" t="s">
        <v>287</v>
      </c>
      <c r="B2804" s="1" t="s">
        <v>166</v>
      </c>
      <c r="C2804" t="str">
        <f t="shared" si="775"/>
        <v>1</v>
      </c>
      <c r="F2804" s="19" t="s">
        <v>136</v>
      </c>
    </row>
    <row r="2805" spans="1:6">
      <c r="A2805" s="19" t="s">
        <v>324</v>
      </c>
      <c r="B2805" s="1" t="s">
        <v>168</v>
      </c>
      <c r="C2805" t="str">
        <f t="shared" si="775"/>
        <v>7</v>
      </c>
      <c r="F2805" s="19" t="str">
        <f t="shared" ref="F2805" si="778">CONCATENATE("[th]",B2798)</f>
        <v>[th]Spelupplägg</v>
      </c>
    </row>
    <row r="2806" spans="1:6">
      <c r="A2806" s="19" t="s">
        <v>401</v>
      </c>
      <c r="B2806" s="1" t="s">
        <v>170</v>
      </c>
      <c r="C2806" t="str">
        <f t="shared" si="775"/>
        <v>4</v>
      </c>
      <c r="F2806" s="19" t="s">
        <v>151</v>
      </c>
    </row>
    <row r="2807" spans="1:6">
      <c r="A2807" s="19" t="s">
        <v>779</v>
      </c>
      <c r="B2807" s="1" t="s">
        <v>172</v>
      </c>
      <c r="C2807" t="str">
        <f t="shared" si="775"/>
        <v>278700</v>
      </c>
      <c r="F2807" s="19" t="str">
        <f>CONCATENATE("[td]",VLOOKUP(IF((COUNTA(D2798)&gt;0),D2798,VALUE(C2798)),'Lookup tables'!$A$2:$B$42,2,FALSE))</f>
        <v>[td]hyfsad</v>
      </c>
    </row>
    <row r="2808" spans="1:6">
      <c r="A2808" s="19" t="s">
        <v>780</v>
      </c>
      <c r="B2808" s="1" t="s">
        <v>174</v>
      </c>
      <c r="C2808" t="str">
        <f t="shared" si="775"/>
        <v>184530</v>
      </c>
      <c r="F2808" s="19" t="s">
        <v>141</v>
      </c>
    </row>
    <row r="2809" spans="1:6">
      <c r="A2809" s="19" t="s">
        <v>781</v>
      </c>
      <c r="B2809" s="1" t="s">
        <v>176</v>
      </c>
      <c r="C2809" t="str">
        <f t="shared" si="775"/>
        <v>64</v>
      </c>
      <c r="F2809" s="19" t="str">
        <f t="shared" ref="F2809" si="779">CONCATENATE("[th]",B2800)</f>
        <v>[th]Framspel</v>
      </c>
    </row>
    <row r="2810" spans="1:6">
      <c r="A2810" s="19" t="s">
        <v>177</v>
      </c>
      <c r="B2810" s="1" t="s">
        <v>178</v>
      </c>
      <c r="C2810" t="str">
        <f t="shared" si="775"/>
        <v>0</v>
      </c>
      <c r="F2810" s="19" t="s">
        <v>151</v>
      </c>
    </row>
    <row r="2811" spans="1:6">
      <c r="A2811" s="19" t="s">
        <v>179</v>
      </c>
      <c r="B2811" s="1" t="s">
        <v>180</v>
      </c>
      <c r="C2811" t="str">
        <f t="shared" si="775"/>
        <v>0</v>
      </c>
      <c r="F2811" s="19" t="str">
        <f>CONCATENATE("[td]",VLOOKUP(IF((COUNTA(D2800)&gt;0),D2800,VALUE(C2800)),'Lookup tables'!$A$2:$B$42,2,FALSE))</f>
        <v>[td]övernaturlig</v>
      </c>
    </row>
    <row r="2812" spans="1:6">
      <c r="A2812" s="19" t="s">
        <v>181</v>
      </c>
      <c r="B2812" s="1" t="s">
        <v>182</v>
      </c>
      <c r="C2812" t="str">
        <f t="shared" si="775"/>
        <v>0</v>
      </c>
      <c r="F2812" s="19" t="s">
        <v>164</v>
      </c>
    </row>
    <row r="2813" spans="1:6">
      <c r="A2813" s="19" t="s">
        <v>731</v>
      </c>
      <c r="B2813" s="1" t="s">
        <v>184</v>
      </c>
      <c r="C2813" t="str">
        <f t="shared" si="775"/>
        <v>4</v>
      </c>
      <c r="F2813" s="19" t="s">
        <v>136</v>
      </c>
    </row>
    <row r="2814" spans="1:6">
      <c r="A2814" s="19" t="s">
        <v>185</v>
      </c>
      <c r="B2814" s="1" t="s">
        <v>186</v>
      </c>
      <c r="C2814" t="str">
        <f>RIGHT(A2814,(LEN(A2814)-10))</f>
        <v>1</v>
      </c>
      <c r="F2814" s="19" t="str">
        <f t="shared" ref="F2814" si="780">CONCATENATE("[th]",B2801)</f>
        <v>[th]Ytter</v>
      </c>
    </row>
    <row r="2815" spans="1:6">
      <c r="A2815" s="19" t="s">
        <v>187</v>
      </c>
      <c r="B2815" s="1" t="s">
        <v>188</v>
      </c>
      <c r="C2815" t="str">
        <f>RIGHT(A2815,(LEN(A2815)-9))</f>
        <v>0</v>
      </c>
      <c r="F2815" s="19" t="s">
        <v>151</v>
      </c>
    </row>
    <row r="2816" spans="1:6">
      <c r="A2816" s="19" t="s">
        <v>406</v>
      </c>
      <c r="B2816" s="1" t="s">
        <v>190</v>
      </c>
      <c r="C2816" t="str">
        <f>RIGHT(A2816,(LEN(A2816)-11))</f>
        <v>2</v>
      </c>
      <c r="F2816" s="19" t="str">
        <f>CONCATENATE("[td]",VLOOKUP(IF((COUNTA(D2801)&gt;0),D2801,VALUE(C2801)),'Lookup tables'!$A$2:$B$42,2,FALSE))</f>
        <v>[td]gudabenådad</v>
      </c>
    </row>
    <row r="2817" spans="1:6">
      <c r="A2817" s="19" t="s">
        <v>407</v>
      </c>
      <c r="B2817" s="1" t="s">
        <v>190</v>
      </c>
      <c r="F2817" s="19" t="s">
        <v>141</v>
      </c>
    </row>
    <row r="2818" spans="1:6">
      <c r="A2818" s="19" t="s">
        <v>256</v>
      </c>
      <c r="B2818" s="1" t="s">
        <v>193</v>
      </c>
      <c r="C2818" t="str">
        <f>RIGHT(A2818,(LEN(A2818)-11))</f>
        <v>3</v>
      </c>
      <c r="F2818" s="19" t="str">
        <f t="shared" ref="F2818" si="781">CONCATENATE("[th]",B2803)</f>
        <v>[th]Försvar</v>
      </c>
    </row>
    <row r="2819" spans="1:6">
      <c r="A2819" s="19" t="s">
        <v>257</v>
      </c>
      <c r="B2819" s="1" t="s">
        <v>193</v>
      </c>
      <c r="C2819" t="str">
        <f>RIGHT(A2819,(LEN(A2819)-16))</f>
        <v>sympathetic guy</v>
      </c>
      <c r="F2819" s="19" t="s">
        <v>151</v>
      </c>
    </row>
    <row r="2820" spans="1:6">
      <c r="A2820" s="19" t="s">
        <v>272</v>
      </c>
      <c r="B2820" s="1" t="s">
        <v>196</v>
      </c>
      <c r="C2820" t="str">
        <f>RIGHT(A2820,(LEN(A2820)-8))</f>
        <v>1</v>
      </c>
      <c r="F2820" s="19" t="str">
        <f>CONCATENATE("[td]",VLOOKUP(IF((COUNTA(D2803)&gt;0),D2803,VALUE(C2803)),'Lookup tables'!$A$2:$B$42,2,FALSE))</f>
        <v>[td]dålig</v>
      </c>
    </row>
    <row r="2821" spans="1:6">
      <c r="A2821" s="19" t="s">
        <v>273</v>
      </c>
      <c r="B2821" s="1" t="s">
        <v>196</v>
      </c>
      <c r="C2821" t="str">
        <f>RIGHT(A2821,(LEN(A2821)-13))</f>
        <v>dishonest</v>
      </c>
      <c r="F2821" s="19" t="s">
        <v>164</v>
      </c>
    </row>
    <row r="2822" spans="1:6">
      <c r="A2822" s="19" t="s">
        <v>274</v>
      </c>
      <c r="B2822" s="1" t="s">
        <v>199</v>
      </c>
      <c r="C2822" t="str">
        <f>RIGHT(A2822,(LEN(A2822)-15))</f>
        <v>2</v>
      </c>
      <c r="F2822" s="19" t="s">
        <v>136</v>
      </c>
    </row>
    <row r="2823" spans="1:6">
      <c r="A2823" s="19" t="s">
        <v>275</v>
      </c>
      <c r="B2823" s="1" t="s">
        <v>199</v>
      </c>
      <c r="C2823" t="str">
        <f>RIGHT(A2823,(LEN(A2823)-20))</f>
        <v>balanced</v>
      </c>
      <c r="F2823" s="19" t="str">
        <f t="shared" ref="F2823" si="782">CONCATENATE("[th]",B2799)</f>
        <v>[th]Målgörare</v>
      </c>
    </row>
    <row r="2824" spans="1:6">
      <c r="A2824" s="19" t="s">
        <v>237</v>
      </c>
      <c r="B2824" s="1" t="s">
        <v>202</v>
      </c>
      <c r="C2824" t="str">
        <f>RIGHT(A2824,(LEN(A2824)-12))</f>
        <v/>
      </c>
      <c r="F2824" s="19" t="s">
        <v>151</v>
      </c>
    </row>
    <row r="2825" spans="1:6">
      <c r="A2825" s="19" t="s">
        <v>238</v>
      </c>
      <c r="B2825" s="1" t="s">
        <v>204</v>
      </c>
      <c r="C2825" t="str">
        <f>RIGHT(A2825,(LEN(A2825)-13))</f>
        <v/>
      </c>
      <c r="F2825" s="19" t="str">
        <f>CONCATENATE("[td]",VLOOKUP(IF((COUNTA(D2799)&gt;0),D2799,VALUE(C2799)),'Lookup tables'!$A$2:$B$42,2,FALSE))</f>
        <v>[td]titanisk</v>
      </c>
    </row>
    <row r="2826" spans="1:6">
      <c r="A2826" s="19" t="s">
        <v>205</v>
      </c>
      <c r="B2826" s="1" t="s">
        <v>206</v>
      </c>
      <c r="C2826" t="str">
        <f>RIGHT(A2826,(LEN(A2826)-7))</f>
        <v>0</v>
      </c>
      <c r="F2826" s="19" t="s">
        <v>141</v>
      </c>
    </row>
    <row r="2827" spans="1:6">
      <c r="A2827" s="19" t="s">
        <v>299</v>
      </c>
      <c r="B2827" s="1" t="s">
        <v>208</v>
      </c>
      <c r="C2827" t="str">
        <f>RIGHT(A2827,(LEN(A2827)-13))</f>
        <v>10</v>
      </c>
      <c r="F2827" s="19" t="str">
        <f t="shared" ref="F2827" si="783">CONCATENATE("[th]",B2802)</f>
        <v>[th]Fasta situationer</v>
      </c>
    </row>
    <row r="2828" spans="1:6">
      <c r="A2828" s="19" t="s">
        <v>209</v>
      </c>
      <c r="B2828" s="1" t="s">
        <v>210</v>
      </c>
      <c r="C2828" t="str">
        <f>RIGHT(A2828,(LEN(A2828)-15))</f>
        <v>0</v>
      </c>
      <c r="F2828" s="19" t="s">
        <v>151</v>
      </c>
    </row>
    <row r="2829" spans="1:6">
      <c r="A2829" s="19" t="s">
        <v>211</v>
      </c>
      <c r="B2829" s="1" t="s">
        <v>212</v>
      </c>
      <c r="C2829" t="str">
        <f>RIGHT(A2829,(LEN(A2829)-15))</f>
        <v>3000</v>
      </c>
      <c r="F2829" s="19" t="str">
        <f>CONCATENATE("[td]",VLOOKUP(IF((COUNTA(D2802)&gt;0),D2802,VALUE(C2802)),'Lookup tables'!$A$2:$B$42,2,FALSE))</f>
        <v>[td]usel</v>
      </c>
    </row>
    <row r="2830" spans="1:6">
      <c r="A2830" s="19" t="s">
        <v>239</v>
      </c>
      <c r="B2830" s="1" t="s">
        <v>214</v>
      </c>
      <c r="C2830" t="str">
        <f>RIGHT(A2830,(LEN(A2830)-5))</f>
        <v>0</v>
      </c>
      <c r="F2830" s="19" t="s">
        <v>215</v>
      </c>
    </row>
    <row r="2831" spans="1:6" ht="14.4">
      <c r="A2831" s="19" t="s">
        <v>216</v>
      </c>
      <c r="B2831" s="1" t="s">
        <v>217</v>
      </c>
      <c r="C2831" t="str">
        <f>RIGHT(A2831,(LEN(A2831)-8))</f>
        <v>16</v>
      </c>
      <c r="F2831" t="str">
        <f t="shared" ref="F2831:F2894" si="784">IF((COUNTA(D2831)&gt;0),CONCATENATE("Övrigt: ",D2831),"")</f>
        <v/>
      </c>
    </row>
    <row r="2832" spans="1:6">
      <c r="A2832" s="19" t="s">
        <v>782</v>
      </c>
      <c r="B2832" s="11" t="s">
        <v>135</v>
      </c>
      <c r="C2832" s="19" t="str">
        <f>MID(A2832,8,(LEN(A2832)-8))</f>
        <v>273693540</v>
      </c>
      <c r="F2832" s="19" t="str">
        <f t="shared" ref="F2832:F2895" si="785">CONCATENATE("[hr][b]",C2833,"[/b] ","[playerid=",C2832,"]")</f>
        <v>[hr][b]Niclas 'Gulle' Gullbratt[/b] [playerid=273693540]</v>
      </c>
    </row>
    <row r="2833" spans="1:6" ht="14.4">
      <c r="A2833" s="19" t="s">
        <v>783</v>
      </c>
      <c r="B2833" s="11" t="s">
        <v>138</v>
      </c>
      <c r="C2833" s="19" t="str">
        <f>RIGHT(A2833,(LEN(A2833)-5))</f>
        <v>Niclas 'Gulle' Gullbratt</v>
      </c>
      <c r="F2833" t="str">
        <f t="shared" ref="F2833" si="786">CONCATENATE(C2834," år och ",C2835," dagar, TSI = ",C2849,", Lön = ",C2848)</f>
        <v>25 år och 98 dagar, TSI = 277370, Lön = 319600</v>
      </c>
    </row>
    <row r="2834" spans="1:6" ht="14.4">
      <c r="A2834" s="19" t="s">
        <v>398</v>
      </c>
      <c r="B2834" s="1" t="s">
        <v>140</v>
      </c>
      <c r="C2834" t="str">
        <f>RIGHT(A2834,(LEN(A2834)-4))</f>
        <v>25</v>
      </c>
      <c r="F2834" t="str">
        <f>CONCATENATE(VLOOKUP(IF((COUNTA(D2837)&gt;0),D2837,VALUE(C2837)),'Lookup tables'!$A$2:$B$42,2,FALSE)," form, ",VLOOKUP(IF((COUNTA(D2838)&gt;0),D2838,VALUE(C2838)),'Lookup tables'!$A$2:$B$42,2,FALSE)," kondition, ",VLOOKUP(IF((COUNTA(D2846)&gt;0),D2846,VALUE(C2846)),'Lookup tables'!$A$2:$B$42,2,FALSE)," rutin")</f>
        <v>enastående form, enastående kondition, gudabenådad rutin</v>
      </c>
    </row>
    <row r="2835" spans="1:6" ht="14.4">
      <c r="A2835" s="19" t="s">
        <v>784</v>
      </c>
      <c r="B2835" s="1" t="s">
        <v>143</v>
      </c>
      <c r="C2835" t="str">
        <f>RIGHT(A2835,(LEN(A2835)-8))</f>
        <v>98</v>
      </c>
      <c r="F2835" t="str">
        <f>CONCATENATE(IF((COUNTA(C2858)&gt;0),CONCATENATE(C2858,", "),""),IF((LEN(C2865)&gt;0),CONCATENATE(VLOOKUP(VALUE(C2865),'Lookup tables'!$D$25:$E$27,2,FALSE),", "),""),CONCATENATE(VLOOKUP(VALUE(C2847),'Lookup tables'!$A$2:$B$42,2,FALSE)," ledarförmåga, "),CONCATENATE(VLOOKUP(C2860,'Lookup tables'!$D$29:$E$34,2,FALSE),", "),IF(AND((VALUE(C2836)&lt;0),(COUNTA(D2836)&lt;1)),"ingen skada",CONCATENATE("[b]skada +",IF((COUNTA(D2836)&gt;0),D2836,C2836),"[/b]")))</f>
        <v>enastående ledarförmåga, genomsympatisk kille, ingen skada</v>
      </c>
    </row>
    <row r="2836" spans="1:6" ht="14.4">
      <c r="A2836" s="19" t="s">
        <v>144</v>
      </c>
      <c r="B2836" s="1" t="s">
        <v>145</v>
      </c>
      <c r="C2836" t="str">
        <f t="shared" ref="C2836:C2854" si="787">RIGHT(A2836,(LEN(A2836)-4))</f>
        <v>-1</v>
      </c>
      <c r="F2836" t="s">
        <v>146</v>
      </c>
    </row>
    <row r="2837" spans="1:6">
      <c r="A2837" s="19" t="s">
        <v>245</v>
      </c>
      <c r="B2837" s="1" t="s">
        <v>148</v>
      </c>
      <c r="C2837" t="str">
        <f t="shared" si="787"/>
        <v>7</v>
      </c>
      <c r="F2837" s="19" t="str">
        <f t="shared" ref="F2837:F2900" si="788">CONCATENATE("[th]",B2838)</f>
        <v>[th]Kondition</v>
      </c>
    </row>
    <row r="2838" spans="1:6">
      <c r="A2838" s="19" t="s">
        <v>223</v>
      </c>
      <c r="B2838" s="1" t="s">
        <v>150</v>
      </c>
      <c r="C2838" t="str">
        <f t="shared" si="787"/>
        <v>7</v>
      </c>
      <c r="F2838" s="19" t="s">
        <v>151</v>
      </c>
    </row>
    <row r="2839" spans="1:6">
      <c r="A2839" s="19" t="s">
        <v>445</v>
      </c>
      <c r="B2839" s="1" t="s">
        <v>153</v>
      </c>
      <c r="C2839" t="str">
        <f t="shared" si="787"/>
        <v>6</v>
      </c>
      <c r="F2839" s="19" t="str">
        <f>CONCATENATE("[td]",VLOOKUP(IF((COUNTA(D2838)&gt;0),D2838,VALUE(C2838)),'Lookup tables'!$A$2:$B$42,2,FALSE))</f>
        <v>[td]enastående</v>
      </c>
    </row>
    <row r="2840" spans="1:6">
      <c r="A2840" s="19" t="s">
        <v>715</v>
      </c>
      <c r="B2840" s="1" t="s">
        <v>155</v>
      </c>
      <c r="C2840" t="str">
        <f t="shared" si="787"/>
        <v>16</v>
      </c>
      <c r="F2840" s="19" t="s">
        <v>141</v>
      </c>
    </row>
    <row r="2841" spans="1:6">
      <c r="A2841" s="19" t="s">
        <v>426</v>
      </c>
      <c r="B2841" s="1" t="s">
        <v>157</v>
      </c>
      <c r="C2841" t="str">
        <f t="shared" si="787"/>
        <v>9</v>
      </c>
      <c r="F2841" s="19" t="str">
        <f t="shared" ref="F2841" si="789">CONCATENATE("[th]",B2845)</f>
        <v>[th]Målvakt</v>
      </c>
    </row>
    <row r="2842" spans="1:6">
      <c r="A2842" s="19" t="s">
        <v>437</v>
      </c>
      <c r="B2842" s="1" t="s">
        <v>159</v>
      </c>
      <c r="C2842" t="str">
        <f t="shared" si="787"/>
        <v>14</v>
      </c>
      <c r="F2842" s="19" t="s">
        <v>151</v>
      </c>
    </row>
    <row r="2843" spans="1:6">
      <c r="A2843" s="19" t="s">
        <v>438</v>
      </c>
      <c r="B2843" s="1" t="s">
        <v>161</v>
      </c>
      <c r="C2843" t="str">
        <f t="shared" si="787"/>
        <v>1</v>
      </c>
      <c r="F2843" s="19" t="str">
        <f>CONCATENATE("[td]",VLOOKUP(IF((COUNTA(D2845)&gt;0),D2845,VALUE(C2845)),'Lookup tables'!$A$2:$B$42,2,FALSE))</f>
        <v>[td]katastrofal</v>
      </c>
    </row>
    <row r="2844" spans="1:6">
      <c r="A2844" s="19" t="s">
        <v>286</v>
      </c>
      <c r="B2844" s="1" t="s">
        <v>163</v>
      </c>
      <c r="C2844" t="str">
        <f t="shared" si="787"/>
        <v>4</v>
      </c>
      <c r="F2844" s="19" t="s">
        <v>164</v>
      </c>
    </row>
    <row r="2845" spans="1:6">
      <c r="A2845" s="19" t="s">
        <v>287</v>
      </c>
      <c r="B2845" s="1" t="s">
        <v>166</v>
      </c>
      <c r="C2845" t="str">
        <f t="shared" si="787"/>
        <v>1</v>
      </c>
      <c r="F2845" s="19" t="s">
        <v>136</v>
      </c>
    </row>
    <row r="2846" spans="1:6">
      <c r="A2846" s="19" t="s">
        <v>596</v>
      </c>
      <c r="B2846" s="1" t="s">
        <v>168</v>
      </c>
      <c r="C2846" t="str">
        <f t="shared" si="787"/>
        <v>11</v>
      </c>
      <c r="F2846" s="19" t="str">
        <f t="shared" ref="F2846" si="790">CONCATENATE("[th]",B2839)</f>
        <v>[th]Spelupplägg</v>
      </c>
    </row>
    <row r="2847" spans="1:6">
      <c r="A2847" s="19" t="s">
        <v>289</v>
      </c>
      <c r="B2847" s="1" t="s">
        <v>170</v>
      </c>
      <c r="C2847" t="str">
        <f t="shared" si="787"/>
        <v>7</v>
      </c>
      <c r="F2847" s="19" t="s">
        <v>151</v>
      </c>
    </row>
    <row r="2848" spans="1:6">
      <c r="A2848" s="19" t="s">
        <v>785</v>
      </c>
      <c r="B2848" s="1" t="s">
        <v>172</v>
      </c>
      <c r="C2848" t="str">
        <f t="shared" si="787"/>
        <v>319600</v>
      </c>
      <c r="F2848" s="19" t="str">
        <f>CONCATENATE("[td]",VLOOKUP(IF((COUNTA(D2839)&gt;0),D2839,VALUE(C2839)),'Lookup tables'!$A$2:$B$42,2,FALSE))</f>
        <v>[td]ypperlig</v>
      </c>
    </row>
    <row r="2849" spans="1:6">
      <c r="A2849" s="19" t="s">
        <v>786</v>
      </c>
      <c r="B2849" s="1" t="s">
        <v>174</v>
      </c>
      <c r="C2849" t="str">
        <f t="shared" si="787"/>
        <v>277370</v>
      </c>
      <c r="F2849" s="19" t="s">
        <v>141</v>
      </c>
    </row>
    <row r="2850" spans="1:6">
      <c r="A2850" s="19" t="s">
        <v>787</v>
      </c>
      <c r="B2850" s="1" t="s">
        <v>176</v>
      </c>
      <c r="C2850" t="str">
        <f t="shared" si="787"/>
        <v>122</v>
      </c>
      <c r="F2850" s="19" t="str">
        <f t="shared" ref="F2850" si="791">CONCATENATE("[th]",B2841)</f>
        <v>[th]Framspel</v>
      </c>
    </row>
    <row r="2851" spans="1:6">
      <c r="A2851" s="19" t="s">
        <v>177</v>
      </c>
      <c r="B2851" s="1" t="s">
        <v>178</v>
      </c>
      <c r="C2851" t="str">
        <f t="shared" si="787"/>
        <v>0</v>
      </c>
      <c r="F2851" s="19" t="s">
        <v>151</v>
      </c>
    </row>
    <row r="2852" spans="1:6">
      <c r="A2852" s="19" t="s">
        <v>179</v>
      </c>
      <c r="B2852" s="1" t="s">
        <v>180</v>
      </c>
      <c r="C2852" t="str">
        <f t="shared" si="787"/>
        <v>0</v>
      </c>
      <c r="F2852" s="19" t="str">
        <f>CONCATENATE("[td]",VLOOKUP(IF((COUNTA(D2841)&gt;0),D2841,VALUE(C2841)),'Lookup tables'!$A$2:$B$42,2,FALSE))</f>
        <v>[td]unik</v>
      </c>
    </row>
    <row r="2853" spans="1:6">
      <c r="A2853" s="19" t="s">
        <v>181</v>
      </c>
      <c r="B2853" s="1" t="s">
        <v>182</v>
      </c>
      <c r="C2853" t="str">
        <f t="shared" si="787"/>
        <v>0</v>
      </c>
      <c r="F2853" s="19" t="s">
        <v>164</v>
      </c>
    </row>
    <row r="2854" spans="1:6">
      <c r="A2854" s="19" t="s">
        <v>450</v>
      </c>
      <c r="B2854" s="1" t="s">
        <v>184</v>
      </c>
      <c r="C2854" t="str">
        <f t="shared" si="787"/>
        <v>7</v>
      </c>
      <c r="F2854" s="19" t="s">
        <v>136</v>
      </c>
    </row>
    <row r="2855" spans="1:6">
      <c r="A2855" s="19" t="s">
        <v>185</v>
      </c>
      <c r="B2855" s="1" t="s">
        <v>186</v>
      </c>
      <c r="C2855" t="str">
        <f>RIGHT(A2855,(LEN(A2855)-10))</f>
        <v>1</v>
      </c>
      <c r="F2855" s="19" t="str">
        <f t="shared" ref="F2855" si="792">CONCATENATE("[th]",B2842)</f>
        <v>[th]Ytter</v>
      </c>
    </row>
    <row r="2856" spans="1:6">
      <c r="A2856" s="19" t="s">
        <v>187</v>
      </c>
      <c r="B2856" s="1" t="s">
        <v>188</v>
      </c>
      <c r="C2856" t="str">
        <f>RIGHT(A2856,(LEN(A2856)-9))</f>
        <v>0</v>
      </c>
      <c r="F2856" s="19" t="s">
        <v>151</v>
      </c>
    </row>
    <row r="2857" spans="1:6">
      <c r="A2857" s="19" t="s">
        <v>363</v>
      </c>
      <c r="B2857" s="1" t="s">
        <v>190</v>
      </c>
      <c r="C2857" t="str">
        <f>RIGHT(A2857,(LEN(A2857)-11))</f>
        <v>5</v>
      </c>
      <c r="F2857" s="19" t="str">
        <f>CONCATENATE("[td]",VLOOKUP(IF((COUNTA(D2842)&gt;0),D2842,VALUE(C2842)),'Lookup tables'!$A$2:$B$42,2,FALSE))</f>
        <v>[td]himmelsk</v>
      </c>
    </row>
    <row r="2858" spans="1:6">
      <c r="A2858" s="19" t="s">
        <v>364</v>
      </c>
      <c r="B2858" s="1" t="s">
        <v>190</v>
      </c>
      <c r="F2858" s="19" t="s">
        <v>141</v>
      </c>
    </row>
    <row r="2859" spans="1:6">
      <c r="A2859" s="19" t="s">
        <v>256</v>
      </c>
      <c r="B2859" s="1" t="s">
        <v>193</v>
      </c>
      <c r="C2859" t="str">
        <f>RIGHT(A2859,(LEN(A2859)-11))</f>
        <v>3</v>
      </c>
      <c r="F2859" s="19" t="str">
        <f t="shared" ref="F2859" si="793">CONCATENATE("[th]",B2844)</f>
        <v>[th]Försvar</v>
      </c>
    </row>
    <row r="2860" spans="1:6">
      <c r="A2860" s="19" t="s">
        <v>257</v>
      </c>
      <c r="B2860" s="1" t="s">
        <v>193</v>
      </c>
      <c r="C2860" t="str">
        <f>RIGHT(A2860,(LEN(A2860)-16))</f>
        <v>sympathetic guy</v>
      </c>
      <c r="F2860" s="19" t="s">
        <v>151</v>
      </c>
    </row>
    <row r="2861" spans="1:6">
      <c r="A2861" s="19" t="s">
        <v>235</v>
      </c>
      <c r="B2861" s="1" t="s">
        <v>196</v>
      </c>
      <c r="C2861" t="str">
        <f>RIGHT(A2861,(LEN(A2861)-8))</f>
        <v>3</v>
      </c>
      <c r="F2861" s="19" t="str">
        <f>CONCATENATE("[td]",VLOOKUP(IF((COUNTA(D2844)&gt;0),D2844,VALUE(C2844)),'Lookup tables'!$A$2:$B$42,2,FALSE))</f>
        <v>[td]hyfsad</v>
      </c>
    </row>
    <row r="2862" spans="1:6">
      <c r="A2862" s="19" t="s">
        <v>236</v>
      </c>
      <c r="B2862" s="1" t="s">
        <v>196</v>
      </c>
      <c r="C2862" t="str">
        <f>RIGHT(A2862,(LEN(A2862)-13))</f>
        <v>upright</v>
      </c>
      <c r="F2862" s="19" t="s">
        <v>164</v>
      </c>
    </row>
    <row r="2863" spans="1:6">
      <c r="A2863" s="19" t="s">
        <v>258</v>
      </c>
      <c r="B2863" s="1" t="s">
        <v>199</v>
      </c>
      <c r="C2863" t="str">
        <f>RIGHT(A2863,(LEN(A2863)-15))</f>
        <v>1</v>
      </c>
      <c r="F2863" s="19" t="s">
        <v>136</v>
      </c>
    </row>
    <row r="2864" spans="1:6">
      <c r="A2864" s="19" t="s">
        <v>259</v>
      </c>
      <c r="B2864" s="1" t="s">
        <v>199</v>
      </c>
      <c r="C2864" t="str">
        <f>RIGHT(A2864,(LEN(A2864)-20))</f>
        <v>calm</v>
      </c>
      <c r="F2864" s="19" t="str">
        <f t="shared" ref="F2864" si="794">CONCATENATE("[th]",B2840)</f>
        <v>[th]Målgörare</v>
      </c>
    </row>
    <row r="2865" spans="1:6">
      <c r="A2865" s="19" t="s">
        <v>237</v>
      </c>
      <c r="B2865" s="1" t="s">
        <v>202</v>
      </c>
      <c r="C2865" t="str">
        <f>RIGHT(A2865,(LEN(A2865)-12))</f>
        <v/>
      </c>
      <c r="F2865" s="19" t="s">
        <v>151</v>
      </c>
    </row>
    <row r="2866" spans="1:6">
      <c r="A2866" s="19" t="s">
        <v>238</v>
      </c>
      <c r="B2866" s="1" t="s">
        <v>204</v>
      </c>
      <c r="C2866" t="str">
        <f>RIGHT(A2866,(LEN(A2866)-13))</f>
        <v/>
      </c>
      <c r="F2866" s="19" t="str">
        <f>CONCATENATE("[td]",VLOOKUP(IF((COUNTA(D2840)&gt;0),D2840,VALUE(C2840)),'Lookup tables'!$A$2:$B$42,2,FALSE))</f>
        <v>[td]utomjordisk</v>
      </c>
    </row>
    <row r="2867" spans="1:6">
      <c r="A2867" s="19" t="s">
        <v>205</v>
      </c>
      <c r="B2867" s="1" t="s">
        <v>206</v>
      </c>
      <c r="C2867" t="str">
        <f>RIGHT(A2867,(LEN(A2867)-7))</f>
        <v>0</v>
      </c>
      <c r="F2867" s="19" t="s">
        <v>141</v>
      </c>
    </row>
    <row r="2868" spans="1:6">
      <c r="A2868" s="19" t="s">
        <v>722</v>
      </c>
      <c r="B2868" s="1" t="s">
        <v>208</v>
      </c>
      <c r="C2868" t="str">
        <f>RIGHT(A2868,(LEN(A2868)-13))</f>
        <v>21</v>
      </c>
      <c r="F2868" s="19" t="str">
        <f t="shared" ref="F2868" si="795">CONCATENATE("[th]",B2843)</f>
        <v>[th]Fasta situationer</v>
      </c>
    </row>
    <row r="2869" spans="1:6">
      <c r="A2869" s="19" t="s">
        <v>209</v>
      </c>
      <c r="B2869" s="1" t="s">
        <v>210</v>
      </c>
      <c r="C2869" t="str">
        <f>RIGHT(A2869,(LEN(A2869)-15))</f>
        <v>0</v>
      </c>
      <c r="F2869" s="19" t="s">
        <v>151</v>
      </c>
    </row>
    <row r="2870" spans="1:6">
      <c r="A2870" s="19" t="s">
        <v>211</v>
      </c>
      <c r="B2870" s="1" t="s">
        <v>212</v>
      </c>
      <c r="C2870" t="str">
        <f>RIGHT(A2870,(LEN(A2870)-15))</f>
        <v>3000</v>
      </c>
      <c r="F2870" s="19" t="str">
        <f>CONCATENATE("[td]",VLOOKUP(IF((COUNTA(D2843)&gt;0),D2843,VALUE(C2843)),'Lookup tables'!$A$2:$B$42,2,FALSE))</f>
        <v>[td]katastrofal</v>
      </c>
    </row>
    <row r="2871" spans="1:6">
      <c r="A2871" s="19" t="s">
        <v>342</v>
      </c>
      <c r="B2871" s="1" t="s">
        <v>214</v>
      </c>
      <c r="C2871" t="str">
        <f>RIGHT(A2871,(LEN(A2871)-5))</f>
        <v>3</v>
      </c>
      <c r="F2871" s="19" t="s">
        <v>215</v>
      </c>
    </row>
    <row r="2872" spans="1:6" ht="14.4">
      <c r="A2872" s="19" t="s">
        <v>451</v>
      </c>
      <c r="B2872" s="1" t="s">
        <v>217</v>
      </c>
      <c r="C2872" t="str">
        <f>RIGHT(A2872,(LEN(A2872)-8))</f>
        <v>24</v>
      </c>
      <c r="F2872" t="str">
        <f t="shared" ref="F2872:F2935" si="796">IF((COUNTA(D2872)&gt;0),CONCATENATE("Övrigt: ",D2872),"")</f>
        <v/>
      </c>
    </row>
    <row r="2873" spans="1:6">
      <c r="A2873" s="19" t="s">
        <v>788</v>
      </c>
      <c r="B2873" s="11" t="s">
        <v>135</v>
      </c>
      <c r="C2873" s="19" t="str">
        <f>MID(A2873,8,(LEN(A2873)-8))</f>
        <v>296551432</v>
      </c>
      <c r="F2873" s="19" t="str">
        <f t="shared" ref="F2873:F2936" si="797">CONCATENATE("[hr][b]",C2874,"[/b] ","[playerid=",C2873,"]")</f>
        <v>[hr][b]Per Åh[/b] [playerid=296551432]</v>
      </c>
    </row>
    <row r="2874" spans="1:6" ht="14.4">
      <c r="A2874" s="19" t="s">
        <v>789</v>
      </c>
      <c r="B2874" s="11" t="s">
        <v>138</v>
      </c>
      <c r="C2874" s="19" t="str">
        <f>RIGHT(A2874,(LEN(A2874)-5))</f>
        <v>Per Åh</v>
      </c>
      <c r="F2874" t="str">
        <f t="shared" ref="F2874" si="798">CONCATENATE(C2875," år och ",C2876," dagar, TSI = ",C2890,", Lön = ",C2889)</f>
        <v>24 år och 6 dagar, TSI = 174050, Lön = 310500</v>
      </c>
    </row>
    <row r="2875" spans="1:6" ht="14.4">
      <c r="A2875" s="19" t="s">
        <v>745</v>
      </c>
      <c r="B2875" s="1" t="s">
        <v>140</v>
      </c>
      <c r="C2875" t="str">
        <f>RIGHT(A2875,(LEN(A2875)-4))</f>
        <v>24</v>
      </c>
      <c r="F2875" t="str">
        <f>CONCATENATE(VLOOKUP(IF((COUNTA(D2878)&gt;0),D2878,VALUE(C2878)),'Lookup tables'!$A$2:$B$42,2,FALSE)," form, ",VLOOKUP(IF((COUNTA(D2879)&gt;0),D2879,VALUE(C2879)),'Lookup tables'!$A$2:$B$42,2,FALSE)," kondition, ",VLOOKUP(IF((COUNTA(D2887)&gt;0),D2887,VALUE(C2887)),'Lookup tables'!$A$2:$B$42,2,FALSE)," rutin")</f>
        <v>bra form, fenomenal kondition, enastående rutin</v>
      </c>
    </row>
    <row r="2876" spans="1:6" ht="14.4">
      <c r="A2876" s="19" t="s">
        <v>790</v>
      </c>
      <c r="B2876" s="1" t="s">
        <v>143</v>
      </c>
      <c r="C2876" t="str">
        <f>RIGHT(A2876,(LEN(A2876)-8))</f>
        <v>6</v>
      </c>
      <c r="F2876" t="str">
        <f>CONCATENATE(IF((COUNTA(C2899)&gt;0),CONCATENATE(C2899,", "),""),IF((LEN(C2906)&gt;0),CONCATENATE(VLOOKUP(VALUE(C2906),'Lookup tables'!$D$25:$E$27,2,FALSE),", "),""),CONCATENATE(VLOOKUP(VALUE(C2888),'Lookup tables'!$A$2:$B$42,2,FALSE)," ledarförmåga, "),CONCATENATE(VLOOKUP(C2901,'Lookup tables'!$D$29:$E$34,2,FALSE),", "),IF(AND((VALUE(C2877)&lt;0),(COUNTA(D2877)&lt;1)),"ingen skada",CONCATENATE("[b]skada +",IF((COUNTA(D2877)&gt;0),D2877,C2877),"[/b]")))</f>
        <v>dålig ledarförmåga, populär kille, ingen skada</v>
      </c>
    </row>
    <row r="2877" spans="1:6" ht="14.4">
      <c r="A2877" s="19" t="s">
        <v>144</v>
      </c>
      <c r="B2877" s="1" t="s">
        <v>145</v>
      </c>
      <c r="C2877" t="str">
        <f t="shared" ref="C2877:C2895" si="799">RIGHT(A2877,(LEN(A2877)-4))</f>
        <v>-1</v>
      </c>
      <c r="F2877" t="s">
        <v>146</v>
      </c>
    </row>
    <row r="2878" spans="1:6">
      <c r="A2878" s="19" t="s">
        <v>280</v>
      </c>
      <c r="B2878" s="1" t="s">
        <v>148</v>
      </c>
      <c r="C2878" t="str">
        <f t="shared" si="799"/>
        <v>5</v>
      </c>
      <c r="F2878" s="19" t="str">
        <f t="shared" ref="F2878:F2941" si="800">CONCATENATE("[th]",B2879)</f>
        <v>[th]Kondition</v>
      </c>
    </row>
    <row r="2879" spans="1:6">
      <c r="A2879" s="19" t="s">
        <v>370</v>
      </c>
      <c r="B2879" s="1" t="s">
        <v>150</v>
      </c>
      <c r="C2879" t="str">
        <f t="shared" si="799"/>
        <v>8</v>
      </c>
      <c r="F2879" s="19" t="s">
        <v>151</v>
      </c>
    </row>
    <row r="2880" spans="1:6">
      <c r="A2880" s="19" t="s">
        <v>435</v>
      </c>
      <c r="B2880" s="1" t="s">
        <v>153</v>
      </c>
      <c r="C2880" t="str">
        <f t="shared" si="799"/>
        <v>4</v>
      </c>
      <c r="F2880" s="19" t="str">
        <f>CONCATENATE("[td]",VLOOKUP(IF((COUNTA(D2879)&gt;0),D2879,VALUE(C2879)),'Lookup tables'!$A$2:$B$42,2,FALSE))</f>
        <v>[td]fenomenal</v>
      </c>
    </row>
    <row r="2881" spans="1:6">
      <c r="A2881" s="19" t="s">
        <v>715</v>
      </c>
      <c r="B2881" s="1" t="s">
        <v>155</v>
      </c>
      <c r="C2881" t="str">
        <f t="shared" si="799"/>
        <v>16</v>
      </c>
      <c r="F2881" s="19" t="s">
        <v>141</v>
      </c>
    </row>
    <row r="2882" spans="1:6">
      <c r="A2882" s="19" t="s">
        <v>535</v>
      </c>
      <c r="B2882" s="1" t="s">
        <v>157</v>
      </c>
      <c r="C2882" t="str">
        <f t="shared" si="799"/>
        <v>11</v>
      </c>
      <c r="F2882" s="19" t="str">
        <f t="shared" ref="F2882" si="801">CONCATENATE("[th]",B2886)</f>
        <v>[th]Målvakt</v>
      </c>
    </row>
    <row r="2883" spans="1:6">
      <c r="A2883" s="19" t="s">
        <v>446</v>
      </c>
      <c r="B2883" s="1" t="s">
        <v>159</v>
      </c>
      <c r="C2883" t="str">
        <f t="shared" si="799"/>
        <v>11</v>
      </c>
      <c r="F2883" s="19" t="s">
        <v>151</v>
      </c>
    </row>
    <row r="2884" spans="1:6">
      <c r="A2884" s="19" t="s">
        <v>417</v>
      </c>
      <c r="B2884" s="1" t="s">
        <v>161</v>
      </c>
      <c r="C2884" t="str">
        <f t="shared" si="799"/>
        <v>2</v>
      </c>
      <c r="F2884" s="19" t="str">
        <f>CONCATENATE("[td]",VLOOKUP(IF((COUNTA(D2886)&gt;0),D2886,VALUE(C2886)),'Lookup tables'!$A$2:$B$42,2,FALSE))</f>
        <v>[td]katastrofal</v>
      </c>
    </row>
    <row r="2885" spans="1:6">
      <c r="A2885" s="19" t="s">
        <v>286</v>
      </c>
      <c r="B2885" s="1" t="s">
        <v>163</v>
      </c>
      <c r="C2885" t="str">
        <f t="shared" si="799"/>
        <v>4</v>
      </c>
      <c r="F2885" s="19" t="s">
        <v>164</v>
      </c>
    </row>
    <row r="2886" spans="1:6">
      <c r="A2886" s="19" t="s">
        <v>287</v>
      </c>
      <c r="B2886" s="1" t="s">
        <v>166</v>
      </c>
      <c r="C2886" t="str">
        <f t="shared" si="799"/>
        <v>1</v>
      </c>
      <c r="F2886" s="19" t="s">
        <v>136</v>
      </c>
    </row>
    <row r="2887" spans="1:6">
      <c r="A2887" s="19" t="s">
        <v>324</v>
      </c>
      <c r="B2887" s="1" t="s">
        <v>168</v>
      </c>
      <c r="C2887" t="str">
        <f t="shared" si="799"/>
        <v>7</v>
      </c>
      <c r="F2887" s="19" t="str">
        <f t="shared" ref="F2887" si="802">CONCATENATE("[th]",B2880)</f>
        <v>[th]Spelupplägg</v>
      </c>
    </row>
    <row r="2888" spans="1:6">
      <c r="A2888" s="19" t="s">
        <v>229</v>
      </c>
      <c r="B2888" s="1" t="s">
        <v>170</v>
      </c>
      <c r="C2888" t="str">
        <f t="shared" si="799"/>
        <v>3</v>
      </c>
      <c r="F2888" s="19" t="s">
        <v>151</v>
      </c>
    </row>
    <row r="2889" spans="1:6">
      <c r="A2889" s="19" t="s">
        <v>791</v>
      </c>
      <c r="B2889" s="1" t="s">
        <v>172</v>
      </c>
      <c r="C2889" t="str">
        <f t="shared" si="799"/>
        <v>310500</v>
      </c>
      <c r="F2889" s="19" t="str">
        <f>CONCATENATE("[td]",VLOOKUP(IF((COUNTA(D2880)&gt;0),D2880,VALUE(C2880)),'Lookup tables'!$A$2:$B$42,2,FALSE))</f>
        <v>[td]hyfsad</v>
      </c>
    </row>
    <row r="2890" spans="1:6">
      <c r="A2890" s="19" t="s">
        <v>792</v>
      </c>
      <c r="B2890" s="1" t="s">
        <v>174</v>
      </c>
      <c r="C2890" t="str">
        <f t="shared" si="799"/>
        <v>174050</v>
      </c>
      <c r="F2890" s="19" t="s">
        <v>141</v>
      </c>
    </row>
    <row r="2891" spans="1:6">
      <c r="A2891" s="19" t="s">
        <v>667</v>
      </c>
      <c r="B2891" s="1" t="s">
        <v>176</v>
      </c>
      <c r="C2891" t="str">
        <f t="shared" si="799"/>
        <v>81</v>
      </c>
      <c r="F2891" s="19" t="str">
        <f t="shared" ref="F2891" si="803">CONCATENATE("[th]",B2882)</f>
        <v>[th]Framspel</v>
      </c>
    </row>
    <row r="2892" spans="1:6">
      <c r="A2892" s="19" t="s">
        <v>177</v>
      </c>
      <c r="B2892" s="1" t="s">
        <v>178</v>
      </c>
      <c r="C2892" t="str">
        <f t="shared" si="799"/>
        <v>0</v>
      </c>
      <c r="F2892" s="19" t="s">
        <v>151</v>
      </c>
    </row>
    <row r="2893" spans="1:6">
      <c r="A2893" s="19" t="s">
        <v>179</v>
      </c>
      <c r="B2893" s="1" t="s">
        <v>180</v>
      </c>
      <c r="C2893" t="str">
        <f t="shared" si="799"/>
        <v>0</v>
      </c>
      <c r="F2893" s="19" t="str">
        <f>CONCATENATE("[td]",VLOOKUP(IF((COUNTA(D2882)&gt;0),D2882,VALUE(C2882)),'Lookup tables'!$A$2:$B$42,2,FALSE))</f>
        <v>[td]gudabenådad</v>
      </c>
    </row>
    <row r="2894" spans="1:6">
      <c r="A2894" s="19" t="s">
        <v>181</v>
      </c>
      <c r="B2894" s="1" t="s">
        <v>182</v>
      </c>
      <c r="C2894" t="str">
        <f t="shared" si="799"/>
        <v>0</v>
      </c>
      <c r="F2894" s="19" t="s">
        <v>164</v>
      </c>
    </row>
    <row r="2895" spans="1:6">
      <c r="A2895" s="19" t="s">
        <v>731</v>
      </c>
      <c r="B2895" s="1" t="s">
        <v>184</v>
      </c>
      <c r="C2895" t="str">
        <f t="shared" si="799"/>
        <v>4</v>
      </c>
      <c r="F2895" s="19" t="s">
        <v>136</v>
      </c>
    </row>
    <row r="2896" spans="1:6">
      <c r="A2896" s="19" t="s">
        <v>185</v>
      </c>
      <c r="B2896" s="1" t="s">
        <v>186</v>
      </c>
      <c r="C2896" t="str">
        <f>RIGHT(A2896,(LEN(A2896)-10))</f>
        <v>1</v>
      </c>
      <c r="F2896" s="19" t="str">
        <f t="shared" ref="F2896" si="804">CONCATENATE("[th]",B2883)</f>
        <v>[th]Ytter</v>
      </c>
    </row>
    <row r="2897" spans="1:6">
      <c r="A2897" s="19" t="s">
        <v>187</v>
      </c>
      <c r="B2897" s="1" t="s">
        <v>188</v>
      </c>
      <c r="C2897" t="str">
        <f>RIGHT(A2897,(LEN(A2897)-9))</f>
        <v>0</v>
      </c>
      <c r="F2897" s="19" t="s">
        <v>151</v>
      </c>
    </row>
    <row r="2898" spans="1:6">
      <c r="A2898" s="19" t="s">
        <v>363</v>
      </c>
      <c r="B2898" s="1" t="s">
        <v>190</v>
      </c>
      <c r="C2898" t="str">
        <f>RIGHT(A2898,(LEN(A2898)-11))</f>
        <v>5</v>
      </c>
      <c r="F2898" s="19" t="str">
        <f>CONCATENATE("[td]",VLOOKUP(IF((COUNTA(D2883)&gt;0),D2883,VALUE(C2883)),'Lookup tables'!$A$2:$B$42,2,FALSE))</f>
        <v>[td]gudabenådad</v>
      </c>
    </row>
    <row r="2899" spans="1:6">
      <c r="A2899" s="19" t="s">
        <v>364</v>
      </c>
      <c r="B2899" s="1" t="s">
        <v>190</v>
      </c>
      <c r="F2899" s="19" t="s">
        <v>141</v>
      </c>
    </row>
    <row r="2900" spans="1:6">
      <c r="A2900" s="19" t="s">
        <v>192</v>
      </c>
      <c r="B2900" s="1" t="s">
        <v>193</v>
      </c>
      <c r="C2900" t="str">
        <f>RIGHT(A2900,(LEN(A2900)-11))</f>
        <v>4</v>
      </c>
      <c r="F2900" s="19" t="str">
        <f t="shared" ref="F2900" si="805">CONCATENATE("[th]",B2885)</f>
        <v>[th]Försvar</v>
      </c>
    </row>
    <row r="2901" spans="1:6">
      <c r="A2901" s="19" t="s">
        <v>194</v>
      </c>
      <c r="B2901" s="1" t="s">
        <v>193</v>
      </c>
      <c r="C2901" t="str">
        <f>RIGHT(A2901,(LEN(A2901)-16))</f>
        <v>popular guy</v>
      </c>
      <c r="F2901" s="19" t="s">
        <v>151</v>
      </c>
    </row>
    <row r="2902" spans="1:6">
      <c r="A2902" s="19" t="s">
        <v>272</v>
      </c>
      <c r="B2902" s="1" t="s">
        <v>196</v>
      </c>
      <c r="C2902" t="str">
        <f>RIGHT(A2902,(LEN(A2902)-8))</f>
        <v>1</v>
      </c>
      <c r="F2902" s="19" t="str">
        <f>CONCATENATE("[td]",VLOOKUP(IF((COUNTA(D2885)&gt;0),D2885,VALUE(C2885)),'Lookup tables'!$A$2:$B$42,2,FALSE))</f>
        <v>[td]hyfsad</v>
      </c>
    </row>
    <row r="2903" spans="1:6">
      <c r="A2903" s="19" t="s">
        <v>273</v>
      </c>
      <c r="B2903" s="1" t="s">
        <v>196</v>
      </c>
      <c r="C2903" t="str">
        <f>RIGHT(A2903,(LEN(A2903)-13))</f>
        <v>dishonest</v>
      </c>
      <c r="F2903" s="19" t="s">
        <v>164</v>
      </c>
    </row>
    <row r="2904" spans="1:6">
      <c r="A2904" s="19" t="s">
        <v>258</v>
      </c>
      <c r="B2904" s="1" t="s">
        <v>199</v>
      </c>
      <c r="C2904" t="str">
        <f>RIGHT(A2904,(LEN(A2904)-15))</f>
        <v>1</v>
      </c>
      <c r="F2904" s="19" t="s">
        <v>136</v>
      </c>
    </row>
    <row r="2905" spans="1:6">
      <c r="A2905" s="19" t="s">
        <v>259</v>
      </c>
      <c r="B2905" s="1" t="s">
        <v>199</v>
      </c>
      <c r="C2905" t="str">
        <f>RIGHT(A2905,(LEN(A2905)-20))</f>
        <v>calm</v>
      </c>
      <c r="F2905" s="19" t="str">
        <f t="shared" ref="F2905" si="806">CONCATENATE("[th]",B2881)</f>
        <v>[th]Målgörare</v>
      </c>
    </row>
    <row r="2906" spans="1:6">
      <c r="A2906" s="19" t="s">
        <v>237</v>
      </c>
      <c r="B2906" s="1" t="s">
        <v>202</v>
      </c>
      <c r="C2906" t="str">
        <f>RIGHT(A2906,(LEN(A2906)-12))</f>
        <v/>
      </c>
      <c r="F2906" s="19" t="s">
        <v>151</v>
      </c>
    </row>
    <row r="2907" spans="1:6">
      <c r="A2907" s="19" t="s">
        <v>238</v>
      </c>
      <c r="B2907" s="1" t="s">
        <v>204</v>
      </c>
      <c r="C2907" t="str">
        <f>RIGHT(A2907,(LEN(A2907)-13))</f>
        <v/>
      </c>
      <c r="F2907" s="19" t="str">
        <f>CONCATENATE("[td]",VLOOKUP(IF((COUNTA(D2881)&gt;0),D2881,VALUE(C2881)),'Lookup tables'!$A$2:$B$42,2,FALSE))</f>
        <v>[td]utomjordisk</v>
      </c>
    </row>
    <row r="2908" spans="1:6">
      <c r="A2908" s="19" t="s">
        <v>205</v>
      </c>
      <c r="B2908" s="1" t="s">
        <v>206</v>
      </c>
      <c r="C2908" t="str">
        <f>RIGHT(A2908,(LEN(A2908)-7))</f>
        <v>0</v>
      </c>
      <c r="F2908" s="19" t="s">
        <v>141</v>
      </c>
    </row>
    <row r="2909" spans="1:6">
      <c r="A2909" s="19" t="s">
        <v>793</v>
      </c>
      <c r="B2909" s="1" t="s">
        <v>208</v>
      </c>
      <c r="C2909" t="str">
        <f>RIGHT(A2909,(LEN(A2909)-13))</f>
        <v>12</v>
      </c>
      <c r="F2909" s="19" t="str">
        <f t="shared" ref="F2909" si="807">CONCATENATE("[th]",B2884)</f>
        <v>[th]Fasta situationer</v>
      </c>
    </row>
    <row r="2910" spans="1:6">
      <c r="A2910" s="19" t="s">
        <v>209</v>
      </c>
      <c r="B2910" s="1" t="s">
        <v>210</v>
      </c>
      <c r="C2910" t="str">
        <f>RIGHT(A2910,(LEN(A2910)-15))</f>
        <v>0</v>
      </c>
      <c r="F2910" s="19" t="s">
        <v>151</v>
      </c>
    </row>
    <row r="2911" spans="1:6">
      <c r="A2911" s="19" t="s">
        <v>211</v>
      </c>
      <c r="B2911" s="1" t="s">
        <v>212</v>
      </c>
      <c r="C2911" t="str">
        <f>RIGHT(A2911,(LEN(A2911)-15))</f>
        <v>3000</v>
      </c>
      <c r="F2911" s="19" t="str">
        <f>CONCATENATE("[td]",VLOOKUP(IF((COUNTA(D2884)&gt;0),D2884,VALUE(C2884)),'Lookup tables'!$A$2:$B$42,2,FALSE))</f>
        <v>[td]usel</v>
      </c>
    </row>
    <row r="2912" spans="1:6">
      <c r="A2912" s="19" t="s">
        <v>239</v>
      </c>
      <c r="B2912" s="1" t="s">
        <v>214</v>
      </c>
      <c r="C2912" t="str">
        <f>RIGHT(A2912,(LEN(A2912)-5))</f>
        <v>0</v>
      </c>
      <c r="F2912" s="19" t="s">
        <v>215</v>
      </c>
    </row>
    <row r="2913" spans="1:6" ht="14.4">
      <c r="A2913" s="19" t="s">
        <v>668</v>
      </c>
      <c r="B2913" s="1" t="s">
        <v>217</v>
      </c>
      <c r="C2913" t="str">
        <f>RIGHT(A2913,(LEN(A2913)-8))</f>
        <v>5</v>
      </c>
      <c r="F2913" t="str">
        <f t="shared" ref="F2913:F2976" si="808">IF((COUNTA(D2913)&gt;0),CONCATENATE("Övrigt: ",D2913),"")</f>
        <v/>
      </c>
    </row>
    <row r="2914" spans="1:6">
      <c r="A2914" s="19" t="s">
        <v>794</v>
      </c>
      <c r="B2914" s="11" t="s">
        <v>135</v>
      </c>
      <c r="C2914" s="19" t="str">
        <f>MID(A2914,8,(LEN(A2914)-8))</f>
        <v>303819320</v>
      </c>
      <c r="F2914" s="19" t="str">
        <f t="shared" ref="F2914:F2977" si="809">CONCATENATE("[hr][b]",C2915,"[/b] ","[playerid=",C2914,"]")</f>
        <v>[hr][b]Per Ång[/b] [playerid=303819320]</v>
      </c>
    </row>
    <row r="2915" spans="1:6" ht="14.4">
      <c r="A2915" s="19" t="s">
        <v>795</v>
      </c>
      <c r="B2915" s="11" t="s">
        <v>138</v>
      </c>
      <c r="C2915" s="19" t="str">
        <f>RIGHT(A2915,(LEN(A2915)-5))</f>
        <v>Per Ång</v>
      </c>
      <c r="F2915" t="str">
        <f t="shared" ref="F2915" si="810">CONCATENATE(C2916," år och ",C2917," dagar, TSI = ",C2931,", Lön = ",C2930)</f>
        <v>23 år och 36 dagar, TSI = 123260, Lön = 326400</v>
      </c>
    </row>
    <row r="2916" spans="1:6" ht="14.4">
      <c r="A2916" s="19" t="s">
        <v>725</v>
      </c>
      <c r="B2916" s="1" t="s">
        <v>140</v>
      </c>
      <c r="C2916" t="str">
        <f>RIGHT(A2916,(LEN(A2916)-4))</f>
        <v>23</v>
      </c>
      <c r="F2916" t="str">
        <f>CONCATENATE(VLOOKUP(IF((COUNTA(D2919)&gt;0),D2919,VALUE(C2919)),'Lookup tables'!$A$2:$B$42,2,FALSE)," form, ",VLOOKUP(IF((COUNTA(D2920)&gt;0),D2920,VALUE(C2920)),'Lookup tables'!$A$2:$B$42,2,FALSE)," kondition, ",VLOOKUP(IF((COUNTA(D2928)&gt;0),D2928,VALUE(C2928)),'Lookup tables'!$A$2:$B$42,2,FALSE)," rutin")</f>
        <v>hyfsad form, fenomenal kondition, bra rutin</v>
      </c>
    </row>
    <row r="2917" spans="1:6" ht="14.4">
      <c r="A2917" s="19" t="s">
        <v>641</v>
      </c>
      <c r="B2917" s="1" t="s">
        <v>143</v>
      </c>
      <c r="C2917" t="str">
        <f>RIGHT(A2917,(LEN(A2917)-8))</f>
        <v>36</v>
      </c>
      <c r="F2917" t="str">
        <f>CONCATENATE(IF((COUNTA(C2940)&gt;0),CONCATENATE(C2940,", "),""),IF((LEN(C2947)&gt;0),CONCATENATE(VLOOKUP(VALUE(C2947),'Lookup tables'!$D$25:$E$27,2,FALSE),", "),""),CONCATENATE(VLOOKUP(VALUE(C2929),'Lookup tables'!$A$2:$B$42,2,FALSE)," ledarförmåga, "),CONCATENATE(VLOOKUP(C2942,'Lookup tables'!$D$29:$E$34,2,FALSE),", "),IF(AND((VALUE(C2918)&lt;0),(COUNTA(D2918)&lt;1)),"ingen skada",CONCATENATE("[b]skada +",IF((COUNTA(D2918)&gt;0),D2918,C2918),"[/b]")))</f>
        <v>hyfsad ledarförmåga, kontroversiell person, ingen skada</v>
      </c>
    </row>
    <row r="2918" spans="1:6" ht="14.4">
      <c r="A2918" s="19" t="s">
        <v>144</v>
      </c>
      <c r="B2918" s="1" t="s">
        <v>145</v>
      </c>
      <c r="C2918" t="str">
        <f t="shared" ref="C2918:C2936" si="811">RIGHT(A2918,(LEN(A2918)-4))</f>
        <v>-1</v>
      </c>
      <c r="F2918" t="s">
        <v>146</v>
      </c>
    </row>
    <row r="2919" spans="1:6">
      <c r="A2919" s="19" t="s">
        <v>305</v>
      </c>
      <c r="B2919" s="1" t="s">
        <v>148</v>
      </c>
      <c r="C2919" t="str">
        <f t="shared" si="811"/>
        <v>4</v>
      </c>
      <c r="F2919" s="19" t="str">
        <f t="shared" ref="F2919:F2982" si="812">CONCATENATE("[th]",B2920)</f>
        <v>[th]Kondition</v>
      </c>
    </row>
    <row r="2920" spans="1:6">
      <c r="A2920" s="19" t="s">
        <v>370</v>
      </c>
      <c r="B2920" s="1" t="s">
        <v>150</v>
      </c>
      <c r="C2920" t="str">
        <f t="shared" si="811"/>
        <v>8</v>
      </c>
      <c r="F2920" s="19" t="s">
        <v>151</v>
      </c>
    </row>
    <row r="2921" spans="1:6">
      <c r="A2921" s="19" t="s">
        <v>246</v>
      </c>
      <c r="B2921" s="1" t="s">
        <v>153</v>
      </c>
      <c r="C2921" t="str">
        <f t="shared" si="811"/>
        <v>3</v>
      </c>
      <c r="F2921" s="19" t="str">
        <f>CONCATENATE("[td]",VLOOKUP(IF((COUNTA(D2920)&gt;0),D2920,VALUE(C2920)),'Lookup tables'!$A$2:$B$42,2,FALSE))</f>
        <v>[td]fenomenal</v>
      </c>
    </row>
    <row r="2922" spans="1:6">
      <c r="A2922" s="19" t="s">
        <v>740</v>
      </c>
      <c r="B2922" s="1" t="s">
        <v>155</v>
      </c>
      <c r="C2922" t="str">
        <f t="shared" si="811"/>
        <v>15</v>
      </c>
      <c r="F2922" s="19" t="s">
        <v>141</v>
      </c>
    </row>
    <row r="2923" spans="1:6">
      <c r="A2923" s="19" t="s">
        <v>567</v>
      </c>
      <c r="B2923" s="1" t="s">
        <v>157</v>
      </c>
      <c r="C2923" t="str">
        <f t="shared" si="811"/>
        <v>10</v>
      </c>
      <c r="F2923" s="19" t="str">
        <f t="shared" ref="F2923" si="813">CONCATENATE("[th]",B2927)</f>
        <v>[th]Målvakt</v>
      </c>
    </row>
    <row r="2924" spans="1:6">
      <c r="A2924" s="19" t="s">
        <v>774</v>
      </c>
      <c r="B2924" s="1" t="s">
        <v>159</v>
      </c>
      <c r="C2924" t="str">
        <f t="shared" si="811"/>
        <v>12</v>
      </c>
      <c r="F2924" s="19" t="s">
        <v>151</v>
      </c>
    </row>
    <row r="2925" spans="1:6">
      <c r="A2925" s="19" t="s">
        <v>438</v>
      </c>
      <c r="B2925" s="1" t="s">
        <v>161</v>
      </c>
      <c r="C2925" t="str">
        <f t="shared" si="811"/>
        <v>1</v>
      </c>
      <c r="F2925" s="19" t="str">
        <f>CONCATENATE("[td]",VLOOKUP(IF((COUNTA(D2927)&gt;0),D2927,VALUE(C2927)),'Lookup tables'!$A$2:$B$42,2,FALSE))</f>
        <v>[td]katastrofal</v>
      </c>
    </row>
    <row r="2926" spans="1:6">
      <c r="A2926" s="19" t="s">
        <v>286</v>
      </c>
      <c r="B2926" s="1" t="s">
        <v>163</v>
      </c>
      <c r="C2926" t="str">
        <f t="shared" si="811"/>
        <v>4</v>
      </c>
      <c r="F2926" s="19" t="s">
        <v>164</v>
      </c>
    </row>
    <row r="2927" spans="1:6">
      <c r="A2927" s="19" t="s">
        <v>287</v>
      </c>
      <c r="B2927" s="1" t="s">
        <v>166</v>
      </c>
      <c r="C2927" t="str">
        <f t="shared" si="811"/>
        <v>1</v>
      </c>
      <c r="F2927" s="19" t="s">
        <v>136</v>
      </c>
    </row>
    <row r="2928" spans="1:6">
      <c r="A2928" s="19" t="s">
        <v>746</v>
      </c>
      <c r="B2928" s="1" t="s">
        <v>168</v>
      </c>
      <c r="C2928" t="str">
        <f t="shared" si="811"/>
        <v>5</v>
      </c>
      <c r="F2928" s="19" t="str">
        <f t="shared" ref="F2928" si="814">CONCATENATE("[th]",B2921)</f>
        <v>[th]Spelupplägg</v>
      </c>
    </row>
    <row r="2929" spans="1:6">
      <c r="A2929" s="19" t="s">
        <v>401</v>
      </c>
      <c r="B2929" s="1" t="s">
        <v>170</v>
      </c>
      <c r="C2929" t="str">
        <f t="shared" si="811"/>
        <v>4</v>
      </c>
      <c r="F2929" s="19" t="s">
        <v>151</v>
      </c>
    </row>
    <row r="2930" spans="1:6">
      <c r="A2930" s="19" t="s">
        <v>796</v>
      </c>
      <c r="B2930" s="1" t="s">
        <v>172</v>
      </c>
      <c r="C2930" t="str">
        <f t="shared" si="811"/>
        <v>326400</v>
      </c>
      <c r="F2930" s="19" t="str">
        <f>CONCATENATE("[td]",VLOOKUP(IF((COUNTA(D2921)&gt;0),D2921,VALUE(C2921)),'Lookup tables'!$A$2:$B$42,2,FALSE))</f>
        <v>[td]dålig</v>
      </c>
    </row>
    <row r="2931" spans="1:6">
      <c r="A2931" s="19" t="s">
        <v>797</v>
      </c>
      <c r="B2931" s="1" t="s">
        <v>174</v>
      </c>
      <c r="C2931" t="str">
        <f t="shared" si="811"/>
        <v>123260</v>
      </c>
      <c r="F2931" s="19" t="s">
        <v>141</v>
      </c>
    </row>
    <row r="2932" spans="1:6">
      <c r="A2932" s="19" t="s">
        <v>798</v>
      </c>
      <c r="B2932" s="1" t="s">
        <v>176</v>
      </c>
      <c r="C2932" t="str">
        <f t="shared" si="811"/>
        <v>44</v>
      </c>
      <c r="F2932" s="19" t="str">
        <f t="shared" ref="F2932" si="815">CONCATENATE("[th]",B2923)</f>
        <v>[th]Framspel</v>
      </c>
    </row>
    <row r="2933" spans="1:6">
      <c r="A2933" s="19" t="s">
        <v>177</v>
      </c>
      <c r="B2933" s="1" t="s">
        <v>178</v>
      </c>
      <c r="C2933" t="str">
        <f t="shared" si="811"/>
        <v>0</v>
      </c>
      <c r="F2933" s="19" t="s">
        <v>151</v>
      </c>
    </row>
    <row r="2934" spans="1:6">
      <c r="A2934" s="19" t="s">
        <v>179</v>
      </c>
      <c r="B2934" s="1" t="s">
        <v>180</v>
      </c>
      <c r="C2934" t="str">
        <f t="shared" si="811"/>
        <v>0</v>
      </c>
      <c r="F2934" s="19" t="str">
        <f>CONCATENATE("[td]",VLOOKUP(IF((COUNTA(D2923)&gt;0),D2923,VALUE(C2923)),'Lookup tables'!$A$2:$B$42,2,FALSE))</f>
        <v>[td]legendarisk</v>
      </c>
    </row>
    <row r="2935" spans="1:6">
      <c r="A2935" s="19" t="s">
        <v>181</v>
      </c>
      <c r="B2935" s="1" t="s">
        <v>182</v>
      </c>
      <c r="C2935" t="str">
        <f t="shared" si="811"/>
        <v>0</v>
      </c>
      <c r="F2935" s="19" t="s">
        <v>164</v>
      </c>
    </row>
    <row r="2936" spans="1:6">
      <c r="A2936" s="19" t="s">
        <v>645</v>
      </c>
      <c r="B2936" s="1" t="s">
        <v>184</v>
      </c>
      <c r="C2936" t="str">
        <f t="shared" si="811"/>
        <v>2</v>
      </c>
      <c r="F2936" s="19" t="s">
        <v>136</v>
      </c>
    </row>
    <row r="2937" spans="1:6">
      <c r="A2937" s="19" t="s">
        <v>185</v>
      </c>
      <c r="B2937" s="1" t="s">
        <v>186</v>
      </c>
      <c r="C2937" t="str">
        <f>RIGHT(A2937,(LEN(A2937)-10))</f>
        <v>1</v>
      </c>
      <c r="F2937" s="19" t="str">
        <f t="shared" ref="F2937" si="816">CONCATENATE("[th]",B2924)</f>
        <v>[th]Ytter</v>
      </c>
    </row>
    <row r="2938" spans="1:6">
      <c r="A2938" s="19" t="s">
        <v>187</v>
      </c>
      <c r="B2938" s="1" t="s">
        <v>188</v>
      </c>
      <c r="C2938" t="str">
        <f>RIGHT(A2938,(LEN(A2938)-9))</f>
        <v>0</v>
      </c>
      <c r="F2938" s="19" t="s">
        <v>151</v>
      </c>
    </row>
    <row r="2939" spans="1:6">
      <c r="A2939" s="19" t="s">
        <v>363</v>
      </c>
      <c r="B2939" s="1" t="s">
        <v>190</v>
      </c>
      <c r="C2939" t="str">
        <f>RIGHT(A2939,(LEN(A2939)-11))</f>
        <v>5</v>
      </c>
      <c r="F2939" s="19" t="str">
        <f>CONCATENATE("[td]",VLOOKUP(IF((COUNTA(D2924)&gt;0),D2924,VALUE(C2924)),'Lookup tables'!$A$2:$B$42,2,FALSE))</f>
        <v>[td]övernaturlig</v>
      </c>
    </row>
    <row r="2940" spans="1:6">
      <c r="A2940" s="19" t="s">
        <v>364</v>
      </c>
      <c r="B2940" s="1" t="s">
        <v>190</v>
      </c>
      <c r="F2940" s="19" t="s">
        <v>141</v>
      </c>
    </row>
    <row r="2941" spans="1:6">
      <c r="A2941" s="19" t="s">
        <v>293</v>
      </c>
      <c r="B2941" s="1" t="s">
        <v>193</v>
      </c>
      <c r="C2941" t="str">
        <f>RIGHT(A2941,(LEN(A2941)-11))</f>
        <v>1</v>
      </c>
      <c r="F2941" s="19" t="str">
        <f t="shared" ref="F2941" si="817">CONCATENATE("[th]",B2926)</f>
        <v>[th]Försvar</v>
      </c>
    </row>
    <row r="2942" spans="1:6">
      <c r="A2942" s="19" t="s">
        <v>294</v>
      </c>
      <c r="B2942" s="1" t="s">
        <v>193</v>
      </c>
      <c r="C2942" t="str">
        <f>RIGHT(A2942,(LEN(A2942)-16))</f>
        <v>controversial person</v>
      </c>
      <c r="F2942" s="19" t="s">
        <v>151</v>
      </c>
    </row>
    <row r="2943" spans="1:6">
      <c r="A2943" s="19" t="s">
        <v>195</v>
      </c>
      <c r="B2943" s="1" t="s">
        <v>196</v>
      </c>
      <c r="C2943" t="str">
        <f>RIGHT(A2943,(LEN(A2943)-8))</f>
        <v>2</v>
      </c>
      <c r="F2943" s="19" t="str">
        <f>CONCATENATE("[td]",VLOOKUP(IF((COUNTA(D2926)&gt;0),D2926,VALUE(C2926)),'Lookup tables'!$A$2:$B$42,2,FALSE))</f>
        <v>[td]hyfsad</v>
      </c>
    </row>
    <row r="2944" spans="1:6">
      <c r="A2944" s="19" t="s">
        <v>197</v>
      </c>
      <c r="B2944" s="1" t="s">
        <v>196</v>
      </c>
      <c r="C2944" t="str">
        <f>RIGHT(A2944,(LEN(A2944)-13))</f>
        <v>honest</v>
      </c>
      <c r="F2944" s="19" t="s">
        <v>164</v>
      </c>
    </row>
    <row r="2945" spans="1:6">
      <c r="A2945" s="19" t="s">
        <v>258</v>
      </c>
      <c r="B2945" s="1" t="s">
        <v>199</v>
      </c>
      <c r="C2945" t="str">
        <f>RIGHT(A2945,(LEN(A2945)-15))</f>
        <v>1</v>
      </c>
      <c r="F2945" s="19" t="s">
        <v>136</v>
      </c>
    </row>
    <row r="2946" spans="1:6">
      <c r="A2946" s="19" t="s">
        <v>259</v>
      </c>
      <c r="B2946" s="1" t="s">
        <v>199</v>
      </c>
      <c r="C2946" t="str">
        <f>RIGHT(A2946,(LEN(A2946)-20))</f>
        <v>calm</v>
      </c>
      <c r="F2946" s="19" t="str">
        <f t="shared" ref="F2946" si="818">CONCATENATE("[th]",B2922)</f>
        <v>[th]Målgörare</v>
      </c>
    </row>
    <row r="2947" spans="1:6">
      <c r="A2947" s="19" t="s">
        <v>237</v>
      </c>
      <c r="B2947" s="1" t="s">
        <v>202</v>
      </c>
      <c r="C2947" t="str">
        <f>RIGHT(A2947,(LEN(A2947)-12))</f>
        <v/>
      </c>
      <c r="F2947" s="19" t="s">
        <v>151</v>
      </c>
    </row>
    <row r="2948" spans="1:6">
      <c r="A2948" s="19" t="s">
        <v>238</v>
      </c>
      <c r="B2948" s="1" t="s">
        <v>204</v>
      </c>
      <c r="C2948" t="str">
        <f>RIGHT(A2948,(LEN(A2948)-13))</f>
        <v/>
      </c>
      <c r="F2948" s="19" t="str">
        <f>CONCATENATE("[td]",VLOOKUP(IF((COUNTA(D2922)&gt;0),D2922,VALUE(C2922)),'Lookup tables'!$A$2:$B$42,2,FALSE))</f>
        <v>[td]titanisk</v>
      </c>
    </row>
    <row r="2949" spans="1:6">
      <c r="A2949" s="19" t="s">
        <v>205</v>
      </c>
      <c r="B2949" s="1" t="s">
        <v>206</v>
      </c>
      <c r="C2949" t="str">
        <f>RIGHT(A2949,(LEN(A2949)-7))</f>
        <v>0</v>
      </c>
      <c r="F2949" s="19" t="s">
        <v>141</v>
      </c>
    </row>
    <row r="2950" spans="1:6">
      <c r="A2950" s="19" t="s">
        <v>799</v>
      </c>
      <c r="B2950" s="1" t="s">
        <v>208</v>
      </c>
      <c r="C2950" t="str">
        <f>RIGHT(A2950,(LEN(A2950)-13))</f>
        <v>99</v>
      </c>
      <c r="F2950" s="19" t="str">
        <f t="shared" ref="F2950" si="819">CONCATENATE("[th]",B2925)</f>
        <v>[th]Fasta situationer</v>
      </c>
    </row>
    <row r="2951" spans="1:6">
      <c r="A2951" s="19" t="s">
        <v>386</v>
      </c>
      <c r="B2951" s="1" t="s">
        <v>210</v>
      </c>
      <c r="C2951" t="str">
        <f>RIGHT(A2951,(LEN(A2951)-15))</f>
        <v>1</v>
      </c>
      <c r="F2951" s="19" t="s">
        <v>151</v>
      </c>
    </row>
    <row r="2952" spans="1:6">
      <c r="A2952" s="19" t="s">
        <v>211</v>
      </c>
      <c r="B2952" s="1" t="s">
        <v>212</v>
      </c>
      <c r="C2952" t="str">
        <f>RIGHT(A2952,(LEN(A2952)-15))</f>
        <v>3000</v>
      </c>
      <c r="F2952" s="19" t="str">
        <f>CONCATENATE("[td]",VLOOKUP(IF((COUNTA(D2925)&gt;0),D2925,VALUE(C2925)),'Lookup tables'!$A$2:$B$42,2,FALSE))</f>
        <v>[td]katastrofal</v>
      </c>
    </row>
    <row r="2953" spans="1:6">
      <c r="A2953" s="19" t="s">
        <v>239</v>
      </c>
      <c r="B2953" s="1" t="s">
        <v>214</v>
      </c>
      <c r="C2953" t="str">
        <f>RIGHT(A2953,(LEN(A2953)-5))</f>
        <v>0</v>
      </c>
      <c r="F2953" s="19" t="s">
        <v>215</v>
      </c>
    </row>
    <row r="2954" spans="1:6" ht="14.4">
      <c r="A2954" s="19" t="s">
        <v>240</v>
      </c>
      <c r="B2954" s="1" t="s">
        <v>217</v>
      </c>
      <c r="C2954" t="str">
        <f>RIGHT(A2954,(LEN(A2954)-8))</f>
        <v>0</v>
      </c>
      <c r="F2954" t="str">
        <f t="shared" ref="F2954:F3017" si="820">IF((COUNTA(D2954)&gt;0),CONCATENATE("Övrigt: ",D2954),"")</f>
        <v/>
      </c>
    </row>
    <row r="2955" spans="1:6">
      <c r="A2955" s="19" t="s">
        <v>800</v>
      </c>
      <c r="B2955" s="11" t="s">
        <v>135</v>
      </c>
      <c r="C2955" s="19" t="str">
        <f>MID(A2955,8,(LEN(A2955)-8))</f>
        <v>296949148</v>
      </c>
      <c r="F2955" s="19" t="str">
        <f t="shared" ref="F2955:F3018" si="821">CONCATENATE("[hr][b]",C2956,"[/b] ","[playerid=",C2955,"]")</f>
        <v>[hr][b]Pör Ederberg[/b] [playerid=296949148]</v>
      </c>
    </row>
    <row r="2956" spans="1:6" ht="14.4">
      <c r="A2956" s="19" t="s">
        <v>801</v>
      </c>
      <c r="B2956" s="11" t="s">
        <v>138</v>
      </c>
      <c r="C2956" s="19" t="str">
        <f>RIGHT(A2956,(LEN(A2956)-5))</f>
        <v>Pör Ederberg</v>
      </c>
      <c r="F2956" t="str">
        <f t="shared" ref="F2956" si="822">CONCATENATE(C2957," år och ",C2958," dagar, TSI = ",C2972,", Lön = ",C2971)</f>
        <v>23 år och 111 dagar, TSI = 212460, Lön = 345240</v>
      </c>
    </row>
    <row r="2957" spans="1:6" ht="14.4">
      <c r="A2957" s="19" t="s">
        <v>725</v>
      </c>
      <c r="B2957" s="1" t="s">
        <v>140</v>
      </c>
      <c r="C2957" t="str">
        <f>RIGHT(A2957,(LEN(A2957)-4))</f>
        <v>23</v>
      </c>
      <c r="F2957" t="str">
        <f>CONCATENATE(VLOOKUP(IF((COUNTA(D2960)&gt;0),D2960,VALUE(C2960)),'Lookup tables'!$A$2:$B$42,2,FALSE)," form, ",VLOOKUP(IF((COUNTA(D2961)&gt;0),D2961,VALUE(C2961)),'Lookup tables'!$A$2:$B$42,2,FALSE)," kondition, ",VLOOKUP(IF((COUNTA(D2969)&gt;0),D2969,VALUE(C2969)),'Lookup tables'!$A$2:$B$42,2,FALSE)," rutin")</f>
        <v>enastående form, fenomenal kondition, bra rutin</v>
      </c>
    </row>
    <row r="2958" spans="1:6" ht="14.4">
      <c r="A2958" s="19" t="s">
        <v>399</v>
      </c>
      <c r="B2958" s="1" t="s">
        <v>143</v>
      </c>
      <c r="C2958" t="str">
        <f>RIGHT(A2958,(LEN(A2958)-8))</f>
        <v>111</v>
      </c>
      <c r="F2958" t="str">
        <f>CONCATENATE(IF((COUNTA(C2981)&gt;0),CONCATENATE(C2981,", "),""),IF((LEN(C2988)&gt;0),CONCATENATE(VLOOKUP(VALUE(C2988),'Lookup tables'!$D$25:$E$27,2,FALSE),", "),""),CONCATENATE(VLOOKUP(VALUE(C2970),'Lookup tables'!$A$2:$B$42,2,FALSE)," ledarförmåga, "),CONCATENATE(VLOOKUP(C2983,'Lookup tables'!$D$29:$E$34,2,FALSE),", "),IF(AND((VALUE(C2959)&lt;0),(COUNTA(D2959)&lt;1)),"ingen skada",CONCATENATE("[b]skada +",IF((COUNTA(D2959)&gt;0),D2959,C2959),"[/b]")))</f>
        <v>bra ledarförmåga, genomsympatisk kille, ingen skada</v>
      </c>
    </row>
    <row r="2959" spans="1:6" ht="14.4">
      <c r="A2959" s="19" t="s">
        <v>144</v>
      </c>
      <c r="B2959" s="1" t="s">
        <v>145</v>
      </c>
      <c r="C2959" t="str">
        <f t="shared" ref="C2959:C2977" si="823">RIGHT(A2959,(LEN(A2959)-4))</f>
        <v>-1</v>
      </c>
      <c r="F2959" t="s">
        <v>146</v>
      </c>
    </row>
    <row r="2960" spans="1:6">
      <c r="A2960" s="19" t="s">
        <v>245</v>
      </c>
      <c r="B2960" s="1" t="s">
        <v>148</v>
      </c>
      <c r="C2960" t="str">
        <f t="shared" si="823"/>
        <v>7</v>
      </c>
      <c r="F2960" s="19" t="str">
        <f t="shared" ref="F2960:F3023" si="824">CONCATENATE("[th]",B2961)</f>
        <v>[th]Kondition</v>
      </c>
    </row>
    <row r="2961" spans="1:6">
      <c r="A2961" s="19" t="s">
        <v>370</v>
      </c>
      <c r="B2961" s="1" t="s">
        <v>150</v>
      </c>
      <c r="C2961" t="str">
        <f t="shared" si="823"/>
        <v>8</v>
      </c>
      <c r="F2961" s="19" t="s">
        <v>151</v>
      </c>
    </row>
    <row r="2962" spans="1:6">
      <c r="A2962" s="19" t="s">
        <v>246</v>
      </c>
      <c r="B2962" s="1" t="s">
        <v>153</v>
      </c>
      <c r="C2962" t="str">
        <f t="shared" si="823"/>
        <v>3</v>
      </c>
      <c r="F2962" s="19" t="str">
        <f>CONCATENATE("[td]",VLOOKUP(IF((COUNTA(D2961)&gt;0),D2961,VALUE(C2961)),'Lookup tables'!$A$2:$B$42,2,FALSE))</f>
        <v>[td]fenomenal</v>
      </c>
    </row>
    <row r="2963" spans="1:6">
      <c r="A2963" s="19" t="s">
        <v>740</v>
      </c>
      <c r="B2963" s="1" t="s">
        <v>155</v>
      </c>
      <c r="C2963" t="str">
        <f t="shared" si="823"/>
        <v>15</v>
      </c>
      <c r="F2963" s="19" t="s">
        <v>141</v>
      </c>
    </row>
    <row r="2964" spans="1:6">
      <c r="A2964" s="19" t="s">
        <v>584</v>
      </c>
      <c r="B2964" s="1" t="s">
        <v>157</v>
      </c>
      <c r="C2964" t="str">
        <f t="shared" si="823"/>
        <v>14</v>
      </c>
      <c r="F2964" s="19" t="str">
        <f t="shared" ref="F2964" si="825">CONCATENATE("[th]",B2968)</f>
        <v>[th]Målvakt</v>
      </c>
    </row>
    <row r="2965" spans="1:6">
      <c r="A2965" s="19" t="s">
        <v>663</v>
      </c>
      <c r="B2965" s="1" t="s">
        <v>159</v>
      </c>
      <c r="C2965" t="str">
        <f t="shared" si="823"/>
        <v>7</v>
      </c>
      <c r="F2965" s="19" t="s">
        <v>151</v>
      </c>
    </row>
    <row r="2966" spans="1:6">
      <c r="A2966" s="19" t="s">
        <v>359</v>
      </c>
      <c r="B2966" s="1" t="s">
        <v>161</v>
      </c>
      <c r="C2966" t="str">
        <f t="shared" si="823"/>
        <v>3</v>
      </c>
      <c r="F2966" s="19" t="str">
        <f>CONCATENATE("[td]",VLOOKUP(IF((COUNTA(D2968)&gt;0),D2968,VALUE(C2968)),'Lookup tables'!$A$2:$B$42,2,FALSE))</f>
        <v>[td]katastrofal</v>
      </c>
    </row>
    <row r="2967" spans="1:6">
      <c r="A2967" s="19" t="s">
        <v>716</v>
      </c>
      <c r="B2967" s="1" t="s">
        <v>163</v>
      </c>
      <c r="C2967" t="str">
        <f t="shared" si="823"/>
        <v>3</v>
      </c>
      <c r="F2967" s="19" t="s">
        <v>164</v>
      </c>
    </row>
    <row r="2968" spans="1:6">
      <c r="A2968" s="19" t="s">
        <v>287</v>
      </c>
      <c r="B2968" s="1" t="s">
        <v>166</v>
      </c>
      <c r="C2968" t="str">
        <f t="shared" si="823"/>
        <v>1</v>
      </c>
      <c r="F2968" s="19" t="s">
        <v>136</v>
      </c>
    </row>
    <row r="2969" spans="1:6">
      <c r="A2969" s="19" t="s">
        <v>746</v>
      </c>
      <c r="B2969" s="1" t="s">
        <v>168</v>
      </c>
      <c r="C2969" t="str">
        <f t="shared" si="823"/>
        <v>5</v>
      </c>
      <c r="F2969" s="19" t="str">
        <f t="shared" ref="F2969" si="826">CONCATENATE("[th]",B2962)</f>
        <v>[th]Spelupplägg</v>
      </c>
    </row>
    <row r="2970" spans="1:6">
      <c r="A2970" s="19" t="s">
        <v>338</v>
      </c>
      <c r="B2970" s="1" t="s">
        <v>170</v>
      </c>
      <c r="C2970" t="str">
        <f t="shared" si="823"/>
        <v>5</v>
      </c>
      <c r="F2970" s="19" t="s">
        <v>151</v>
      </c>
    </row>
    <row r="2971" spans="1:6">
      <c r="A2971" s="19" t="s">
        <v>802</v>
      </c>
      <c r="B2971" s="1" t="s">
        <v>172</v>
      </c>
      <c r="C2971" t="str">
        <f t="shared" si="823"/>
        <v>345240</v>
      </c>
      <c r="F2971" s="19" t="str">
        <f>CONCATENATE("[td]",VLOOKUP(IF((COUNTA(D2962)&gt;0),D2962,VALUE(C2962)),'Lookup tables'!$A$2:$B$42,2,FALSE))</f>
        <v>[td]dålig</v>
      </c>
    </row>
    <row r="2972" spans="1:6">
      <c r="A2972" s="19" t="s">
        <v>803</v>
      </c>
      <c r="B2972" s="1" t="s">
        <v>174</v>
      </c>
      <c r="C2972" t="str">
        <f t="shared" si="823"/>
        <v>212460</v>
      </c>
      <c r="F2972" s="19" t="s">
        <v>141</v>
      </c>
    </row>
    <row r="2973" spans="1:6">
      <c r="A2973" s="19" t="s">
        <v>729</v>
      </c>
      <c r="B2973" s="1" t="s">
        <v>176</v>
      </c>
      <c r="C2973" t="str">
        <f t="shared" si="823"/>
        <v>71</v>
      </c>
      <c r="F2973" s="19" t="str">
        <f t="shared" ref="F2973" si="827">CONCATENATE("[th]",B2964)</f>
        <v>[th]Framspel</v>
      </c>
    </row>
    <row r="2974" spans="1:6">
      <c r="A2974" s="19" t="s">
        <v>177</v>
      </c>
      <c r="B2974" s="1" t="s">
        <v>178</v>
      </c>
      <c r="C2974" t="str">
        <f t="shared" si="823"/>
        <v>0</v>
      </c>
      <c r="F2974" s="19" t="s">
        <v>151</v>
      </c>
    </row>
    <row r="2975" spans="1:6">
      <c r="A2975" s="19" t="s">
        <v>179</v>
      </c>
      <c r="B2975" s="1" t="s">
        <v>180</v>
      </c>
      <c r="C2975" t="str">
        <f t="shared" si="823"/>
        <v>0</v>
      </c>
      <c r="F2975" s="19" t="str">
        <f>CONCATENATE("[td]",VLOOKUP(IF((COUNTA(D2964)&gt;0),D2964,VALUE(C2964)),'Lookup tables'!$A$2:$B$42,2,FALSE))</f>
        <v>[td]himmelsk</v>
      </c>
    </row>
    <row r="2976" spans="1:6">
      <c r="A2976" s="19" t="s">
        <v>181</v>
      </c>
      <c r="B2976" s="1" t="s">
        <v>182</v>
      </c>
      <c r="C2976" t="str">
        <f t="shared" si="823"/>
        <v>0</v>
      </c>
      <c r="F2976" s="19" t="s">
        <v>164</v>
      </c>
    </row>
    <row r="2977" spans="1:6">
      <c r="A2977" s="19" t="s">
        <v>731</v>
      </c>
      <c r="B2977" s="1" t="s">
        <v>184</v>
      </c>
      <c r="C2977" t="str">
        <f t="shared" si="823"/>
        <v>4</v>
      </c>
      <c r="F2977" s="19" t="s">
        <v>136</v>
      </c>
    </row>
    <row r="2978" spans="1:6">
      <c r="A2978" s="19" t="s">
        <v>185</v>
      </c>
      <c r="B2978" s="1" t="s">
        <v>186</v>
      </c>
      <c r="C2978" t="str">
        <f>RIGHT(A2978,(LEN(A2978)-10))</f>
        <v>1</v>
      </c>
      <c r="F2978" s="19" t="str">
        <f t="shared" ref="F2978" si="828">CONCATENATE("[th]",B2965)</f>
        <v>[th]Ytter</v>
      </c>
    </row>
    <row r="2979" spans="1:6">
      <c r="A2979" s="19" t="s">
        <v>187</v>
      </c>
      <c r="B2979" s="1" t="s">
        <v>188</v>
      </c>
      <c r="C2979" t="str">
        <f>RIGHT(A2979,(LEN(A2979)-9))</f>
        <v>0</v>
      </c>
      <c r="F2979" s="19" t="s">
        <v>151</v>
      </c>
    </row>
    <row r="2980" spans="1:6">
      <c r="A2980" s="19" t="s">
        <v>406</v>
      </c>
      <c r="B2980" s="1" t="s">
        <v>190</v>
      </c>
      <c r="C2980" t="str">
        <f>RIGHT(A2980,(LEN(A2980)-11))</f>
        <v>2</v>
      </c>
      <c r="F2980" s="19" t="str">
        <f>CONCATENATE("[td]",VLOOKUP(IF((COUNTA(D2965)&gt;0),D2965,VALUE(C2965)),'Lookup tables'!$A$2:$B$42,2,FALSE))</f>
        <v>[td]enastående</v>
      </c>
    </row>
    <row r="2981" spans="1:6">
      <c r="A2981" s="19" t="s">
        <v>407</v>
      </c>
      <c r="B2981" s="1" t="s">
        <v>190</v>
      </c>
      <c r="F2981" s="19" t="s">
        <v>141</v>
      </c>
    </row>
    <row r="2982" spans="1:6">
      <c r="A2982" s="19" t="s">
        <v>256</v>
      </c>
      <c r="B2982" s="1" t="s">
        <v>193</v>
      </c>
      <c r="C2982" t="str">
        <f>RIGHT(A2982,(LEN(A2982)-11))</f>
        <v>3</v>
      </c>
      <c r="F2982" s="19" t="str">
        <f t="shared" ref="F2982" si="829">CONCATENATE("[th]",B2967)</f>
        <v>[th]Försvar</v>
      </c>
    </row>
    <row r="2983" spans="1:6">
      <c r="A2983" s="19" t="s">
        <v>257</v>
      </c>
      <c r="B2983" s="1" t="s">
        <v>193</v>
      </c>
      <c r="C2983" t="str">
        <f>RIGHT(A2983,(LEN(A2983)-16))</f>
        <v>sympathetic guy</v>
      </c>
      <c r="F2983" s="19" t="s">
        <v>151</v>
      </c>
    </row>
    <row r="2984" spans="1:6">
      <c r="A2984" s="19" t="s">
        <v>272</v>
      </c>
      <c r="B2984" s="1" t="s">
        <v>196</v>
      </c>
      <c r="C2984" t="str">
        <f>RIGHT(A2984,(LEN(A2984)-8))</f>
        <v>1</v>
      </c>
      <c r="F2984" s="19" t="str">
        <f>CONCATENATE("[td]",VLOOKUP(IF((COUNTA(D2967)&gt;0),D2967,VALUE(C2967)),'Lookup tables'!$A$2:$B$42,2,FALSE))</f>
        <v>[td]dålig</v>
      </c>
    </row>
    <row r="2985" spans="1:6">
      <c r="A2985" s="19" t="s">
        <v>273</v>
      </c>
      <c r="B2985" s="1" t="s">
        <v>196</v>
      </c>
      <c r="C2985" t="str">
        <f>RIGHT(A2985,(LEN(A2985)-13))</f>
        <v>dishonest</v>
      </c>
      <c r="F2985" s="19" t="s">
        <v>164</v>
      </c>
    </row>
    <row r="2986" spans="1:6">
      <c r="A2986" s="19" t="s">
        <v>274</v>
      </c>
      <c r="B2986" s="1" t="s">
        <v>199</v>
      </c>
      <c r="C2986" t="str">
        <f>RIGHT(A2986,(LEN(A2986)-15))</f>
        <v>2</v>
      </c>
      <c r="F2986" s="19" t="s">
        <v>136</v>
      </c>
    </row>
    <row r="2987" spans="1:6">
      <c r="A2987" s="19" t="s">
        <v>275</v>
      </c>
      <c r="B2987" s="1" t="s">
        <v>199</v>
      </c>
      <c r="C2987" t="str">
        <f>RIGHT(A2987,(LEN(A2987)-20))</f>
        <v>balanced</v>
      </c>
      <c r="F2987" s="19" t="str">
        <f t="shared" ref="F2987" si="830">CONCATENATE("[th]",B2963)</f>
        <v>[th]Målgörare</v>
      </c>
    </row>
    <row r="2988" spans="1:6">
      <c r="A2988" s="19" t="s">
        <v>237</v>
      </c>
      <c r="B2988" s="1" t="s">
        <v>202</v>
      </c>
      <c r="C2988" t="str">
        <f>RIGHT(A2988,(LEN(A2988)-12))</f>
        <v/>
      </c>
      <c r="F2988" s="19" t="s">
        <v>151</v>
      </c>
    </row>
    <row r="2989" spans="1:6">
      <c r="A2989" s="19" t="s">
        <v>238</v>
      </c>
      <c r="B2989" s="1" t="s">
        <v>204</v>
      </c>
      <c r="C2989" t="str">
        <f>RIGHT(A2989,(LEN(A2989)-13))</f>
        <v/>
      </c>
      <c r="F2989" s="19" t="str">
        <f>CONCATENATE("[td]",VLOOKUP(IF((COUNTA(D2963)&gt;0),D2963,VALUE(C2963)),'Lookup tables'!$A$2:$B$42,2,FALSE))</f>
        <v>[td]titanisk</v>
      </c>
    </row>
    <row r="2990" spans="1:6">
      <c r="A2990" s="19" t="s">
        <v>205</v>
      </c>
      <c r="B2990" s="1" t="s">
        <v>206</v>
      </c>
      <c r="C2990" t="str">
        <f>RIGHT(A2990,(LEN(A2990)-7))</f>
        <v>0</v>
      </c>
      <c r="F2990" s="19" t="s">
        <v>141</v>
      </c>
    </row>
    <row r="2991" spans="1:6">
      <c r="A2991" s="19" t="s">
        <v>657</v>
      </c>
      <c r="B2991" s="1" t="s">
        <v>208</v>
      </c>
      <c r="C2991" t="str">
        <f>RIGHT(A2991,(LEN(A2991)-13))</f>
        <v>11</v>
      </c>
      <c r="F2991" s="19" t="str">
        <f t="shared" ref="F2991" si="831">CONCATENATE("[th]",B2966)</f>
        <v>[th]Fasta situationer</v>
      </c>
    </row>
    <row r="2992" spans="1:6">
      <c r="A2992" s="19" t="s">
        <v>209</v>
      </c>
      <c r="B2992" s="1" t="s">
        <v>210</v>
      </c>
      <c r="C2992" t="str">
        <f>RIGHT(A2992,(LEN(A2992)-15))</f>
        <v>0</v>
      </c>
      <c r="F2992" s="19" t="s">
        <v>151</v>
      </c>
    </row>
    <row r="2993" spans="1:6">
      <c r="A2993" s="19" t="s">
        <v>211</v>
      </c>
      <c r="B2993" s="1" t="s">
        <v>212</v>
      </c>
      <c r="C2993" t="str">
        <f>RIGHT(A2993,(LEN(A2993)-15))</f>
        <v>3000</v>
      </c>
      <c r="F2993" s="19" t="str">
        <f>CONCATENATE("[td]",VLOOKUP(IF((COUNTA(D2966)&gt;0),D2966,VALUE(C2966)),'Lookup tables'!$A$2:$B$42,2,FALSE))</f>
        <v>[td]dålig</v>
      </c>
    </row>
    <row r="2994" spans="1:6">
      <c r="A2994" s="19" t="s">
        <v>239</v>
      </c>
      <c r="B2994" s="1" t="s">
        <v>214</v>
      </c>
      <c r="C2994" t="str">
        <f>RIGHT(A2994,(LEN(A2994)-5))</f>
        <v>0</v>
      </c>
      <c r="F2994" s="19" t="s">
        <v>215</v>
      </c>
    </row>
    <row r="2995" spans="1:6" ht="14.4">
      <c r="A2995" s="19" t="s">
        <v>332</v>
      </c>
      <c r="B2995" s="1" t="s">
        <v>217</v>
      </c>
      <c r="C2995" t="str">
        <f>RIGHT(A2995,(LEN(A2995)-8))</f>
        <v>1</v>
      </c>
      <c r="F2995" t="str">
        <f t="shared" ref="F2995:F3058" si="832">IF((COUNTA(D2995)&gt;0),CONCATENATE("Övrigt: ",D2995),"")</f>
        <v/>
      </c>
    </row>
    <row r="2996" spans="1:6">
      <c r="A2996" s="19" t="s">
        <v>804</v>
      </c>
      <c r="B2996" s="11" t="s">
        <v>135</v>
      </c>
      <c r="C2996" s="19" t="str">
        <f>MID(A2996,8,(LEN(A2996)-8))</f>
        <v>287329348</v>
      </c>
      <c r="F2996" s="19" t="str">
        <f t="shared" ref="F2996:F3059" si="833">CONCATENATE("[hr][b]",C2997,"[/b] ","[playerid=",C2996,"]")</f>
        <v>[hr][b]Robert 'Morfar' Billner[/b] [playerid=287329348]</v>
      </c>
    </row>
    <row r="2997" spans="1:6" ht="14.4">
      <c r="A2997" s="19" t="s">
        <v>805</v>
      </c>
      <c r="B2997" s="11" t="s">
        <v>138</v>
      </c>
      <c r="C2997" s="19" t="str">
        <f>RIGHT(A2997,(LEN(A2997)-5))</f>
        <v>Robert 'Morfar' Billner</v>
      </c>
      <c r="F2997" t="str">
        <f t="shared" ref="F2997" si="834">CONCATENATE(C2998," år och ",C2999," dagar, TSI = ",C3013,", Lön = ",C3012)</f>
        <v>24 år och 77 dagar, TSI = 250070, Lön = 320200</v>
      </c>
    </row>
    <row r="2998" spans="1:6" ht="14.4">
      <c r="A2998" s="19" t="s">
        <v>745</v>
      </c>
      <c r="B2998" s="1" t="s">
        <v>140</v>
      </c>
      <c r="C2998" t="str">
        <f>RIGHT(A2998,(LEN(A2998)-4))</f>
        <v>24</v>
      </c>
      <c r="F2998" t="str">
        <f>CONCATENATE(VLOOKUP(IF((COUNTA(D3001)&gt;0),D3001,VALUE(C3001)),'Lookup tables'!$A$2:$B$42,2,FALSE)," form, ",VLOOKUP(IF((COUNTA(D3002)&gt;0),D3002,VALUE(C3002)),'Lookup tables'!$A$2:$B$42,2,FALSE)," kondition, ",VLOOKUP(IF((COUNTA(D3010)&gt;0),D3010,VALUE(C3010)),'Lookup tables'!$A$2:$B$42,2,FALSE)," rutin")</f>
        <v>enastående form, fenomenal kondition, legendarisk rutin</v>
      </c>
    </row>
    <row r="2999" spans="1:6" ht="14.4">
      <c r="A2999" s="19" t="s">
        <v>806</v>
      </c>
      <c r="B2999" s="1" t="s">
        <v>143</v>
      </c>
      <c r="C2999" t="str">
        <f>RIGHT(A2999,(LEN(A2999)-8))</f>
        <v>77</v>
      </c>
      <c r="F2999" t="str">
        <f>CONCATENATE(IF((COUNTA(C3022)&gt;0),CONCATENATE(C3022,", "),""),IF((LEN(C3029)&gt;0),CONCATENATE(VLOOKUP(VALUE(C3029),'Lookup tables'!$D$25:$E$27,2,FALSE),", "),""),CONCATENATE(VLOOKUP(VALUE(C3011),'Lookup tables'!$A$2:$B$42,2,FALSE)," ledarförmåga, "),CONCATENATE(VLOOKUP(C3024,'Lookup tables'!$D$29:$E$34,2,FALSE),", "),IF(AND((VALUE(C3000)&lt;0),(COUNTA(D3000)&lt;1)),"ingen skada",CONCATENATE("[b]skada +",IF((COUNTA(D3000)&gt;0),D3000,C3000),"[/b]")))</f>
        <v>usel ledarförmåga, kontroversiell person, ingen skada</v>
      </c>
    </row>
    <row r="3000" spans="1:6" ht="14.4">
      <c r="A3000" s="19" t="s">
        <v>144</v>
      </c>
      <c r="B3000" s="1" t="s">
        <v>145</v>
      </c>
      <c r="C3000" t="str">
        <f t="shared" ref="C3000:C3018" si="835">RIGHT(A3000,(LEN(A3000)-4))</f>
        <v>-1</v>
      </c>
      <c r="F3000" t="s">
        <v>146</v>
      </c>
    </row>
    <row r="3001" spans="1:6">
      <c r="A3001" s="19" t="s">
        <v>245</v>
      </c>
      <c r="B3001" s="1" t="s">
        <v>148</v>
      </c>
      <c r="C3001" t="str">
        <f t="shared" si="835"/>
        <v>7</v>
      </c>
      <c r="F3001" s="19" t="str">
        <f t="shared" ref="F3001:F3064" si="836">CONCATENATE("[th]",B3002)</f>
        <v>[th]Kondition</v>
      </c>
    </row>
    <row r="3002" spans="1:6">
      <c r="A3002" s="19" t="s">
        <v>370</v>
      </c>
      <c r="B3002" s="1" t="s">
        <v>150</v>
      </c>
      <c r="C3002" t="str">
        <f t="shared" si="835"/>
        <v>8</v>
      </c>
      <c r="F3002" s="19" t="s">
        <v>151</v>
      </c>
    </row>
    <row r="3003" spans="1:6">
      <c r="A3003" s="19" t="s">
        <v>753</v>
      </c>
      <c r="B3003" s="1" t="s">
        <v>153</v>
      </c>
      <c r="C3003" t="str">
        <f t="shared" si="835"/>
        <v>5</v>
      </c>
      <c r="F3003" s="19" t="str">
        <f>CONCATENATE("[td]",VLOOKUP(IF((COUNTA(D3002)&gt;0),D3002,VALUE(C3002)),'Lookup tables'!$A$2:$B$42,2,FALSE))</f>
        <v>[td]fenomenal</v>
      </c>
    </row>
    <row r="3004" spans="1:6">
      <c r="A3004" s="19" t="s">
        <v>740</v>
      </c>
      <c r="B3004" s="1" t="s">
        <v>155</v>
      </c>
      <c r="C3004" t="str">
        <f t="shared" si="835"/>
        <v>15</v>
      </c>
      <c r="F3004" s="19" t="s">
        <v>141</v>
      </c>
    </row>
    <row r="3005" spans="1:6">
      <c r="A3005" s="19" t="s">
        <v>321</v>
      </c>
      <c r="B3005" s="1" t="s">
        <v>157</v>
      </c>
      <c r="C3005" t="str">
        <f t="shared" si="835"/>
        <v>7</v>
      </c>
      <c r="F3005" s="19" t="str">
        <f t="shared" ref="F3005" si="837">CONCATENATE("[th]",B3009)</f>
        <v>[th]Målvakt</v>
      </c>
    </row>
    <row r="3006" spans="1:6">
      <c r="A3006" s="19" t="s">
        <v>372</v>
      </c>
      <c r="B3006" s="1" t="s">
        <v>159</v>
      </c>
      <c r="C3006" t="str">
        <f t="shared" si="835"/>
        <v>16</v>
      </c>
      <c r="F3006" s="19" t="s">
        <v>151</v>
      </c>
    </row>
    <row r="3007" spans="1:6">
      <c r="A3007" s="19" t="s">
        <v>521</v>
      </c>
      <c r="B3007" s="1" t="s">
        <v>161</v>
      </c>
      <c r="C3007" t="str">
        <f t="shared" si="835"/>
        <v>4</v>
      </c>
      <c r="F3007" s="19" t="str">
        <f>CONCATENATE("[td]",VLOOKUP(IF((COUNTA(D3009)&gt;0),D3009,VALUE(C3009)),'Lookup tables'!$A$2:$B$42,2,FALSE))</f>
        <v>[td]katastrofal</v>
      </c>
    </row>
    <row r="3008" spans="1:6">
      <c r="A3008" s="19" t="s">
        <v>716</v>
      </c>
      <c r="B3008" s="1" t="s">
        <v>163</v>
      </c>
      <c r="C3008" t="str">
        <f t="shared" si="835"/>
        <v>3</v>
      </c>
      <c r="F3008" s="19" t="s">
        <v>164</v>
      </c>
    </row>
    <row r="3009" spans="1:6">
      <c r="A3009" s="19" t="s">
        <v>287</v>
      </c>
      <c r="B3009" s="1" t="s">
        <v>166</v>
      </c>
      <c r="C3009" t="str">
        <f t="shared" si="835"/>
        <v>1</v>
      </c>
      <c r="F3009" s="19" t="s">
        <v>136</v>
      </c>
    </row>
    <row r="3010" spans="1:6">
      <c r="A3010" s="19" t="s">
        <v>382</v>
      </c>
      <c r="B3010" s="1" t="s">
        <v>168</v>
      </c>
      <c r="C3010" t="str">
        <f t="shared" si="835"/>
        <v>10</v>
      </c>
      <c r="F3010" s="19" t="str">
        <f t="shared" ref="F3010" si="838">CONCATENATE("[th]",B3003)</f>
        <v>[th]Spelupplägg</v>
      </c>
    </row>
    <row r="3011" spans="1:6">
      <c r="A3011" s="19" t="s">
        <v>439</v>
      </c>
      <c r="B3011" s="1" t="s">
        <v>170</v>
      </c>
      <c r="C3011" t="str">
        <f t="shared" si="835"/>
        <v>2</v>
      </c>
      <c r="F3011" s="19" t="s">
        <v>151</v>
      </c>
    </row>
    <row r="3012" spans="1:6">
      <c r="A3012" s="19" t="s">
        <v>807</v>
      </c>
      <c r="B3012" s="1" t="s">
        <v>172</v>
      </c>
      <c r="C3012" t="str">
        <f t="shared" si="835"/>
        <v>320200</v>
      </c>
      <c r="F3012" s="19" t="str">
        <f>CONCATENATE("[td]",VLOOKUP(IF((COUNTA(D3003)&gt;0),D3003,VALUE(C3003)),'Lookup tables'!$A$2:$B$42,2,FALSE))</f>
        <v>[td]bra</v>
      </c>
    </row>
    <row r="3013" spans="1:6">
      <c r="A3013" s="19" t="s">
        <v>808</v>
      </c>
      <c r="B3013" s="1" t="s">
        <v>174</v>
      </c>
      <c r="C3013" t="str">
        <f t="shared" si="835"/>
        <v>250070</v>
      </c>
      <c r="F3013" s="19" t="s">
        <v>141</v>
      </c>
    </row>
    <row r="3014" spans="1:6">
      <c r="A3014" s="19" t="s">
        <v>736</v>
      </c>
      <c r="B3014" s="1" t="s">
        <v>176</v>
      </c>
      <c r="C3014" t="str">
        <f t="shared" si="835"/>
        <v>87</v>
      </c>
      <c r="F3014" s="19" t="str">
        <f t="shared" ref="F3014" si="839">CONCATENATE("[th]",B3005)</f>
        <v>[th]Framspel</v>
      </c>
    </row>
    <row r="3015" spans="1:6">
      <c r="A3015" s="19" t="s">
        <v>730</v>
      </c>
      <c r="B3015" s="1" t="s">
        <v>178</v>
      </c>
      <c r="C3015" t="str">
        <f t="shared" si="835"/>
        <v>2</v>
      </c>
      <c r="F3015" s="19" t="s">
        <v>151</v>
      </c>
    </row>
    <row r="3016" spans="1:6">
      <c r="A3016" s="19" t="s">
        <v>179</v>
      </c>
      <c r="B3016" s="1" t="s">
        <v>180</v>
      </c>
      <c r="C3016" t="str">
        <f t="shared" si="835"/>
        <v>0</v>
      </c>
      <c r="F3016" s="19" t="str">
        <f>CONCATENATE("[td]",VLOOKUP(IF((COUNTA(D3005)&gt;0),D3005,VALUE(C3005)),'Lookup tables'!$A$2:$B$42,2,FALSE))</f>
        <v>[td]enastående</v>
      </c>
    </row>
    <row r="3017" spans="1:6">
      <c r="A3017" s="19" t="s">
        <v>181</v>
      </c>
      <c r="B3017" s="1" t="s">
        <v>182</v>
      </c>
      <c r="C3017" t="str">
        <f t="shared" si="835"/>
        <v>0</v>
      </c>
      <c r="F3017" s="19" t="s">
        <v>164</v>
      </c>
    </row>
    <row r="3018" spans="1:6">
      <c r="A3018" s="19" t="s">
        <v>556</v>
      </c>
      <c r="B3018" s="1" t="s">
        <v>184</v>
      </c>
      <c r="C3018" t="str">
        <f t="shared" si="835"/>
        <v>3</v>
      </c>
      <c r="F3018" s="19" t="s">
        <v>136</v>
      </c>
    </row>
    <row r="3019" spans="1:6">
      <c r="A3019" s="19" t="s">
        <v>185</v>
      </c>
      <c r="B3019" s="1" t="s">
        <v>186</v>
      </c>
      <c r="C3019" t="str">
        <f>RIGHT(A3019,(LEN(A3019)-10))</f>
        <v>1</v>
      </c>
      <c r="F3019" s="19" t="str">
        <f t="shared" ref="F3019" si="840">CONCATENATE("[th]",B3006)</f>
        <v>[th]Ytter</v>
      </c>
    </row>
    <row r="3020" spans="1:6">
      <c r="A3020" s="19" t="s">
        <v>187</v>
      </c>
      <c r="B3020" s="1" t="s">
        <v>188</v>
      </c>
      <c r="C3020" t="str">
        <f>RIGHT(A3020,(LEN(A3020)-9))</f>
        <v>0</v>
      </c>
      <c r="F3020" s="19" t="s">
        <v>151</v>
      </c>
    </row>
    <row r="3021" spans="1:6">
      <c r="A3021" s="19" t="s">
        <v>406</v>
      </c>
      <c r="B3021" s="1" t="s">
        <v>190</v>
      </c>
      <c r="C3021" t="str">
        <f>RIGHT(A3021,(LEN(A3021)-11))</f>
        <v>2</v>
      </c>
      <c r="F3021" s="19" t="str">
        <f>CONCATENATE("[td]",VLOOKUP(IF((COUNTA(D3006)&gt;0),D3006,VALUE(C3006)),'Lookup tables'!$A$2:$B$42,2,FALSE))</f>
        <v>[td]utomjordisk</v>
      </c>
    </row>
    <row r="3022" spans="1:6">
      <c r="A3022" s="19" t="s">
        <v>407</v>
      </c>
      <c r="B3022" s="1" t="s">
        <v>190</v>
      </c>
      <c r="F3022" s="19" t="s">
        <v>141</v>
      </c>
    </row>
    <row r="3023" spans="1:6">
      <c r="A3023" s="19" t="s">
        <v>293</v>
      </c>
      <c r="B3023" s="1" t="s">
        <v>193</v>
      </c>
      <c r="C3023" t="str">
        <f>RIGHT(A3023,(LEN(A3023)-11))</f>
        <v>1</v>
      </c>
      <c r="F3023" s="19" t="str">
        <f t="shared" ref="F3023" si="841">CONCATENATE("[th]",B3008)</f>
        <v>[th]Försvar</v>
      </c>
    </row>
    <row r="3024" spans="1:6">
      <c r="A3024" s="19" t="s">
        <v>294</v>
      </c>
      <c r="B3024" s="1" t="s">
        <v>193</v>
      </c>
      <c r="C3024" t="str">
        <f>RIGHT(A3024,(LEN(A3024)-16))</f>
        <v>controversial person</v>
      </c>
      <c r="F3024" s="19" t="s">
        <v>151</v>
      </c>
    </row>
    <row r="3025" spans="1:6">
      <c r="A3025" s="19" t="s">
        <v>195</v>
      </c>
      <c r="B3025" s="1" t="s">
        <v>196</v>
      </c>
      <c r="C3025" t="str">
        <f>RIGHT(A3025,(LEN(A3025)-8))</f>
        <v>2</v>
      </c>
      <c r="F3025" s="19" t="str">
        <f>CONCATENATE("[td]",VLOOKUP(IF((COUNTA(D3008)&gt;0),D3008,VALUE(C3008)),'Lookup tables'!$A$2:$B$42,2,FALSE))</f>
        <v>[td]dålig</v>
      </c>
    </row>
    <row r="3026" spans="1:6">
      <c r="A3026" s="19" t="s">
        <v>197</v>
      </c>
      <c r="B3026" s="1" t="s">
        <v>196</v>
      </c>
      <c r="C3026" t="str">
        <f>RIGHT(A3026,(LEN(A3026)-13))</f>
        <v>honest</v>
      </c>
      <c r="F3026" s="19" t="s">
        <v>164</v>
      </c>
    </row>
    <row r="3027" spans="1:6">
      <c r="A3027" s="19" t="s">
        <v>274</v>
      </c>
      <c r="B3027" s="1" t="s">
        <v>199</v>
      </c>
      <c r="C3027" t="str">
        <f>RIGHT(A3027,(LEN(A3027)-15))</f>
        <v>2</v>
      </c>
      <c r="F3027" s="19" t="s">
        <v>136</v>
      </c>
    </row>
    <row r="3028" spans="1:6">
      <c r="A3028" s="19" t="s">
        <v>275</v>
      </c>
      <c r="B3028" s="1" t="s">
        <v>199</v>
      </c>
      <c r="C3028" t="str">
        <f>RIGHT(A3028,(LEN(A3028)-20))</f>
        <v>balanced</v>
      </c>
      <c r="F3028" s="19" t="str">
        <f t="shared" ref="F3028" si="842">CONCATENATE("[th]",B3004)</f>
        <v>[th]Målgörare</v>
      </c>
    </row>
    <row r="3029" spans="1:6">
      <c r="A3029" s="19" t="s">
        <v>237</v>
      </c>
      <c r="B3029" s="1" t="s">
        <v>202</v>
      </c>
      <c r="C3029" t="str">
        <f>RIGHT(A3029,(LEN(A3029)-12))</f>
        <v/>
      </c>
      <c r="F3029" s="19" t="s">
        <v>151</v>
      </c>
    </row>
    <row r="3030" spans="1:6">
      <c r="A3030" s="19" t="s">
        <v>238</v>
      </c>
      <c r="B3030" s="1" t="s">
        <v>204</v>
      </c>
      <c r="C3030" t="str">
        <f>RIGHT(A3030,(LEN(A3030)-13))</f>
        <v/>
      </c>
      <c r="F3030" s="19" t="str">
        <f>CONCATENATE("[td]",VLOOKUP(IF((COUNTA(D3004)&gt;0),D3004,VALUE(C3004)),'Lookup tables'!$A$2:$B$42,2,FALSE))</f>
        <v>[td]titanisk</v>
      </c>
    </row>
    <row r="3031" spans="1:6">
      <c r="A3031" s="19" t="s">
        <v>205</v>
      </c>
      <c r="B3031" s="1" t="s">
        <v>206</v>
      </c>
      <c r="C3031" t="str">
        <f>RIGHT(A3031,(LEN(A3031)-7))</f>
        <v>0</v>
      </c>
      <c r="F3031" s="19" t="s">
        <v>141</v>
      </c>
    </row>
    <row r="3032" spans="1:6">
      <c r="A3032" s="19" t="s">
        <v>809</v>
      </c>
      <c r="B3032" s="1" t="s">
        <v>208</v>
      </c>
      <c r="C3032" t="str">
        <f>RIGHT(A3032,(LEN(A3032)-13))</f>
        <v>8</v>
      </c>
      <c r="F3032" s="19" t="str">
        <f t="shared" ref="F3032" si="843">CONCATENATE("[th]",B3007)</f>
        <v>[th]Fasta situationer</v>
      </c>
    </row>
    <row r="3033" spans="1:6">
      <c r="A3033" s="19" t="s">
        <v>209</v>
      </c>
      <c r="B3033" s="1" t="s">
        <v>210</v>
      </c>
      <c r="C3033" t="str">
        <f>RIGHT(A3033,(LEN(A3033)-15))</f>
        <v>0</v>
      </c>
      <c r="F3033" s="19" t="s">
        <v>151</v>
      </c>
    </row>
    <row r="3034" spans="1:6">
      <c r="A3034" s="19" t="s">
        <v>211</v>
      </c>
      <c r="B3034" s="1" t="s">
        <v>212</v>
      </c>
      <c r="C3034" t="str">
        <f>RIGHT(A3034,(LEN(A3034)-15))</f>
        <v>3000</v>
      </c>
      <c r="F3034" s="19" t="str">
        <f>CONCATENATE("[td]",VLOOKUP(IF((COUNTA(D3007)&gt;0),D3007,VALUE(C3007)),'Lookup tables'!$A$2:$B$42,2,FALSE))</f>
        <v>[td]hyfsad</v>
      </c>
    </row>
    <row r="3035" spans="1:6">
      <c r="A3035" s="19" t="s">
        <v>430</v>
      </c>
      <c r="B3035" s="1" t="s">
        <v>214</v>
      </c>
      <c r="C3035" t="str">
        <f>RIGHT(A3035,(LEN(A3035)-5))</f>
        <v>1</v>
      </c>
      <c r="F3035" s="19" t="s">
        <v>215</v>
      </c>
    </row>
    <row r="3036" spans="1:6" ht="14.4">
      <c r="A3036" s="19" t="s">
        <v>315</v>
      </c>
      <c r="B3036" s="1" t="s">
        <v>217</v>
      </c>
      <c r="C3036" t="str">
        <f>RIGHT(A3036,(LEN(A3036)-8))</f>
        <v>12</v>
      </c>
      <c r="F3036" t="str">
        <f t="shared" ref="F3036:F3099" si="844">IF((COUNTA(D3036)&gt;0),CONCATENATE("Övrigt: ",D3036),"")</f>
        <v/>
      </c>
    </row>
    <row r="3037" spans="1:6">
      <c r="A3037" s="19" t="s">
        <v>316</v>
      </c>
      <c r="B3037" s="11" t="s">
        <v>135</v>
      </c>
      <c r="C3037" s="19" t="str">
        <f>MID(A3037,8,(LEN(A3037)-8))</f>
        <v>249793996</v>
      </c>
      <c r="F3037" s="19" t="str">
        <f t="shared" ref="F3037:F3100" si="845">CONCATENATE("[hr][b]",C3038,"[/b] ","[playerid=",C3037,"]")</f>
        <v>[hr][b]Stefan Bladborn[/b] [playerid=249793996]</v>
      </c>
    </row>
    <row r="3038" spans="1:6" ht="14.4">
      <c r="A3038" s="19" t="s">
        <v>317</v>
      </c>
      <c r="B3038" s="11" t="s">
        <v>138</v>
      </c>
      <c r="C3038" s="19" t="str">
        <f>RIGHT(A3038,(LEN(A3038)-5))</f>
        <v>Stefan Bladborn</v>
      </c>
      <c r="F3038" t="str">
        <f t="shared" ref="F3038" si="846">CONCATENATE(C3039," år och ",C3040," dagar, TSI = ",C3054,", Lön = ",C3053)</f>
        <v>27 år och 84 dagar, TSI = 186270, Lön = 499300</v>
      </c>
    </row>
    <row r="3039" spans="1:6" ht="14.4">
      <c r="A3039" s="19" t="s">
        <v>220</v>
      </c>
      <c r="B3039" s="1" t="s">
        <v>140</v>
      </c>
      <c r="C3039" t="str">
        <f>RIGHT(A3039,(LEN(A3039)-4))</f>
        <v>27</v>
      </c>
      <c r="F3039" t="str">
        <f>CONCATENATE(VLOOKUP(IF((COUNTA(D3042)&gt;0),D3042,VALUE(C3042)),'Lookup tables'!$A$2:$B$42,2,FALSE)," form, ",VLOOKUP(IF((COUNTA(D3043)&gt;0),D3043,VALUE(C3043)),'Lookup tables'!$A$2:$B$42,2,FALSE)," kondition, ",VLOOKUP(IF((COUNTA(D3051)&gt;0),D3051,VALUE(C3051)),'Lookup tables'!$A$2:$B$42,2,FALSE)," rutin")</f>
        <v>bra form, enastående kondition, fenomenal rutin</v>
      </c>
    </row>
    <row r="3040" spans="1:6" ht="14.4">
      <c r="A3040" s="19" t="s">
        <v>659</v>
      </c>
      <c r="B3040" s="1" t="s">
        <v>143</v>
      </c>
      <c r="C3040" t="str">
        <f>RIGHT(A3040,(LEN(A3040)-8))</f>
        <v>84</v>
      </c>
      <c r="F3040" t="str">
        <f>CONCATENATE(IF((COUNTA(C3063)&gt;0),CONCATENATE(C3063,", "),""),IF((LEN(C3070)&gt;0),CONCATENATE(VLOOKUP(VALUE(C3070),'Lookup tables'!$D$25:$E$27,2,FALSE),", "),""),CONCATENATE(VLOOKUP(VALUE(C3052),'Lookup tables'!$A$2:$B$42,2,FALSE)," ledarförmåga, "),CONCATENATE(VLOOKUP(C3065,'Lookup tables'!$D$29:$E$34,2,FALSE),", "),IF(AND((VALUE(C3041)&lt;0),(COUNTA(D3041)&lt;1)),"ingen skada",CONCATENATE("[b]skada +",IF((COUNTA(D3041)&gt;0),D3041,C3041),"[/b]")))</f>
        <v>ypperlig ledarförmåga, sympatisk kille, ingen skada</v>
      </c>
    </row>
    <row r="3041" spans="1:6" ht="14.4">
      <c r="A3041" s="19" t="s">
        <v>144</v>
      </c>
      <c r="B3041" s="1" t="s">
        <v>145</v>
      </c>
      <c r="C3041" t="str">
        <f t="shared" ref="C3041:C3059" si="847">RIGHT(A3041,(LEN(A3041)-4))</f>
        <v>-1</v>
      </c>
      <c r="F3041" t="s">
        <v>146</v>
      </c>
    </row>
    <row r="3042" spans="1:6">
      <c r="A3042" s="19" t="s">
        <v>280</v>
      </c>
      <c r="B3042" s="1" t="s">
        <v>148</v>
      </c>
      <c r="C3042" t="str">
        <f t="shared" si="847"/>
        <v>5</v>
      </c>
      <c r="F3042" s="19" t="str">
        <f t="shared" ref="F3042:F3105" si="848">CONCATENATE("[th]",B3043)</f>
        <v>[th]Kondition</v>
      </c>
    </row>
    <row r="3043" spans="1:6">
      <c r="A3043" s="19" t="s">
        <v>223</v>
      </c>
      <c r="B3043" s="1" t="s">
        <v>150</v>
      </c>
      <c r="C3043" t="str">
        <f t="shared" si="847"/>
        <v>7</v>
      </c>
      <c r="F3043" s="19" t="s">
        <v>151</v>
      </c>
    </row>
    <row r="3044" spans="1:6">
      <c r="A3044" s="19" t="s">
        <v>319</v>
      </c>
      <c r="B3044" s="1" t="s">
        <v>153</v>
      </c>
      <c r="C3044" t="str">
        <f t="shared" si="847"/>
        <v>10</v>
      </c>
      <c r="F3044" s="19" t="str">
        <f>CONCATENATE("[td]",VLOOKUP(IF((COUNTA(D3043)&gt;0),D3043,VALUE(C3043)),'Lookup tables'!$A$2:$B$42,2,FALSE))</f>
        <v>[td]enastående</v>
      </c>
    </row>
    <row r="3045" spans="1:6">
      <c r="A3045" s="19" t="s">
        <v>320</v>
      </c>
      <c r="B3045" s="1" t="s">
        <v>155</v>
      </c>
      <c r="C3045" t="str">
        <f t="shared" si="847"/>
        <v>4</v>
      </c>
      <c r="F3045" s="19" t="s">
        <v>141</v>
      </c>
    </row>
    <row r="3046" spans="1:6">
      <c r="A3046" s="19" t="s">
        <v>321</v>
      </c>
      <c r="B3046" s="1" t="s">
        <v>157</v>
      </c>
      <c r="C3046" t="str">
        <f t="shared" si="847"/>
        <v>7</v>
      </c>
      <c r="F3046" s="19" t="str">
        <f t="shared" ref="F3046" si="849">CONCATENATE("[th]",B3050)</f>
        <v>[th]Målvakt</v>
      </c>
    </row>
    <row r="3047" spans="1:6">
      <c r="A3047" s="19" t="s">
        <v>322</v>
      </c>
      <c r="B3047" s="1" t="s">
        <v>159</v>
      </c>
      <c r="C3047" t="str">
        <f t="shared" si="847"/>
        <v>10</v>
      </c>
      <c r="F3047" s="19" t="s">
        <v>151</v>
      </c>
    </row>
    <row r="3048" spans="1:6">
      <c r="A3048" s="19" t="s">
        <v>285</v>
      </c>
      <c r="B3048" s="1" t="s">
        <v>161</v>
      </c>
      <c r="C3048" t="str">
        <f t="shared" si="847"/>
        <v>8</v>
      </c>
      <c r="F3048" s="19" t="str">
        <f>CONCATENATE("[td]",VLOOKUP(IF((COUNTA(D3050)&gt;0),D3050,VALUE(C3050)),'Lookup tables'!$A$2:$B$42,2,FALSE))</f>
        <v>[td]katastrofal</v>
      </c>
    </row>
    <row r="3049" spans="1:6">
      <c r="A3049" s="19" t="s">
        <v>323</v>
      </c>
      <c r="B3049" s="1" t="s">
        <v>163</v>
      </c>
      <c r="C3049" t="str">
        <f t="shared" si="847"/>
        <v>16</v>
      </c>
      <c r="F3049" s="19" t="s">
        <v>164</v>
      </c>
    </row>
    <row r="3050" spans="1:6">
      <c r="A3050" s="19" t="s">
        <v>287</v>
      </c>
      <c r="B3050" s="1" t="s">
        <v>166</v>
      </c>
      <c r="C3050" t="str">
        <f t="shared" si="847"/>
        <v>1</v>
      </c>
      <c r="F3050" s="19" t="s">
        <v>136</v>
      </c>
    </row>
    <row r="3051" spans="1:6">
      <c r="A3051" s="19" t="s">
        <v>228</v>
      </c>
      <c r="B3051" s="1" t="s">
        <v>168</v>
      </c>
      <c r="C3051" t="str">
        <f t="shared" si="847"/>
        <v>8</v>
      </c>
      <c r="F3051" s="19" t="str">
        <f t="shared" ref="F3051" si="850">CONCATENATE("[th]",B3044)</f>
        <v>[th]Spelupplägg</v>
      </c>
    </row>
    <row r="3052" spans="1:6">
      <c r="A3052" s="19" t="s">
        <v>169</v>
      </c>
      <c r="B3052" s="1" t="s">
        <v>170</v>
      </c>
      <c r="C3052" t="str">
        <f t="shared" si="847"/>
        <v>6</v>
      </c>
      <c r="F3052" s="19" t="s">
        <v>151</v>
      </c>
    </row>
    <row r="3053" spans="1:6">
      <c r="A3053" s="19" t="s">
        <v>325</v>
      </c>
      <c r="B3053" s="1" t="s">
        <v>172</v>
      </c>
      <c r="C3053" t="str">
        <f t="shared" si="847"/>
        <v>499300</v>
      </c>
      <c r="F3053" s="19" t="str">
        <f>CONCATENATE("[td]",VLOOKUP(IF((COUNTA(D3044)&gt;0),D3044,VALUE(C3044)),'Lookup tables'!$A$2:$B$42,2,FALSE))</f>
        <v>[td]legendarisk</v>
      </c>
    </row>
    <row r="3054" spans="1:6">
      <c r="A3054" s="19" t="s">
        <v>326</v>
      </c>
      <c r="B3054" s="1" t="s">
        <v>174</v>
      </c>
      <c r="C3054" t="str">
        <f t="shared" si="847"/>
        <v>186270</v>
      </c>
      <c r="F3054" s="19" t="s">
        <v>141</v>
      </c>
    </row>
    <row r="3055" spans="1:6">
      <c r="A3055" s="19" t="s">
        <v>385</v>
      </c>
      <c r="B3055" s="1" t="s">
        <v>176</v>
      </c>
      <c r="C3055" t="str">
        <f t="shared" si="847"/>
        <v>21</v>
      </c>
      <c r="F3055" s="19" t="str">
        <f t="shared" ref="F3055" si="851">CONCATENATE("[th]",B3046)</f>
        <v>[th]Framspel</v>
      </c>
    </row>
    <row r="3056" spans="1:6">
      <c r="A3056" s="19" t="s">
        <v>177</v>
      </c>
      <c r="B3056" s="1" t="s">
        <v>178</v>
      </c>
      <c r="C3056" t="str">
        <f t="shared" si="847"/>
        <v>0</v>
      </c>
      <c r="F3056" s="19" t="s">
        <v>151</v>
      </c>
    </row>
    <row r="3057" spans="1:6">
      <c r="A3057" s="19" t="s">
        <v>179</v>
      </c>
      <c r="B3057" s="1" t="s">
        <v>180</v>
      </c>
      <c r="C3057" t="str">
        <f t="shared" si="847"/>
        <v>0</v>
      </c>
      <c r="F3057" s="19" t="str">
        <f>CONCATENATE("[td]",VLOOKUP(IF((COUNTA(D3046)&gt;0),D3046,VALUE(C3046)),'Lookup tables'!$A$2:$B$42,2,FALSE))</f>
        <v>[td]enastående</v>
      </c>
    </row>
    <row r="3058" spans="1:6">
      <c r="A3058" s="19" t="s">
        <v>181</v>
      </c>
      <c r="B3058" s="1" t="s">
        <v>182</v>
      </c>
      <c r="C3058" t="str">
        <f t="shared" si="847"/>
        <v>0</v>
      </c>
      <c r="F3058" s="19" t="s">
        <v>164</v>
      </c>
    </row>
    <row r="3059" spans="1:6">
      <c r="A3059" s="19" t="s">
        <v>183</v>
      </c>
      <c r="B3059" s="1" t="s">
        <v>184</v>
      </c>
      <c r="C3059" t="str">
        <f t="shared" si="847"/>
        <v>0</v>
      </c>
      <c r="F3059" s="19" t="s">
        <v>136</v>
      </c>
    </row>
    <row r="3060" spans="1:6">
      <c r="A3060" s="19" t="s">
        <v>185</v>
      </c>
      <c r="B3060" s="1" t="s">
        <v>186</v>
      </c>
      <c r="C3060" t="str">
        <f>RIGHT(A3060,(LEN(A3060)-10))</f>
        <v>1</v>
      </c>
      <c r="F3060" s="19" t="str">
        <f t="shared" ref="F3060" si="852">CONCATENATE("[th]",B3047)</f>
        <v>[th]Ytter</v>
      </c>
    </row>
    <row r="3061" spans="1:6">
      <c r="A3061" s="19" t="s">
        <v>187</v>
      </c>
      <c r="B3061" s="1" t="s">
        <v>188</v>
      </c>
      <c r="C3061" t="str">
        <f>RIGHT(A3061,(LEN(A3061)-9))</f>
        <v>0</v>
      </c>
      <c r="F3061" s="19" t="s">
        <v>151</v>
      </c>
    </row>
    <row r="3062" spans="1:6">
      <c r="A3062" s="19" t="s">
        <v>328</v>
      </c>
      <c r="B3062" s="1" t="s">
        <v>190</v>
      </c>
      <c r="C3062" t="str">
        <f>RIGHT(A3062,(LEN(A3062)-11))</f>
        <v>3</v>
      </c>
      <c r="F3062" s="19" t="str">
        <f>CONCATENATE("[td]",VLOOKUP(IF((COUNTA(D3047)&gt;0),D3047,VALUE(C3047)),'Lookup tables'!$A$2:$B$42,2,FALSE))</f>
        <v>[td]legendarisk</v>
      </c>
    </row>
    <row r="3063" spans="1:6">
      <c r="A3063" s="19" t="s">
        <v>329</v>
      </c>
      <c r="B3063" s="1" t="s">
        <v>190</v>
      </c>
      <c r="F3063" s="19" t="s">
        <v>141</v>
      </c>
    </row>
    <row r="3064" spans="1:6">
      <c r="A3064" s="19" t="s">
        <v>330</v>
      </c>
      <c r="B3064" s="1" t="s">
        <v>193</v>
      </c>
      <c r="C3064" t="str">
        <f>RIGHT(A3064,(LEN(A3064)-11))</f>
        <v>2</v>
      </c>
      <c r="F3064" s="19" t="str">
        <f t="shared" ref="F3064" si="853">CONCATENATE("[th]",B3049)</f>
        <v>[th]Försvar</v>
      </c>
    </row>
    <row r="3065" spans="1:6">
      <c r="A3065" s="19" t="s">
        <v>331</v>
      </c>
      <c r="B3065" s="1" t="s">
        <v>193</v>
      </c>
      <c r="C3065" t="str">
        <f>RIGHT(A3065,(LEN(A3065)-16))</f>
        <v>pleasant guy</v>
      </c>
      <c r="F3065" s="19" t="s">
        <v>151</v>
      </c>
    </row>
    <row r="3066" spans="1:6">
      <c r="A3066" s="19" t="s">
        <v>235</v>
      </c>
      <c r="B3066" s="1" t="s">
        <v>196</v>
      </c>
      <c r="C3066" t="str">
        <f>RIGHT(A3066,(LEN(A3066)-8))</f>
        <v>3</v>
      </c>
      <c r="F3066" s="19" t="str">
        <f>CONCATENATE("[td]",VLOOKUP(IF((COUNTA(D3049)&gt;0),D3049,VALUE(C3049)),'Lookup tables'!$A$2:$B$42,2,FALSE))</f>
        <v>[td]utomjordisk</v>
      </c>
    </row>
    <row r="3067" spans="1:6">
      <c r="A3067" s="19" t="s">
        <v>236</v>
      </c>
      <c r="B3067" s="1" t="s">
        <v>196</v>
      </c>
      <c r="C3067" t="str">
        <f>RIGHT(A3067,(LEN(A3067)-13))</f>
        <v>upright</v>
      </c>
      <c r="F3067" s="19" t="s">
        <v>164</v>
      </c>
    </row>
    <row r="3068" spans="1:6">
      <c r="A3068" s="19" t="s">
        <v>295</v>
      </c>
      <c r="B3068" s="1" t="s">
        <v>199</v>
      </c>
      <c r="C3068" t="str">
        <f>RIGHT(A3068,(LEN(A3068)-15))</f>
        <v>3</v>
      </c>
      <c r="F3068" s="19" t="s">
        <v>136</v>
      </c>
    </row>
    <row r="3069" spans="1:6">
      <c r="A3069" s="19" t="s">
        <v>296</v>
      </c>
      <c r="B3069" s="1" t="s">
        <v>199</v>
      </c>
      <c r="C3069" t="str">
        <f>RIGHT(A3069,(LEN(A3069)-20))</f>
        <v>temperamental</v>
      </c>
      <c r="F3069" s="19" t="str">
        <f t="shared" ref="F3069" si="854">CONCATENATE("[th]",B3045)</f>
        <v>[th]Målgörare</v>
      </c>
    </row>
    <row r="3070" spans="1:6">
      <c r="A3070" s="19" t="s">
        <v>237</v>
      </c>
      <c r="B3070" s="1" t="s">
        <v>202</v>
      </c>
      <c r="C3070" t="str">
        <f>RIGHT(A3070,(LEN(A3070)-12))</f>
        <v/>
      </c>
      <c r="F3070" s="19" t="s">
        <v>151</v>
      </c>
    </row>
    <row r="3071" spans="1:6">
      <c r="A3071" s="19" t="s">
        <v>238</v>
      </c>
      <c r="B3071" s="1" t="s">
        <v>204</v>
      </c>
      <c r="C3071" t="str">
        <f>RIGHT(A3071,(LEN(A3071)-13))</f>
        <v/>
      </c>
      <c r="F3071" s="19" t="str">
        <f>CONCATENATE("[td]",VLOOKUP(IF((COUNTA(D3045)&gt;0),D3045,VALUE(C3045)),'Lookup tables'!$A$2:$B$42,2,FALSE))</f>
        <v>[td]hyfsad</v>
      </c>
    </row>
    <row r="3072" spans="1:6">
      <c r="A3072" s="19" t="s">
        <v>205</v>
      </c>
      <c r="B3072" s="1" t="s">
        <v>206</v>
      </c>
      <c r="C3072" t="str">
        <f>RIGHT(A3072,(LEN(A3072)-7))</f>
        <v>0</v>
      </c>
      <c r="F3072" s="19" t="s">
        <v>141</v>
      </c>
    </row>
    <row r="3073" spans="1:6">
      <c r="A3073" s="19"/>
      <c r="B3073" s="1" t="s">
        <v>208</v>
      </c>
      <c r="C3073" t="e">
        <f>RIGHT(A3073,(LEN(A3073)-13))</f>
        <v>#VALUE!</v>
      </c>
      <c r="F3073" s="19" t="str">
        <f t="shared" ref="F3073" si="855">CONCATENATE("[th]",B3048)</f>
        <v>[th]Fasta situationer</v>
      </c>
    </row>
    <row r="3074" spans="1:6">
      <c r="A3074" s="19" t="s">
        <v>209</v>
      </c>
      <c r="B3074" s="1" t="s">
        <v>210</v>
      </c>
      <c r="C3074" t="str">
        <f>RIGHT(A3074,(LEN(A3074)-15))</f>
        <v>0</v>
      </c>
      <c r="F3074" s="19" t="s">
        <v>151</v>
      </c>
    </row>
    <row r="3075" spans="1:6">
      <c r="A3075" s="19" t="s">
        <v>211</v>
      </c>
      <c r="B3075" s="1" t="s">
        <v>212</v>
      </c>
      <c r="C3075" t="str">
        <f>RIGHT(A3075,(LEN(A3075)-15))</f>
        <v>3000</v>
      </c>
      <c r="F3075" s="19" t="str">
        <f>CONCATENATE("[td]",VLOOKUP(IF((COUNTA(D3048)&gt;0),D3048,VALUE(C3048)),'Lookup tables'!$A$2:$B$42,2,FALSE))</f>
        <v>[td]fenomenal</v>
      </c>
    </row>
    <row r="3076" spans="1:6">
      <c r="A3076" s="19" t="s">
        <v>430</v>
      </c>
      <c r="B3076" s="1" t="s">
        <v>214</v>
      </c>
      <c r="C3076" t="str">
        <f>RIGHT(A3076,(LEN(A3076)-5))</f>
        <v>1</v>
      </c>
      <c r="F3076" s="19" t="s">
        <v>215</v>
      </c>
    </row>
    <row r="3077" spans="1:6" ht="14.4">
      <c r="A3077" s="19" t="s">
        <v>332</v>
      </c>
      <c r="B3077" s="1" t="s">
        <v>217</v>
      </c>
      <c r="C3077" t="str">
        <f>RIGHT(A3077,(LEN(A3077)-8))</f>
        <v>1</v>
      </c>
      <c r="F3077" t="str">
        <f t="shared" ref="F3077:F3140" si="856">IF((COUNTA(D3077)&gt;0),CONCATENATE("Övrigt: ",D3077),"")</f>
        <v/>
      </c>
    </row>
    <row r="3078" spans="1:6">
      <c r="A3078" s="19" t="s">
        <v>810</v>
      </c>
      <c r="B3078" s="11" t="s">
        <v>135</v>
      </c>
      <c r="C3078" s="19" t="str">
        <f>MID(A3078,8,(LEN(A3078)-8))</f>
        <v>296547726</v>
      </c>
      <c r="F3078" s="19" t="str">
        <f t="shared" ref="F3078:F3141" si="857">CONCATENATE("[hr][b]",C3079,"[/b] ","[playerid=",C3078,"]")</f>
        <v>[hr][b]Thomas Håkansson[/b] [playerid=296547726]</v>
      </c>
    </row>
    <row r="3079" spans="1:6" ht="14.4">
      <c r="A3079" s="19" t="s">
        <v>811</v>
      </c>
      <c r="B3079" s="11" t="s">
        <v>138</v>
      </c>
      <c r="C3079" s="19" t="str">
        <f>RIGHT(A3079,(LEN(A3079)-5))</f>
        <v>Thomas Håkansson</v>
      </c>
      <c r="F3079" t="str">
        <f t="shared" ref="F3079" si="858">CONCATENATE(C3080," år och ",C3081," dagar, TSI = ",C3095,", Lön = ",C3094)</f>
        <v>24 år och 3 dagar, TSI = 133930, Lön = 217300</v>
      </c>
    </row>
    <row r="3080" spans="1:6" ht="14.4">
      <c r="A3080" s="19" t="s">
        <v>745</v>
      </c>
      <c r="B3080" s="1" t="s">
        <v>140</v>
      </c>
      <c r="C3080" t="str">
        <f>RIGHT(A3080,(LEN(A3080)-4))</f>
        <v>24</v>
      </c>
      <c r="F3080" t="str">
        <f>CONCATENATE(VLOOKUP(IF((COUNTA(D3083)&gt;0),D3083,VALUE(C3083)),'Lookup tables'!$A$2:$B$42,2,FALSE)," form, ",VLOOKUP(IF((COUNTA(D3084)&gt;0),D3084,VALUE(C3084)),'Lookup tables'!$A$2:$B$42,2,FALSE)," kondition, ",VLOOKUP(IF((COUNTA(D3092)&gt;0),D3092,VALUE(C3092)),'Lookup tables'!$A$2:$B$42,2,FALSE)," rutin")</f>
        <v>enastående form, fenomenal kondition, bra rutin</v>
      </c>
    </row>
    <row r="3081" spans="1:6" ht="14.4">
      <c r="A3081" s="19" t="s">
        <v>511</v>
      </c>
      <c r="B3081" s="1" t="s">
        <v>143</v>
      </c>
      <c r="C3081" t="str">
        <f>RIGHT(A3081,(LEN(A3081)-8))</f>
        <v>3</v>
      </c>
      <c r="F3081" t="str">
        <f>CONCATENATE(IF((COUNTA(C3104)&gt;0),CONCATENATE(C3104,", "),""),IF((LEN(C3111)&gt;0),CONCATENATE(VLOOKUP(VALUE(C3111),'Lookup tables'!$D$25:$E$27,2,FALSE),", "),""),CONCATENATE(VLOOKUP(VALUE(C3093),'Lookup tables'!$A$2:$B$42,2,FALSE)," ledarförmåga, "),CONCATENATE(VLOOKUP(C3106,'Lookup tables'!$D$29:$E$34,2,FALSE),", "),IF(AND((VALUE(C3082)&lt;0),(COUNTA(D3082)&lt;1)),"ingen skada",CONCATENATE("[b]skada +",IF((COUNTA(D3082)&gt;0),D3082,C3082),"[/b]")))</f>
        <v>bra ledarförmåga, populär kille, ingen skada</v>
      </c>
    </row>
    <row r="3082" spans="1:6" ht="14.4">
      <c r="A3082" s="19" t="s">
        <v>144</v>
      </c>
      <c r="B3082" s="1" t="s">
        <v>145</v>
      </c>
      <c r="C3082" t="str">
        <f t="shared" ref="C3082:C3100" si="859">RIGHT(A3082,(LEN(A3082)-4))</f>
        <v>-1</v>
      </c>
      <c r="F3082" t="s">
        <v>146</v>
      </c>
    </row>
    <row r="3083" spans="1:6">
      <c r="A3083" s="19" t="s">
        <v>245</v>
      </c>
      <c r="B3083" s="1" t="s">
        <v>148</v>
      </c>
      <c r="C3083" t="str">
        <f t="shared" si="859"/>
        <v>7</v>
      </c>
      <c r="F3083" s="19" t="str">
        <f t="shared" ref="F3083:F3146" si="860">CONCATENATE("[th]",B3084)</f>
        <v>[th]Kondition</v>
      </c>
    </row>
    <row r="3084" spans="1:6">
      <c r="A3084" s="19" t="s">
        <v>370</v>
      </c>
      <c r="B3084" s="1" t="s">
        <v>150</v>
      </c>
      <c r="C3084" t="str">
        <f t="shared" si="859"/>
        <v>8</v>
      </c>
      <c r="F3084" s="19" t="s">
        <v>151</v>
      </c>
    </row>
    <row r="3085" spans="1:6">
      <c r="A3085" s="19" t="s">
        <v>753</v>
      </c>
      <c r="B3085" s="1" t="s">
        <v>153</v>
      </c>
      <c r="C3085" t="str">
        <f t="shared" si="859"/>
        <v>5</v>
      </c>
      <c r="F3085" s="19" t="str">
        <f>CONCATENATE("[td]",VLOOKUP(IF((COUNTA(D3084)&gt;0),D3084,VALUE(C3084)),'Lookup tables'!$A$2:$B$42,2,FALSE))</f>
        <v>[td]fenomenal</v>
      </c>
    </row>
    <row r="3086" spans="1:6">
      <c r="A3086" s="19" t="s">
        <v>740</v>
      </c>
      <c r="B3086" s="1" t="s">
        <v>155</v>
      </c>
      <c r="C3086" t="str">
        <f t="shared" si="859"/>
        <v>15</v>
      </c>
      <c r="F3086" s="19" t="s">
        <v>141</v>
      </c>
    </row>
    <row r="3087" spans="1:6">
      <c r="A3087" s="19" t="s">
        <v>535</v>
      </c>
      <c r="B3087" s="1" t="s">
        <v>157</v>
      </c>
      <c r="C3087" t="str">
        <f t="shared" si="859"/>
        <v>11</v>
      </c>
      <c r="F3087" s="19" t="str">
        <f t="shared" ref="F3087" si="861">CONCATENATE("[th]",B3091)</f>
        <v>[th]Målvakt</v>
      </c>
    </row>
    <row r="3088" spans="1:6">
      <c r="A3088" s="19" t="s">
        <v>455</v>
      </c>
      <c r="B3088" s="1" t="s">
        <v>159</v>
      </c>
      <c r="C3088" t="str">
        <f t="shared" si="859"/>
        <v>6</v>
      </c>
      <c r="F3088" s="19" t="s">
        <v>151</v>
      </c>
    </row>
    <row r="3089" spans="1:6">
      <c r="A3089" s="19" t="s">
        <v>585</v>
      </c>
      <c r="B3089" s="1" t="s">
        <v>161</v>
      </c>
      <c r="C3089" t="str">
        <f t="shared" si="859"/>
        <v>5</v>
      </c>
      <c r="F3089" s="19" t="str">
        <f>CONCATENATE("[td]",VLOOKUP(IF((COUNTA(D3091)&gt;0),D3091,VALUE(C3091)),'Lookup tables'!$A$2:$B$42,2,FALSE))</f>
        <v>[td]katastrofal</v>
      </c>
    </row>
    <row r="3090" spans="1:6">
      <c r="A3090" s="19" t="s">
        <v>716</v>
      </c>
      <c r="B3090" s="1" t="s">
        <v>163</v>
      </c>
      <c r="C3090" t="str">
        <f t="shared" si="859"/>
        <v>3</v>
      </c>
      <c r="F3090" s="19" t="s">
        <v>164</v>
      </c>
    </row>
    <row r="3091" spans="1:6">
      <c r="A3091" s="19" t="s">
        <v>287</v>
      </c>
      <c r="B3091" s="1" t="s">
        <v>166</v>
      </c>
      <c r="C3091" t="str">
        <f t="shared" si="859"/>
        <v>1</v>
      </c>
      <c r="F3091" s="19" t="s">
        <v>136</v>
      </c>
    </row>
    <row r="3092" spans="1:6">
      <c r="A3092" s="19" t="s">
        <v>746</v>
      </c>
      <c r="B3092" s="1" t="s">
        <v>168</v>
      </c>
      <c r="C3092" t="str">
        <f t="shared" si="859"/>
        <v>5</v>
      </c>
      <c r="F3092" s="19" t="str">
        <f t="shared" ref="F3092" si="862">CONCATENATE("[th]",B3085)</f>
        <v>[th]Spelupplägg</v>
      </c>
    </row>
    <row r="3093" spans="1:6">
      <c r="A3093" s="19" t="s">
        <v>338</v>
      </c>
      <c r="B3093" s="1" t="s">
        <v>170</v>
      </c>
      <c r="C3093" t="str">
        <f t="shared" si="859"/>
        <v>5</v>
      </c>
      <c r="F3093" s="19" t="s">
        <v>151</v>
      </c>
    </row>
    <row r="3094" spans="1:6">
      <c r="A3094" s="19" t="s">
        <v>812</v>
      </c>
      <c r="B3094" s="1" t="s">
        <v>172</v>
      </c>
      <c r="C3094" t="str">
        <f t="shared" si="859"/>
        <v>217300</v>
      </c>
      <c r="F3094" s="19" t="str">
        <f>CONCATENATE("[td]",VLOOKUP(IF((COUNTA(D3085)&gt;0),D3085,VALUE(C3085)),'Lookup tables'!$A$2:$B$42,2,FALSE))</f>
        <v>[td]bra</v>
      </c>
    </row>
    <row r="3095" spans="1:6">
      <c r="A3095" s="19" t="s">
        <v>813</v>
      </c>
      <c r="B3095" s="1" t="s">
        <v>174</v>
      </c>
      <c r="C3095" t="str">
        <f t="shared" si="859"/>
        <v>133930</v>
      </c>
      <c r="F3095" s="19" t="s">
        <v>141</v>
      </c>
    </row>
    <row r="3096" spans="1:6">
      <c r="A3096" s="19" t="s">
        <v>814</v>
      </c>
      <c r="B3096" s="1" t="s">
        <v>176</v>
      </c>
      <c r="C3096" t="str">
        <f t="shared" si="859"/>
        <v>72</v>
      </c>
      <c r="F3096" s="19" t="str">
        <f t="shared" ref="F3096" si="863">CONCATENATE("[th]",B3087)</f>
        <v>[th]Framspel</v>
      </c>
    </row>
    <row r="3097" spans="1:6">
      <c r="A3097" s="19" t="s">
        <v>815</v>
      </c>
      <c r="B3097" s="1" t="s">
        <v>178</v>
      </c>
      <c r="C3097" t="str">
        <f t="shared" si="859"/>
        <v>3</v>
      </c>
      <c r="F3097" s="19" t="s">
        <v>151</v>
      </c>
    </row>
    <row r="3098" spans="1:6">
      <c r="A3098" s="19" t="s">
        <v>179</v>
      </c>
      <c r="B3098" s="1" t="s">
        <v>180</v>
      </c>
      <c r="C3098" t="str">
        <f t="shared" si="859"/>
        <v>0</v>
      </c>
      <c r="F3098" s="19" t="str">
        <f>CONCATENATE("[td]",VLOOKUP(IF((COUNTA(D3087)&gt;0),D3087,VALUE(C3087)),'Lookup tables'!$A$2:$B$42,2,FALSE))</f>
        <v>[td]gudabenådad</v>
      </c>
    </row>
    <row r="3099" spans="1:6">
      <c r="A3099" s="19" t="s">
        <v>181</v>
      </c>
      <c r="B3099" s="1" t="s">
        <v>182</v>
      </c>
      <c r="C3099" t="str">
        <f t="shared" si="859"/>
        <v>0</v>
      </c>
      <c r="F3099" s="19" t="s">
        <v>164</v>
      </c>
    </row>
    <row r="3100" spans="1:6">
      <c r="A3100" s="19" t="s">
        <v>450</v>
      </c>
      <c r="B3100" s="1" t="s">
        <v>184</v>
      </c>
      <c r="C3100" t="str">
        <f t="shared" si="859"/>
        <v>7</v>
      </c>
      <c r="F3100" s="19" t="s">
        <v>136</v>
      </c>
    </row>
    <row r="3101" spans="1:6">
      <c r="A3101" s="19" t="s">
        <v>185</v>
      </c>
      <c r="B3101" s="1" t="s">
        <v>186</v>
      </c>
      <c r="C3101" t="str">
        <f>RIGHT(A3101,(LEN(A3101)-10))</f>
        <v>1</v>
      </c>
      <c r="F3101" s="19" t="str">
        <f t="shared" ref="F3101" si="864">CONCATENATE("[th]",B3088)</f>
        <v>[th]Ytter</v>
      </c>
    </row>
    <row r="3102" spans="1:6">
      <c r="A3102" s="19" t="s">
        <v>187</v>
      </c>
      <c r="B3102" s="1" t="s">
        <v>188</v>
      </c>
      <c r="C3102" t="str">
        <f>RIGHT(A3102,(LEN(A3102)-9))</f>
        <v>0</v>
      </c>
      <c r="F3102" s="19" t="s">
        <v>151</v>
      </c>
    </row>
    <row r="3103" spans="1:6">
      <c r="A3103" s="19" t="s">
        <v>406</v>
      </c>
      <c r="B3103" s="1" t="s">
        <v>190</v>
      </c>
      <c r="C3103" t="str">
        <f>RIGHT(A3103,(LEN(A3103)-11))</f>
        <v>2</v>
      </c>
      <c r="F3103" s="19" t="str">
        <f>CONCATENATE("[td]",VLOOKUP(IF((COUNTA(D3088)&gt;0),D3088,VALUE(C3088)),'Lookup tables'!$A$2:$B$42,2,FALSE))</f>
        <v>[td]ypperlig</v>
      </c>
    </row>
    <row r="3104" spans="1:6">
      <c r="A3104" s="19" t="s">
        <v>407</v>
      </c>
      <c r="B3104" s="1" t="s">
        <v>190</v>
      </c>
      <c r="F3104" s="19" t="s">
        <v>141</v>
      </c>
    </row>
    <row r="3105" spans="1:6">
      <c r="A3105" s="19" t="s">
        <v>192</v>
      </c>
      <c r="B3105" s="1" t="s">
        <v>193</v>
      </c>
      <c r="C3105" t="str">
        <f>RIGHT(A3105,(LEN(A3105)-11))</f>
        <v>4</v>
      </c>
      <c r="F3105" s="19" t="str">
        <f t="shared" ref="F3105" si="865">CONCATENATE("[th]",B3090)</f>
        <v>[th]Försvar</v>
      </c>
    </row>
    <row r="3106" spans="1:6">
      <c r="A3106" s="19" t="s">
        <v>194</v>
      </c>
      <c r="B3106" s="1" t="s">
        <v>193</v>
      </c>
      <c r="C3106" t="str">
        <f>RIGHT(A3106,(LEN(A3106)-16))</f>
        <v>popular guy</v>
      </c>
      <c r="F3106" s="19" t="s">
        <v>151</v>
      </c>
    </row>
    <row r="3107" spans="1:6">
      <c r="A3107" s="19" t="s">
        <v>272</v>
      </c>
      <c r="B3107" s="1" t="s">
        <v>196</v>
      </c>
      <c r="C3107" t="str">
        <f>RIGHT(A3107,(LEN(A3107)-8))</f>
        <v>1</v>
      </c>
      <c r="F3107" s="19" t="str">
        <f>CONCATENATE("[td]",VLOOKUP(IF((COUNTA(D3090)&gt;0),D3090,VALUE(C3090)),'Lookup tables'!$A$2:$B$42,2,FALSE))</f>
        <v>[td]dålig</v>
      </c>
    </row>
    <row r="3108" spans="1:6">
      <c r="A3108" s="19" t="s">
        <v>273</v>
      </c>
      <c r="B3108" s="1" t="s">
        <v>196</v>
      </c>
      <c r="C3108" t="str">
        <f>RIGHT(A3108,(LEN(A3108)-13))</f>
        <v>dishonest</v>
      </c>
      <c r="F3108" s="19" t="s">
        <v>164</v>
      </c>
    </row>
    <row r="3109" spans="1:6">
      <c r="A3109" s="19" t="s">
        <v>258</v>
      </c>
      <c r="B3109" s="1" t="s">
        <v>199</v>
      </c>
      <c r="C3109" t="str">
        <f>RIGHT(A3109,(LEN(A3109)-15))</f>
        <v>1</v>
      </c>
      <c r="F3109" s="19" t="s">
        <v>136</v>
      </c>
    </row>
    <row r="3110" spans="1:6">
      <c r="A3110" s="19" t="s">
        <v>259</v>
      </c>
      <c r="B3110" s="1" t="s">
        <v>199</v>
      </c>
      <c r="C3110" t="str">
        <f>RIGHT(A3110,(LEN(A3110)-20))</f>
        <v>calm</v>
      </c>
      <c r="F3110" s="19" t="str">
        <f t="shared" ref="F3110" si="866">CONCATENATE("[th]",B3086)</f>
        <v>[th]Målgörare</v>
      </c>
    </row>
    <row r="3111" spans="1:6">
      <c r="A3111" s="19" t="s">
        <v>237</v>
      </c>
      <c r="B3111" s="1" t="s">
        <v>202</v>
      </c>
      <c r="C3111" t="str">
        <f>RIGHT(A3111,(LEN(A3111)-12))</f>
        <v/>
      </c>
      <c r="F3111" s="19" t="s">
        <v>151</v>
      </c>
    </row>
    <row r="3112" spans="1:6">
      <c r="A3112" s="19" t="s">
        <v>238</v>
      </c>
      <c r="B3112" s="1" t="s">
        <v>204</v>
      </c>
      <c r="C3112" t="str">
        <f>RIGHT(A3112,(LEN(A3112)-13))</f>
        <v/>
      </c>
      <c r="F3112" s="19" t="str">
        <f>CONCATENATE("[td]",VLOOKUP(IF((COUNTA(D3086)&gt;0),D3086,VALUE(C3086)),'Lookup tables'!$A$2:$B$42,2,FALSE))</f>
        <v>[td]titanisk</v>
      </c>
    </row>
    <row r="3113" spans="1:6">
      <c r="A3113" s="19" t="s">
        <v>205</v>
      </c>
      <c r="B3113" s="1" t="s">
        <v>206</v>
      </c>
      <c r="C3113" t="str">
        <f>RIGHT(A3113,(LEN(A3113)-7))</f>
        <v>0</v>
      </c>
      <c r="F3113" s="19" t="s">
        <v>141</v>
      </c>
    </row>
    <row r="3114" spans="1:6">
      <c r="A3114" s="19" t="s">
        <v>590</v>
      </c>
      <c r="B3114" s="1" t="s">
        <v>208</v>
      </c>
      <c r="C3114" t="str">
        <f>RIGHT(A3114,(LEN(A3114)-13))</f>
        <v>9</v>
      </c>
      <c r="F3114" s="19" t="str">
        <f t="shared" ref="F3114" si="867">CONCATENATE("[th]",B3089)</f>
        <v>[th]Fasta situationer</v>
      </c>
    </row>
    <row r="3115" spans="1:6">
      <c r="A3115" s="19" t="s">
        <v>209</v>
      </c>
      <c r="B3115" s="1" t="s">
        <v>210</v>
      </c>
      <c r="C3115" t="str">
        <f>RIGHT(A3115,(LEN(A3115)-15))</f>
        <v>0</v>
      </c>
      <c r="F3115" s="19" t="s">
        <v>151</v>
      </c>
    </row>
    <row r="3116" spans="1:6">
      <c r="A3116" s="19" t="s">
        <v>211</v>
      </c>
      <c r="B3116" s="1" t="s">
        <v>212</v>
      </c>
      <c r="C3116" t="str">
        <f>RIGHT(A3116,(LEN(A3116)-15))</f>
        <v>3000</v>
      </c>
      <c r="F3116" s="19" t="str">
        <f>CONCATENATE("[td]",VLOOKUP(IF((COUNTA(D3089)&gt;0),D3089,VALUE(C3089)),'Lookup tables'!$A$2:$B$42,2,FALSE))</f>
        <v>[td]bra</v>
      </c>
    </row>
    <row r="3117" spans="1:6">
      <c r="A3117" s="19" t="s">
        <v>239</v>
      </c>
      <c r="B3117" s="1" t="s">
        <v>214</v>
      </c>
      <c r="C3117" t="str">
        <f>RIGHT(A3117,(LEN(A3117)-5))</f>
        <v>0</v>
      </c>
      <c r="F3117" s="19" t="s">
        <v>215</v>
      </c>
    </row>
    <row r="3118" spans="1:6" ht="14.4">
      <c r="A3118" s="19" t="s">
        <v>240</v>
      </c>
      <c r="B3118" s="1" t="s">
        <v>217</v>
      </c>
      <c r="C3118" t="str">
        <f>RIGHT(A3118,(LEN(A3118)-8))</f>
        <v>0</v>
      </c>
      <c r="F3118" t="str">
        <f t="shared" ref="F3118:F3181" si="868">IF((COUNTA(D3118)&gt;0),CONCATENATE("Övrigt: ",D3118),"")</f>
        <v/>
      </c>
    </row>
    <row r="3119" spans="1:6">
      <c r="A3119" s="19" t="s">
        <v>816</v>
      </c>
      <c r="B3119" s="11" t="s">
        <v>135</v>
      </c>
      <c r="C3119" s="19" t="str">
        <f>MID(A3119,8,(LEN(A3119)-8))</f>
        <v>306814274</v>
      </c>
      <c r="F3119" s="19" t="str">
        <f t="shared" ref="F3119:F3182" si="869">CONCATENATE("[hr][b]",C3120,"[/b] ","[playerid=",C3119,"]")</f>
        <v>[hr][b]Torbjörn Jeppsson[/b] [playerid=306814274]</v>
      </c>
    </row>
    <row r="3120" spans="1:6" ht="14.4">
      <c r="A3120" s="19" t="s">
        <v>817</v>
      </c>
      <c r="B3120" s="11" t="s">
        <v>138</v>
      </c>
      <c r="C3120" s="19" t="str">
        <f>RIGHT(A3120,(LEN(A3120)-5))</f>
        <v>Torbjörn Jeppsson</v>
      </c>
      <c r="F3120" t="str">
        <f t="shared" ref="F3120" si="870">CONCATENATE(C3121," år och ",C3122," dagar, TSI = ",C3136,", Lön = ",C3135)</f>
        <v>23 år och 16 dagar, TSI = 129080, Lön = 327800</v>
      </c>
    </row>
    <row r="3121" spans="1:6" ht="14.4">
      <c r="A3121" s="19" t="s">
        <v>725</v>
      </c>
      <c r="B3121" s="1" t="s">
        <v>140</v>
      </c>
      <c r="C3121" t="str">
        <f>RIGHT(A3121,(LEN(A3121)-4))</f>
        <v>23</v>
      </c>
      <c r="F3121" t="str">
        <f>CONCATENATE(VLOOKUP(IF((COUNTA(D3124)&gt;0),D3124,VALUE(C3124)),'Lookup tables'!$A$2:$B$42,2,FALSE)," form, ",VLOOKUP(IF((COUNTA(D3125)&gt;0),D3125,VALUE(C3125)),'Lookup tables'!$A$2:$B$42,2,FALSE)," kondition, ",VLOOKUP(IF((COUNTA(D3133)&gt;0),D3133,VALUE(C3133)),'Lookup tables'!$A$2:$B$42,2,FALSE)," rutin")</f>
        <v>ypperlig form, enastående kondition, hyfsad rutin</v>
      </c>
    </row>
    <row r="3122" spans="1:6" ht="14.4">
      <c r="A3122" s="19" t="s">
        <v>279</v>
      </c>
      <c r="B3122" s="1" t="s">
        <v>143</v>
      </c>
      <c r="C3122" t="str">
        <f>RIGHT(A3122,(LEN(A3122)-8))</f>
        <v>16</v>
      </c>
      <c r="F3122" t="str">
        <f>CONCATENATE(IF((COUNTA(C3145)&gt;0),CONCATENATE(C3145,", "),""),IF((LEN(C3152)&gt;0),CONCATENATE(VLOOKUP(VALUE(C3152),'Lookup tables'!$D$25:$E$27,2,FALSE),", "),""),CONCATENATE(VLOOKUP(VALUE(C3134),'Lookup tables'!$A$2:$B$42,2,FALSE)," ledarförmåga, "),CONCATENATE(VLOOKUP(C3147,'Lookup tables'!$D$29:$E$34,2,FALSE),", "),IF(AND((VALUE(C3123)&lt;0),(COUNTA(D3123)&lt;1)),"ingen skada",CONCATENATE("[b]skada +",IF((COUNTA(D3123)&gt;0),D3123,C3123),"[/b]")))</f>
        <v>usel ledarförmåga, sympatisk kille, ingen skada</v>
      </c>
    </row>
    <row r="3123" spans="1:6" ht="14.4">
      <c r="A3123" s="19" t="s">
        <v>144</v>
      </c>
      <c r="B3123" s="1" t="s">
        <v>145</v>
      </c>
      <c r="C3123" t="str">
        <f t="shared" ref="C3123:C3141" si="871">RIGHT(A3123,(LEN(A3123)-4))</f>
        <v>-1</v>
      </c>
      <c r="F3123" t="s">
        <v>146</v>
      </c>
    </row>
    <row r="3124" spans="1:6">
      <c r="A3124" s="19" t="s">
        <v>222</v>
      </c>
      <c r="B3124" s="1" t="s">
        <v>148</v>
      </c>
      <c r="C3124" t="str">
        <f t="shared" si="871"/>
        <v>6</v>
      </c>
      <c r="F3124" s="19" t="str">
        <f t="shared" ref="F3124:F3187" si="872">CONCATENATE("[th]",B3125)</f>
        <v>[th]Kondition</v>
      </c>
    </row>
    <row r="3125" spans="1:6">
      <c r="A3125" s="19" t="s">
        <v>223</v>
      </c>
      <c r="B3125" s="1" t="s">
        <v>150</v>
      </c>
      <c r="C3125" t="str">
        <f t="shared" si="871"/>
        <v>7</v>
      </c>
      <c r="F3125" s="19" t="s">
        <v>151</v>
      </c>
    </row>
    <row r="3126" spans="1:6">
      <c r="A3126" s="19" t="s">
        <v>753</v>
      </c>
      <c r="B3126" s="1" t="s">
        <v>153</v>
      </c>
      <c r="C3126" t="str">
        <f t="shared" si="871"/>
        <v>5</v>
      </c>
      <c r="F3126" s="19" t="str">
        <f>CONCATENATE("[td]",VLOOKUP(IF((COUNTA(D3125)&gt;0),D3125,VALUE(C3125)),'Lookup tables'!$A$2:$B$42,2,FALSE))</f>
        <v>[td]enastående</v>
      </c>
    </row>
    <row r="3127" spans="1:6">
      <c r="A3127" s="19" t="s">
        <v>740</v>
      </c>
      <c r="B3127" s="1" t="s">
        <v>155</v>
      </c>
      <c r="C3127" t="str">
        <f t="shared" si="871"/>
        <v>15</v>
      </c>
      <c r="F3127" s="19" t="s">
        <v>141</v>
      </c>
    </row>
    <row r="3128" spans="1:6">
      <c r="A3128" s="19" t="s">
        <v>535</v>
      </c>
      <c r="B3128" s="1" t="s">
        <v>157</v>
      </c>
      <c r="C3128" t="str">
        <f t="shared" si="871"/>
        <v>11</v>
      </c>
      <c r="F3128" s="19" t="str">
        <f t="shared" ref="F3128" si="873">CONCATENATE("[th]",B3132)</f>
        <v>[th]Målvakt</v>
      </c>
    </row>
    <row r="3129" spans="1:6">
      <c r="A3129" s="19" t="s">
        <v>416</v>
      </c>
      <c r="B3129" s="1" t="s">
        <v>159</v>
      </c>
      <c r="C3129" t="str">
        <f t="shared" si="871"/>
        <v>5</v>
      </c>
      <c r="F3129" s="19" t="s">
        <v>151</v>
      </c>
    </row>
    <row r="3130" spans="1:6">
      <c r="A3130" s="19" t="s">
        <v>438</v>
      </c>
      <c r="B3130" s="1" t="s">
        <v>161</v>
      </c>
      <c r="C3130" t="str">
        <f t="shared" si="871"/>
        <v>1</v>
      </c>
      <c r="F3130" s="19" t="str">
        <f>CONCATENATE("[td]",VLOOKUP(IF((COUNTA(D3132)&gt;0),D3132,VALUE(C3132)),'Lookup tables'!$A$2:$B$42,2,FALSE))</f>
        <v>[td]katastrofal</v>
      </c>
    </row>
    <row r="3131" spans="1:6">
      <c r="A3131" s="19" t="s">
        <v>818</v>
      </c>
      <c r="B3131" s="1" t="s">
        <v>163</v>
      </c>
      <c r="C3131" t="str">
        <f t="shared" si="871"/>
        <v>2</v>
      </c>
      <c r="F3131" s="19" t="s">
        <v>164</v>
      </c>
    </row>
    <row r="3132" spans="1:6">
      <c r="A3132" s="19" t="s">
        <v>287</v>
      </c>
      <c r="B3132" s="1" t="s">
        <v>166</v>
      </c>
      <c r="C3132" t="str">
        <f t="shared" si="871"/>
        <v>1</v>
      </c>
      <c r="F3132" s="19" t="s">
        <v>136</v>
      </c>
    </row>
    <row r="3133" spans="1:6">
      <c r="A3133" s="19" t="s">
        <v>754</v>
      </c>
      <c r="B3133" s="1" t="s">
        <v>168</v>
      </c>
      <c r="C3133" t="str">
        <f t="shared" si="871"/>
        <v>4</v>
      </c>
      <c r="F3133" s="19" t="str">
        <f t="shared" ref="F3133" si="874">CONCATENATE("[th]",B3126)</f>
        <v>[th]Spelupplägg</v>
      </c>
    </row>
    <row r="3134" spans="1:6">
      <c r="A3134" s="19" t="s">
        <v>439</v>
      </c>
      <c r="B3134" s="1" t="s">
        <v>170</v>
      </c>
      <c r="C3134" t="str">
        <f t="shared" si="871"/>
        <v>2</v>
      </c>
      <c r="F3134" s="19" t="s">
        <v>151</v>
      </c>
    </row>
    <row r="3135" spans="1:6">
      <c r="A3135" s="19" t="s">
        <v>819</v>
      </c>
      <c r="B3135" s="1" t="s">
        <v>172</v>
      </c>
      <c r="C3135" t="str">
        <f t="shared" si="871"/>
        <v>327800</v>
      </c>
      <c r="F3135" s="19" t="str">
        <f>CONCATENATE("[td]",VLOOKUP(IF((COUNTA(D3126)&gt;0),D3126,VALUE(C3126)),'Lookup tables'!$A$2:$B$42,2,FALSE))</f>
        <v>[td]bra</v>
      </c>
    </row>
    <row r="3136" spans="1:6">
      <c r="A3136" s="19" t="s">
        <v>820</v>
      </c>
      <c r="B3136" s="1" t="s">
        <v>174</v>
      </c>
      <c r="C3136" t="str">
        <f t="shared" si="871"/>
        <v>129080</v>
      </c>
      <c r="F3136" s="19" t="s">
        <v>141</v>
      </c>
    </row>
    <row r="3137" spans="1:6">
      <c r="A3137" s="19" t="s">
        <v>821</v>
      </c>
      <c r="B3137" s="1" t="s">
        <v>176</v>
      </c>
      <c r="C3137" t="str">
        <f t="shared" si="871"/>
        <v>39</v>
      </c>
      <c r="F3137" s="19" t="str">
        <f t="shared" ref="F3137" si="875">CONCATENATE("[th]",B3128)</f>
        <v>[th]Framspel</v>
      </c>
    </row>
    <row r="3138" spans="1:6">
      <c r="A3138" s="19" t="s">
        <v>177</v>
      </c>
      <c r="B3138" s="1" t="s">
        <v>178</v>
      </c>
      <c r="C3138" t="str">
        <f t="shared" si="871"/>
        <v>0</v>
      </c>
      <c r="F3138" s="19" t="s">
        <v>151</v>
      </c>
    </row>
    <row r="3139" spans="1:6">
      <c r="A3139" s="19" t="s">
        <v>179</v>
      </c>
      <c r="B3139" s="1" t="s">
        <v>180</v>
      </c>
      <c r="C3139" t="str">
        <f t="shared" si="871"/>
        <v>0</v>
      </c>
      <c r="F3139" s="19" t="str">
        <f>CONCATENATE("[td]",VLOOKUP(IF((COUNTA(D3128)&gt;0),D3128,VALUE(C3128)),'Lookup tables'!$A$2:$B$42,2,FALSE))</f>
        <v>[td]gudabenådad</v>
      </c>
    </row>
    <row r="3140" spans="1:6">
      <c r="A3140" s="19" t="s">
        <v>181</v>
      </c>
      <c r="B3140" s="1" t="s">
        <v>182</v>
      </c>
      <c r="C3140" t="str">
        <f t="shared" si="871"/>
        <v>0</v>
      </c>
      <c r="F3140" s="19" t="s">
        <v>164</v>
      </c>
    </row>
    <row r="3141" spans="1:6">
      <c r="A3141" s="19" t="s">
        <v>183</v>
      </c>
      <c r="B3141" s="1" t="s">
        <v>184</v>
      </c>
      <c r="C3141" t="str">
        <f t="shared" si="871"/>
        <v>0</v>
      </c>
      <c r="F3141" s="19" t="s">
        <v>136</v>
      </c>
    </row>
    <row r="3142" spans="1:6">
      <c r="A3142" s="19" t="s">
        <v>185</v>
      </c>
      <c r="B3142" s="1" t="s">
        <v>186</v>
      </c>
      <c r="C3142" t="str">
        <f>RIGHT(A3142,(LEN(A3142)-10))</f>
        <v>1</v>
      </c>
      <c r="F3142" s="19" t="str">
        <f t="shared" ref="F3142" si="876">CONCATENATE("[th]",B3129)</f>
        <v>[th]Ytter</v>
      </c>
    </row>
    <row r="3143" spans="1:6">
      <c r="A3143" s="19" t="s">
        <v>187</v>
      </c>
      <c r="B3143" s="1" t="s">
        <v>188</v>
      </c>
      <c r="C3143" t="str">
        <f>RIGHT(A3143,(LEN(A3143)-9))</f>
        <v>0</v>
      </c>
      <c r="F3143" s="19" t="s">
        <v>151</v>
      </c>
    </row>
    <row r="3144" spans="1:6">
      <c r="A3144" s="19" t="s">
        <v>406</v>
      </c>
      <c r="B3144" s="1" t="s">
        <v>190</v>
      </c>
      <c r="C3144" t="str">
        <f>RIGHT(A3144,(LEN(A3144)-11))</f>
        <v>2</v>
      </c>
      <c r="F3144" s="19" t="str">
        <f>CONCATENATE("[td]",VLOOKUP(IF((COUNTA(D3129)&gt;0),D3129,VALUE(C3129)),'Lookup tables'!$A$2:$B$42,2,FALSE))</f>
        <v>[td]bra</v>
      </c>
    </row>
    <row r="3145" spans="1:6">
      <c r="A3145" s="19" t="s">
        <v>407</v>
      </c>
      <c r="B3145" s="1" t="s">
        <v>190</v>
      </c>
      <c r="F3145" s="19" t="s">
        <v>141</v>
      </c>
    </row>
    <row r="3146" spans="1:6">
      <c r="A3146" s="19" t="s">
        <v>330</v>
      </c>
      <c r="B3146" s="1" t="s">
        <v>193</v>
      </c>
      <c r="C3146" t="str">
        <f>RIGHT(A3146,(LEN(A3146)-11))</f>
        <v>2</v>
      </c>
      <c r="F3146" s="19" t="str">
        <f t="shared" ref="F3146" si="877">CONCATENATE("[th]",B3131)</f>
        <v>[th]Försvar</v>
      </c>
    </row>
    <row r="3147" spans="1:6">
      <c r="A3147" s="19" t="s">
        <v>331</v>
      </c>
      <c r="B3147" s="1" t="s">
        <v>193</v>
      </c>
      <c r="C3147" t="str">
        <f>RIGHT(A3147,(LEN(A3147)-16))</f>
        <v>pleasant guy</v>
      </c>
      <c r="F3147" s="19" t="s">
        <v>151</v>
      </c>
    </row>
    <row r="3148" spans="1:6">
      <c r="A3148" s="19" t="s">
        <v>195</v>
      </c>
      <c r="B3148" s="1" t="s">
        <v>196</v>
      </c>
      <c r="C3148" t="str">
        <f>RIGHT(A3148,(LEN(A3148)-8))</f>
        <v>2</v>
      </c>
      <c r="F3148" s="19" t="str">
        <f>CONCATENATE("[td]",VLOOKUP(IF((COUNTA(D3131)&gt;0),D3131,VALUE(C3131)),'Lookup tables'!$A$2:$B$42,2,FALSE))</f>
        <v>[td]usel</v>
      </c>
    </row>
    <row r="3149" spans="1:6">
      <c r="A3149" s="19" t="s">
        <v>197</v>
      </c>
      <c r="B3149" s="1" t="s">
        <v>196</v>
      </c>
      <c r="C3149" t="str">
        <f>RIGHT(A3149,(LEN(A3149)-13))</f>
        <v>honest</v>
      </c>
      <c r="F3149" s="19" t="s">
        <v>164</v>
      </c>
    </row>
    <row r="3150" spans="1:6">
      <c r="A3150" s="19" t="s">
        <v>274</v>
      </c>
      <c r="B3150" s="1" t="s">
        <v>199</v>
      </c>
      <c r="C3150" t="str">
        <f>RIGHT(A3150,(LEN(A3150)-15))</f>
        <v>2</v>
      </c>
      <c r="F3150" s="19" t="s">
        <v>136</v>
      </c>
    </row>
    <row r="3151" spans="1:6">
      <c r="A3151" s="19" t="s">
        <v>275</v>
      </c>
      <c r="B3151" s="1" t="s">
        <v>199</v>
      </c>
      <c r="C3151" t="str">
        <f>RIGHT(A3151,(LEN(A3151)-20))</f>
        <v>balanced</v>
      </c>
      <c r="F3151" s="19" t="str">
        <f t="shared" ref="F3151" si="878">CONCATENATE("[th]",B3127)</f>
        <v>[th]Målgörare</v>
      </c>
    </row>
    <row r="3152" spans="1:6">
      <c r="A3152" s="19" t="s">
        <v>237</v>
      </c>
      <c r="B3152" s="1" t="s">
        <v>202</v>
      </c>
      <c r="C3152" t="str">
        <f>RIGHT(A3152,(LEN(A3152)-12))</f>
        <v/>
      </c>
      <c r="F3152" s="19" t="s">
        <v>151</v>
      </c>
    </row>
    <row r="3153" spans="1:6">
      <c r="A3153" s="19" t="s">
        <v>238</v>
      </c>
      <c r="B3153" s="1" t="s">
        <v>204</v>
      </c>
      <c r="C3153" t="str">
        <f>RIGHT(A3153,(LEN(A3153)-13))</f>
        <v/>
      </c>
      <c r="F3153" s="19" t="str">
        <f>CONCATENATE("[td]",VLOOKUP(IF((COUNTA(D3127)&gt;0),D3127,VALUE(C3127)),'Lookup tables'!$A$2:$B$42,2,FALSE))</f>
        <v>[td]titanisk</v>
      </c>
    </row>
    <row r="3154" spans="1:6">
      <c r="A3154" s="19" t="s">
        <v>205</v>
      </c>
      <c r="B3154" s="1" t="s">
        <v>206</v>
      </c>
      <c r="C3154" t="str">
        <f>RIGHT(A3154,(LEN(A3154)-7))</f>
        <v>0</v>
      </c>
      <c r="F3154" s="19" t="s">
        <v>141</v>
      </c>
    </row>
    <row r="3155" spans="1:6">
      <c r="A3155" s="19" t="s">
        <v>822</v>
      </c>
      <c r="B3155" s="1" t="s">
        <v>208</v>
      </c>
      <c r="C3155" t="str">
        <f>RIGHT(A3155,(LEN(A3155)-13))</f>
        <v>15</v>
      </c>
      <c r="F3155" s="19" t="str">
        <f t="shared" ref="F3155" si="879">CONCATENATE("[th]",B3130)</f>
        <v>[th]Fasta situationer</v>
      </c>
    </row>
    <row r="3156" spans="1:6">
      <c r="A3156" s="19" t="s">
        <v>209</v>
      </c>
      <c r="B3156" s="1" t="s">
        <v>210</v>
      </c>
      <c r="C3156" t="str">
        <f>RIGHT(A3156,(LEN(A3156)-15))</f>
        <v>0</v>
      </c>
      <c r="F3156" s="19" t="s">
        <v>151</v>
      </c>
    </row>
    <row r="3157" spans="1:6">
      <c r="A3157" s="19" t="s">
        <v>211</v>
      </c>
      <c r="B3157" s="1" t="s">
        <v>212</v>
      </c>
      <c r="C3157" t="str">
        <f>RIGHT(A3157,(LEN(A3157)-15))</f>
        <v>3000</v>
      </c>
      <c r="F3157" s="19" t="str">
        <f>CONCATENATE("[td]",VLOOKUP(IF((COUNTA(D3130)&gt;0),D3130,VALUE(C3130)),'Lookup tables'!$A$2:$B$42,2,FALSE))</f>
        <v>[td]katastrofal</v>
      </c>
    </row>
    <row r="3158" spans="1:6">
      <c r="A3158" s="19" t="s">
        <v>239</v>
      </c>
      <c r="B3158" s="1" t="s">
        <v>214</v>
      </c>
      <c r="C3158" t="str">
        <f>RIGHT(A3158,(LEN(A3158)-5))</f>
        <v>0</v>
      </c>
      <c r="F3158" s="19" t="s">
        <v>215</v>
      </c>
    </row>
    <row r="3159" spans="1:6" ht="14.4">
      <c r="A3159" s="19" t="s">
        <v>240</v>
      </c>
      <c r="B3159" s="1" t="s">
        <v>217</v>
      </c>
      <c r="C3159" t="str">
        <f>RIGHT(A3159,(LEN(A3159)-8))</f>
        <v>0</v>
      </c>
      <c r="F3159" t="str">
        <f t="shared" ref="F3159:F3222" si="880">IF((COUNTA(D3159)&gt;0),CONCATENATE("Övrigt: ",D3159),"")</f>
        <v/>
      </c>
    </row>
    <row r="3160" spans="1:6">
      <c r="A3160" s="19" t="s">
        <v>823</v>
      </c>
      <c r="B3160" s="11" t="s">
        <v>135</v>
      </c>
      <c r="C3160" s="19" t="str">
        <f>MID(A3160,8,(LEN(A3160)-8))</f>
        <v>272718481</v>
      </c>
      <c r="F3160" s="19" t="str">
        <f t="shared" ref="F3160:F3223" si="881">CONCATENATE("[hr][b]",C3161,"[/b] ","[playerid=",C3160,"]")</f>
        <v>[hr][b]Urban 'Ubbe' Danielsson[/b] [playerid=272718481]</v>
      </c>
    </row>
    <row r="3161" spans="1:6" ht="14.4">
      <c r="A3161" s="19" t="s">
        <v>824</v>
      </c>
      <c r="B3161" s="11" t="s">
        <v>138</v>
      </c>
      <c r="C3161" s="19" t="str">
        <f>RIGHT(A3161,(LEN(A3161)-5))</f>
        <v>Urban 'Ubbe' Danielsson</v>
      </c>
      <c r="F3161" t="str">
        <f t="shared" ref="F3161" si="882">CONCATENATE(C3162," år och ",C3163," dagar, TSI = ",C3177,", Lön = ",C3176)</f>
        <v>25 år och 109 dagar, TSI = 296210, Lön = 324900</v>
      </c>
    </row>
    <row r="3162" spans="1:6" ht="14.4">
      <c r="A3162" s="19" t="s">
        <v>398</v>
      </c>
      <c r="B3162" s="1" t="s">
        <v>140</v>
      </c>
      <c r="C3162" t="str">
        <f>RIGHT(A3162,(LEN(A3162)-4))</f>
        <v>25</v>
      </c>
      <c r="F3162" t="str">
        <f>CONCATENATE(VLOOKUP(IF((COUNTA(D3165)&gt;0),D3165,VALUE(C3165)),'Lookup tables'!$A$2:$B$42,2,FALSE)," form, ",VLOOKUP(IF((COUNTA(D3166)&gt;0),D3166,VALUE(C3166)),'Lookup tables'!$A$2:$B$42,2,FALSE)," kondition, ",VLOOKUP(IF((COUNTA(D3174)&gt;0),D3174,VALUE(C3174)),'Lookup tables'!$A$2:$B$42,2,FALSE)," rutin")</f>
        <v>ypperlig form, enastående kondition, unik rutin</v>
      </c>
    </row>
    <row r="3163" spans="1:6" ht="14.4">
      <c r="A3163" s="19" t="s">
        <v>346</v>
      </c>
      <c r="B3163" s="1" t="s">
        <v>143</v>
      </c>
      <c r="C3163" t="str">
        <f>RIGHT(A3163,(LEN(A3163)-8))</f>
        <v>109</v>
      </c>
      <c r="F3163" t="str">
        <f>CONCATENATE(IF((COUNTA(C3186)&gt;0),CONCATENATE(C3186,", "),""),IF((LEN(C3193)&gt;0),CONCATENATE(VLOOKUP(VALUE(C3193),'Lookup tables'!$D$25:$E$27,2,FALSE),", "),""),CONCATENATE(VLOOKUP(VALUE(C3175),'Lookup tables'!$A$2:$B$42,2,FALSE)," ledarförmåga, "),CONCATENATE(VLOOKUP(C3188,'Lookup tables'!$D$29:$E$34,2,FALSE),", "),IF(AND((VALUE(C3164)&lt;0),(COUNTA(D3164)&lt;1)),"ingen skada",CONCATENATE("[b]skada +",IF((COUNTA(D3164)&gt;0),D3164,C3164),"[/b]")))</f>
        <v>dålig ledarförmåga, genomsympatisk kille, [b]skada +0[/b]</v>
      </c>
    </row>
    <row r="3164" spans="1:6" ht="14.4">
      <c r="A3164" s="19" t="s">
        <v>356</v>
      </c>
      <c r="B3164" s="1" t="s">
        <v>145</v>
      </c>
      <c r="C3164" t="str">
        <f t="shared" ref="C3164:C3182" si="883">RIGHT(A3164,(LEN(A3164)-4))</f>
        <v>0</v>
      </c>
      <c r="F3164" t="s">
        <v>146</v>
      </c>
    </row>
    <row r="3165" spans="1:6">
      <c r="A3165" s="19" t="s">
        <v>222</v>
      </c>
      <c r="B3165" s="1" t="s">
        <v>148</v>
      </c>
      <c r="C3165" t="str">
        <f t="shared" si="883"/>
        <v>6</v>
      </c>
      <c r="F3165" s="19" t="str">
        <f t="shared" ref="F3165:F3228" si="884">CONCATENATE("[th]",B3166)</f>
        <v>[th]Kondition</v>
      </c>
    </row>
    <row r="3166" spans="1:6">
      <c r="A3166" s="19" t="s">
        <v>223</v>
      </c>
      <c r="B3166" s="1" t="s">
        <v>150</v>
      </c>
      <c r="C3166" t="str">
        <f t="shared" si="883"/>
        <v>7</v>
      </c>
      <c r="F3166" s="19" t="s">
        <v>151</v>
      </c>
    </row>
    <row r="3167" spans="1:6">
      <c r="A3167" s="19" t="s">
        <v>246</v>
      </c>
      <c r="B3167" s="1" t="s">
        <v>153</v>
      </c>
      <c r="C3167" t="str">
        <f t="shared" si="883"/>
        <v>3</v>
      </c>
      <c r="F3167" s="19" t="str">
        <f>CONCATENATE("[td]",VLOOKUP(IF((COUNTA(D3166)&gt;0),D3166,VALUE(C3166)),'Lookup tables'!$A$2:$B$42,2,FALSE))</f>
        <v>[td]enastående</v>
      </c>
    </row>
    <row r="3168" spans="1:6">
      <c r="A3168" s="19" t="s">
        <v>740</v>
      </c>
      <c r="B3168" s="1" t="s">
        <v>155</v>
      </c>
      <c r="C3168" t="str">
        <f t="shared" si="883"/>
        <v>15</v>
      </c>
      <c r="F3168" s="19" t="s">
        <v>141</v>
      </c>
    </row>
    <row r="3169" spans="1:6">
      <c r="A3169" s="19" t="s">
        <v>283</v>
      </c>
      <c r="B3169" s="1" t="s">
        <v>157</v>
      </c>
      <c r="C3169" t="str">
        <f t="shared" si="883"/>
        <v>13</v>
      </c>
      <c r="F3169" s="19" t="str">
        <f t="shared" ref="F3169" si="885">CONCATENATE("[th]",B3173)</f>
        <v>[th]Målvakt</v>
      </c>
    </row>
    <row r="3170" spans="1:6">
      <c r="A3170" s="19" t="s">
        <v>437</v>
      </c>
      <c r="B3170" s="1" t="s">
        <v>159</v>
      </c>
      <c r="C3170" t="str">
        <f t="shared" si="883"/>
        <v>14</v>
      </c>
      <c r="F3170" s="19" t="s">
        <v>151</v>
      </c>
    </row>
    <row r="3171" spans="1:6">
      <c r="A3171" s="19" t="s">
        <v>417</v>
      </c>
      <c r="B3171" s="1" t="s">
        <v>161</v>
      </c>
      <c r="C3171" t="str">
        <f t="shared" si="883"/>
        <v>2</v>
      </c>
      <c r="F3171" s="19" t="str">
        <f>CONCATENATE("[td]",VLOOKUP(IF((COUNTA(D3173)&gt;0),D3173,VALUE(C3173)),'Lookup tables'!$A$2:$B$42,2,FALSE))</f>
        <v>[td]katastrofal</v>
      </c>
    </row>
    <row r="3172" spans="1:6">
      <c r="A3172" s="19" t="s">
        <v>286</v>
      </c>
      <c r="B3172" s="1" t="s">
        <v>163</v>
      </c>
      <c r="C3172" t="str">
        <f t="shared" si="883"/>
        <v>4</v>
      </c>
      <c r="F3172" s="19" t="s">
        <v>164</v>
      </c>
    </row>
    <row r="3173" spans="1:6">
      <c r="A3173" s="19" t="s">
        <v>287</v>
      </c>
      <c r="B3173" s="1" t="s">
        <v>166</v>
      </c>
      <c r="C3173" t="str">
        <f t="shared" si="883"/>
        <v>1</v>
      </c>
      <c r="F3173" s="19" t="s">
        <v>136</v>
      </c>
    </row>
    <row r="3174" spans="1:6">
      <c r="A3174" s="19" t="s">
        <v>268</v>
      </c>
      <c r="B3174" s="1" t="s">
        <v>168</v>
      </c>
      <c r="C3174" t="str">
        <f t="shared" si="883"/>
        <v>9</v>
      </c>
      <c r="F3174" s="19" t="str">
        <f t="shared" ref="F3174" si="886">CONCATENATE("[th]",B3167)</f>
        <v>[th]Spelupplägg</v>
      </c>
    </row>
    <row r="3175" spans="1:6">
      <c r="A3175" s="19" t="s">
        <v>229</v>
      </c>
      <c r="B3175" s="1" t="s">
        <v>170</v>
      </c>
      <c r="C3175" t="str">
        <f t="shared" si="883"/>
        <v>3</v>
      </c>
      <c r="F3175" s="19" t="s">
        <v>151</v>
      </c>
    </row>
    <row r="3176" spans="1:6">
      <c r="A3176" s="19" t="s">
        <v>825</v>
      </c>
      <c r="B3176" s="1" t="s">
        <v>172</v>
      </c>
      <c r="C3176" t="str">
        <f t="shared" si="883"/>
        <v>324900</v>
      </c>
      <c r="F3176" s="19" t="str">
        <f>CONCATENATE("[td]",VLOOKUP(IF((COUNTA(D3167)&gt;0),D3167,VALUE(C3167)),'Lookup tables'!$A$2:$B$42,2,FALSE))</f>
        <v>[td]dålig</v>
      </c>
    </row>
    <row r="3177" spans="1:6">
      <c r="A3177" s="19" t="s">
        <v>826</v>
      </c>
      <c r="B3177" s="1" t="s">
        <v>174</v>
      </c>
      <c r="C3177" t="str">
        <f t="shared" si="883"/>
        <v>296210</v>
      </c>
      <c r="F3177" s="19" t="s">
        <v>141</v>
      </c>
    </row>
    <row r="3178" spans="1:6">
      <c r="A3178" s="19" t="s">
        <v>827</v>
      </c>
      <c r="B3178" s="1" t="s">
        <v>176</v>
      </c>
      <c r="C3178" t="str">
        <f t="shared" si="883"/>
        <v>103</v>
      </c>
      <c r="F3178" s="19" t="str">
        <f t="shared" ref="F3178" si="887">CONCATENATE("[th]",B3169)</f>
        <v>[th]Framspel</v>
      </c>
    </row>
    <row r="3179" spans="1:6">
      <c r="A3179" s="19" t="s">
        <v>177</v>
      </c>
      <c r="B3179" s="1" t="s">
        <v>178</v>
      </c>
      <c r="C3179" t="str">
        <f t="shared" si="883"/>
        <v>0</v>
      </c>
      <c r="F3179" s="19" t="s">
        <v>151</v>
      </c>
    </row>
    <row r="3180" spans="1:6">
      <c r="A3180" s="19" t="s">
        <v>179</v>
      </c>
      <c r="B3180" s="1" t="s">
        <v>180</v>
      </c>
      <c r="C3180" t="str">
        <f t="shared" si="883"/>
        <v>0</v>
      </c>
      <c r="F3180" s="19" t="str">
        <f>CONCATENATE("[td]",VLOOKUP(IF((COUNTA(D3169)&gt;0),D3169,VALUE(C3169)),'Lookup tables'!$A$2:$B$42,2,FALSE))</f>
        <v>[td]oförglömlig</v>
      </c>
    </row>
    <row r="3181" spans="1:6">
      <c r="A3181" s="19" t="s">
        <v>181</v>
      </c>
      <c r="B3181" s="1" t="s">
        <v>182</v>
      </c>
      <c r="C3181" t="str">
        <f t="shared" si="883"/>
        <v>0</v>
      </c>
      <c r="F3181" s="19" t="s">
        <v>164</v>
      </c>
    </row>
    <row r="3182" spans="1:6">
      <c r="A3182" s="19" t="s">
        <v>828</v>
      </c>
      <c r="B3182" s="1" t="s">
        <v>184</v>
      </c>
      <c r="C3182" t="str">
        <f t="shared" si="883"/>
        <v>8</v>
      </c>
      <c r="F3182" s="19" t="s">
        <v>136</v>
      </c>
    </row>
    <row r="3183" spans="1:6">
      <c r="A3183" s="19" t="s">
        <v>185</v>
      </c>
      <c r="B3183" s="1" t="s">
        <v>186</v>
      </c>
      <c r="C3183" t="str">
        <f>RIGHT(A3183,(LEN(A3183)-10))</f>
        <v>1</v>
      </c>
      <c r="F3183" s="19" t="str">
        <f t="shared" ref="F3183" si="888">CONCATENATE("[th]",B3170)</f>
        <v>[th]Ytter</v>
      </c>
    </row>
    <row r="3184" spans="1:6">
      <c r="A3184" s="19" t="s">
        <v>187</v>
      </c>
      <c r="B3184" s="1" t="s">
        <v>188</v>
      </c>
      <c r="C3184" t="str">
        <f>RIGHT(A3184,(LEN(A3184)-9))</f>
        <v>0</v>
      </c>
      <c r="F3184" s="19" t="s">
        <v>151</v>
      </c>
    </row>
    <row r="3185" spans="1:6">
      <c r="A3185" s="19" t="s">
        <v>363</v>
      </c>
      <c r="B3185" s="1" t="s">
        <v>190</v>
      </c>
      <c r="C3185" t="str">
        <f>RIGHT(A3185,(LEN(A3185)-11))</f>
        <v>5</v>
      </c>
      <c r="F3185" s="19" t="str">
        <f>CONCATENATE("[td]",VLOOKUP(IF((COUNTA(D3170)&gt;0),D3170,VALUE(C3170)),'Lookup tables'!$A$2:$B$42,2,FALSE))</f>
        <v>[td]himmelsk</v>
      </c>
    </row>
    <row r="3186" spans="1:6">
      <c r="A3186" s="19" t="s">
        <v>364</v>
      </c>
      <c r="B3186" s="1" t="s">
        <v>190</v>
      </c>
      <c r="F3186" s="19" t="s">
        <v>141</v>
      </c>
    </row>
    <row r="3187" spans="1:6">
      <c r="A3187" s="19" t="s">
        <v>256</v>
      </c>
      <c r="B3187" s="1" t="s">
        <v>193</v>
      </c>
      <c r="C3187" t="str">
        <f>RIGHT(A3187,(LEN(A3187)-11))</f>
        <v>3</v>
      </c>
      <c r="F3187" s="19" t="str">
        <f t="shared" ref="F3187" si="889">CONCATENATE("[th]",B3172)</f>
        <v>[th]Försvar</v>
      </c>
    </row>
    <row r="3188" spans="1:6">
      <c r="A3188" s="19" t="s">
        <v>257</v>
      </c>
      <c r="B3188" s="1" t="s">
        <v>193</v>
      </c>
      <c r="C3188" t="str">
        <f>RIGHT(A3188,(LEN(A3188)-16))</f>
        <v>sympathetic guy</v>
      </c>
      <c r="F3188" s="19" t="s">
        <v>151</v>
      </c>
    </row>
    <row r="3189" spans="1:6">
      <c r="A3189" s="19" t="s">
        <v>195</v>
      </c>
      <c r="B3189" s="1" t="s">
        <v>196</v>
      </c>
      <c r="C3189" t="str">
        <f>RIGHT(A3189,(LEN(A3189)-8))</f>
        <v>2</v>
      </c>
      <c r="F3189" s="19" t="str">
        <f>CONCATENATE("[td]",VLOOKUP(IF((COUNTA(D3172)&gt;0),D3172,VALUE(C3172)),'Lookup tables'!$A$2:$B$42,2,FALSE))</f>
        <v>[td]hyfsad</v>
      </c>
    </row>
    <row r="3190" spans="1:6">
      <c r="A3190" s="19" t="s">
        <v>197</v>
      </c>
      <c r="B3190" s="1" t="s">
        <v>196</v>
      </c>
      <c r="C3190" t="str">
        <f>RIGHT(A3190,(LEN(A3190)-13))</f>
        <v>honest</v>
      </c>
      <c r="F3190" s="19" t="s">
        <v>164</v>
      </c>
    </row>
    <row r="3191" spans="1:6">
      <c r="A3191" s="19" t="s">
        <v>258</v>
      </c>
      <c r="B3191" s="1" t="s">
        <v>199</v>
      </c>
      <c r="C3191" t="str">
        <f>RIGHT(A3191,(LEN(A3191)-15))</f>
        <v>1</v>
      </c>
      <c r="F3191" s="19" t="s">
        <v>136</v>
      </c>
    </row>
    <row r="3192" spans="1:6">
      <c r="A3192" s="19" t="s">
        <v>259</v>
      </c>
      <c r="B3192" s="1" t="s">
        <v>199</v>
      </c>
      <c r="C3192" t="str">
        <f>RIGHT(A3192,(LEN(A3192)-20))</f>
        <v>calm</v>
      </c>
      <c r="F3192" s="19" t="str">
        <f t="shared" ref="F3192" si="890">CONCATENATE("[th]",B3168)</f>
        <v>[th]Målgörare</v>
      </c>
    </row>
    <row r="3193" spans="1:6">
      <c r="A3193" s="19" t="s">
        <v>237</v>
      </c>
      <c r="B3193" s="1" t="s">
        <v>202</v>
      </c>
      <c r="C3193" t="str">
        <f>RIGHT(A3193,(LEN(A3193)-12))</f>
        <v/>
      </c>
      <c r="F3193" s="19" t="s">
        <v>151</v>
      </c>
    </row>
    <row r="3194" spans="1:6">
      <c r="A3194" s="19" t="s">
        <v>238</v>
      </c>
      <c r="B3194" s="1" t="s">
        <v>204</v>
      </c>
      <c r="C3194" t="str">
        <f>RIGHT(A3194,(LEN(A3194)-13))</f>
        <v/>
      </c>
      <c r="F3194" s="19" t="str">
        <f>CONCATENATE("[td]",VLOOKUP(IF((COUNTA(D3168)&gt;0),D3168,VALUE(C3168)),'Lookup tables'!$A$2:$B$42,2,FALSE))</f>
        <v>[td]titanisk</v>
      </c>
    </row>
    <row r="3195" spans="1:6">
      <c r="A3195" s="19" t="s">
        <v>205</v>
      </c>
      <c r="B3195" s="1" t="s">
        <v>206</v>
      </c>
      <c r="C3195" t="str">
        <f>RIGHT(A3195,(LEN(A3195)-7))</f>
        <v>0</v>
      </c>
      <c r="F3195" s="19" t="s">
        <v>141</v>
      </c>
    </row>
    <row r="3196" spans="1:6">
      <c r="A3196" s="19" t="s">
        <v>299</v>
      </c>
      <c r="B3196" s="1" t="s">
        <v>208</v>
      </c>
      <c r="C3196" t="str">
        <f>RIGHT(A3196,(LEN(A3196)-13))</f>
        <v>10</v>
      </c>
      <c r="F3196" s="19" t="str">
        <f t="shared" ref="F3196" si="891">CONCATENATE("[th]",B3171)</f>
        <v>[th]Fasta situationer</v>
      </c>
    </row>
    <row r="3197" spans="1:6">
      <c r="A3197" s="19" t="s">
        <v>209</v>
      </c>
      <c r="B3197" s="1" t="s">
        <v>210</v>
      </c>
      <c r="C3197" t="str">
        <f>RIGHT(A3197,(LEN(A3197)-15))</f>
        <v>0</v>
      </c>
      <c r="F3197" s="19" t="s">
        <v>151</v>
      </c>
    </row>
    <row r="3198" spans="1:6">
      <c r="A3198" s="19" t="s">
        <v>211</v>
      </c>
      <c r="B3198" s="1" t="s">
        <v>212</v>
      </c>
      <c r="C3198" t="str">
        <f>RIGHT(A3198,(LEN(A3198)-15))</f>
        <v>3000</v>
      </c>
      <c r="F3198" s="19" t="str">
        <f>CONCATENATE("[td]",VLOOKUP(IF((COUNTA(D3171)&gt;0),D3171,VALUE(C3171)),'Lookup tables'!$A$2:$B$42,2,FALSE))</f>
        <v>[td]usel</v>
      </c>
    </row>
    <row r="3199" spans="1:6">
      <c r="A3199" s="19" t="s">
        <v>366</v>
      </c>
      <c r="B3199" s="1" t="s">
        <v>214</v>
      </c>
      <c r="C3199" t="str">
        <f>RIGHT(A3199,(LEN(A3199)-5))</f>
        <v>2</v>
      </c>
      <c r="F3199" s="19" t="s">
        <v>215</v>
      </c>
    </row>
    <row r="3200" spans="1:6" ht="14.4">
      <c r="A3200" s="19" t="s">
        <v>431</v>
      </c>
      <c r="B3200" s="1" t="s">
        <v>217</v>
      </c>
      <c r="C3200" t="str">
        <f>RIGHT(A3200,(LEN(A3200)-8))</f>
        <v>10</v>
      </c>
      <c r="F3200" t="str">
        <f t="shared" ref="F3200:F3263" si="892">IF((COUNTA(D3200)&gt;0),CONCATENATE("Övrigt: ",D3200),"")</f>
        <v/>
      </c>
    </row>
    <row r="3201" spans="1:6">
      <c r="A3201" s="19" t="s">
        <v>829</v>
      </c>
      <c r="B3201" s="11" t="s">
        <v>135</v>
      </c>
      <c r="C3201" s="19" t="str">
        <f>MID(A3201,8,(LEN(A3201)-8))</f>
        <v>231989217</v>
      </c>
      <c r="F3201" s="19" t="str">
        <f t="shared" ref="F3201:F3264" si="893">CONCATENATE("[hr][b]",C3202,"[/b] ","[playerid=",C3201,"]")</f>
        <v>[hr][b]Algot Grenkvist[/b] [playerid=231989217]</v>
      </c>
    </row>
    <row r="3202" spans="1:6" ht="14.4">
      <c r="A3202" s="19" t="s">
        <v>830</v>
      </c>
      <c r="B3202" s="11" t="s">
        <v>138</v>
      </c>
      <c r="C3202" s="19" t="str">
        <f>RIGHT(A3202,(LEN(A3202)-5))</f>
        <v>Algot Grenkvist</v>
      </c>
      <c r="F3202" t="str">
        <f t="shared" ref="F3202" si="894">CONCATENATE(C3203," år och ",C3204," dagar, TSI = ",C3218,", Lön = ",C3217)</f>
        <v>29 år och 17 dagar, TSI = 250390, Lön = 562200</v>
      </c>
    </row>
    <row r="3203" spans="1:6" ht="14.4">
      <c r="A3203" s="19" t="s">
        <v>303</v>
      </c>
      <c r="B3203" s="1" t="s">
        <v>140</v>
      </c>
      <c r="C3203" t="str">
        <f>RIGHT(A3203,(LEN(A3203)-4))</f>
        <v>29</v>
      </c>
      <c r="F3203" t="str">
        <f>CONCATENATE(VLOOKUP(IF((COUNTA(D3206)&gt;0),D3206,VALUE(C3206)),'Lookup tables'!$A$2:$B$42,2,FALSE)," form, ",VLOOKUP(IF((COUNTA(D3207)&gt;0),D3207,VALUE(C3207)),'Lookup tables'!$A$2:$B$42,2,FALSE)," kondition, ",VLOOKUP(IF((COUNTA(D3215)&gt;0),D3215,VALUE(C3215)),'Lookup tables'!$A$2:$B$42,2,FALSE)," rutin")</f>
        <v>bra form, enastående kondition, gudabenådad rutin</v>
      </c>
    </row>
    <row r="3204" spans="1:6" ht="14.4">
      <c r="A3204" s="19" t="s">
        <v>831</v>
      </c>
      <c r="B3204" s="1" t="s">
        <v>143</v>
      </c>
      <c r="C3204" t="str">
        <f>RIGHT(A3204,(LEN(A3204)-8))</f>
        <v>17</v>
      </c>
      <c r="F3204" t="str">
        <f>CONCATENATE(IF((COUNTA(C3227)&gt;0),CONCATENATE(C3227,", "),""),IF((LEN(C3234)&gt;0),CONCATENATE(VLOOKUP(VALUE(C3234),'Lookup tables'!$D$25:$E$27,2,FALSE),", "),""),CONCATENATE(VLOOKUP(VALUE(C3216),'Lookup tables'!$A$2:$B$42,2,FALSE)," ledarförmåga, "),CONCATENATE(VLOOKUP(C3229,'Lookup tables'!$D$29:$E$34,2,FALSE),", "),IF(AND((VALUE(C3205)&lt;0),(COUNTA(D3205)&lt;1)),"ingen skada",CONCATENATE("[b]skada +",IF((COUNTA(D3205)&gt;0),D3205,C3205),"[/b]")))</f>
        <v>hyfsad ledarförmåga, kontroversiell person, ingen skada</v>
      </c>
    </row>
    <row r="3205" spans="1:6" ht="14.4">
      <c r="A3205" s="19" t="s">
        <v>144</v>
      </c>
      <c r="B3205" s="1" t="s">
        <v>145</v>
      </c>
      <c r="C3205" t="str">
        <f t="shared" ref="C3205:C3223" si="895">RIGHT(A3205,(LEN(A3205)-4))</f>
        <v>-1</v>
      </c>
      <c r="F3205" t="s">
        <v>146</v>
      </c>
    </row>
    <row r="3206" spans="1:6">
      <c r="A3206" s="19" t="s">
        <v>280</v>
      </c>
      <c r="B3206" s="1" t="s">
        <v>148</v>
      </c>
      <c r="C3206" t="str">
        <f t="shared" si="895"/>
        <v>5</v>
      </c>
      <c r="F3206" s="19" t="str">
        <f t="shared" ref="F3206:F3269" si="896">CONCATENATE("[th]",B3207)</f>
        <v>[th]Kondition</v>
      </c>
    </row>
    <row r="3207" spans="1:6">
      <c r="A3207" s="19" t="s">
        <v>223</v>
      </c>
      <c r="B3207" s="1" t="s">
        <v>150</v>
      </c>
      <c r="C3207" t="str">
        <f t="shared" si="895"/>
        <v>7</v>
      </c>
      <c r="F3207" s="19" t="s">
        <v>151</v>
      </c>
    </row>
    <row r="3208" spans="1:6">
      <c r="A3208" s="19" t="s">
        <v>832</v>
      </c>
      <c r="B3208" s="1" t="s">
        <v>153</v>
      </c>
      <c r="C3208" t="str">
        <f t="shared" si="895"/>
        <v>16</v>
      </c>
      <c r="F3208" s="19" t="str">
        <f>CONCATENATE("[td]",VLOOKUP(IF((COUNTA(D3207)&gt;0),D3207,VALUE(C3207)),'Lookup tables'!$A$2:$B$42,2,FALSE))</f>
        <v>[td]enastående</v>
      </c>
    </row>
    <row r="3209" spans="1:6">
      <c r="A3209" s="19" t="s">
        <v>436</v>
      </c>
      <c r="B3209" s="1" t="s">
        <v>155</v>
      </c>
      <c r="C3209" t="str">
        <f t="shared" si="895"/>
        <v>5</v>
      </c>
      <c r="F3209" s="19" t="s">
        <v>141</v>
      </c>
    </row>
    <row r="3210" spans="1:6">
      <c r="A3210" s="19" t="s">
        <v>400</v>
      </c>
      <c r="B3210" s="1" t="s">
        <v>157</v>
      </c>
      <c r="C3210" t="str">
        <f t="shared" si="895"/>
        <v>6</v>
      </c>
      <c r="F3210" s="19" t="str">
        <f t="shared" ref="F3210" si="897">CONCATENATE("[th]",B3214)</f>
        <v>[th]Målvakt</v>
      </c>
    </row>
    <row r="3211" spans="1:6">
      <c r="A3211" s="19" t="s">
        <v>833</v>
      </c>
      <c r="B3211" s="1" t="s">
        <v>159</v>
      </c>
      <c r="C3211" t="str">
        <f t="shared" si="895"/>
        <v>17</v>
      </c>
      <c r="F3211" s="19" t="s">
        <v>151</v>
      </c>
    </row>
    <row r="3212" spans="1:6">
      <c r="A3212" s="19" t="s">
        <v>359</v>
      </c>
      <c r="B3212" s="1" t="s">
        <v>161</v>
      </c>
      <c r="C3212" t="str">
        <f t="shared" si="895"/>
        <v>3</v>
      </c>
      <c r="F3212" s="19" t="str">
        <f>CONCATENATE("[td]",VLOOKUP(IF((COUNTA(D3214)&gt;0),D3214,VALUE(C3214)),'Lookup tables'!$A$2:$B$42,2,FALSE))</f>
        <v>[td]katastrofal</v>
      </c>
    </row>
    <row r="3213" spans="1:6">
      <c r="A3213" s="19" t="s">
        <v>716</v>
      </c>
      <c r="B3213" s="1" t="s">
        <v>163</v>
      </c>
      <c r="C3213" t="str">
        <f t="shared" si="895"/>
        <v>3</v>
      </c>
      <c r="F3213" s="19" t="s">
        <v>164</v>
      </c>
    </row>
    <row r="3214" spans="1:6">
      <c r="A3214" s="19" t="s">
        <v>287</v>
      </c>
      <c r="B3214" s="1" t="s">
        <v>166</v>
      </c>
      <c r="C3214" t="str">
        <f t="shared" si="895"/>
        <v>1</v>
      </c>
      <c r="F3214" s="19" t="s">
        <v>136</v>
      </c>
    </row>
    <row r="3215" spans="1:6">
      <c r="A3215" s="19" t="s">
        <v>596</v>
      </c>
      <c r="B3215" s="1" t="s">
        <v>168</v>
      </c>
      <c r="C3215" t="str">
        <f t="shared" si="895"/>
        <v>11</v>
      </c>
      <c r="F3215" s="19" t="str">
        <f t="shared" ref="F3215" si="898">CONCATENATE("[th]",B3208)</f>
        <v>[th]Spelupplägg</v>
      </c>
    </row>
    <row r="3216" spans="1:6">
      <c r="A3216" s="19" t="s">
        <v>401</v>
      </c>
      <c r="B3216" s="1" t="s">
        <v>170</v>
      </c>
      <c r="C3216" t="str">
        <f t="shared" si="895"/>
        <v>4</v>
      </c>
      <c r="F3216" s="19" t="s">
        <v>151</v>
      </c>
    </row>
    <row r="3217" spans="1:6">
      <c r="A3217" s="19" t="s">
        <v>834</v>
      </c>
      <c r="B3217" s="1" t="s">
        <v>172</v>
      </c>
      <c r="C3217" t="str">
        <f t="shared" si="895"/>
        <v>562200</v>
      </c>
      <c r="F3217" s="19" t="str">
        <f>CONCATENATE("[td]",VLOOKUP(IF((COUNTA(D3208)&gt;0),D3208,VALUE(C3208)),'Lookup tables'!$A$2:$B$42,2,FALSE))</f>
        <v>[td]utomjordisk</v>
      </c>
    </row>
    <row r="3218" spans="1:6">
      <c r="A3218" s="19" t="s">
        <v>835</v>
      </c>
      <c r="B3218" s="1" t="s">
        <v>174</v>
      </c>
      <c r="C3218" t="str">
        <f t="shared" si="895"/>
        <v>250390</v>
      </c>
      <c r="F3218" s="19" t="s">
        <v>141</v>
      </c>
    </row>
    <row r="3219" spans="1:6">
      <c r="A3219" s="19" t="s">
        <v>836</v>
      </c>
      <c r="B3219" s="1" t="s">
        <v>176</v>
      </c>
      <c r="C3219" t="str">
        <f t="shared" si="895"/>
        <v>63</v>
      </c>
      <c r="F3219" s="19" t="str">
        <f t="shared" ref="F3219" si="899">CONCATENATE("[th]",B3210)</f>
        <v>[th]Framspel</v>
      </c>
    </row>
    <row r="3220" spans="1:6">
      <c r="A3220" s="19" t="s">
        <v>572</v>
      </c>
      <c r="B3220" s="1" t="s">
        <v>178</v>
      </c>
      <c r="C3220" t="str">
        <f t="shared" si="895"/>
        <v>1</v>
      </c>
      <c r="F3220" s="19" t="s">
        <v>151</v>
      </c>
    </row>
    <row r="3221" spans="1:6">
      <c r="A3221" s="19" t="s">
        <v>179</v>
      </c>
      <c r="B3221" s="1" t="s">
        <v>180</v>
      </c>
      <c r="C3221" t="str">
        <f t="shared" si="895"/>
        <v>0</v>
      </c>
      <c r="F3221" s="19" t="str">
        <f>CONCATENATE("[td]",VLOOKUP(IF((COUNTA(D3210)&gt;0),D3210,VALUE(C3210)),'Lookup tables'!$A$2:$B$42,2,FALSE))</f>
        <v>[td]ypperlig</v>
      </c>
    </row>
    <row r="3222" spans="1:6">
      <c r="A3222" s="19" t="s">
        <v>181</v>
      </c>
      <c r="B3222" s="1" t="s">
        <v>182</v>
      </c>
      <c r="C3222" t="str">
        <f t="shared" si="895"/>
        <v>0</v>
      </c>
      <c r="F3222" s="19" t="s">
        <v>164</v>
      </c>
    </row>
    <row r="3223" spans="1:6">
      <c r="A3223" s="19" t="s">
        <v>645</v>
      </c>
      <c r="B3223" s="1" t="s">
        <v>184</v>
      </c>
      <c r="C3223" t="str">
        <f t="shared" si="895"/>
        <v>2</v>
      </c>
      <c r="F3223" s="19" t="s">
        <v>136</v>
      </c>
    </row>
    <row r="3224" spans="1:6">
      <c r="A3224" s="19" t="s">
        <v>185</v>
      </c>
      <c r="B3224" s="1" t="s">
        <v>186</v>
      </c>
      <c r="C3224" t="str">
        <f>RIGHT(A3224,(LEN(A3224)-10))</f>
        <v>1</v>
      </c>
      <c r="F3224" s="19" t="str">
        <f t="shared" ref="F3224" si="900">CONCATENATE("[th]",B3211)</f>
        <v>[th]Ytter</v>
      </c>
    </row>
    <row r="3225" spans="1:6">
      <c r="A3225" s="19" t="s">
        <v>187</v>
      </c>
      <c r="B3225" s="1" t="s">
        <v>188</v>
      </c>
      <c r="C3225" t="str">
        <f>RIGHT(A3225,(LEN(A3225)-9))</f>
        <v>0</v>
      </c>
      <c r="F3225" s="19" t="s">
        <v>151</v>
      </c>
    </row>
    <row r="3226" spans="1:6">
      <c r="A3226" s="19" t="s">
        <v>406</v>
      </c>
      <c r="B3226" s="1" t="s">
        <v>190</v>
      </c>
      <c r="C3226" t="str">
        <f>RIGHT(A3226,(LEN(A3226)-11))</f>
        <v>2</v>
      </c>
      <c r="F3226" s="19" t="str">
        <f>CONCATENATE("[td]",VLOOKUP(IF((COUNTA(D3211)&gt;0),D3211,VALUE(C3211)),'Lookup tables'!$A$2:$B$42,2,FALSE))</f>
        <v>[td]mytomspunnen</v>
      </c>
    </row>
    <row r="3227" spans="1:6">
      <c r="A3227" s="19" t="s">
        <v>407</v>
      </c>
      <c r="B3227" s="1" t="s">
        <v>190</v>
      </c>
      <c r="F3227" s="19" t="s">
        <v>141</v>
      </c>
    </row>
    <row r="3228" spans="1:6">
      <c r="A3228" s="19" t="s">
        <v>293</v>
      </c>
      <c r="B3228" s="1" t="s">
        <v>193</v>
      </c>
      <c r="C3228" t="str">
        <f>RIGHT(A3228,(LEN(A3228)-11))</f>
        <v>1</v>
      </c>
      <c r="F3228" s="19" t="str">
        <f t="shared" ref="F3228" si="901">CONCATENATE("[th]",B3213)</f>
        <v>[th]Försvar</v>
      </c>
    </row>
    <row r="3229" spans="1:6">
      <c r="A3229" s="19" t="s">
        <v>294</v>
      </c>
      <c r="B3229" s="1" t="s">
        <v>193</v>
      </c>
      <c r="C3229" t="str">
        <f>RIGHT(A3229,(LEN(A3229)-16))</f>
        <v>controversial person</v>
      </c>
      <c r="F3229" s="19" t="s">
        <v>151</v>
      </c>
    </row>
    <row r="3230" spans="1:6">
      <c r="A3230" s="19" t="s">
        <v>466</v>
      </c>
      <c r="B3230" s="1" t="s">
        <v>196</v>
      </c>
      <c r="C3230" t="str">
        <f>RIGHT(A3230,(LEN(A3230)-8))</f>
        <v>0</v>
      </c>
      <c r="F3230" s="19" t="str">
        <f>CONCATENATE("[td]",VLOOKUP(IF((COUNTA(D3213)&gt;0),D3213,VALUE(C3213)),'Lookup tables'!$A$2:$B$42,2,FALSE))</f>
        <v>[td]dålig</v>
      </c>
    </row>
    <row r="3231" spans="1:6">
      <c r="A3231" s="19" t="s">
        <v>467</v>
      </c>
      <c r="B3231" s="1" t="s">
        <v>196</v>
      </c>
      <c r="C3231" t="str">
        <f>RIGHT(A3231,(LEN(A3231)-13))</f>
        <v>infamous</v>
      </c>
      <c r="F3231" s="19" t="s">
        <v>164</v>
      </c>
    </row>
    <row r="3232" spans="1:6">
      <c r="A3232" s="19" t="s">
        <v>274</v>
      </c>
      <c r="B3232" s="1" t="s">
        <v>199</v>
      </c>
      <c r="C3232" t="str">
        <f>RIGHT(A3232,(LEN(A3232)-15))</f>
        <v>2</v>
      </c>
      <c r="F3232" s="19" t="s">
        <v>136</v>
      </c>
    </row>
    <row r="3233" spans="1:6">
      <c r="A3233" s="19" t="s">
        <v>275</v>
      </c>
      <c r="B3233" s="1" t="s">
        <v>199</v>
      </c>
      <c r="C3233" t="str">
        <f>RIGHT(A3233,(LEN(A3233)-20))</f>
        <v>balanced</v>
      </c>
      <c r="F3233" s="19" t="str">
        <f t="shared" ref="F3233" si="902">CONCATENATE("[th]",B3209)</f>
        <v>[th]Målgörare</v>
      </c>
    </row>
    <row r="3234" spans="1:6">
      <c r="A3234" s="19" t="s">
        <v>237</v>
      </c>
      <c r="B3234" s="1" t="s">
        <v>202</v>
      </c>
      <c r="C3234" t="str">
        <f>RIGHT(A3234,(LEN(A3234)-12))</f>
        <v/>
      </c>
      <c r="F3234" s="19" t="s">
        <v>151</v>
      </c>
    </row>
    <row r="3235" spans="1:6">
      <c r="A3235" s="19" t="s">
        <v>238</v>
      </c>
      <c r="B3235" s="1" t="s">
        <v>204</v>
      </c>
      <c r="C3235" t="str">
        <f>RIGHT(A3235,(LEN(A3235)-13))</f>
        <v/>
      </c>
      <c r="F3235" s="19" t="str">
        <f>CONCATENATE("[td]",VLOOKUP(IF((COUNTA(D3209)&gt;0),D3209,VALUE(C3209)),'Lookup tables'!$A$2:$B$42,2,FALSE))</f>
        <v>[td]bra</v>
      </c>
    </row>
    <row r="3236" spans="1:6">
      <c r="A3236" s="19" t="s">
        <v>205</v>
      </c>
      <c r="B3236" s="1" t="s">
        <v>206</v>
      </c>
      <c r="C3236" t="str">
        <f>RIGHT(A3236,(LEN(A3236)-7))</f>
        <v>0</v>
      </c>
      <c r="F3236" s="19" t="s">
        <v>141</v>
      </c>
    </row>
    <row r="3237" spans="1:6">
      <c r="A3237" s="19" t="s">
        <v>793</v>
      </c>
      <c r="B3237" s="1" t="s">
        <v>208</v>
      </c>
      <c r="C3237" t="str">
        <f>RIGHT(A3237,(LEN(A3237)-13))</f>
        <v>12</v>
      </c>
      <c r="F3237" s="19" t="str">
        <f t="shared" ref="F3237" si="903">CONCATENATE("[th]",B3212)</f>
        <v>[th]Fasta situationer</v>
      </c>
    </row>
    <row r="3238" spans="1:6">
      <c r="A3238" s="19" t="s">
        <v>209</v>
      </c>
      <c r="B3238" s="1" t="s">
        <v>210</v>
      </c>
      <c r="C3238" t="str">
        <f>RIGHT(A3238,(LEN(A3238)-15))</f>
        <v>0</v>
      </c>
      <c r="F3238" s="19" t="s">
        <v>151</v>
      </c>
    </row>
    <row r="3239" spans="1:6">
      <c r="A3239" s="19" t="s">
        <v>211</v>
      </c>
      <c r="B3239" s="1" t="s">
        <v>212</v>
      </c>
      <c r="C3239" t="str">
        <f>RIGHT(A3239,(LEN(A3239)-15))</f>
        <v>3000</v>
      </c>
      <c r="F3239" s="19" t="str">
        <f>CONCATENATE("[td]",VLOOKUP(IF((COUNTA(D3212)&gt;0),D3212,VALUE(C3212)),'Lookup tables'!$A$2:$B$42,2,FALSE))</f>
        <v>[td]dålig</v>
      </c>
    </row>
    <row r="3240" spans="1:6">
      <c r="A3240" s="19" t="s">
        <v>366</v>
      </c>
      <c r="B3240" s="1" t="s">
        <v>214</v>
      </c>
      <c r="C3240" t="str">
        <f>RIGHT(A3240,(LEN(A3240)-5))</f>
        <v>2</v>
      </c>
      <c r="F3240" s="19" t="s">
        <v>215</v>
      </c>
    </row>
    <row r="3241" spans="1:6" ht="14.4">
      <c r="A3241" s="19" t="s">
        <v>686</v>
      </c>
      <c r="B3241" s="1" t="s">
        <v>217</v>
      </c>
      <c r="C3241" t="str">
        <f>RIGHT(A3241,(LEN(A3241)-8))</f>
        <v>9</v>
      </c>
      <c r="F3241" t="str">
        <f t="shared" ref="F3241:F3304" si="904">IF((COUNTA(D3241)&gt;0),CONCATENATE("Övrigt: ",D3241),"")</f>
        <v/>
      </c>
    </row>
    <row r="3242" spans="1:6">
      <c r="A3242" s="19" t="s">
        <v>837</v>
      </c>
      <c r="B3242" s="11" t="s">
        <v>135</v>
      </c>
      <c r="C3242" s="19" t="str">
        <f>MID(A3242,8,(LEN(A3242)-8))</f>
        <v>228553134</v>
      </c>
      <c r="F3242" s="19" t="str">
        <f t="shared" ref="F3242:F3305" si="905">CONCATENATE("[hr][b]",C3243,"[/b] ","[playerid=",C3242,"]")</f>
        <v>[hr][b]Claes Oskarsson[/b] [playerid=228553134]</v>
      </c>
    </row>
    <row r="3243" spans="1:6" ht="14.4">
      <c r="A3243" s="19" t="s">
        <v>838</v>
      </c>
      <c r="B3243" s="11" t="s">
        <v>138</v>
      </c>
      <c r="C3243" s="19" t="str">
        <f>RIGHT(A3243,(LEN(A3243)-5))</f>
        <v>Claes Oskarsson</v>
      </c>
      <c r="F3243" t="str">
        <f t="shared" ref="F3243" si="906">CONCATENATE(C3244," år och ",C3245," dagar, TSI = ",C3259,", Lön = ",C3258)</f>
        <v>29 år och 56 dagar, TSI = 231510, Lön = 392040</v>
      </c>
    </row>
    <row r="3244" spans="1:6" ht="14.4">
      <c r="A3244" s="19" t="s">
        <v>303</v>
      </c>
      <c r="B3244" s="1" t="s">
        <v>140</v>
      </c>
      <c r="C3244" t="str">
        <f>RIGHT(A3244,(LEN(A3244)-4))</f>
        <v>29</v>
      </c>
      <c r="F3244" t="str">
        <f>CONCATENATE(VLOOKUP(IF((COUNTA(D3247)&gt;0),D3247,VALUE(C3247)),'Lookup tables'!$A$2:$B$42,2,FALSE)," form, ",VLOOKUP(IF((COUNTA(D3248)&gt;0),D3248,VALUE(C3248)),'Lookup tables'!$A$2:$B$42,2,FALSE)," kondition, ",VLOOKUP(IF((COUNTA(D3256)&gt;0),D3256,VALUE(C3256)),'Lookup tables'!$A$2:$B$42,2,FALSE)," rutin")</f>
        <v>bra form, enastående kondition, legendarisk rutin</v>
      </c>
    </row>
    <row r="3245" spans="1:6" ht="14.4">
      <c r="A3245" s="19" t="s">
        <v>264</v>
      </c>
      <c r="B3245" s="1" t="s">
        <v>143</v>
      </c>
      <c r="C3245" t="str">
        <f>RIGHT(A3245,(LEN(A3245)-8))</f>
        <v>56</v>
      </c>
      <c r="F3245" t="str">
        <f>CONCATENATE(IF((COUNTA(C3268)&gt;0),CONCATENATE(C3268,", "),""),IF((LEN(C3275)&gt;0),CONCATENATE(VLOOKUP(VALUE(C3275),'Lookup tables'!$D$25:$E$27,2,FALSE),", "),""),CONCATENATE(VLOOKUP(VALUE(C3257),'Lookup tables'!$A$2:$B$42,2,FALSE)," ledarförmåga, "),CONCATENATE(VLOOKUP(C3270,'Lookup tables'!$D$29:$E$34,2,FALSE),", "),IF(AND((VALUE(C3246)&lt;0),(COUNTA(D3246)&lt;1)),"ingen skada",CONCATENATE("[b]skada +",IF((COUNTA(D3246)&gt;0),D3246,C3246),"[/b]")))</f>
        <v>enastående ledarförmåga, otrevlig typ, ingen skada</v>
      </c>
    </row>
    <row r="3246" spans="1:6" ht="14.4">
      <c r="A3246" s="19" t="s">
        <v>144</v>
      </c>
      <c r="B3246" s="1" t="s">
        <v>145</v>
      </c>
      <c r="C3246" t="str">
        <f t="shared" ref="C3246:C3264" si="907">RIGHT(A3246,(LEN(A3246)-4))</f>
        <v>-1</v>
      </c>
      <c r="F3246" t="s">
        <v>146</v>
      </c>
    </row>
    <row r="3247" spans="1:6">
      <c r="A3247" s="19" t="s">
        <v>280</v>
      </c>
      <c r="B3247" s="1" t="s">
        <v>148</v>
      </c>
      <c r="C3247" t="str">
        <f t="shared" si="907"/>
        <v>5</v>
      </c>
      <c r="F3247" s="19" t="str">
        <f t="shared" ref="F3247:F3310" si="908">CONCATENATE("[th]",B3248)</f>
        <v>[th]Kondition</v>
      </c>
    </row>
    <row r="3248" spans="1:6">
      <c r="A3248" s="19" t="s">
        <v>223</v>
      </c>
      <c r="B3248" s="1" t="s">
        <v>150</v>
      </c>
      <c r="C3248" t="str">
        <f t="shared" si="907"/>
        <v>7</v>
      </c>
      <c r="F3248" s="19" t="s">
        <v>151</v>
      </c>
    </row>
    <row r="3249" spans="1:6">
      <c r="A3249" s="19" t="s">
        <v>473</v>
      </c>
      <c r="B3249" s="1" t="s">
        <v>153</v>
      </c>
      <c r="C3249" t="str">
        <f t="shared" si="907"/>
        <v>15</v>
      </c>
      <c r="F3249" s="19" t="str">
        <f>CONCATENATE("[td]",VLOOKUP(IF((COUNTA(D3248)&gt;0),D3248,VALUE(C3248)),'Lookup tables'!$A$2:$B$42,2,FALSE))</f>
        <v>[td]enastående</v>
      </c>
    </row>
    <row r="3250" spans="1:6">
      <c r="A3250" s="19" t="s">
        <v>358</v>
      </c>
      <c r="B3250" s="1" t="s">
        <v>155</v>
      </c>
      <c r="C3250" t="str">
        <f t="shared" si="907"/>
        <v>3</v>
      </c>
      <c r="F3250" s="19" t="s">
        <v>141</v>
      </c>
    </row>
    <row r="3251" spans="1:6">
      <c r="A3251" s="19" t="s">
        <v>535</v>
      </c>
      <c r="B3251" s="1" t="s">
        <v>157</v>
      </c>
      <c r="C3251" t="str">
        <f t="shared" si="907"/>
        <v>11</v>
      </c>
      <c r="F3251" s="19" t="str">
        <f t="shared" ref="F3251" si="909">CONCATENATE("[th]",B3255)</f>
        <v>[th]Målvakt</v>
      </c>
    </row>
    <row r="3252" spans="1:6">
      <c r="A3252" s="19" t="s">
        <v>372</v>
      </c>
      <c r="B3252" s="1" t="s">
        <v>159</v>
      </c>
      <c r="C3252" t="str">
        <f t="shared" si="907"/>
        <v>16</v>
      </c>
      <c r="F3252" s="19" t="s">
        <v>151</v>
      </c>
    </row>
    <row r="3253" spans="1:6">
      <c r="A3253" s="19" t="s">
        <v>585</v>
      </c>
      <c r="B3253" s="1" t="s">
        <v>161</v>
      </c>
      <c r="C3253" t="str">
        <f t="shared" si="907"/>
        <v>5</v>
      </c>
      <c r="F3253" s="19" t="str">
        <f>CONCATENATE("[td]",VLOOKUP(IF((COUNTA(D3255)&gt;0),D3255,VALUE(C3255)),'Lookup tables'!$A$2:$B$42,2,FALSE))</f>
        <v>[td]katastrofal</v>
      </c>
    </row>
    <row r="3254" spans="1:6">
      <c r="A3254" s="19" t="s">
        <v>552</v>
      </c>
      <c r="B3254" s="1" t="s">
        <v>163</v>
      </c>
      <c r="C3254" t="str">
        <f t="shared" si="907"/>
        <v>7</v>
      </c>
      <c r="F3254" s="19" t="s">
        <v>164</v>
      </c>
    </row>
    <row r="3255" spans="1:6">
      <c r="A3255" s="19" t="s">
        <v>287</v>
      </c>
      <c r="B3255" s="1" t="s">
        <v>166</v>
      </c>
      <c r="C3255" t="str">
        <f t="shared" si="907"/>
        <v>1</v>
      </c>
      <c r="F3255" s="19" t="s">
        <v>136</v>
      </c>
    </row>
    <row r="3256" spans="1:6">
      <c r="A3256" s="19" t="s">
        <v>382</v>
      </c>
      <c r="B3256" s="1" t="s">
        <v>168</v>
      </c>
      <c r="C3256" t="str">
        <f t="shared" si="907"/>
        <v>10</v>
      </c>
      <c r="F3256" s="19" t="str">
        <f t="shared" ref="F3256" si="910">CONCATENATE("[th]",B3249)</f>
        <v>[th]Spelupplägg</v>
      </c>
    </row>
    <row r="3257" spans="1:6">
      <c r="A3257" s="19" t="s">
        <v>289</v>
      </c>
      <c r="B3257" s="1" t="s">
        <v>170</v>
      </c>
      <c r="C3257" t="str">
        <f t="shared" si="907"/>
        <v>7</v>
      </c>
      <c r="F3257" s="19" t="s">
        <v>151</v>
      </c>
    </row>
    <row r="3258" spans="1:6">
      <c r="A3258" s="19" t="s">
        <v>839</v>
      </c>
      <c r="B3258" s="1" t="s">
        <v>172</v>
      </c>
      <c r="C3258" t="str">
        <f t="shared" si="907"/>
        <v>392040</v>
      </c>
      <c r="F3258" s="19" t="str">
        <f>CONCATENATE("[td]",VLOOKUP(IF((COUNTA(D3249)&gt;0),D3249,VALUE(C3249)),'Lookup tables'!$A$2:$B$42,2,FALSE))</f>
        <v>[td]titanisk</v>
      </c>
    </row>
    <row r="3259" spans="1:6">
      <c r="A3259" s="19" t="s">
        <v>840</v>
      </c>
      <c r="B3259" s="1" t="s">
        <v>174</v>
      </c>
      <c r="C3259" t="str">
        <f t="shared" si="907"/>
        <v>231510</v>
      </c>
      <c r="F3259" s="19" t="s">
        <v>141</v>
      </c>
    </row>
    <row r="3260" spans="1:6">
      <c r="A3260" s="19" t="s">
        <v>798</v>
      </c>
      <c r="B3260" s="1" t="s">
        <v>176</v>
      </c>
      <c r="C3260" t="str">
        <f t="shared" si="907"/>
        <v>44</v>
      </c>
      <c r="F3260" s="19" t="str">
        <f t="shared" ref="F3260" si="911">CONCATENATE("[th]",B3251)</f>
        <v>[th]Framspel</v>
      </c>
    </row>
    <row r="3261" spans="1:6">
      <c r="A3261" s="19" t="s">
        <v>177</v>
      </c>
      <c r="B3261" s="1" t="s">
        <v>178</v>
      </c>
      <c r="C3261" t="str">
        <f t="shared" si="907"/>
        <v>0</v>
      </c>
      <c r="F3261" s="19" t="s">
        <v>151</v>
      </c>
    </row>
    <row r="3262" spans="1:6">
      <c r="A3262" s="19" t="s">
        <v>179</v>
      </c>
      <c r="B3262" s="1" t="s">
        <v>180</v>
      </c>
      <c r="C3262" t="str">
        <f t="shared" si="907"/>
        <v>0</v>
      </c>
      <c r="F3262" s="19" t="str">
        <f>CONCATENATE("[td]",VLOOKUP(IF((COUNTA(D3251)&gt;0),D3251,VALUE(C3251)),'Lookup tables'!$A$2:$B$42,2,FALSE))</f>
        <v>[td]gudabenådad</v>
      </c>
    </row>
    <row r="3263" spans="1:6">
      <c r="A3263" s="19" t="s">
        <v>181</v>
      </c>
      <c r="B3263" s="1" t="s">
        <v>182</v>
      </c>
      <c r="C3263" t="str">
        <f t="shared" si="907"/>
        <v>0</v>
      </c>
      <c r="F3263" s="19" t="s">
        <v>164</v>
      </c>
    </row>
    <row r="3264" spans="1:6" ht="14.4">
      <c r="A3264" s="19" t="s">
        <v>183</v>
      </c>
      <c r="B3264" s="1" t="s">
        <v>184</v>
      </c>
      <c r="C3264" t="str">
        <f t="shared" si="907"/>
        <v>0</v>
      </c>
      <c r="F3264" s="19" t="s">
        <v>136</v>
      </c>
    </row>
    <row r="3265" spans="1:6" ht="14.4">
      <c r="A3265" s="19" t="s">
        <v>185</v>
      </c>
      <c r="B3265" s="1" t="s">
        <v>186</v>
      </c>
      <c r="C3265" t="str">
        <f>RIGHT(A3265,(LEN(A3265)-10))</f>
        <v>1</v>
      </c>
      <c r="F3265" s="19" t="str">
        <f t="shared" ref="F3265" si="912">CONCATENATE("[th]",B3252)</f>
        <v>[th]Ytter</v>
      </c>
    </row>
    <row r="3266" spans="1:6" ht="14.4">
      <c r="A3266" s="19" t="s">
        <v>187</v>
      </c>
      <c r="B3266" s="1" t="s">
        <v>188</v>
      </c>
      <c r="C3266" t="str">
        <f>RIGHT(A3266,(LEN(A3266)-9))</f>
        <v>0</v>
      </c>
      <c r="F3266" s="19" t="s">
        <v>151</v>
      </c>
    </row>
    <row r="3267" spans="1:6" ht="14.4">
      <c r="A3267" s="19" t="s">
        <v>406</v>
      </c>
      <c r="B3267" s="1" t="s">
        <v>190</v>
      </c>
      <c r="C3267" t="str">
        <f>RIGHT(A3267,(LEN(A3267)-11))</f>
        <v>2</v>
      </c>
      <c r="F3267" s="19" t="str">
        <f>CONCATENATE("[td]",VLOOKUP(IF((COUNTA(D3252)&gt;0),D3252,VALUE(C3252)),'Lookup tables'!$A$2:$B$42,2,FALSE))</f>
        <v>[td]utomjordisk</v>
      </c>
    </row>
    <row r="3268" spans="1:6" ht="14.4">
      <c r="A3268" s="19" t="s">
        <v>407</v>
      </c>
      <c r="B3268" s="1" t="s">
        <v>190</v>
      </c>
      <c r="F3268" s="19" t="s">
        <v>141</v>
      </c>
    </row>
    <row r="3269" spans="1:6" ht="14.4">
      <c r="A3269" s="19" t="s">
        <v>233</v>
      </c>
      <c r="B3269" s="1" t="s">
        <v>193</v>
      </c>
      <c r="C3269" t="str">
        <f>RIGHT(A3269,(LEN(A3269)-11))</f>
        <v>0</v>
      </c>
      <c r="F3269" s="19" t="str">
        <f t="shared" ref="F3269" si="913">CONCATENATE("[th]",B3254)</f>
        <v>[th]Försvar</v>
      </c>
    </row>
    <row r="3270" spans="1:6" ht="14.4">
      <c r="A3270" s="19" t="s">
        <v>234</v>
      </c>
      <c r="B3270" s="1" t="s">
        <v>193</v>
      </c>
      <c r="C3270" t="str">
        <f>RIGHT(A3270,(LEN(A3270)-16))</f>
        <v>nasty fellow</v>
      </c>
      <c r="F3270" s="19" t="s">
        <v>151</v>
      </c>
    </row>
    <row r="3271" spans="1:6" ht="14.4">
      <c r="A3271" s="19" t="s">
        <v>235</v>
      </c>
      <c r="B3271" s="1" t="s">
        <v>196</v>
      </c>
      <c r="C3271" t="str">
        <f>RIGHT(A3271,(LEN(A3271)-8))</f>
        <v>3</v>
      </c>
      <c r="F3271" s="19" t="str">
        <f>CONCATENATE("[td]",VLOOKUP(IF((COUNTA(D3254)&gt;0),D3254,VALUE(C3254)),'Lookup tables'!$A$2:$B$42,2,FALSE))</f>
        <v>[td]enastående</v>
      </c>
    </row>
    <row r="3272" spans="1:6" ht="14.4">
      <c r="A3272" s="19" t="s">
        <v>236</v>
      </c>
      <c r="B3272" s="1" t="s">
        <v>196</v>
      </c>
      <c r="C3272" t="str">
        <f>RIGHT(A3272,(LEN(A3272)-13))</f>
        <v>upright</v>
      </c>
      <c r="F3272" s="19" t="s">
        <v>164</v>
      </c>
    </row>
    <row r="3273" spans="1:6" ht="14.4">
      <c r="A3273" s="19" t="s">
        <v>274</v>
      </c>
      <c r="B3273" s="1" t="s">
        <v>199</v>
      </c>
      <c r="C3273" t="str">
        <f>RIGHT(A3273,(LEN(A3273)-15))</f>
        <v>2</v>
      </c>
      <c r="F3273" s="19" t="s">
        <v>136</v>
      </c>
    </row>
    <row r="3274" spans="1:6" ht="14.4">
      <c r="A3274" s="19" t="s">
        <v>275</v>
      </c>
      <c r="B3274" s="1" t="s">
        <v>199</v>
      </c>
      <c r="C3274" t="str">
        <f>RIGHT(A3274,(LEN(A3274)-20))</f>
        <v>balanced</v>
      </c>
      <c r="F3274" s="19" t="str">
        <f t="shared" ref="F3274" si="914">CONCATENATE("[th]",B3250)</f>
        <v>[th]Målgörare</v>
      </c>
    </row>
    <row r="3275" spans="1:6" ht="14.4">
      <c r="A3275" s="19" t="s">
        <v>237</v>
      </c>
      <c r="B3275" s="1" t="s">
        <v>202</v>
      </c>
      <c r="C3275" t="str">
        <f>RIGHT(A3275,(LEN(A3275)-12))</f>
        <v/>
      </c>
      <c r="F3275" s="19" t="s">
        <v>151</v>
      </c>
    </row>
    <row r="3276" spans="1:6" ht="14.4">
      <c r="A3276" s="19" t="s">
        <v>238</v>
      </c>
      <c r="B3276" s="1" t="s">
        <v>204</v>
      </c>
      <c r="C3276" t="str">
        <f>RIGHT(A3276,(LEN(A3276)-13))</f>
        <v/>
      </c>
      <c r="F3276" s="19" t="str">
        <f>CONCATENATE("[td]",VLOOKUP(IF((COUNTA(D3250)&gt;0),D3250,VALUE(C3250)),'Lookup tables'!$A$2:$B$42,2,FALSE))</f>
        <v>[td]dålig</v>
      </c>
    </row>
    <row r="3277" spans="1:6" ht="14.4">
      <c r="A3277" s="19" t="s">
        <v>205</v>
      </c>
      <c r="B3277" s="1" t="s">
        <v>206</v>
      </c>
      <c r="C3277" t="str">
        <f>RIGHT(A3277,(LEN(A3277)-7))</f>
        <v>0</v>
      </c>
      <c r="F3277" s="19" t="s">
        <v>141</v>
      </c>
    </row>
    <row r="3278" spans="1:6" ht="14.4">
      <c r="A3278" s="19" t="s">
        <v>841</v>
      </c>
      <c r="B3278" s="1" t="s">
        <v>208</v>
      </c>
      <c r="C3278" t="str">
        <f>RIGHT(A3278,(LEN(A3278)-13))</f>
        <v>7</v>
      </c>
      <c r="F3278" s="19" t="str">
        <f t="shared" ref="F3278" si="915">CONCATENATE("[th]",B3253)</f>
        <v>[th]Fasta situationer</v>
      </c>
    </row>
    <row r="3279" spans="1:6" ht="14.4">
      <c r="A3279" s="19" t="s">
        <v>209</v>
      </c>
      <c r="B3279" s="1" t="s">
        <v>210</v>
      </c>
      <c r="C3279" t="str">
        <f>RIGHT(A3279,(LEN(A3279)-15))</f>
        <v>0</v>
      </c>
      <c r="F3279" s="19" t="s">
        <v>151</v>
      </c>
    </row>
    <row r="3280" spans="1:6" ht="14.4">
      <c r="A3280" s="19" t="s">
        <v>211</v>
      </c>
      <c r="B3280" s="1" t="s">
        <v>212</v>
      </c>
      <c r="C3280" t="str">
        <f>RIGHT(A3280,(LEN(A3280)-15))</f>
        <v>3000</v>
      </c>
      <c r="F3280" s="19" t="str">
        <f>CONCATENATE("[td]",VLOOKUP(IF((COUNTA(D3253)&gt;0),D3253,VALUE(C3253)),'Lookup tables'!$A$2:$B$42,2,FALSE))</f>
        <v>[td]bra</v>
      </c>
    </row>
    <row r="3281" spans="1:6" ht="14.4">
      <c r="A3281" s="19" t="s">
        <v>239</v>
      </c>
      <c r="B3281" s="1" t="s">
        <v>214</v>
      </c>
      <c r="C3281" t="str">
        <f>RIGHT(A3281,(LEN(A3281)-5))</f>
        <v>0</v>
      </c>
      <c r="F3281" s="19" t="s">
        <v>215</v>
      </c>
    </row>
    <row r="3282" spans="1:6" ht="14.4">
      <c r="A3282" s="19" t="s">
        <v>240</v>
      </c>
      <c r="B3282" s="1" t="s">
        <v>217</v>
      </c>
      <c r="C3282" t="str">
        <f>RIGHT(A3282,(LEN(A3282)-8))</f>
        <v>0</v>
      </c>
      <c r="F3282" t="str">
        <f t="shared" ref="F3282:F3345" si="916">IF((COUNTA(D3282)&gt;0),CONCATENATE("Övrigt: ",D3282),"")</f>
        <v/>
      </c>
    </row>
    <row r="3283" spans="1:6" ht="14.4">
      <c r="A3283" s="23" t="s">
        <v>842</v>
      </c>
      <c r="B3283" s="11" t="s">
        <v>135</v>
      </c>
      <c r="C3283" s="19" t="str">
        <f>MID(A3283,8,(LEN(A3283)-8))</f>
        <v>226923909</v>
      </c>
      <c r="F3283" s="19" t="str">
        <f t="shared" ref="F3283:F3346" si="917">CONCATENATE("[hr][b]",C3284,"[/b] ","[playerid=",C3283,"]")</f>
        <v>[hr][b]Johan Josefsson[/b] [playerid=226923909]</v>
      </c>
    </row>
    <row r="3284" spans="1:6" ht="14.4">
      <c r="A3284" s="19" t="s">
        <v>843</v>
      </c>
      <c r="B3284" s="11" t="s">
        <v>138</v>
      </c>
      <c r="C3284" s="19" t="str">
        <f>RIGHT(A3284,(LEN(A3284)-5))</f>
        <v>Johan Josefsson</v>
      </c>
      <c r="F3284" t="str">
        <f t="shared" ref="F3284" si="918">CONCATENATE(C3285," år och ",C3286," dagar, TSI = ",C3300,", Lön = ",C3299)</f>
        <v>29 år och 71 dagar, TSI = 169960, Lön = 555900</v>
      </c>
    </row>
    <row r="3285" spans="1:6" ht="14.4">
      <c r="A3285" s="19" t="s">
        <v>303</v>
      </c>
      <c r="B3285" s="1" t="s">
        <v>140</v>
      </c>
      <c r="C3285" t="str">
        <f>RIGHT(A3285,(LEN(A3285)-4))</f>
        <v>29</v>
      </c>
      <c r="F3285" t="str">
        <f>CONCATENATE(VLOOKUP(IF((COUNTA(D3288)&gt;0),D3288,VALUE(C3288)),'Lookup tables'!$A$2:$B$42,2,FALSE)," form, ",VLOOKUP(IF((COUNTA(D3289)&gt;0),D3289,VALUE(C3289)),'Lookup tables'!$A$2:$B$42,2,FALSE)," kondition, ",VLOOKUP(IF((COUNTA(D3297)&gt;0),D3297,VALUE(C3297)),'Lookup tables'!$A$2:$B$42,2,FALSE)," rutin")</f>
        <v>ypperlig form, fenomenal kondition, fenomenal rutin</v>
      </c>
    </row>
    <row r="3286" spans="1:6" ht="14.4">
      <c r="A3286" s="19" t="s">
        <v>566</v>
      </c>
      <c r="B3286" s="1" t="s">
        <v>143</v>
      </c>
      <c r="C3286" t="str">
        <f>RIGHT(A3286,(LEN(A3286)-8))</f>
        <v>71</v>
      </c>
      <c r="F3286" t="str">
        <f>CONCATENATE(IF((COUNTA(C3309)&gt;0),CONCATENATE(C3309,", "),""),IF((LEN(C3316)&gt;0),CONCATENATE(VLOOKUP(VALUE(C3316),'Lookup tables'!$D$25:$E$27,2,FALSE),", "),""),CONCATENATE(VLOOKUP(VALUE(C3298),'Lookup tables'!$A$2:$B$42,2,FALSE)," ledarförmåga, "),CONCATENATE(VLOOKUP(C3311,'Lookup tables'!$D$29:$E$34,2,FALSE),", "),IF(AND((VALUE(C3287)&lt;0),(COUNTA(D3287)&lt;1)),"ingen skada",CONCATENATE("[b]skada +",IF((COUNTA(D3287)&gt;0),D3287,C3287),"[/b]")))</f>
        <v>hyfsad ledarförmåga, kontroversiell person, ingen skada</v>
      </c>
    </row>
    <row r="3287" spans="1:6" ht="14.4">
      <c r="A3287" s="19" t="s">
        <v>144</v>
      </c>
      <c r="B3287" s="1" t="s">
        <v>145</v>
      </c>
      <c r="C3287" t="str">
        <f t="shared" ref="C3287:C3305" si="919">RIGHT(A3287,(LEN(A3287)-4))</f>
        <v>-1</v>
      </c>
      <c r="F3287" t="s">
        <v>146</v>
      </c>
    </row>
    <row r="3288" spans="1:6">
      <c r="A3288" s="19" t="s">
        <v>222</v>
      </c>
      <c r="B3288" s="1" t="s">
        <v>148</v>
      </c>
      <c r="C3288" t="str">
        <f t="shared" si="919"/>
        <v>6</v>
      </c>
      <c r="F3288" s="19" t="str">
        <f t="shared" ref="F3288:F3351" si="920">CONCATENATE("[th]",B3289)</f>
        <v>[th]Kondition</v>
      </c>
    </row>
    <row r="3289" spans="1:6">
      <c r="A3289" s="19" t="s">
        <v>370</v>
      </c>
      <c r="B3289" s="1" t="s">
        <v>150</v>
      </c>
      <c r="C3289" t="str">
        <f t="shared" si="919"/>
        <v>8</v>
      </c>
      <c r="F3289" s="19" t="s">
        <v>151</v>
      </c>
    </row>
    <row r="3290" spans="1:6">
      <c r="A3290" s="19" t="s">
        <v>534</v>
      </c>
      <c r="B3290" s="1" t="s">
        <v>153</v>
      </c>
      <c r="C3290" t="str">
        <f t="shared" si="919"/>
        <v>17</v>
      </c>
      <c r="F3290" s="19" t="str">
        <f>CONCATENATE("[td]",VLOOKUP(IF((COUNTA(D3289)&gt;0),D3289,VALUE(C3289)),'Lookup tables'!$A$2:$B$42,2,FALSE))</f>
        <v>[td]fenomenal</v>
      </c>
    </row>
    <row r="3291" spans="1:6">
      <c r="A3291" s="19" t="s">
        <v>282</v>
      </c>
      <c r="B3291" s="1" t="s">
        <v>155</v>
      </c>
      <c r="C3291" t="str">
        <f t="shared" si="919"/>
        <v>2</v>
      </c>
      <c r="F3291" s="19" t="s">
        <v>141</v>
      </c>
    </row>
    <row r="3292" spans="1:6">
      <c r="A3292" s="19" t="s">
        <v>380</v>
      </c>
      <c r="B3292" s="1" t="s">
        <v>157</v>
      </c>
      <c r="C3292" t="str">
        <f t="shared" si="919"/>
        <v>8</v>
      </c>
      <c r="F3292" s="19" t="str">
        <f t="shared" ref="F3292" si="921">CONCATENATE("[th]",B3296)</f>
        <v>[th]Målvakt</v>
      </c>
    </row>
    <row r="3293" spans="1:6">
      <c r="A3293" s="19" t="s">
        <v>774</v>
      </c>
      <c r="B3293" s="1" t="s">
        <v>159</v>
      </c>
      <c r="C3293" t="str">
        <f t="shared" si="919"/>
        <v>12</v>
      </c>
      <c r="F3293" s="19" t="s">
        <v>151</v>
      </c>
    </row>
    <row r="3294" spans="1:6">
      <c r="A3294" s="19" t="s">
        <v>521</v>
      </c>
      <c r="B3294" s="1" t="s">
        <v>161</v>
      </c>
      <c r="C3294" t="str">
        <f t="shared" si="919"/>
        <v>4</v>
      </c>
      <c r="F3294" s="19" t="str">
        <f>CONCATENATE("[td]",VLOOKUP(IF((COUNTA(D3296)&gt;0),D3296,VALUE(C3296)),'Lookup tables'!$A$2:$B$42,2,FALSE))</f>
        <v>[td]katastrofal</v>
      </c>
    </row>
    <row r="3295" spans="1:6">
      <c r="A3295" s="19" t="s">
        <v>286</v>
      </c>
      <c r="B3295" s="1" t="s">
        <v>163</v>
      </c>
      <c r="C3295" t="str">
        <f t="shared" si="919"/>
        <v>4</v>
      </c>
      <c r="F3295" s="19" t="s">
        <v>164</v>
      </c>
    </row>
    <row r="3296" spans="1:6">
      <c r="A3296" s="19" t="s">
        <v>287</v>
      </c>
      <c r="B3296" s="1" t="s">
        <v>166</v>
      </c>
      <c r="C3296" t="str">
        <f t="shared" si="919"/>
        <v>1</v>
      </c>
      <c r="F3296" s="19" t="s">
        <v>136</v>
      </c>
    </row>
    <row r="3297" spans="1:6">
      <c r="A3297" s="19" t="s">
        <v>228</v>
      </c>
      <c r="B3297" s="1" t="s">
        <v>168</v>
      </c>
      <c r="C3297" t="str">
        <f t="shared" si="919"/>
        <v>8</v>
      </c>
      <c r="F3297" s="19" t="str">
        <f t="shared" ref="F3297" si="922">CONCATENATE("[th]",B3290)</f>
        <v>[th]Spelupplägg</v>
      </c>
    </row>
    <row r="3298" spans="1:6">
      <c r="A3298" s="19" t="s">
        <v>401</v>
      </c>
      <c r="B3298" s="1" t="s">
        <v>170</v>
      </c>
      <c r="C3298" t="str">
        <f t="shared" si="919"/>
        <v>4</v>
      </c>
      <c r="F3298" s="19" t="s">
        <v>151</v>
      </c>
    </row>
    <row r="3299" spans="1:6">
      <c r="A3299" s="19" t="s">
        <v>844</v>
      </c>
      <c r="B3299" s="1" t="s">
        <v>172</v>
      </c>
      <c r="C3299" t="str">
        <f t="shared" si="919"/>
        <v>555900</v>
      </c>
      <c r="F3299" s="19" t="str">
        <f>CONCATENATE("[td]",VLOOKUP(IF((COUNTA(D3290)&gt;0),D3290,VALUE(C3290)),'Lookup tables'!$A$2:$B$42,2,FALSE))</f>
        <v>[td]mytomspunnen</v>
      </c>
    </row>
    <row r="3300" spans="1:6">
      <c r="A3300" s="19" t="s">
        <v>845</v>
      </c>
      <c r="B3300" s="1" t="s">
        <v>174</v>
      </c>
      <c r="C3300" t="str">
        <f t="shared" si="919"/>
        <v>169960</v>
      </c>
      <c r="F3300" s="19" t="s">
        <v>141</v>
      </c>
    </row>
    <row r="3301" spans="1:6">
      <c r="A3301" s="19" t="s">
        <v>604</v>
      </c>
      <c r="B3301" s="1" t="s">
        <v>176</v>
      </c>
      <c r="C3301" t="str">
        <f t="shared" si="919"/>
        <v>23</v>
      </c>
      <c r="F3301" s="19" t="str">
        <f t="shared" ref="F3301" si="923">CONCATENATE("[th]",B3292)</f>
        <v>[th]Framspel</v>
      </c>
    </row>
    <row r="3302" spans="1:6">
      <c r="A3302" s="19" t="s">
        <v>177</v>
      </c>
      <c r="B3302" s="1" t="s">
        <v>178</v>
      </c>
      <c r="C3302" t="str">
        <f t="shared" si="919"/>
        <v>0</v>
      </c>
      <c r="F3302" s="19" t="s">
        <v>151</v>
      </c>
    </row>
    <row r="3303" spans="1:6">
      <c r="A3303" s="19" t="s">
        <v>179</v>
      </c>
      <c r="B3303" s="1" t="s">
        <v>180</v>
      </c>
      <c r="C3303" t="str">
        <f t="shared" si="919"/>
        <v>0</v>
      </c>
      <c r="F3303" s="19" t="str">
        <f>CONCATENATE("[td]",VLOOKUP(IF((COUNTA(D3292)&gt;0),D3292,VALUE(C3292)),'Lookup tables'!$A$2:$B$42,2,FALSE))</f>
        <v>[td]fenomenal</v>
      </c>
    </row>
    <row r="3304" spans="1:6">
      <c r="A3304" s="19" t="s">
        <v>181</v>
      </c>
      <c r="B3304" s="1" t="s">
        <v>182</v>
      </c>
      <c r="C3304" t="str">
        <f t="shared" si="919"/>
        <v>0</v>
      </c>
      <c r="F3304" s="19" t="s">
        <v>164</v>
      </c>
    </row>
    <row r="3305" spans="1:6">
      <c r="A3305" s="19" t="s">
        <v>183</v>
      </c>
      <c r="B3305" s="1" t="s">
        <v>184</v>
      </c>
      <c r="C3305" t="str">
        <f t="shared" si="919"/>
        <v>0</v>
      </c>
      <c r="F3305" s="19" t="s">
        <v>136</v>
      </c>
    </row>
    <row r="3306" spans="1:6">
      <c r="A3306" s="19" t="s">
        <v>185</v>
      </c>
      <c r="B3306" s="1" t="s">
        <v>186</v>
      </c>
      <c r="C3306" t="str">
        <f>RIGHT(A3306,(LEN(A3306)-10))</f>
        <v>1</v>
      </c>
      <c r="F3306" s="19" t="str">
        <f t="shared" ref="F3306" si="924">CONCATENATE("[th]",B3293)</f>
        <v>[th]Ytter</v>
      </c>
    </row>
    <row r="3307" spans="1:6">
      <c r="A3307" s="19" t="s">
        <v>187</v>
      </c>
      <c r="B3307" s="1" t="s">
        <v>188</v>
      </c>
      <c r="C3307" t="str">
        <f>RIGHT(A3307,(LEN(A3307)-9))</f>
        <v>0</v>
      </c>
      <c r="F3307" s="19" t="s">
        <v>151</v>
      </c>
    </row>
    <row r="3308" spans="1:6">
      <c r="A3308" s="19" t="s">
        <v>189</v>
      </c>
      <c r="B3308" s="1" t="s">
        <v>190</v>
      </c>
      <c r="C3308" t="str">
        <f>RIGHT(A3308,(LEN(A3308)-11))</f>
        <v>0</v>
      </c>
      <c r="F3308" s="19" t="str">
        <f>CONCATENATE("[td]",VLOOKUP(IF((COUNTA(D3293)&gt;0),D3293,VALUE(C3293)),'Lookup tables'!$A$2:$B$42,2,FALSE))</f>
        <v>[td]övernaturlig</v>
      </c>
    </row>
    <row r="3309" spans="1:6">
      <c r="A3309" s="19" t="s">
        <v>191</v>
      </c>
      <c r="B3309" s="1" t="s">
        <v>190</v>
      </c>
      <c r="F3309" s="19" t="s">
        <v>141</v>
      </c>
    </row>
    <row r="3310" spans="1:6">
      <c r="A3310" s="19" t="s">
        <v>293</v>
      </c>
      <c r="B3310" s="1" t="s">
        <v>193</v>
      </c>
      <c r="C3310" t="str">
        <f>RIGHT(A3310,(LEN(A3310)-11))</f>
        <v>1</v>
      </c>
      <c r="F3310" s="19" t="str">
        <f t="shared" ref="F3310" si="925">CONCATENATE("[th]",B3295)</f>
        <v>[th]Försvar</v>
      </c>
    </row>
    <row r="3311" spans="1:6">
      <c r="A3311" s="19" t="s">
        <v>294</v>
      </c>
      <c r="B3311" s="1" t="s">
        <v>193</v>
      </c>
      <c r="C3311" t="str">
        <f>RIGHT(A3311,(LEN(A3311)-16))</f>
        <v>controversial person</v>
      </c>
      <c r="F3311" s="19" t="s">
        <v>151</v>
      </c>
    </row>
    <row r="3312" spans="1:6">
      <c r="A3312" s="19" t="s">
        <v>195</v>
      </c>
      <c r="B3312" s="1" t="s">
        <v>196</v>
      </c>
      <c r="C3312" t="str">
        <f>RIGHT(A3312,(LEN(A3312)-8))</f>
        <v>2</v>
      </c>
      <c r="F3312" s="19" t="str">
        <f>CONCATENATE("[td]",VLOOKUP(IF((COUNTA(D3295)&gt;0),D3295,VALUE(C3295)),'Lookup tables'!$A$2:$B$42,2,FALSE))</f>
        <v>[td]hyfsad</v>
      </c>
    </row>
    <row r="3313" spans="1:6">
      <c r="A3313" s="19" t="s">
        <v>197</v>
      </c>
      <c r="B3313" s="1" t="s">
        <v>196</v>
      </c>
      <c r="C3313" t="str">
        <f>RIGHT(A3313,(LEN(A3313)-13))</f>
        <v>honest</v>
      </c>
      <c r="F3313" s="19" t="s">
        <v>164</v>
      </c>
    </row>
    <row r="3314" spans="1:6">
      <c r="A3314" s="19" t="s">
        <v>274</v>
      </c>
      <c r="B3314" s="1" t="s">
        <v>199</v>
      </c>
      <c r="C3314" t="str">
        <f>RIGHT(A3314,(LEN(A3314)-15))</f>
        <v>2</v>
      </c>
      <c r="F3314" s="19" t="s">
        <v>136</v>
      </c>
    </row>
    <row r="3315" spans="1:6">
      <c r="A3315" s="19" t="s">
        <v>275</v>
      </c>
      <c r="B3315" s="1" t="s">
        <v>199</v>
      </c>
      <c r="C3315" t="str">
        <f>RIGHT(A3315,(LEN(A3315)-20))</f>
        <v>balanced</v>
      </c>
      <c r="F3315" s="19" t="str">
        <f t="shared" ref="F3315" si="926">CONCATENATE("[th]",B3291)</f>
        <v>[th]Målgörare</v>
      </c>
    </row>
    <row r="3316" spans="1:6">
      <c r="A3316" s="19" t="s">
        <v>237</v>
      </c>
      <c r="B3316" s="1" t="s">
        <v>202</v>
      </c>
      <c r="C3316" t="str">
        <f>RIGHT(A3316,(LEN(A3316)-12))</f>
        <v/>
      </c>
      <c r="F3316" s="19" t="s">
        <v>151</v>
      </c>
    </row>
    <row r="3317" spans="1:6">
      <c r="A3317" s="19" t="s">
        <v>238</v>
      </c>
      <c r="B3317" s="1" t="s">
        <v>204</v>
      </c>
      <c r="C3317" t="str">
        <f>RIGHT(A3317,(LEN(A3317)-13))</f>
        <v/>
      </c>
      <c r="F3317" s="19" t="str">
        <f>CONCATENATE("[td]",VLOOKUP(IF((COUNTA(D3291)&gt;0),D3291,VALUE(C3291)),'Lookup tables'!$A$2:$B$42,2,FALSE))</f>
        <v>[td]usel</v>
      </c>
    </row>
    <row r="3318" spans="1:6">
      <c r="A3318" s="19" t="s">
        <v>205</v>
      </c>
      <c r="B3318" s="1" t="s">
        <v>206</v>
      </c>
      <c r="C3318" t="str">
        <f>RIGHT(A3318,(LEN(A3318)-7))</f>
        <v>0</v>
      </c>
      <c r="F3318" s="19" t="s">
        <v>141</v>
      </c>
    </row>
    <row r="3319" spans="1:6">
      <c r="A3319" s="19" t="s">
        <v>846</v>
      </c>
      <c r="B3319" s="1" t="s">
        <v>208</v>
      </c>
      <c r="C3319" t="str">
        <f>RIGHT(A3319,(LEN(A3319)-13))</f>
        <v>16</v>
      </c>
      <c r="F3319" s="19" t="str">
        <f t="shared" ref="F3319" si="927">CONCATENATE("[th]",B3294)</f>
        <v>[th]Fasta situationer</v>
      </c>
    </row>
    <row r="3320" spans="1:6">
      <c r="A3320" s="19" t="s">
        <v>209</v>
      </c>
      <c r="B3320" s="1" t="s">
        <v>210</v>
      </c>
      <c r="C3320" t="str">
        <f>RIGHT(A3320,(LEN(A3320)-15))</f>
        <v>0</v>
      </c>
      <c r="F3320" s="19" t="s">
        <v>151</v>
      </c>
    </row>
    <row r="3321" spans="1:6">
      <c r="A3321" s="19" t="s">
        <v>211</v>
      </c>
      <c r="B3321" s="1" t="s">
        <v>212</v>
      </c>
      <c r="C3321" t="str">
        <f>RIGHT(A3321,(LEN(A3321)-15))</f>
        <v>3000</v>
      </c>
      <c r="F3321" s="19" t="str">
        <f>CONCATENATE("[td]",VLOOKUP(IF((COUNTA(D3294)&gt;0),D3294,VALUE(C3294)),'Lookup tables'!$A$2:$B$42,2,FALSE))</f>
        <v>[td]hyfsad</v>
      </c>
    </row>
    <row r="3322" spans="1:6">
      <c r="A3322" s="19" t="s">
        <v>239</v>
      </c>
      <c r="B3322" s="1" t="s">
        <v>214</v>
      </c>
      <c r="C3322" t="str">
        <f>RIGHT(A3322,(LEN(A3322)-5))</f>
        <v>0</v>
      </c>
      <c r="F3322" s="19" t="s">
        <v>215</v>
      </c>
    </row>
    <row r="3323" spans="1:6" ht="14.4">
      <c r="A3323" s="19" t="s">
        <v>240</v>
      </c>
      <c r="B3323" s="1" t="s">
        <v>217</v>
      </c>
      <c r="C3323" t="str">
        <f>RIGHT(A3323,(LEN(A3323)-8))</f>
        <v>0</v>
      </c>
      <c r="F3323" t="str">
        <f t="shared" ref="F3323:F3386" si="928">IF((COUNTA(D3323)&gt;0),CONCATENATE("Övrigt: ",D3323),"")</f>
        <v/>
      </c>
    </row>
    <row r="3324" spans="1:6">
      <c r="A3324" s="19" t="s">
        <v>847</v>
      </c>
      <c r="B3324" s="11" t="s">
        <v>135</v>
      </c>
      <c r="C3324" s="19" t="str">
        <f>MID(A3324,8,(LEN(A3324)-8))</f>
        <v>258561354</v>
      </c>
      <c r="F3324" s="19" t="str">
        <f t="shared" ref="F3324:F3387" si="929">CONCATENATE("[hr][b]",C3325,"[/b] ","[playerid=",C3324,"]")</f>
        <v>[hr][b]Kent Grundhall[/b] [playerid=258561354]</v>
      </c>
    </row>
    <row r="3325" spans="1:6" ht="14.4">
      <c r="A3325" s="19" t="s">
        <v>848</v>
      </c>
      <c r="B3325" s="11" t="s">
        <v>138</v>
      </c>
      <c r="C3325" s="19" t="str">
        <f>RIGHT(A3325,(LEN(A3325)-5))</f>
        <v>Kent Grundhall</v>
      </c>
      <c r="F3325" t="str">
        <f t="shared" ref="F3325" si="930">CONCATENATE(C3326," år och ",C3327," dagar, TSI = ",C3341,", Lön = ",C3340)</f>
        <v>27 år och 9 dagar, TSI = 332500, Lön = 414700</v>
      </c>
    </row>
    <row r="3326" spans="1:6" ht="14.4">
      <c r="A3326" s="19" t="s">
        <v>220</v>
      </c>
      <c r="B3326" s="1" t="s">
        <v>140</v>
      </c>
      <c r="C3326" t="str">
        <f>RIGHT(A3326,(LEN(A3326)-4))</f>
        <v>27</v>
      </c>
      <c r="F3326" t="str">
        <f>CONCATENATE(VLOOKUP(IF((COUNTA(D3329)&gt;0),D3329,VALUE(C3329)),'Lookup tables'!$A$2:$B$42,2,FALSE)," form, ",VLOOKUP(IF((COUNTA(D3330)&gt;0),D3330,VALUE(C3330)),'Lookup tables'!$A$2:$B$42,2,FALSE)," kondition, ",VLOOKUP(IF((COUNTA(D3338)&gt;0),D3338,VALUE(C3338)),'Lookup tables'!$A$2:$B$42,2,FALSE)," rutin")</f>
        <v>ypperlig form, enastående kondition, övernaturlig rutin</v>
      </c>
    </row>
    <row r="3327" spans="1:6" ht="14.4">
      <c r="A3327" s="19" t="s">
        <v>462</v>
      </c>
      <c r="B3327" s="1" t="s">
        <v>143</v>
      </c>
      <c r="C3327" t="str">
        <f>RIGHT(A3327,(LEN(A3327)-8))</f>
        <v>9</v>
      </c>
      <c r="F3327" t="str">
        <f>CONCATENATE(IF((COUNTA(C3350)&gt;0),CONCATENATE(C3350,", "),""),IF((LEN(C3357)&gt;0),CONCATENATE(VLOOKUP(VALUE(C3357),'Lookup tables'!$D$25:$E$27,2,FALSE),", "),""),CONCATENATE(VLOOKUP(VALUE(C3339),'Lookup tables'!$A$2:$B$42,2,FALSE)," ledarförmåga, "),CONCATENATE(VLOOKUP(C3352,'Lookup tables'!$D$29:$E$34,2,FALSE),", "),IF(AND((VALUE(C3328)&lt;0),(COUNTA(D3328)&lt;1)),"ingen skada",CONCATENATE("[b]skada +",IF((COUNTA(D3328)&gt;0),D3328,C3328),"[/b]")))</f>
        <v>ypperlig ledarförmåga, sympatisk kille, ingen skada</v>
      </c>
    </row>
    <row r="3328" spans="1:6" ht="14.4">
      <c r="A3328" s="19" t="s">
        <v>144</v>
      </c>
      <c r="B3328" s="1" t="s">
        <v>145</v>
      </c>
      <c r="C3328" t="str">
        <f t="shared" ref="C3328:C3346" si="931">RIGHT(A3328,(LEN(A3328)-4))</f>
        <v>-1</v>
      </c>
      <c r="F3328" t="s">
        <v>146</v>
      </c>
    </row>
    <row r="3329" spans="1:6">
      <c r="A3329" s="19" t="s">
        <v>222</v>
      </c>
      <c r="B3329" s="1" t="s">
        <v>148</v>
      </c>
      <c r="C3329" t="str">
        <f t="shared" si="931"/>
        <v>6</v>
      </c>
      <c r="F3329" s="19" t="str">
        <f t="shared" ref="F3329:F3392" si="932">CONCATENATE("[th]",B3330)</f>
        <v>[th]Kondition</v>
      </c>
    </row>
    <row r="3330" spans="1:6">
      <c r="A3330" s="19" t="s">
        <v>223</v>
      </c>
      <c r="B3330" s="1" t="s">
        <v>150</v>
      </c>
      <c r="C3330" t="str">
        <f t="shared" si="931"/>
        <v>7</v>
      </c>
      <c r="F3330" s="19" t="s">
        <v>151</v>
      </c>
    </row>
    <row r="3331" spans="1:6">
      <c r="A3331" s="19" t="s">
        <v>463</v>
      </c>
      <c r="B3331" s="1" t="s">
        <v>153</v>
      </c>
      <c r="C3331" t="str">
        <f t="shared" si="931"/>
        <v>14</v>
      </c>
      <c r="F3331" s="19" t="str">
        <f>CONCATENATE("[td]",VLOOKUP(IF((COUNTA(D3330)&gt;0),D3330,VALUE(C3330)),'Lookup tables'!$A$2:$B$42,2,FALSE))</f>
        <v>[td]enastående</v>
      </c>
    </row>
    <row r="3332" spans="1:6">
      <c r="A3332" s="19" t="s">
        <v>320</v>
      </c>
      <c r="B3332" s="1" t="s">
        <v>155</v>
      </c>
      <c r="C3332" t="str">
        <f t="shared" si="931"/>
        <v>4</v>
      </c>
      <c r="F3332" s="19" t="s">
        <v>141</v>
      </c>
    </row>
    <row r="3333" spans="1:6">
      <c r="A3333" s="19" t="s">
        <v>415</v>
      </c>
      <c r="B3333" s="1" t="s">
        <v>157</v>
      </c>
      <c r="C3333" t="str">
        <f t="shared" si="931"/>
        <v>12</v>
      </c>
      <c r="F3333" s="19" t="str">
        <f t="shared" ref="F3333" si="933">CONCATENATE("[th]",B3337)</f>
        <v>[th]Målvakt</v>
      </c>
    </row>
    <row r="3334" spans="1:6">
      <c r="A3334" s="19" t="s">
        <v>833</v>
      </c>
      <c r="B3334" s="1" t="s">
        <v>159</v>
      </c>
      <c r="C3334" t="str">
        <f t="shared" si="931"/>
        <v>17</v>
      </c>
      <c r="F3334" s="19" t="s">
        <v>151</v>
      </c>
    </row>
    <row r="3335" spans="1:6">
      <c r="A3335" s="19" t="s">
        <v>359</v>
      </c>
      <c r="B3335" s="1" t="s">
        <v>161</v>
      </c>
      <c r="C3335" t="str">
        <f t="shared" si="931"/>
        <v>3</v>
      </c>
      <c r="F3335" s="19" t="str">
        <f>CONCATENATE("[td]",VLOOKUP(IF((COUNTA(D3337)&gt;0),D3337,VALUE(C3337)),'Lookup tables'!$A$2:$B$42,2,FALSE))</f>
        <v>[td]katastrofal</v>
      </c>
    </row>
    <row r="3336" spans="1:6">
      <c r="A3336" s="19" t="s">
        <v>716</v>
      </c>
      <c r="B3336" s="1" t="s">
        <v>163</v>
      </c>
      <c r="C3336" t="str">
        <f t="shared" si="931"/>
        <v>3</v>
      </c>
      <c r="F3336" s="19" t="s">
        <v>164</v>
      </c>
    </row>
    <row r="3337" spans="1:6">
      <c r="A3337" s="19" t="s">
        <v>287</v>
      </c>
      <c r="B3337" s="1" t="s">
        <v>166</v>
      </c>
      <c r="C3337" t="str">
        <f t="shared" si="931"/>
        <v>1</v>
      </c>
      <c r="F3337" s="19" t="s">
        <v>136</v>
      </c>
    </row>
    <row r="3338" spans="1:6">
      <c r="A3338" s="19" t="s">
        <v>288</v>
      </c>
      <c r="B3338" s="1" t="s">
        <v>168</v>
      </c>
      <c r="C3338" t="str">
        <f t="shared" si="931"/>
        <v>12</v>
      </c>
      <c r="F3338" s="19" t="str">
        <f t="shared" ref="F3338" si="934">CONCATENATE("[th]",B3331)</f>
        <v>[th]Spelupplägg</v>
      </c>
    </row>
    <row r="3339" spans="1:6">
      <c r="A3339" s="19" t="s">
        <v>169</v>
      </c>
      <c r="B3339" s="1" t="s">
        <v>170</v>
      </c>
      <c r="C3339" t="str">
        <f t="shared" si="931"/>
        <v>6</v>
      </c>
      <c r="F3339" s="19" t="s">
        <v>151</v>
      </c>
    </row>
    <row r="3340" spans="1:6">
      <c r="A3340" s="19" t="s">
        <v>849</v>
      </c>
      <c r="B3340" s="1" t="s">
        <v>172</v>
      </c>
      <c r="C3340" t="str">
        <f t="shared" si="931"/>
        <v>414700</v>
      </c>
      <c r="F3340" s="19" t="str">
        <f>CONCATENATE("[td]",VLOOKUP(IF((COUNTA(D3331)&gt;0),D3331,VALUE(C3331)),'Lookup tables'!$A$2:$B$42,2,FALSE))</f>
        <v>[td]himmelsk</v>
      </c>
    </row>
    <row r="3341" spans="1:6">
      <c r="A3341" s="19" t="s">
        <v>850</v>
      </c>
      <c r="B3341" s="1" t="s">
        <v>174</v>
      </c>
      <c r="C3341" t="str">
        <f t="shared" si="931"/>
        <v>332500</v>
      </c>
      <c r="F3341" s="19" t="s">
        <v>141</v>
      </c>
    </row>
    <row r="3342" spans="1:6">
      <c r="A3342" s="19" t="s">
        <v>507</v>
      </c>
      <c r="B3342" s="1" t="s">
        <v>176</v>
      </c>
      <c r="C3342" t="str">
        <f t="shared" si="931"/>
        <v>57</v>
      </c>
      <c r="F3342" s="19" t="str">
        <f t="shared" ref="F3342" si="935">CONCATENATE("[th]",B3333)</f>
        <v>[th]Framspel</v>
      </c>
    </row>
    <row r="3343" spans="1:6">
      <c r="A3343" s="19" t="s">
        <v>177</v>
      </c>
      <c r="B3343" s="1" t="s">
        <v>178</v>
      </c>
      <c r="C3343" t="str">
        <f t="shared" si="931"/>
        <v>0</v>
      </c>
      <c r="F3343" s="19" t="s">
        <v>151</v>
      </c>
    </row>
    <row r="3344" spans="1:6">
      <c r="A3344" s="19" t="s">
        <v>179</v>
      </c>
      <c r="B3344" s="1" t="s">
        <v>180</v>
      </c>
      <c r="C3344" t="str">
        <f t="shared" si="931"/>
        <v>0</v>
      </c>
      <c r="F3344" s="19" t="str">
        <f>CONCATENATE("[td]",VLOOKUP(IF((COUNTA(D3333)&gt;0),D3333,VALUE(C3333)),'Lookup tables'!$A$2:$B$42,2,FALSE))</f>
        <v>[td]övernaturlig</v>
      </c>
    </row>
    <row r="3345" spans="1:6">
      <c r="A3345" s="19" t="s">
        <v>181</v>
      </c>
      <c r="B3345" s="1" t="s">
        <v>182</v>
      </c>
      <c r="C3345" t="str">
        <f t="shared" si="931"/>
        <v>0</v>
      </c>
      <c r="F3345" s="19" t="s">
        <v>164</v>
      </c>
    </row>
    <row r="3346" spans="1:6">
      <c r="A3346" s="19" t="s">
        <v>405</v>
      </c>
      <c r="B3346" s="1" t="s">
        <v>184</v>
      </c>
      <c r="C3346" t="str">
        <f t="shared" si="931"/>
        <v>1</v>
      </c>
      <c r="F3346" s="19" t="s">
        <v>136</v>
      </c>
    </row>
    <row r="3347" spans="1:6">
      <c r="A3347" s="19" t="s">
        <v>185</v>
      </c>
      <c r="B3347" s="1" t="s">
        <v>186</v>
      </c>
      <c r="C3347" t="str">
        <f>RIGHT(A3347,(LEN(A3347)-10))</f>
        <v>1</v>
      </c>
      <c r="F3347" s="19" t="str">
        <f t="shared" ref="F3347" si="936">CONCATENATE("[th]",B3334)</f>
        <v>[th]Ytter</v>
      </c>
    </row>
    <row r="3348" spans="1:6">
      <c r="A3348" s="19" t="s">
        <v>187</v>
      </c>
      <c r="B3348" s="1" t="s">
        <v>188</v>
      </c>
      <c r="C3348" t="str">
        <f>RIGHT(A3348,(LEN(A3348)-9))</f>
        <v>0</v>
      </c>
      <c r="F3348" s="19" t="s">
        <v>151</v>
      </c>
    </row>
    <row r="3349" spans="1:6">
      <c r="A3349" s="19" t="s">
        <v>363</v>
      </c>
      <c r="B3349" s="1" t="s">
        <v>190</v>
      </c>
      <c r="C3349" t="str">
        <f>RIGHT(A3349,(LEN(A3349)-11))</f>
        <v>5</v>
      </c>
      <c r="F3349" s="19" t="str">
        <f>CONCATENATE("[td]",VLOOKUP(IF((COUNTA(D3334)&gt;0),D3334,VALUE(C3334)),'Lookup tables'!$A$2:$B$42,2,FALSE))</f>
        <v>[td]mytomspunnen</v>
      </c>
    </row>
    <row r="3350" spans="1:6">
      <c r="A3350" s="19" t="s">
        <v>364</v>
      </c>
      <c r="B3350" s="1" t="s">
        <v>190</v>
      </c>
      <c r="F3350" s="19" t="s">
        <v>141</v>
      </c>
    </row>
    <row r="3351" spans="1:6">
      <c r="A3351" s="19" t="s">
        <v>330</v>
      </c>
      <c r="B3351" s="1" t="s">
        <v>193</v>
      </c>
      <c r="C3351" t="str">
        <f>RIGHT(A3351,(LEN(A3351)-11))</f>
        <v>2</v>
      </c>
      <c r="F3351" s="19" t="str">
        <f t="shared" ref="F3351" si="937">CONCATENATE("[th]",B3336)</f>
        <v>[th]Försvar</v>
      </c>
    </row>
    <row r="3352" spans="1:6">
      <c r="A3352" s="19" t="s">
        <v>331</v>
      </c>
      <c r="B3352" s="1" t="s">
        <v>193</v>
      </c>
      <c r="C3352" t="str">
        <f>RIGHT(A3352,(LEN(A3352)-16))</f>
        <v>pleasant guy</v>
      </c>
      <c r="F3352" s="19" t="s">
        <v>151</v>
      </c>
    </row>
    <row r="3353" spans="1:6">
      <c r="A3353" s="19" t="s">
        <v>272</v>
      </c>
      <c r="B3353" s="1" t="s">
        <v>196</v>
      </c>
      <c r="C3353" t="str">
        <f>RIGHT(A3353,(LEN(A3353)-8))</f>
        <v>1</v>
      </c>
      <c r="F3353" s="19" t="str">
        <f>CONCATENATE("[td]",VLOOKUP(IF((COUNTA(D3336)&gt;0),D3336,VALUE(C3336)),'Lookup tables'!$A$2:$B$42,2,FALSE))</f>
        <v>[td]dålig</v>
      </c>
    </row>
    <row r="3354" spans="1:6">
      <c r="A3354" s="19" t="s">
        <v>273</v>
      </c>
      <c r="B3354" s="1" t="s">
        <v>196</v>
      </c>
      <c r="C3354" t="str">
        <f>RIGHT(A3354,(LEN(A3354)-13))</f>
        <v>dishonest</v>
      </c>
      <c r="F3354" s="19" t="s">
        <v>164</v>
      </c>
    </row>
    <row r="3355" spans="1:6">
      <c r="A3355" s="19" t="s">
        <v>258</v>
      </c>
      <c r="B3355" s="1" t="s">
        <v>199</v>
      </c>
      <c r="C3355" t="str">
        <f>RIGHT(A3355,(LEN(A3355)-15))</f>
        <v>1</v>
      </c>
      <c r="F3355" s="19" t="s">
        <v>136</v>
      </c>
    </row>
    <row r="3356" spans="1:6">
      <c r="A3356" s="19" t="s">
        <v>259</v>
      </c>
      <c r="B3356" s="1" t="s">
        <v>199</v>
      </c>
      <c r="C3356" t="str">
        <f>RIGHT(A3356,(LEN(A3356)-20))</f>
        <v>calm</v>
      </c>
      <c r="F3356" s="19" t="str">
        <f t="shared" ref="F3356" si="938">CONCATENATE("[th]",B3332)</f>
        <v>[th]Målgörare</v>
      </c>
    </row>
    <row r="3357" spans="1:6">
      <c r="A3357" s="19" t="s">
        <v>237</v>
      </c>
      <c r="B3357" s="1" t="s">
        <v>202</v>
      </c>
      <c r="C3357" t="str">
        <f>RIGHT(A3357,(LEN(A3357)-12))</f>
        <v/>
      </c>
      <c r="F3357" s="19" t="s">
        <v>151</v>
      </c>
    </row>
    <row r="3358" spans="1:6">
      <c r="A3358" s="19" t="s">
        <v>238</v>
      </c>
      <c r="B3358" s="1" t="s">
        <v>204</v>
      </c>
      <c r="C3358" t="str">
        <f>RIGHT(A3358,(LEN(A3358)-13))</f>
        <v/>
      </c>
      <c r="F3358" s="19" t="str">
        <f>CONCATENATE("[td]",VLOOKUP(IF((COUNTA(D3332)&gt;0),D3332,VALUE(C3332)),'Lookup tables'!$A$2:$B$42,2,FALSE))</f>
        <v>[td]hyfsad</v>
      </c>
    </row>
    <row r="3359" spans="1:6">
      <c r="A3359" s="19" t="s">
        <v>205</v>
      </c>
      <c r="B3359" s="1" t="s">
        <v>206</v>
      </c>
      <c r="C3359" t="str">
        <f>RIGHT(A3359,(LEN(A3359)-7))</f>
        <v>0</v>
      </c>
      <c r="F3359" s="19" t="s">
        <v>141</v>
      </c>
    </row>
    <row r="3360" spans="1:6">
      <c r="A3360" s="19" t="s">
        <v>841</v>
      </c>
      <c r="B3360" s="1" t="s">
        <v>208</v>
      </c>
      <c r="C3360" t="str">
        <f>RIGHT(A3360,(LEN(A3360)-13))</f>
        <v>7</v>
      </c>
      <c r="F3360" s="19" t="str">
        <f t="shared" ref="F3360" si="939">CONCATENATE("[th]",B3335)</f>
        <v>[th]Fasta situationer</v>
      </c>
    </row>
    <row r="3361" spans="1:6">
      <c r="A3361" s="19" t="s">
        <v>209</v>
      </c>
      <c r="B3361" s="1" t="s">
        <v>210</v>
      </c>
      <c r="C3361" t="str">
        <f>RIGHT(A3361,(LEN(A3361)-15))</f>
        <v>0</v>
      </c>
      <c r="F3361" s="19" t="s">
        <v>151</v>
      </c>
    </row>
    <row r="3362" spans="1:6">
      <c r="A3362" s="19" t="s">
        <v>211</v>
      </c>
      <c r="B3362" s="1" t="s">
        <v>212</v>
      </c>
      <c r="C3362" t="str">
        <f>RIGHT(A3362,(LEN(A3362)-15))</f>
        <v>3000</v>
      </c>
      <c r="F3362" s="19" t="str">
        <f>CONCATENATE("[td]",VLOOKUP(IF((COUNTA(D3335)&gt;0),D3335,VALUE(C3335)),'Lookup tables'!$A$2:$B$42,2,FALSE))</f>
        <v>[td]dålig</v>
      </c>
    </row>
    <row r="3363" spans="1:6">
      <c r="A3363" s="19" t="s">
        <v>366</v>
      </c>
      <c r="B3363" s="1" t="s">
        <v>214</v>
      </c>
      <c r="C3363" t="str">
        <f>RIGHT(A3363,(LEN(A3363)-5))</f>
        <v>2</v>
      </c>
      <c r="F3363" s="19" t="s">
        <v>215</v>
      </c>
    </row>
    <row r="3364" spans="1:6" ht="14.4">
      <c r="A3364" s="19" t="s">
        <v>851</v>
      </c>
      <c r="B3364" s="1" t="s">
        <v>217</v>
      </c>
      <c r="C3364" t="str">
        <f>RIGHT(A3364,(LEN(A3364)-8))</f>
        <v>25</v>
      </c>
      <c r="F3364" t="str">
        <f t="shared" ref="F3364:F3427" si="940">IF((COUNTA(D3364)&gt;0),CONCATENATE("Övrigt: ",D3364),"")</f>
        <v/>
      </c>
    </row>
    <row r="3365" spans="1:6">
      <c r="A3365" s="19" t="s">
        <v>276</v>
      </c>
      <c r="B3365" s="11" t="s">
        <v>135</v>
      </c>
      <c r="C3365" s="19" t="str">
        <f>MID(A3365,8,(LEN(A3365)-8))</f>
        <v>192033814</v>
      </c>
      <c r="F3365" s="19" t="str">
        <f t="shared" ref="F3365:F3428" si="941">CONCATENATE("[hr][b]",C3366,"[/b] ","[playerid=",C3365,"]")</f>
        <v>[hr][b]Kjell 'Chefen' Anderström[/b] [playerid=192033814]</v>
      </c>
    </row>
    <row r="3366" spans="1:6" ht="14.4">
      <c r="A3366" s="19" t="s">
        <v>277</v>
      </c>
      <c r="B3366" s="11" t="s">
        <v>138</v>
      </c>
      <c r="C3366" s="19" t="str">
        <f>RIGHT(A3366,(LEN(A3366)-5))</f>
        <v>Kjell 'Chefen' Anderström</v>
      </c>
      <c r="F3366" t="str">
        <f t="shared" ref="F3366" si="942">CONCATENATE(C3367," år och ",C3368," dagar, TSI = ",C3382,", Lön = ",C3381)</f>
        <v>32 år och 21 dagar, TSI = 129520, Lön = 655800</v>
      </c>
    </row>
    <row r="3367" spans="1:6" ht="14.4">
      <c r="A3367" s="19" t="s">
        <v>278</v>
      </c>
      <c r="B3367" s="1" t="s">
        <v>140</v>
      </c>
      <c r="C3367" t="str">
        <f>RIGHT(A3367,(LEN(A3367)-4))</f>
        <v>32</v>
      </c>
      <c r="F3367" t="str">
        <f>CONCATENATE(VLOOKUP(IF((COUNTA(D3370)&gt;0),D3370,VALUE(C3370)),'Lookup tables'!$A$2:$B$42,2,FALSE)," form, ",VLOOKUP(IF((COUNTA(D3371)&gt;0),D3371,VALUE(C3371)),'Lookup tables'!$A$2:$B$42,2,FALSE)," kondition, ",VLOOKUP(IF((COUNTA(D3379)&gt;0),D3379,VALUE(C3379)),'Lookup tables'!$A$2:$B$42,2,FALSE)," rutin")</f>
        <v>bra form, enastående kondition, övernaturlig rutin</v>
      </c>
    </row>
    <row r="3368" spans="1:6" ht="14.4">
      <c r="A3368" s="19" t="s">
        <v>613</v>
      </c>
      <c r="B3368" s="1" t="s">
        <v>143</v>
      </c>
      <c r="C3368" t="str">
        <f>RIGHT(A3368,(LEN(A3368)-8))</f>
        <v>21</v>
      </c>
      <c r="F3368" t="str">
        <f>CONCATENATE(IF((COUNTA(C3391)&gt;0),CONCATENATE(C3391,", "),""),IF((LEN(C3398)&gt;0),CONCATENATE(VLOOKUP(VALUE(C3398),'Lookup tables'!$D$25:$E$27,2,FALSE),", "),""),CONCATENATE(VLOOKUP(VALUE(C3380),'Lookup tables'!$A$2:$B$42,2,FALSE)," ledarförmåga, "),CONCATENATE(VLOOKUP(C3393,'Lookup tables'!$D$29:$E$34,2,FALSE),", "),IF(AND((VALUE(C3369)&lt;0),(COUNTA(D3369)&lt;1)),"ingen skada",CONCATENATE("[b]skada +",IF((COUNTA(D3369)&gt;0),D3369,C3369),"[/b]")))</f>
        <v>balanserad tränare, enastående ledarförmåga, kontroversiell person, ingen skada</v>
      </c>
    </row>
    <row r="3369" spans="1:6" ht="14.4">
      <c r="A3369" s="19" t="s">
        <v>144</v>
      </c>
      <c r="B3369" s="1" t="s">
        <v>145</v>
      </c>
      <c r="C3369" t="str">
        <f t="shared" ref="C3369:C3387" si="943">RIGHT(A3369,(LEN(A3369)-4))</f>
        <v>-1</v>
      </c>
      <c r="F3369" t="s">
        <v>146</v>
      </c>
    </row>
    <row r="3370" spans="1:6">
      <c r="A3370" s="19" t="s">
        <v>280</v>
      </c>
      <c r="B3370" s="1" t="s">
        <v>148</v>
      </c>
      <c r="C3370" t="str">
        <f t="shared" si="943"/>
        <v>5</v>
      </c>
      <c r="F3370" s="19" t="str">
        <f t="shared" ref="F3370:F3433" si="944">CONCATENATE("[th]",B3371)</f>
        <v>[th]Kondition</v>
      </c>
    </row>
    <row r="3371" spans="1:6">
      <c r="A3371" s="19" t="s">
        <v>223</v>
      </c>
      <c r="B3371" s="1" t="s">
        <v>150</v>
      </c>
      <c r="C3371" t="str">
        <f t="shared" si="943"/>
        <v>7</v>
      </c>
      <c r="F3371" s="19" t="s">
        <v>151</v>
      </c>
    </row>
    <row r="3372" spans="1:6">
      <c r="A3372" s="19" t="s">
        <v>281</v>
      </c>
      <c r="B3372" s="1" t="s">
        <v>153</v>
      </c>
      <c r="C3372" t="str">
        <f t="shared" si="943"/>
        <v>18</v>
      </c>
      <c r="F3372" s="19" t="str">
        <f>CONCATENATE("[td]",VLOOKUP(IF((COUNTA(D3371)&gt;0),D3371,VALUE(C3371)),'Lookup tables'!$A$2:$B$42,2,FALSE))</f>
        <v>[td]enastående</v>
      </c>
    </row>
    <row r="3373" spans="1:6">
      <c r="A3373" s="19" t="s">
        <v>282</v>
      </c>
      <c r="B3373" s="1" t="s">
        <v>155</v>
      </c>
      <c r="C3373" t="str">
        <f t="shared" si="943"/>
        <v>2</v>
      </c>
      <c r="F3373" s="19" t="s">
        <v>141</v>
      </c>
    </row>
    <row r="3374" spans="1:6">
      <c r="A3374" s="19" t="s">
        <v>283</v>
      </c>
      <c r="B3374" s="1" t="s">
        <v>157</v>
      </c>
      <c r="C3374" t="str">
        <f t="shared" si="943"/>
        <v>13</v>
      </c>
      <c r="F3374" s="19" t="str">
        <f t="shared" ref="F3374" si="945">CONCATENATE("[th]",B3378)</f>
        <v>[th]Målvakt</v>
      </c>
    </row>
    <row r="3375" spans="1:6">
      <c r="A3375" s="19" t="s">
        <v>284</v>
      </c>
      <c r="B3375" s="1" t="s">
        <v>159</v>
      </c>
      <c r="C3375" t="str">
        <f t="shared" si="943"/>
        <v>3</v>
      </c>
      <c r="F3375" s="19" t="s">
        <v>151</v>
      </c>
    </row>
    <row r="3376" spans="1:6">
      <c r="A3376" s="19" t="s">
        <v>285</v>
      </c>
      <c r="B3376" s="1" t="s">
        <v>161</v>
      </c>
      <c r="C3376" t="str">
        <f t="shared" si="943"/>
        <v>8</v>
      </c>
      <c r="F3376" s="19" t="str">
        <f>CONCATENATE("[td]",VLOOKUP(IF((COUNTA(D3378)&gt;0),D3378,VALUE(C3378)),'Lookup tables'!$A$2:$B$42,2,FALSE))</f>
        <v>[td]katastrofal</v>
      </c>
    </row>
    <row r="3377" spans="1:6">
      <c r="A3377" s="19" t="s">
        <v>286</v>
      </c>
      <c r="B3377" s="1" t="s">
        <v>163</v>
      </c>
      <c r="C3377" t="str">
        <f t="shared" si="943"/>
        <v>4</v>
      </c>
      <c r="F3377" s="19" t="s">
        <v>164</v>
      </c>
    </row>
    <row r="3378" spans="1:6">
      <c r="A3378" s="19" t="s">
        <v>287</v>
      </c>
      <c r="B3378" s="1" t="s">
        <v>166</v>
      </c>
      <c r="C3378" t="str">
        <f t="shared" si="943"/>
        <v>1</v>
      </c>
      <c r="F3378" s="19" t="s">
        <v>136</v>
      </c>
    </row>
    <row r="3379" spans="1:6">
      <c r="A3379" s="19" t="s">
        <v>288</v>
      </c>
      <c r="B3379" s="1" t="s">
        <v>168</v>
      </c>
      <c r="C3379" t="str">
        <f t="shared" si="943"/>
        <v>12</v>
      </c>
      <c r="F3379" s="19" t="str">
        <f t="shared" ref="F3379" si="946">CONCATENATE("[th]",B3372)</f>
        <v>[th]Spelupplägg</v>
      </c>
    </row>
    <row r="3380" spans="1:6">
      <c r="A3380" s="19" t="s">
        <v>289</v>
      </c>
      <c r="B3380" s="1" t="s">
        <v>170</v>
      </c>
      <c r="C3380" t="str">
        <f t="shared" si="943"/>
        <v>7</v>
      </c>
      <c r="F3380" s="19" t="s">
        <v>151</v>
      </c>
    </row>
    <row r="3381" spans="1:6">
      <c r="A3381" s="19" t="s">
        <v>290</v>
      </c>
      <c r="B3381" s="1" t="s">
        <v>172</v>
      </c>
      <c r="C3381" t="str">
        <f t="shared" si="943"/>
        <v>655800</v>
      </c>
      <c r="F3381" s="19" t="str">
        <f>CONCATENATE("[td]",VLOOKUP(IF((COUNTA(D3372)&gt;0),D3372,VALUE(C3372)),'Lookup tables'!$A$2:$B$42,2,FALSE))</f>
        <v>[td]magisk</v>
      </c>
    </row>
    <row r="3382" spans="1:6">
      <c r="A3382" s="19" t="s">
        <v>614</v>
      </c>
      <c r="B3382" s="1" t="s">
        <v>174</v>
      </c>
      <c r="C3382" t="str">
        <f t="shared" si="943"/>
        <v>129520</v>
      </c>
      <c r="F3382" s="19" t="s">
        <v>141</v>
      </c>
    </row>
    <row r="3383" spans="1:6">
      <c r="A3383" s="19" t="s">
        <v>292</v>
      </c>
      <c r="B3383" s="1" t="s">
        <v>176</v>
      </c>
      <c r="C3383" t="str">
        <f t="shared" si="943"/>
        <v>51</v>
      </c>
      <c r="F3383" s="19" t="str">
        <f t="shared" ref="F3383" si="947">CONCATENATE("[th]",B3374)</f>
        <v>[th]Framspel</v>
      </c>
    </row>
    <row r="3384" spans="1:6">
      <c r="A3384" s="19" t="s">
        <v>177</v>
      </c>
      <c r="B3384" s="1" t="s">
        <v>178</v>
      </c>
      <c r="C3384" t="str">
        <f t="shared" si="943"/>
        <v>0</v>
      </c>
      <c r="F3384" s="19" t="s">
        <v>151</v>
      </c>
    </row>
    <row r="3385" spans="1:6">
      <c r="A3385" s="19" t="s">
        <v>179</v>
      </c>
      <c r="B3385" s="1" t="s">
        <v>180</v>
      </c>
      <c r="C3385" t="str">
        <f t="shared" si="943"/>
        <v>0</v>
      </c>
      <c r="F3385" s="19" t="str">
        <f>CONCATENATE("[td]",VLOOKUP(IF((COUNTA(D3374)&gt;0),D3374,VALUE(C3374)),'Lookup tables'!$A$2:$B$42,2,FALSE))</f>
        <v>[td]oförglömlig</v>
      </c>
    </row>
    <row r="3386" spans="1:6">
      <c r="A3386" s="19" t="s">
        <v>181</v>
      </c>
      <c r="B3386" s="1" t="s">
        <v>182</v>
      </c>
      <c r="C3386" t="str">
        <f t="shared" si="943"/>
        <v>0</v>
      </c>
      <c r="F3386" s="19" t="s">
        <v>164</v>
      </c>
    </row>
    <row r="3387" spans="1:6">
      <c r="A3387" s="19" t="s">
        <v>183</v>
      </c>
      <c r="B3387" s="1" t="s">
        <v>184</v>
      </c>
      <c r="C3387" t="str">
        <f t="shared" si="943"/>
        <v>0</v>
      </c>
      <c r="F3387" s="19" t="s">
        <v>136</v>
      </c>
    </row>
    <row r="3388" spans="1:6">
      <c r="A3388" s="19" t="s">
        <v>185</v>
      </c>
      <c r="B3388" s="1" t="s">
        <v>186</v>
      </c>
      <c r="C3388" t="str">
        <f>RIGHT(A3388,(LEN(A3388)-10))</f>
        <v>1</v>
      </c>
      <c r="F3388" s="19" t="str">
        <f t="shared" ref="F3388" si="948">CONCATENATE("[th]",B3375)</f>
        <v>[th]Ytter</v>
      </c>
    </row>
    <row r="3389" spans="1:6">
      <c r="A3389" s="19" t="s">
        <v>187</v>
      </c>
      <c r="B3389" s="1" t="s">
        <v>188</v>
      </c>
      <c r="C3389" t="str">
        <f>RIGHT(A3389,(LEN(A3389)-9))</f>
        <v>0</v>
      </c>
      <c r="F3389" s="19" t="s">
        <v>151</v>
      </c>
    </row>
    <row r="3390" spans="1:6">
      <c r="A3390" s="19" t="s">
        <v>189</v>
      </c>
      <c r="B3390" s="1" t="s">
        <v>190</v>
      </c>
      <c r="C3390" t="str">
        <f>RIGHT(A3390,(LEN(A3390)-11))</f>
        <v>0</v>
      </c>
      <c r="F3390" s="19" t="str">
        <f>CONCATENATE("[td]",VLOOKUP(IF((COUNTA(D3375)&gt;0),D3375,VALUE(C3375)),'Lookup tables'!$A$2:$B$42,2,FALSE))</f>
        <v>[td]dålig</v>
      </c>
    </row>
    <row r="3391" spans="1:6">
      <c r="A3391" s="19" t="s">
        <v>191</v>
      </c>
      <c r="B3391" s="1" t="s">
        <v>190</v>
      </c>
      <c r="F3391" s="19" t="s">
        <v>141</v>
      </c>
    </row>
    <row r="3392" spans="1:6">
      <c r="A3392" s="19" t="s">
        <v>293</v>
      </c>
      <c r="B3392" s="1" t="s">
        <v>193</v>
      </c>
      <c r="C3392" t="str">
        <f>RIGHT(A3392,(LEN(A3392)-11))</f>
        <v>1</v>
      </c>
      <c r="F3392" s="19" t="str">
        <f t="shared" ref="F3392" si="949">CONCATENATE("[th]",B3377)</f>
        <v>[th]Försvar</v>
      </c>
    </row>
    <row r="3393" spans="1:6">
      <c r="A3393" s="19" t="s">
        <v>294</v>
      </c>
      <c r="B3393" s="1" t="s">
        <v>193</v>
      </c>
      <c r="C3393" t="str">
        <f>RIGHT(A3393,(LEN(A3393)-16))</f>
        <v>controversial person</v>
      </c>
      <c r="F3393" s="19" t="s">
        <v>151</v>
      </c>
    </row>
    <row r="3394" spans="1:6">
      <c r="A3394" s="19" t="s">
        <v>195</v>
      </c>
      <c r="B3394" s="1" t="s">
        <v>196</v>
      </c>
      <c r="C3394" t="str">
        <f>RIGHT(A3394,(LEN(A3394)-8))</f>
        <v>2</v>
      </c>
      <c r="F3394" s="19" t="str">
        <f>CONCATENATE("[td]",VLOOKUP(IF((COUNTA(D3377)&gt;0),D3377,VALUE(C3377)),'Lookup tables'!$A$2:$B$42,2,FALSE))</f>
        <v>[td]hyfsad</v>
      </c>
    </row>
    <row r="3395" spans="1:6">
      <c r="A3395" s="19" t="s">
        <v>197</v>
      </c>
      <c r="B3395" s="1" t="s">
        <v>196</v>
      </c>
      <c r="C3395" t="str">
        <f>RIGHT(A3395,(LEN(A3395)-13))</f>
        <v>honest</v>
      </c>
      <c r="F3395" s="19" t="s">
        <v>164</v>
      </c>
    </row>
    <row r="3396" spans="1:6">
      <c r="A3396" s="19" t="s">
        <v>295</v>
      </c>
      <c r="B3396" s="1" t="s">
        <v>199</v>
      </c>
      <c r="C3396" t="str">
        <f>RIGHT(A3396,(LEN(A3396)-15))</f>
        <v>3</v>
      </c>
      <c r="F3396" s="19" t="s">
        <v>136</v>
      </c>
    </row>
    <row r="3397" spans="1:6">
      <c r="A3397" s="19" t="s">
        <v>296</v>
      </c>
      <c r="B3397" s="1" t="s">
        <v>199</v>
      </c>
      <c r="C3397" t="str">
        <f>RIGHT(A3397,(LEN(A3397)-20))</f>
        <v>temperamental</v>
      </c>
      <c r="F3397" s="19" t="str">
        <f t="shared" ref="F3397" si="950">CONCATENATE("[th]",B3373)</f>
        <v>[th]Målgörare</v>
      </c>
    </row>
    <row r="3398" spans="1:6">
      <c r="A3398" s="19" t="s">
        <v>297</v>
      </c>
      <c r="B3398" s="1" t="s">
        <v>202</v>
      </c>
      <c r="C3398" t="str">
        <f>RIGHT(A3398,(LEN(A3398)-12))</f>
        <v>2</v>
      </c>
      <c r="F3398" s="19" t="s">
        <v>151</v>
      </c>
    </row>
    <row r="3399" spans="1:6">
      <c r="A3399" s="19" t="s">
        <v>298</v>
      </c>
      <c r="B3399" s="1" t="s">
        <v>204</v>
      </c>
      <c r="C3399" t="str">
        <f>RIGHT(A3399,(LEN(A3399)-13))</f>
        <v>7</v>
      </c>
      <c r="F3399" s="19" t="str">
        <f>CONCATENATE("[td]",VLOOKUP(IF((COUNTA(D3373)&gt;0),D3373,VALUE(C3373)),'Lookup tables'!$A$2:$B$42,2,FALSE))</f>
        <v>[td]usel</v>
      </c>
    </row>
    <row r="3400" spans="1:6">
      <c r="A3400" s="19" t="s">
        <v>205</v>
      </c>
      <c r="B3400" s="1" t="s">
        <v>206</v>
      </c>
      <c r="C3400" t="str">
        <f>RIGHT(A3400,(LEN(A3400)-7))</f>
        <v>0</v>
      </c>
      <c r="F3400" s="19" t="s">
        <v>141</v>
      </c>
    </row>
    <row r="3401" spans="1:6">
      <c r="A3401" s="19" t="s">
        <v>299</v>
      </c>
      <c r="B3401" s="1" t="s">
        <v>208</v>
      </c>
      <c r="C3401" t="str">
        <f>RIGHT(A3401,(LEN(A3401)-13))</f>
        <v>10</v>
      </c>
      <c r="F3401" s="19" t="str">
        <f t="shared" ref="F3401" si="951">CONCATENATE("[th]",B3376)</f>
        <v>[th]Fasta situationer</v>
      </c>
    </row>
    <row r="3402" spans="1:6">
      <c r="A3402" s="19" t="s">
        <v>209</v>
      </c>
      <c r="B3402" s="1" t="s">
        <v>210</v>
      </c>
      <c r="C3402" t="str">
        <f>RIGHT(A3402,(LEN(A3402)-15))</f>
        <v>0</v>
      </c>
      <c r="F3402" s="19" t="s">
        <v>151</v>
      </c>
    </row>
    <row r="3403" spans="1:6">
      <c r="A3403" s="19" t="s">
        <v>211</v>
      </c>
      <c r="B3403" s="1" t="s">
        <v>212</v>
      </c>
      <c r="C3403" t="str">
        <f>RIGHT(A3403,(LEN(A3403)-15))</f>
        <v>3000</v>
      </c>
      <c r="F3403" s="19" t="str">
        <f>CONCATENATE("[td]",VLOOKUP(IF((COUNTA(D3376)&gt;0),D3376,VALUE(C3376)),'Lookup tables'!$A$2:$B$42,2,FALSE))</f>
        <v>[td]fenomenal</v>
      </c>
    </row>
    <row r="3404" spans="1:6">
      <c r="A3404" s="19" t="s">
        <v>615</v>
      </c>
      <c r="B3404" s="1" t="s">
        <v>214</v>
      </c>
      <c r="C3404" t="str">
        <f>RIGHT(A3404,(LEN(A3404)-5))</f>
        <v>11</v>
      </c>
      <c r="F3404" s="19" t="s">
        <v>215</v>
      </c>
    </row>
    <row r="3405" spans="1:6" ht="14.4">
      <c r="A3405" s="19" t="s">
        <v>240</v>
      </c>
      <c r="B3405" s="1" t="s">
        <v>217</v>
      </c>
      <c r="C3405" t="str">
        <f>RIGHT(A3405,(LEN(A3405)-8))</f>
        <v>0</v>
      </c>
      <c r="F3405" t="str">
        <f t="shared" ref="F3405:F3468" si="952">IF((COUNTA(D3405)&gt;0),CONCATENATE("Övrigt: ",D3405),"")</f>
        <v/>
      </c>
    </row>
    <row r="3406" spans="1:6">
      <c r="A3406" s="19" t="s">
        <v>852</v>
      </c>
      <c r="B3406" s="11" t="s">
        <v>135</v>
      </c>
      <c r="C3406" s="19" t="str">
        <f>MID(A3406,8,(LEN(A3406)-8))</f>
        <v>202208268</v>
      </c>
      <c r="F3406" s="19" t="str">
        <f t="shared" ref="F3406:F3469" si="953">CONCATENATE("[hr][b]",C3407,"[/b] ","[playerid=",C3406,"]")</f>
        <v>[hr][b]Lars 'La Primadonna' Carlsson[/b] [playerid=202208268]</v>
      </c>
    </row>
    <row r="3407" spans="1:6" ht="14.4">
      <c r="A3407" s="19" t="s">
        <v>853</v>
      </c>
      <c r="B3407" s="11" t="s">
        <v>138</v>
      </c>
      <c r="C3407" s="19" t="str">
        <f>RIGHT(A3407,(LEN(A3407)-5))</f>
        <v>Lars 'La Primadonna' Carlsson</v>
      </c>
      <c r="F3407" t="str">
        <f t="shared" ref="F3407" si="954">CONCATENATE(C3408," år och ",C3409," dagar, TSI = ",C3423,", Lön = ",C3422)</f>
        <v>31 år och 64 dagar, TSI = 180470, Lön = 448500</v>
      </c>
    </row>
    <row r="3408" spans="1:6" ht="14.4">
      <c r="A3408" s="19" t="s">
        <v>139</v>
      </c>
      <c r="B3408" s="1" t="s">
        <v>140</v>
      </c>
      <c r="C3408" t="str">
        <f>RIGHT(A3408,(LEN(A3408)-4))</f>
        <v>31</v>
      </c>
      <c r="F3408" t="str">
        <f>CONCATENATE(VLOOKUP(IF((COUNTA(D3411)&gt;0),D3411,VALUE(C3411)),'Lookup tables'!$A$2:$B$42,2,FALSE)," form, ",VLOOKUP(IF((COUNTA(D3412)&gt;0),D3412,VALUE(C3412)),'Lookup tables'!$A$2:$B$42,2,FALSE)," kondition, ",VLOOKUP(IF((COUNTA(D3420)&gt;0),D3420,VALUE(C3420)),'Lookup tables'!$A$2:$B$42,2,FALSE)," rutin")</f>
        <v>bra form, fenomenal kondition, gudomlig rutin</v>
      </c>
    </row>
    <row r="3409" spans="1:6" ht="14.4">
      <c r="A3409" s="19" t="s">
        <v>854</v>
      </c>
      <c r="B3409" s="1" t="s">
        <v>143</v>
      </c>
      <c r="C3409" t="str">
        <f>RIGHT(A3409,(LEN(A3409)-8))</f>
        <v>64</v>
      </c>
      <c r="F3409" t="str">
        <f>CONCATENATE(IF((COUNTA(C3432)&gt;0),CONCATENATE(C3432,", "),""),IF((LEN(C3439)&gt;0),CONCATENATE(VLOOKUP(VALUE(C3439),'Lookup tables'!$D$25:$E$27,2,FALSE),", "),""),CONCATENATE(VLOOKUP(VALUE(C3421),'Lookup tables'!$A$2:$B$42,2,FALSE)," ledarförmåga, "),CONCATENATE(VLOOKUP(C3434,'Lookup tables'!$D$29:$E$34,2,FALSE),", "),IF(AND((VALUE(C3410)&lt;0),(COUNTA(D3410)&lt;1)),"ingen skada",CONCATENATE("[b]skada +",IF((COUNTA(D3410)&gt;0),D3410,C3410),"[/b]")))</f>
        <v>hyfsad ledarförmåga, sympatisk kille, ingen skada</v>
      </c>
    </row>
    <row r="3410" spans="1:6" ht="14.4">
      <c r="A3410" s="19" t="s">
        <v>144</v>
      </c>
      <c r="B3410" s="1" t="s">
        <v>145</v>
      </c>
      <c r="C3410" t="str">
        <f t="shared" ref="C3410:C3428" si="955">RIGHT(A3410,(LEN(A3410)-4))</f>
        <v>-1</v>
      </c>
      <c r="F3410" t="s">
        <v>146</v>
      </c>
    </row>
    <row r="3411" spans="1:6">
      <c r="A3411" s="19" t="s">
        <v>280</v>
      </c>
      <c r="B3411" s="1" t="s">
        <v>148</v>
      </c>
      <c r="C3411" t="str">
        <f t="shared" si="955"/>
        <v>5</v>
      </c>
      <c r="F3411" s="19" t="str">
        <f t="shared" ref="F3411:F3474" si="956">CONCATENATE("[th]",B3412)</f>
        <v>[th]Kondition</v>
      </c>
    </row>
    <row r="3412" spans="1:6">
      <c r="A3412" s="19" t="s">
        <v>370</v>
      </c>
      <c r="B3412" s="1" t="s">
        <v>150</v>
      </c>
      <c r="C3412" t="str">
        <f t="shared" si="955"/>
        <v>8</v>
      </c>
      <c r="F3412" s="19" t="s">
        <v>151</v>
      </c>
    </row>
    <row r="3413" spans="1:6">
      <c r="A3413" s="19" t="s">
        <v>832</v>
      </c>
      <c r="B3413" s="1" t="s">
        <v>153</v>
      </c>
      <c r="C3413" t="str">
        <f t="shared" si="955"/>
        <v>16</v>
      </c>
      <c r="F3413" s="19" t="str">
        <f>CONCATENATE("[td]",VLOOKUP(IF((COUNTA(D3412)&gt;0),D3412,VALUE(C3412)),'Lookup tables'!$A$2:$B$42,2,FALSE))</f>
        <v>[td]fenomenal</v>
      </c>
    </row>
    <row r="3414" spans="1:6">
      <c r="A3414" s="19" t="s">
        <v>358</v>
      </c>
      <c r="B3414" s="1" t="s">
        <v>155</v>
      </c>
      <c r="C3414" t="str">
        <f t="shared" si="955"/>
        <v>3</v>
      </c>
      <c r="F3414" s="19" t="s">
        <v>141</v>
      </c>
    </row>
    <row r="3415" spans="1:6">
      <c r="A3415" s="19" t="s">
        <v>400</v>
      </c>
      <c r="B3415" s="1" t="s">
        <v>157</v>
      </c>
      <c r="C3415" t="str">
        <f t="shared" si="955"/>
        <v>6</v>
      </c>
      <c r="F3415" s="19" t="str">
        <f t="shared" ref="F3415" si="957">CONCATENATE("[th]",B3419)</f>
        <v>[th]Målvakt</v>
      </c>
    </row>
    <row r="3416" spans="1:6">
      <c r="A3416" s="19" t="s">
        <v>833</v>
      </c>
      <c r="B3416" s="1" t="s">
        <v>159</v>
      </c>
      <c r="C3416" t="str">
        <f t="shared" si="955"/>
        <v>17</v>
      </c>
      <c r="F3416" s="19" t="s">
        <v>151</v>
      </c>
    </row>
    <row r="3417" spans="1:6">
      <c r="A3417" s="19" t="s">
        <v>359</v>
      </c>
      <c r="B3417" s="1" t="s">
        <v>161</v>
      </c>
      <c r="C3417" t="str">
        <f t="shared" si="955"/>
        <v>3</v>
      </c>
      <c r="F3417" s="19" t="str">
        <f>CONCATENATE("[td]",VLOOKUP(IF((COUNTA(D3419)&gt;0),D3419,VALUE(C3419)),'Lookup tables'!$A$2:$B$42,2,FALSE))</f>
        <v>[td]katastrofal</v>
      </c>
    </row>
    <row r="3418" spans="1:6">
      <c r="A3418" s="19" t="s">
        <v>568</v>
      </c>
      <c r="B3418" s="1" t="s">
        <v>163</v>
      </c>
      <c r="C3418" t="str">
        <f t="shared" si="955"/>
        <v>6</v>
      </c>
      <c r="F3418" s="19" t="s">
        <v>164</v>
      </c>
    </row>
    <row r="3419" spans="1:6">
      <c r="A3419" s="19" t="s">
        <v>287</v>
      </c>
      <c r="B3419" s="1" t="s">
        <v>166</v>
      </c>
      <c r="C3419" t="str">
        <f t="shared" si="955"/>
        <v>1</v>
      </c>
      <c r="F3419" s="19" t="s">
        <v>136</v>
      </c>
    </row>
    <row r="3420" spans="1:6">
      <c r="A3420" s="19" t="s">
        <v>167</v>
      </c>
      <c r="B3420" s="1" t="s">
        <v>168</v>
      </c>
      <c r="C3420" t="str">
        <f t="shared" si="955"/>
        <v>20</v>
      </c>
      <c r="F3420" s="19" t="str">
        <f t="shared" ref="F3420" si="958">CONCATENATE("[th]",B3413)</f>
        <v>[th]Spelupplägg</v>
      </c>
    </row>
    <row r="3421" spans="1:6">
      <c r="A3421" s="19" t="s">
        <v>401</v>
      </c>
      <c r="B3421" s="1" t="s">
        <v>170</v>
      </c>
      <c r="C3421" t="str">
        <f t="shared" si="955"/>
        <v>4</v>
      </c>
      <c r="F3421" s="19" t="s">
        <v>151</v>
      </c>
    </row>
    <row r="3422" spans="1:6">
      <c r="A3422" s="19" t="s">
        <v>855</v>
      </c>
      <c r="B3422" s="1" t="s">
        <v>172</v>
      </c>
      <c r="C3422" t="str">
        <f t="shared" si="955"/>
        <v>448500</v>
      </c>
      <c r="F3422" s="19" t="str">
        <f>CONCATENATE("[td]",VLOOKUP(IF((COUNTA(D3413)&gt;0),D3413,VALUE(C3413)),'Lookup tables'!$A$2:$B$42,2,FALSE))</f>
        <v>[td]utomjordisk</v>
      </c>
    </row>
    <row r="3423" spans="1:6">
      <c r="A3423" s="19" t="s">
        <v>856</v>
      </c>
      <c r="B3423" s="1" t="s">
        <v>174</v>
      </c>
      <c r="C3423" t="str">
        <f t="shared" si="955"/>
        <v>180470</v>
      </c>
      <c r="F3423" s="19" t="s">
        <v>141</v>
      </c>
    </row>
    <row r="3424" spans="1:6">
      <c r="A3424" s="19" t="s">
        <v>836</v>
      </c>
      <c r="B3424" s="1" t="s">
        <v>176</v>
      </c>
      <c r="C3424" t="str">
        <f t="shared" si="955"/>
        <v>63</v>
      </c>
      <c r="F3424" s="19" t="str">
        <f t="shared" ref="F3424" si="959">CONCATENATE("[th]",B3415)</f>
        <v>[th]Framspel</v>
      </c>
    </row>
    <row r="3425" spans="1:6">
      <c r="A3425" s="19" t="s">
        <v>177</v>
      </c>
      <c r="B3425" s="1" t="s">
        <v>178</v>
      </c>
      <c r="C3425" t="str">
        <f t="shared" si="955"/>
        <v>0</v>
      </c>
      <c r="F3425" s="19" t="s">
        <v>151</v>
      </c>
    </row>
    <row r="3426" spans="1:6">
      <c r="A3426" s="19" t="s">
        <v>179</v>
      </c>
      <c r="B3426" s="1" t="s">
        <v>180</v>
      </c>
      <c r="C3426" t="str">
        <f t="shared" si="955"/>
        <v>0</v>
      </c>
      <c r="F3426" s="19" t="str">
        <f>CONCATENATE("[td]",VLOOKUP(IF((COUNTA(D3415)&gt;0),D3415,VALUE(C3415)),'Lookup tables'!$A$2:$B$42,2,FALSE))</f>
        <v>[td]ypperlig</v>
      </c>
    </row>
    <row r="3427" spans="1:6">
      <c r="A3427" s="19" t="s">
        <v>181</v>
      </c>
      <c r="B3427" s="1" t="s">
        <v>182</v>
      </c>
      <c r="C3427" t="str">
        <f t="shared" si="955"/>
        <v>0</v>
      </c>
      <c r="F3427" s="19" t="s">
        <v>164</v>
      </c>
    </row>
    <row r="3428" spans="1:6">
      <c r="A3428" s="19" t="s">
        <v>183</v>
      </c>
      <c r="B3428" s="1" t="s">
        <v>184</v>
      </c>
      <c r="C3428" t="str">
        <f t="shared" si="955"/>
        <v>0</v>
      </c>
      <c r="F3428" s="19" t="s">
        <v>136</v>
      </c>
    </row>
    <row r="3429" spans="1:6">
      <c r="A3429" s="19" t="s">
        <v>185</v>
      </c>
      <c r="B3429" s="1" t="s">
        <v>186</v>
      </c>
      <c r="C3429" t="str">
        <f>RIGHT(A3429,(LEN(A3429)-10))</f>
        <v>1</v>
      </c>
      <c r="F3429" s="19" t="str">
        <f t="shared" ref="F3429" si="960">CONCATENATE("[th]",B3416)</f>
        <v>[th]Ytter</v>
      </c>
    </row>
    <row r="3430" spans="1:6">
      <c r="A3430" s="19" t="s">
        <v>187</v>
      </c>
      <c r="B3430" s="1" t="s">
        <v>188</v>
      </c>
      <c r="C3430" t="str">
        <f>RIGHT(A3430,(LEN(A3430)-9))</f>
        <v>0</v>
      </c>
      <c r="F3430" s="19" t="s">
        <v>151</v>
      </c>
    </row>
    <row r="3431" spans="1:6">
      <c r="A3431" s="19" t="s">
        <v>406</v>
      </c>
      <c r="B3431" s="1" t="s">
        <v>190</v>
      </c>
      <c r="C3431" t="str">
        <f>RIGHT(A3431,(LEN(A3431)-11))</f>
        <v>2</v>
      </c>
      <c r="F3431" s="19" t="str">
        <f>CONCATENATE("[td]",VLOOKUP(IF((COUNTA(D3416)&gt;0),D3416,VALUE(C3416)),'Lookup tables'!$A$2:$B$42,2,FALSE))</f>
        <v>[td]mytomspunnen</v>
      </c>
    </row>
    <row r="3432" spans="1:6">
      <c r="A3432" s="19" t="s">
        <v>407</v>
      </c>
      <c r="B3432" s="1" t="s">
        <v>190</v>
      </c>
      <c r="F3432" s="19" t="s">
        <v>141</v>
      </c>
    </row>
    <row r="3433" spans="1:6">
      <c r="A3433" s="19" t="s">
        <v>330</v>
      </c>
      <c r="B3433" s="1" t="s">
        <v>193</v>
      </c>
      <c r="C3433" t="str">
        <f>RIGHT(A3433,(LEN(A3433)-11))</f>
        <v>2</v>
      </c>
      <c r="F3433" s="19" t="str">
        <f t="shared" ref="F3433" si="961">CONCATENATE("[th]",B3418)</f>
        <v>[th]Försvar</v>
      </c>
    </row>
    <row r="3434" spans="1:6">
      <c r="A3434" s="19" t="s">
        <v>331</v>
      </c>
      <c r="B3434" s="1" t="s">
        <v>193</v>
      </c>
      <c r="C3434" t="str">
        <f>RIGHT(A3434,(LEN(A3434)-16))</f>
        <v>pleasant guy</v>
      </c>
      <c r="F3434" s="19" t="s">
        <v>151</v>
      </c>
    </row>
    <row r="3435" spans="1:6">
      <c r="A3435" s="19" t="s">
        <v>235</v>
      </c>
      <c r="B3435" s="1" t="s">
        <v>196</v>
      </c>
      <c r="C3435" t="str">
        <f>RIGHT(A3435,(LEN(A3435)-8))</f>
        <v>3</v>
      </c>
      <c r="F3435" s="19" t="str">
        <f>CONCATENATE("[td]",VLOOKUP(IF((COUNTA(D3418)&gt;0),D3418,VALUE(C3418)),'Lookup tables'!$A$2:$B$42,2,FALSE))</f>
        <v>[td]ypperlig</v>
      </c>
    </row>
    <row r="3436" spans="1:6">
      <c r="A3436" s="19" t="s">
        <v>236</v>
      </c>
      <c r="B3436" s="1" t="s">
        <v>196</v>
      </c>
      <c r="C3436" t="str">
        <f>RIGHT(A3436,(LEN(A3436)-13))</f>
        <v>upright</v>
      </c>
      <c r="F3436" s="19" t="s">
        <v>164</v>
      </c>
    </row>
    <row r="3437" spans="1:6">
      <c r="A3437" s="19" t="s">
        <v>274</v>
      </c>
      <c r="B3437" s="1" t="s">
        <v>199</v>
      </c>
      <c r="C3437" t="str">
        <f>RIGHT(A3437,(LEN(A3437)-15))</f>
        <v>2</v>
      </c>
      <c r="F3437" s="19" t="s">
        <v>136</v>
      </c>
    </row>
    <row r="3438" spans="1:6">
      <c r="A3438" s="19" t="s">
        <v>275</v>
      </c>
      <c r="B3438" s="1" t="s">
        <v>199</v>
      </c>
      <c r="C3438" t="str">
        <f>RIGHT(A3438,(LEN(A3438)-20))</f>
        <v>balanced</v>
      </c>
      <c r="F3438" s="19" t="str">
        <f t="shared" ref="F3438" si="962">CONCATENATE("[th]",B3414)</f>
        <v>[th]Målgörare</v>
      </c>
    </row>
    <row r="3439" spans="1:6">
      <c r="A3439" s="19" t="s">
        <v>237</v>
      </c>
      <c r="B3439" s="1" t="s">
        <v>202</v>
      </c>
      <c r="C3439" t="str">
        <f>RIGHT(A3439,(LEN(A3439)-12))</f>
        <v/>
      </c>
      <c r="F3439" s="19" t="s">
        <v>151</v>
      </c>
    </row>
    <row r="3440" spans="1:6">
      <c r="A3440" s="19" t="s">
        <v>238</v>
      </c>
      <c r="B3440" s="1" t="s">
        <v>204</v>
      </c>
      <c r="C3440" t="str">
        <f>RIGHT(A3440,(LEN(A3440)-13))</f>
        <v/>
      </c>
      <c r="F3440" s="19" t="str">
        <f>CONCATENATE("[td]",VLOOKUP(IF((COUNTA(D3414)&gt;0),D3414,VALUE(C3414)),'Lookup tables'!$A$2:$B$42,2,FALSE))</f>
        <v>[td]dålig</v>
      </c>
    </row>
    <row r="3441" spans="1:6">
      <c r="A3441" s="19" t="s">
        <v>205</v>
      </c>
      <c r="B3441" s="1" t="s">
        <v>206</v>
      </c>
      <c r="C3441" t="str">
        <f>RIGHT(A3441,(LEN(A3441)-7))</f>
        <v>0</v>
      </c>
      <c r="F3441" s="19" t="s">
        <v>141</v>
      </c>
    </row>
    <row r="3442" spans="1:6">
      <c r="A3442" s="19" t="s">
        <v>351</v>
      </c>
      <c r="B3442" s="1" t="s">
        <v>208</v>
      </c>
      <c r="C3442" t="str">
        <f>RIGHT(A3442,(LEN(A3442)-13))</f>
        <v>100</v>
      </c>
      <c r="F3442" s="19" t="str">
        <f t="shared" ref="F3442" si="963">CONCATENATE("[th]",B3417)</f>
        <v>[th]Fasta situationer</v>
      </c>
    </row>
    <row r="3443" spans="1:6">
      <c r="A3443" s="19" t="s">
        <v>209</v>
      </c>
      <c r="B3443" s="1" t="s">
        <v>210</v>
      </c>
      <c r="C3443" t="str">
        <f>RIGHT(A3443,(LEN(A3443)-15))</f>
        <v>0</v>
      </c>
      <c r="F3443" s="19" t="s">
        <v>151</v>
      </c>
    </row>
    <row r="3444" spans="1:6">
      <c r="A3444" s="19" t="s">
        <v>211</v>
      </c>
      <c r="B3444" s="1" t="s">
        <v>212</v>
      </c>
      <c r="C3444" t="str">
        <f>RIGHT(A3444,(LEN(A3444)-15))</f>
        <v>3000</v>
      </c>
      <c r="F3444" s="19" t="str">
        <f>CONCATENATE("[td]",VLOOKUP(IF((COUNTA(D3417)&gt;0),D3417,VALUE(C3417)),'Lookup tables'!$A$2:$B$42,2,FALSE))</f>
        <v>[td]dålig</v>
      </c>
    </row>
    <row r="3445" spans="1:6">
      <c r="A3445" s="19" t="s">
        <v>857</v>
      </c>
      <c r="B3445" s="1" t="s">
        <v>214</v>
      </c>
      <c r="C3445" t="str">
        <f>RIGHT(A3445,(LEN(A3445)-5))</f>
        <v>25</v>
      </c>
      <c r="F3445" s="19" t="s">
        <v>215</v>
      </c>
    </row>
    <row r="3446" spans="1:6" ht="14.4">
      <c r="A3446" s="19" t="s">
        <v>240</v>
      </c>
      <c r="B3446" s="1" t="s">
        <v>217</v>
      </c>
      <c r="C3446" t="str">
        <f>RIGHT(A3446,(LEN(A3446)-8))</f>
        <v>0</v>
      </c>
      <c r="F3446" t="str">
        <f t="shared" ref="F3446:F3509" si="964">IF((COUNTA(D3446)&gt;0),CONCATENATE("Övrigt: ",D3446),"")</f>
        <v/>
      </c>
    </row>
    <row r="3447" spans="1:6">
      <c r="A3447" s="19" t="s">
        <v>858</v>
      </c>
      <c r="B3447" s="11" t="s">
        <v>135</v>
      </c>
      <c r="C3447" s="19" t="str">
        <f>MID(A3447,8,(LEN(A3447)-8))</f>
        <v>259813763</v>
      </c>
      <c r="F3447" s="19" t="str">
        <f t="shared" ref="F3447:F3510" si="965">CONCATENATE("[hr][b]",C3448,"[/b] ","[playerid=",C3447,"]")</f>
        <v>[hr][b]Māris Sunelis[/b] [playerid=259813763]</v>
      </c>
    </row>
    <row r="3448" spans="1:6" ht="14.4">
      <c r="A3448" s="19" t="s">
        <v>859</v>
      </c>
      <c r="B3448" s="11" t="s">
        <v>138</v>
      </c>
      <c r="C3448" s="19" t="str">
        <f>RIGHT(A3448,(LEN(A3448)-5))</f>
        <v>Māris Sunelis</v>
      </c>
      <c r="F3448" t="str">
        <f t="shared" ref="F3448" si="966">CONCATENATE(C3449," år och ",C3450," dagar, TSI = ",C3464,", Lön = ",C3463)</f>
        <v>27 år och 10 dagar, TSI = 433780, Lön = 983640</v>
      </c>
    </row>
    <row r="3449" spans="1:6" ht="14.4">
      <c r="A3449" s="19" t="s">
        <v>220</v>
      </c>
      <c r="B3449" s="1" t="s">
        <v>140</v>
      </c>
      <c r="C3449" t="str">
        <f>RIGHT(A3449,(LEN(A3449)-4))</f>
        <v>27</v>
      </c>
      <c r="F3449" t="str">
        <f>CONCATENATE(VLOOKUP(IF((COUNTA(D3452)&gt;0),D3452,VALUE(C3452)),'Lookup tables'!$A$2:$B$42,2,FALSE)," form, ",VLOOKUP(IF((COUNTA(D3453)&gt;0),D3453,VALUE(C3453)),'Lookup tables'!$A$2:$B$42,2,FALSE)," kondition, ",VLOOKUP(IF((COUNTA(D3461)&gt;0),D3461,VALUE(C3461)),'Lookup tables'!$A$2:$B$42,2,FALSE)," rutin")</f>
        <v>enastående form, fenomenal kondition, enastående rutin</v>
      </c>
    </row>
    <row r="3450" spans="1:6" ht="14.4">
      <c r="A3450" s="19" t="s">
        <v>860</v>
      </c>
      <c r="B3450" s="1" t="s">
        <v>143</v>
      </c>
      <c r="C3450" t="str">
        <f>RIGHT(A3450,(LEN(A3450)-8))</f>
        <v>10</v>
      </c>
      <c r="F3450" t="str">
        <f>CONCATENATE(IF((COUNTA(C3473)&gt;0),CONCATENATE(C3473,", "),""),IF((LEN(C3480)&gt;0),CONCATENATE(VLOOKUP(VALUE(C3480),'Lookup tables'!$D$25:$E$27,2,FALSE),", "),""),CONCATENATE(VLOOKUP(VALUE(C3462),'Lookup tables'!$A$2:$B$42,2,FALSE)," ledarförmåga, "),CONCATENATE(VLOOKUP(C3475,'Lookup tables'!$D$29:$E$34,2,FALSE),", "),IF(AND((VALUE(C3451)&lt;0),(COUNTA(D3451)&lt;1)),"ingen skada",CONCATENATE("[b]skada +",IF((COUNTA(D3451)&gt;0),D3451,C3451),"[/b]")))</f>
        <v>ypperlig ledarförmåga, genomsympatisk kille, ingen skada</v>
      </c>
    </row>
    <row r="3451" spans="1:6" ht="14.4">
      <c r="A3451" s="19" t="s">
        <v>144</v>
      </c>
      <c r="B3451" s="1" t="s">
        <v>145</v>
      </c>
      <c r="C3451" t="str">
        <f t="shared" ref="C3451:C3469" si="967">RIGHT(A3451,(LEN(A3451)-4))</f>
        <v>-1</v>
      </c>
      <c r="F3451" t="s">
        <v>146</v>
      </c>
    </row>
    <row r="3452" spans="1:6">
      <c r="A3452" s="19" t="s">
        <v>245</v>
      </c>
      <c r="B3452" s="1" t="s">
        <v>148</v>
      </c>
      <c r="C3452" t="str">
        <f t="shared" si="967"/>
        <v>7</v>
      </c>
      <c r="F3452" s="19" t="str">
        <f t="shared" ref="F3452:F3515" si="968">CONCATENATE("[th]",B3453)</f>
        <v>[th]Kondition</v>
      </c>
    </row>
    <row r="3453" spans="1:6">
      <c r="A3453" s="19" t="s">
        <v>370</v>
      </c>
      <c r="B3453" s="1" t="s">
        <v>150</v>
      </c>
      <c r="C3453" t="str">
        <f t="shared" si="967"/>
        <v>8</v>
      </c>
      <c r="F3453" s="19" t="s">
        <v>151</v>
      </c>
    </row>
    <row r="3454" spans="1:6">
      <c r="A3454" s="19" t="s">
        <v>534</v>
      </c>
      <c r="B3454" s="1" t="s">
        <v>153</v>
      </c>
      <c r="C3454" t="str">
        <f t="shared" si="967"/>
        <v>17</v>
      </c>
      <c r="F3454" s="19" t="str">
        <f>CONCATENATE("[td]",VLOOKUP(IF((COUNTA(D3453)&gt;0),D3453,VALUE(C3453)),'Lookup tables'!$A$2:$B$42,2,FALSE))</f>
        <v>[td]fenomenal</v>
      </c>
    </row>
    <row r="3455" spans="1:6">
      <c r="A3455" s="19" t="s">
        <v>320</v>
      </c>
      <c r="B3455" s="1" t="s">
        <v>155</v>
      </c>
      <c r="C3455" t="str">
        <f t="shared" si="967"/>
        <v>4</v>
      </c>
      <c r="F3455" s="19" t="s">
        <v>141</v>
      </c>
    </row>
    <row r="3456" spans="1:6">
      <c r="A3456" s="19" t="s">
        <v>426</v>
      </c>
      <c r="B3456" s="1" t="s">
        <v>157</v>
      </c>
      <c r="C3456" t="str">
        <f t="shared" si="967"/>
        <v>9</v>
      </c>
      <c r="F3456" s="19" t="str">
        <f t="shared" ref="F3456" si="969">CONCATENATE("[th]",B3460)</f>
        <v>[th]Målvakt</v>
      </c>
    </row>
    <row r="3457" spans="1:6">
      <c r="A3457" s="19" t="s">
        <v>381</v>
      </c>
      <c r="B3457" s="1" t="s">
        <v>159</v>
      </c>
      <c r="C3457" t="str">
        <f t="shared" si="967"/>
        <v>15</v>
      </c>
      <c r="F3457" s="19" t="s">
        <v>151</v>
      </c>
    </row>
    <row r="3458" spans="1:6">
      <c r="A3458" s="19" t="s">
        <v>359</v>
      </c>
      <c r="B3458" s="1" t="s">
        <v>161</v>
      </c>
      <c r="C3458" t="str">
        <f t="shared" si="967"/>
        <v>3</v>
      </c>
      <c r="F3458" s="19" t="str">
        <f>CONCATENATE("[td]",VLOOKUP(IF((COUNTA(D3460)&gt;0),D3460,VALUE(C3460)),'Lookup tables'!$A$2:$B$42,2,FALSE))</f>
        <v>[td]katastrofal</v>
      </c>
    </row>
    <row r="3459" spans="1:6">
      <c r="A3459" s="19" t="s">
        <v>286</v>
      </c>
      <c r="B3459" s="1" t="s">
        <v>163</v>
      </c>
      <c r="C3459" t="str">
        <f t="shared" si="967"/>
        <v>4</v>
      </c>
      <c r="F3459" s="19" t="s">
        <v>164</v>
      </c>
    </row>
    <row r="3460" spans="1:6">
      <c r="A3460" s="19" t="s">
        <v>287</v>
      </c>
      <c r="B3460" s="1" t="s">
        <v>166</v>
      </c>
      <c r="C3460" t="str">
        <f t="shared" si="967"/>
        <v>1</v>
      </c>
      <c r="F3460" s="19" t="s">
        <v>136</v>
      </c>
    </row>
    <row r="3461" spans="1:6">
      <c r="A3461" s="19" t="s">
        <v>324</v>
      </c>
      <c r="B3461" s="1" t="s">
        <v>168</v>
      </c>
      <c r="C3461" t="str">
        <f t="shared" si="967"/>
        <v>7</v>
      </c>
      <c r="F3461" s="19" t="str">
        <f t="shared" ref="F3461" si="970">CONCATENATE("[th]",B3454)</f>
        <v>[th]Spelupplägg</v>
      </c>
    </row>
    <row r="3462" spans="1:6">
      <c r="A3462" s="19" t="s">
        <v>169</v>
      </c>
      <c r="B3462" s="1" t="s">
        <v>170</v>
      </c>
      <c r="C3462" t="str">
        <f t="shared" si="967"/>
        <v>6</v>
      </c>
      <c r="F3462" s="19" t="s">
        <v>151</v>
      </c>
    </row>
    <row r="3463" spans="1:6">
      <c r="A3463" s="19" t="s">
        <v>861</v>
      </c>
      <c r="B3463" s="1" t="s">
        <v>172</v>
      </c>
      <c r="C3463" t="str">
        <f t="shared" si="967"/>
        <v>983640</v>
      </c>
      <c r="F3463" s="19" t="str">
        <f>CONCATENATE("[td]",VLOOKUP(IF((COUNTA(D3454)&gt;0),D3454,VALUE(C3454)),'Lookup tables'!$A$2:$B$42,2,FALSE))</f>
        <v>[td]mytomspunnen</v>
      </c>
    </row>
    <row r="3464" spans="1:6">
      <c r="A3464" s="19" t="s">
        <v>862</v>
      </c>
      <c r="B3464" s="1" t="s">
        <v>174</v>
      </c>
      <c r="C3464" t="str">
        <f t="shared" si="967"/>
        <v>433780</v>
      </c>
      <c r="F3464" s="19" t="s">
        <v>141</v>
      </c>
    </row>
    <row r="3465" spans="1:6">
      <c r="A3465" s="19" t="s">
        <v>821</v>
      </c>
      <c r="B3465" s="1" t="s">
        <v>176</v>
      </c>
      <c r="C3465" t="str">
        <f t="shared" si="967"/>
        <v>39</v>
      </c>
      <c r="F3465" s="19" t="str">
        <f t="shared" ref="F3465" si="971">CONCATENATE("[th]",B3456)</f>
        <v>[th]Framspel</v>
      </c>
    </row>
    <row r="3466" spans="1:6">
      <c r="A3466" s="19" t="s">
        <v>177</v>
      </c>
      <c r="B3466" s="1" t="s">
        <v>178</v>
      </c>
      <c r="C3466" t="str">
        <f t="shared" si="967"/>
        <v>0</v>
      </c>
      <c r="F3466" s="19" t="s">
        <v>151</v>
      </c>
    </row>
    <row r="3467" spans="1:6">
      <c r="A3467" s="19" t="s">
        <v>179</v>
      </c>
      <c r="B3467" s="1" t="s">
        <v>180</v>
      </c>
      <c r="C3467" t="str">
        <f t="shared" si="967"/>
        <v>0</v>
      </c>
      <c r="F3467" s="19" t="str">
        <f>CONCATENATE("[td]",VLOOKUP(IF((COUNTA(D3456)&gt;0),D3456,VALUE(C3456)),'Lookup tables'!$A$2:$B$42,2,FALSE))</f>
        <v>[td]unik</v>
      </c>
    </row>
    <row r="3468" spans="1:6">
      <c r="A3468" s="19" t="s">
        <v>181</v>
      </c>
      <c r="B3468" s="1" t="s">
        <v>182</v>
      </c>
      <c r="C3468" t="str">
        <f t="shared" si="967"/>
        <v>0</v>
      </c>
      <c r="F3468" s="19" t="s">
        <v>164</v>
      </c>
    </row>
    <row r="3469" spans="1:6">
      <c r="A3469" s="19" t="s">
        <v>405</v>
      </c>
      <c r="B3469" s="1" t="s">
        <v>184</v>
      </c>
      <c r="C3469" t="str">
        <f t="shared" si="967"/>
        <v>1</v>
      </c>
      <c r="F3469" s="19" t="s">
        <v>136</v>
      </c>
    </row>
    <row r="3470" spans="1:6">
      <c r="A3470" s="19" t="s">
        <v>185</v>
      </c>
      <c r="B3470" s="1" t="s">
        <v>186</v>
      </c>
      <c r="C3470" t="str">
        <f>RIGHT(A3470,(LEN(A3470)-10))</f>
        <v>1</v>
      </c>
      <c r="F3470" s="19" t="str">
        <f t="shared" ref="F3470" si="972">CONCATENATE("[th]",B3457)</f>
        <v>[th]Ytter</v>
      </c>
    </row>
    <row r="3471" spans="1:6">
      <c r="A3471" s="19" t="s">
        <v>187</v>
      </c>
      <c r="B3471" s="1" t="s">
        <v>188</v>
      </c>
      <c r="C3471" t="str">
        <f>RIGHT(A3471,(LEN(A3471)-9))</f>
        <v>0</v>
      </c>
      <c r="F3471" s="19" t="s">
        <v>151</v>
      </c>
    </row>
    <row r="3472" spans="1:6">
      <c r="A3472" s="19" t="s">
        <v>189</v>
      </c>
      <c r="B3472" s="1" t="s">
        <v>190</v>
      </c>
      <c r="C3472" t="str">
        <f>RIGHT(A3472,(LEN(A3472)-11))</f>
        <v>0</v>
      </c>
      <c r="F3472" s="19" t="str">
        <f>CONCATENATE("[td]",VLOOKUP(IF((COUNTA(D3457)&gt;0),D3457,VALUE(C3457)),'Lookup tables'!$A$2:$B$42,2,FALSE))</f>
        <v>[td]titanisk</v>
      </c>
    </row>
    <row r="3473" spans="1:6">
      <c r="A3473" s="19" t="s">
        <v>191</v>
      </c>
      <c r="B3473" s="1" t="s">
        <v>190</v>
      </c>
      <c r="F3473" s="19" t="s">
        <v>141</v>
      </c>
    </row>
    <row r="3474" spans="1:6">
      <c r="A3474" s="19" t="s">
        <v>256</v>
      </c>
      <c r="B3474" s="1" t="s">
        <v>193</v>
      </c>
      <c r="C3474" t="str">
        <f>RIGHT(A3474,(LEN(A3474)-11))</f>
        <v>3</v>
      </c>
      <c r="F3474" s="19" t="str">
        <f t="shared" ref="F3474" si="973">CONCATENATE("[th]",B3459)</f>
        <v>[th]Försvar</v>
      </c>
    </row>
    <row r="3475" spans="1:6">
      <c r="A3475" s="19" t="s">
        <v>257</v>
      </c>
      <c r="B3475" s="1" t="s">
        <v>193</v>
      </c>
      <c r="C3475" t="str">
        <f>RIGHT(A3475,(LEN(A3475)-16))</f>
        <v>sympathetic guy</v>
      </c>
      <c r="F3475" s="19" t="s">
        <v>151</v>
      </c>
    </row>
    <row r="3476" spans="1:6">
      <c r="A3476" s="19" t="s">
        <v>195</v>
      </c>
      <c r="B3476" s="1" t="s">
        <v>196</v>
      </c>
      <c r="C3476" t="str">
        <f>RIGHT(A3476,(LEN(A3476)-8))</f>
        <v>2</v>
      </c>
      <c r="F3476" s="19" t="str">
        <f>CONCATENATE("[td]",VLOOKUP(IF((COUNTA(D3459)&gt;0),D3459,VALUE(C3459)),'Lookup tables'!$A$2:$B$42,2,FALSE))</f>
        <v>[td]hyfsad</v>
      </c>
    </row>
    <row r="3477" spans="1:6">
      <c r="A3477" s="19" t="s">
        <v>197</v>
      </c>
      <c r="B3477" s="1" t="s">
        <v>196</v>
      </c>
      <c r="C3477" t="str">
        <f>RIGHT(A3477,(LEN(A3477)-13))</f>
        <v>honest</v>
      </c>
      <c r="F3477" s="19" t="s">
        <v>164</v>
      </c>
    </row>
    <row r="3478" spans="1:6">
      <c r="A3478" s="19" t="s">
        <v>258</v>
      </c>
      <c r="B3478" s="1" t="s">
        <v>199</v>
      </c>
      <c r="C3478" t="str">
        <f>RIGHT(A3478,(LEN(A3478)-15))</f>
        <v>1</v>
      </c>
      <c r="F3478" s="19" t="s">
        <v>136</v>
      </c>
    </row>
    <row r="3479" spans="1:6">
      <c r="A3479" s="19" t="s">
        <v>259</v>
      </c>
      <c r="B3479" s="1" t="s">
        <v>199</v>
      </c>
      <c r="C3479" t="str">
        <f>RIGHT(A3479,(LEN(A3479)-20))</f>
        <v>calm</v>
      </c>
      <c r="F3479" s="19" t="str">
        <f t="shared" ref="F3479" si="974">CONCATENATE("[th]",B3455)</f>
        <v>[th]Målgörare</v>
      </c>
    </row>
    <row r="3480" spans="1:6">
      <c r="A3480" s="19" t="s">
        <v>237</v>
      </c>
      <c r="B3480" s="1" t="s">
        <v>202</v>
      </c>
      <c r="C3480" t="str">
        <f>RIGHT(A3480,(LEN(A3480)-12))</f>
        <v/>
      </c>
      <c r="F3480" s="19" t="s">
        <v>151</v>
      </c>
    </row>
    <row r="3481" spans="1:6">
      <c r="A3481" s="19" t="s">
        <v>238</v>
      </c>
      <c r="B3481" s="1" t="s">
        <v>204</v>
      </c>
      <c r="C3481" t="str">
        <f>RIGHT(A3481,(LEN(A3481)-13))</f>
        <v/>
      </c>
      <c r="F3481" s="19" t="str">
        <f>CONCATENATE("[td]",VLOOKUP(IF((COUNTA(D3455)&gt;0),D3455,VALUE(C3455)),'Lookup tables'!$A$2:$B$42,2,FALSE))</f>
        <v>[td]hyfsad</v>
      </c>
    </row>
    <row r="3482" spans="1:6">
      <c r="A3482" s="19" t="s">
        <v>205</v>
      </c>
      <c r="B3482" s="1" t="s">
        <v>206</v>
      </c>
      <c r="C3482" t="str">
        <f>RIGHT(A3482,(LEN(A3482)-7))</f>
        <v>0</v>
      </c>
      <c r="F3482" s="19" t="s">
        <v>141</v>
      </c>
    </row>
    <row r="3483" spans="1:6">
      <c r="A3483" s="19"/>
      <c r="B3483" s="1" t="s">
        <v>208</v>
      </c>
      <c r="C3483" t="e">
        <f>RIGHT(A3483,(LEN(A3483)-13))</f>
        <v>#VALUE!</v>
      </c>
      <c r="F3483" s="19" t="str">
        <f t="shared" ref="F3483" si="975">CONCATENATE("[th]",B3458)</f>
        <v>[th]Fasta situationer</v>
      </c>
    </row>
    <row r="3484" spans="1:6">
      <c r="A3484" s="19" t="s">
        <v>209</v>
      </c>
      <c r="B3484" s="1" t="s">
        <v>210</v>
      </c>
      <c r="C3484" t="str">
        <f>RIGHT(A3484,(LEN(A3484)-15))</f>
        <v>0</v>
      </c>
      <c r="F3484" s="19" t="s">
        <v>151</v>
      </c>
    </row>
    <row r="3485" spans="1:6">
      <c r="A3485" s="19" t="s">
        <v>211</v>
      </c>
      <c r="B3485" s="1" t="s">
        <v>212</v>
      </c>
      <c r="C3485" t="str">
        <f>RIGHT(A3485,(LEN(A3485)-15))</f>
        <v>3000</v>
      </c>
      <c r="F3485" s="19" t="str">
        <f>CONCATENATE("[td]",VLOOKUP(IF((COUNTA(D3458)&gt;0),D3458,VALUE(C3458)),'Lookup tables'!$A$2:$B$42,2,FALSE))</f>
        <v>[td]dålig</v>
      </c>
    </row>
    <row r="3486" spans="1:6">
      <c r="A3486" s="19" t="s">
        <v>366</v>
      </c>
      <c r="B3486" s="1" t="s">
        <v>214</v>
      </c>
      <c r="C3486" t="str">
        <f>RIGHT(A3486,(LEN(A3486)-5))</f>
        <v>2</v>
      </c>
      <c r="F3486" s="19" t="s">
        <v>215</v>
      </c>
    </row>
    <row r="3487" spans="1:6" ht="14.4">
      <c r="A3487" s="19" t="s">
        <v>686</v>
      </c>
      <c r="B3487" s="1" t="s">
        <v>217</v>
      </c>
      <c r="C3487" t="str">
        <f>RIGHT(A3487,(LEN(A3487)-8))</f>
        <v>9</v>
      </c>
      <c r="F3487" t="str">
        <f t="shared" ref="F3487:F3550" si="976">IF((COUNTA(D3487)&gt;0),CONCATENATE("Övrigt: ",D3487),"")</f>
        <v/>
      </c>
    </row>
    <row r="3488" spans="1:6">
      <c r="A3488" s="19" t="s">
        <v>863</v>
      </c>
      <c r="B3488" s="11" t="s">
        <v>135</v>
      </c>
      <c r="C3488" s="19" t="str">
        <f>MID(A3488,8,(LEN(A3488)-8))</f>
        <v>232175021</v>
      </c>
      <c r="F3488" s="19" t="str">
        <f t="shared" ref="F3488:F3551" si="977">CONCATENATE("[hr][b]",C3489,"[/b] ","[playerid=",C3488,"]")</f>
        <v>[hr][b]Martin 'Duvan' Duvstad[/b] [playerid=232175021]</v>
      </c>
    </row>
    <row r="3489" spans="1:6" ht="14.4">
      <c r="A3489" s="19" t="s">
        <v>864</v>
      </c>
      <c r="B3489" s="11" t="s">
        <v>138</v>
      </c>
      <c r="C3489" s="19" t="str">
        <f>RIGHT(A3489,(LEN(A3489)-5))</f>
        <v>Martin 'Duvan' Duvstad</v>
      </c>
      <c r="F3489" t="str">
        <f t="shared" ref="F3489" si="978">CONCATENATE(C3490," år och ",C3491," dagar, TSI = ",C3505,", Lön = ",C3504)</f>
        <v>29 år och 20 dagar, TSI = 289300, Lön = 501200</v>
      </c>
    </row>
    <row r="3490" spans="1:6" ht="14.4">
      <c r="A3490" s="19" t="s">
        <v>303</v>
      </c>
      <c r="B3490" s="1" t="s">
        <v>140</v>
      </c>
      <c r="C3490" t="str">
        <f>RIGHT(A3490,(LEN(A3490)-4))</f>
        <v>29</v>
      </c>
      <c r="F3490" t="str">
        <f>CONCATENATE(VLOOKUP(IF((COUNTA(D3493)&gt;0),D3493,VALUE(C3493)),'Lookup tables'!$A$2:$B$42,2,FALSE)," form, ",VLOOKUP(IF((COUNTA(D3494)&gt;0),D3494,VALUE(C3494)),'Lookup tables'!$A$2:$B$42,2,FALSE)," kondition, ",VLOOKUP(IF((COUNTA(D3502)&gt;0),D3502,VALUE(C3502)),'Lookup tables'!$A$2:$B$42,2,FALSE)," rutin")</f>
        <v>bra form, enastående kondition, himmelsk rutin</v>
      </c>
    </row>
    <row r="3491" spans="1:6" ht="14.4">
      <c r="A3491" s="19" t="s">
        <v>676</v>
      </c>
      <c r="B3491" s="1" t="s">
        <v>143</v>
      </c>
      <c r="C3491" t="str">
        <f>RIGHT(A3491,(LEN(A3491)-8))</f>
        <v>20</v>
      </c>
      <c r="F3491" t="str">
        <f>CONCATENATE(IF((COUNTA(C3514)&gt;0),CONCATENATE(C3514,", "),""),IF((LEN(C3521)&gt;0),CONCATENATE(VLOOKUP(VALUE(C3521),'Lookup tables'!$D$25:$E$27,2,FALSE),", "),""),CONCATENATE(VLOOKUP(VALUE(C3503),'Lookup tables'!$A$2:$B$42,2,FALSE)," ledarförmåga, "),CONCATENATE(VLOOKUP(C3516,'Lookup tables'!$D$29:$E$34,2,FALSE),", "),IF(AND((VALUE(C3492)&lt;0),(COUNTA(D3492)&lt;1)),"ingen skada",CONCATENATE("[b]skada +",IF((COUNTA(D3492)&gt;0),D3492,C3492),"[/b]")))</f>
        <v>usel ledarförmåga, otrevlig typ, ingen skada</v>
      </c>
    </row>
    <row r="3492" spans="1:6" ht="14.4">
      <c r="A3492" s="19" t="s">
        <v>144</v>
      </c>
      <c r="B3492" s="1" t="s">
        <v>145</v>
      </c>
      <c r="C3492" t="str">
        <f t="shared" ref="C3492:C3510" si="979">RIGHT(A3492,(LEN(A3492)-4))</f>
        <v>-1</v>
      </c>
      <c r="F3492" t="s">
        <v>146</v>
      </c>
    </row>
    <row r="3493" spans="1:6">
      <c r="A3493" s="19" t="s">
        <v>280</v>
      </c>
      <c r="B3493" s="1" t="s">
        <v>148</v>
      </c>
      <c r="C3493" t="str">
        <f t="shared" si="979"/>
        <v>5</v>
      </c>
      <c r="F3493" s="19" t="str">
        <f t="shared" ref="F3493:F3556" si="980">CONCATENATE("[th]",B3494)</f>
        <v>[th]Kondition</v>
      </c>
    </row>
    <row r="3494" spans="1:6">
      <c r="A3494" s="19" t="s">
        <v>223</v>
      </c>
      <c r="B3494" s="1" t="s">
        <v>150</v>
      </c>
      <c r="C3494" t="str">
        <f t="shared" si="979"/>
        <v>7</v>
      </c>
      <c r="F3494" s="19" t="s">
        <v>151</v>
      </c>
    </row>
    <row r="3495" spans="1:6">
      <c r="A3495" s="19" t="s">
        <v>832</v>
      </c>
      <c r="B3495" s="1" t="s">
        <v>153</v>
      </c>
      <c r="C3495" t="str">
        <f t="shared" si="979"/>
        <v>16</v>
      </c>
      <c r="F3495" s="19" t="str">
        <f>CONCATENATE("[td]",VLOOKUP(IF((COUNTA(D3494)&gt;0),D3494,VALUE(C3494)),'Lookup tables'!$A$2:$B$42,2,FALSE))</f>
        <v>[td]enastående</v>
      </c>
    </row>
    <row r="3496" spans="1:6">
      <c r="A3496" s="19" t="s">
        <v>282</v>
      </c>
      <c r="B3496" s="1" t="s">
        <v>155</v>
      </c>
      <c r="C3496" t="str">
        <f t="shared" si="979"/>
        <v>2</v>
      </c>
      <c r="F3496" s="19" t="s">
        <v>141</v>
      </c>
    </row>
    <row r="3497" spans="1:6">
      <c r="A3497" s="19" t="s">
        <v>535</v>
      </c>
      <c r="B3497" s="1" t="s">
        <v>157</v>
      </c>
      <c r="C3497" t="str">
        <f t="shared" si="979"/>
        <v>11</v>
      </c>
      <c r="F3497" s="19" t="str">
        <f t="shared" ref="F3497" si="981">CONCATENATE("[th]",B3501)</f>
        <v>[th]Målvakt</v>
      </c>
    </row>
    <row r="3498" spans="1:6">
      <c r="A3498" s="19" t="s">
        <v>833</v>
      </c>
      <c r="B3498" s="1" t="s">
        <v>159</v>
      </c>
      <c r="C3498" t="str">
        <f t="shared" si="979"/>
        <v>17</v>
      </c>
      <c r="F3498" s="19" t="s">
        <v>151</v>
      </c>
    </row>
    <row r="3499" spans="1:6">
      <c r="A3499" s="19" t="s">
        <v>359</v>
      </c>
      <c r="B3499" s="1" t="s">
        <v>161</v>
      </c>
      <c r="C3499" t="str">
        <f t="shared" si="979"/>
        <v>3</v>
      </c>
      <c r="F3499" s="19" t="str">
        <f>CONCATENATE("[td]",VLOOKUP(IF((COUNTA(D3501)&gt;0),D3501,VALUE(C3501)),'Lookup tables'!$A$2:$B$42,2,FALSE))</f>
        <v>[td]katastrofal</v>
      </c>
    </row>
    <row r="3500" spans="1:6">
      <c r="A3500" s="19" t="s">
        <v>286</v>
      </c>
      <c r="B3500" s="1" t="s">
        <v>163</v>
      </c>
      <c r="C3500" t="str">
        <f t="shared" si="979"/>
        <v>4</v>
      </c>
      <c r="F3500" s="19" t="s">
        <v>164</v>
      </c>
    </row>
    <row r="3501" spans="1:6">
      <c r="A3501" s="19" t="s">
        <v>287</v>
      </c>
      <c r="B3501" s="1" t="s">
        <v>166</v>
      </c>
      <c r="C3501" t="str">
        <f t="shared" si="979"/>
        <v>1</v>
      </c>
      <c r="F3501" s="19" t="s">
        <v>136</v>
      </c>
    </row>
    <row r="3502" spans="1:6">
      <c r="A3502" s="19" t="s">
        <v>577</v>
      </c>
      <c r="B3502" s="1" t="s">
        <v>168</v>
      </c>
      <c r="C3502" t="str">
        <f t="shared" si="979"/>
        <v>14</v>
      </c>
      <c r="F3502" s="19" t="str">
        <f t="shared" ref="F3502" si="982">CONCATENATE("[th]",B3495)</f>
        <v>[th]Spelupplägg</v>
      </c>
    </row>
    <row r="3503" spans="1:6">
      <c r="A3503" s="19" t="s">
        <v>439</v>
      </c>
      <c r="B3503" s="1" t="s">
        <v>170</v>
      </c>
      <c r="C3503" t="str">
        <f t="shared" si="979"/>
        <v>2</v>
      </c>
      <c r="F3503" s="19" t="s">
        <v>151</v>
      </c>
    </row>
    <row r="3504" spans="1:6">
      <c r="A3504" s="19" t="s">
        <v>865</v>
      </c>
      <c r="B3504" s="1" t="s">
        <v>172</v>
      </c>
      <c r="C3504" t="str">
        <f t="shared" si="979"/>
        <v>501200</v>
      </c>
      <c r="F3504" s="19" t="str">
        <f>CONCATENATE("[td]",VLOOKUP(IF((COUNTA(D3495)&gt;0),D3495,VALUE(C3495)),'Lookup tables'!$A$2:$B$42,2,FALSE))</f>
        <v>[td]utomjordisk</v>
      </c>
    </row>
    <row r="3505" spans="1:6">
      <c r="A3505" s="19" t="s">
        <v>866</v>
      </c>
      <c r="B3505" s="1" t="s">
        <v>174</v>
      </c>
      <c r="C3505" t="str">
        <f t="shared" si="979"/>
        <v>289300</v>
      </c>
      <c r="F3505" s="19" t="s">
        <v>141</v>
      </c>
    </row>
    <row r="3506" spans="1:6">
      <c r="A3506" s="19" t="s">
        <v>698</v>
      </c>
      <c r="B3506" s="1" t="s">
        <v>176</v>
      </c>
      <c r="C3506" t="str">
        <f t="shared" si="979"/>
        <v>46</v>
      </c>
      <c r="F3506" s="19" t="str">
        <f t="shared" ref="F3506" si="983">CONCATENATE("[th]",B3497)</f>
        <v>[th]Framspel</v>
      </c>
    </row>
    <row r="3507" spans="1:6">
      <c r="A3507" s="19" t="s">
        <v>177</v>
      </c>
      <c r="B3507" s="1" t="s">
        <v>178</v>
      </c>
      <c r="C3507" t="str">
        <f t="shared" si="979"/>
        <v>0</v>
      </c>
      <c r="F3507" s="19" t="s">
        <v>151</v>
      </c>
    </row>
    <row r="3508" spans="1:6">
      <c r="A3508" s="19" t="s">
        <v>179</v>
      </c>
      <c r="B3508" s="1" t="s">
        <v>180</v>
      </c>
      <c r="C3508" t="str">
        <f t="shared" si="979"/>
        <v>0</v>
      </c>
      <c r="F3508" s="19" t="str">
        <f>CONCATENATE("[td]",VLOOKUP(IF((COUNTA(D3497)&gt;0),D3497,VALUE(C3497)),'Lookup tables'!$A$2:$B$42,2,FALSE))</f>
        <v>[td]gudabenådad</v>
      </c>
    </row>
    <row r="3509" spans="1:6">
      <c r="A3509" s="19" t="s">
        <v>181</v>
      </c>
      <c r="B3509" s="1" t="s">
        <v>182</v>
      </c>
      <c r="C3509" t="str">
        <f t="shared" si="979"/>
        <v>0</v>
      </c>
      <c r="F3509" s="19" t="s">
        <v>164</v>
      </c>
    </row>
    <row r="3510" spans="1:6">
      <c r="A3510" s="19" t="s">
        <v>183</v>
      </c>
      <c r="B3510" s="1" t="s">
        <v>184</v>
      </c>
      <c r="C3510" t="str">
        <f t="shared" si="979"/>
        <v>0</v>
      </c>
      <c r="F3510" s="19" t="s">
        <v>136</v>
      </c>
    </row>
    <row r="3511" spans="1:6">
      <c r="A3511" s="19" t="s">
        <v>185</v>
      </c>
      <c r="B3511" s="1" t="s">
        <v>186</v>
      </c>
      <c r="C3511" t="str">
        <f>RIGHT(A3511,(LEN(A3511)-10))</f>
        <v>1</v>
      </c>
      <c r="F3511" s="19" t="str">
        <f t="shared" ref="F3511" si="984">CONCATENATE("[th]",B3498)</f>
        <v>[th]Ytter</v>
      </c>
    </row>
    <row r="3512" spans="1:6">
      <c r="A3512" s="19" t="s">
        <v>187</v>
      </c>
      <c r="B3512" s="1" t="s">
        <v>188</v>
      </c>
      <c r="C3512" t="str">
        <f>RIGHT(A3512,(LEN(A3512)-9))</f>
        <v>0</v>
      </c>
      <c r="F3512" s="19" t="s">
        <v>151</v>
      </c>
    </row>
    <row r="3513" spans="1:6">
      <c r="A3513" s="19" t="s">
        <v>406</v>
      </c>
      <c r="B3513" s="1" t="s">
        <v>190</v>
      </c>
      <c r="C3513" t="str">
        <f>RIGHT(A3513,(LEN(A3513)-11))</f>
        <v>2</v>
      </c>
      <c r="F3513" s="19" t="str">
        <f>CONCATENATE("[td]",VLOOKUP(IF((COUNTA(D3498)&gt;0),D3498,VALUE(C3498)),'Lookup tables'!$A$2:$B$42,2,FALSE))</f>
        <v>[td]mytomspunnen</v>
      </c>
    </row>
    <row r="3514" spans="1:6">
      <c r="A3514" s="19" t="s">
        <v>407</v>
      </c>
      <c r="B3514" s="1" t="s">
        <v>190</v>
      </c>
      <c r="F3514" s="19" t="s">
        <v>141</v>
      </c>
    </row>
    <row r="3515" spans="1:6">
      <c r="A3515" s="19" t="s">
        <v>233</v>
      </c>
      <c r="B3515" s="1" t="s">
        <v>193</v>
      </c>
      <c r="C3515" t="str">
        <f>RIGHT(A3515,(LEN(A3515)-11))</f>
        <v>0</v>
      </c>
      <c r="F3515" s="19" t="str">
        <f t="shared" ref="F3515" si="985">CONCATENATE("[th]",B3500)</f>
        <v>[th]Försvar</v>
      </c>
    </row>
    <row r="3516" spans="1:6">
      <c r="A3516" s="19" t="s">
        <v>234</v>
      </c>
      <c r="B3516" s="1" t="s">
        <v>193</v>
      </c>
      <c r="C3516" t="str">
        <f>RIGHT(A3516,(LEN(A3516)-16))</f>
        <v>nasty fellow</v>
      </c>
      <c r="F3516" s="19" t="s">
        <v>151</v>
      </c>
    </row>
    <row r="3517" spans="1:6">
      <c r="A3517" s="19" t="s">
        <v>195</v>
      </c>
      <c r="B3517" s="1" t="s">
        <v>196</v>
      </c>
      <c r="C3517" t="str">
        <f>RIGHT(A3517,(LEN(A3517)-8))</f>
        <v>2</v>
      </c>
      <c r="F3517" s="19" t="str">
        <f>CONCATENATE("[td]",VLOOKUP(IF((COUNTA(D3500)&gt;0),D3500,VALUE(C3500)),'Lookup tables'!$A$2:$B$42,2,FALSE))</f>
        <v>[td]hyfsad</v>
      </c>
    </row>
    <row r="3518" spans="1:6">
      <c r="A3518" s="19" t="s">
        <v>197</v>
      </c>
      <c r="B3518" s="1" t="s">
        <v>196</v>
      </c>
      <c r="C3518" t="str">
        <f>RIGHT(A3518,(LEN(A3518)-13))</f>
        <v>honest</v>
      </c>
      <c r="F3518" s="19" t="s">
        <v>164</v>
      </c>
    </row>
    <row r="3519" spans="1:6">
      <c r="A3519" s="19" t="s">
        <v>295</v>
      </c>
      <c r="B3519" s="1" t="s">
        <v>199</v>
      </c>
      <c r="C3519" t="str">
        <f>RIGHT(A3519,(LEN(A3519)-15))</f>
        <v>3</v>
      </c>
      <c r="F3519" s="19" t="s">
        <v>136</v>
      </c>
    </row>
    <row r="3520" spans="1:6">
      <c r="A3520" s="19" t="s">
        <v>296</v>
      </c>
      <c r="B3520" s="1" t="s">
        <v>199</v>
      </c>
      <c r="C3520" t="str">
        <f>RIGHT(A3520,(LEN(A3520)-20))</f>
        <v>temperamental</v>
      </c>
      <c r="F3520" s="19" t="str">
        <f t="shared" ref="F3520" si="986">CONCATENATE("[th]",B3496)</f>
        <v>[th]Målgörare</v>
      </c>
    </row>
    <row r="3521" spans="1:6">
      <c r="A3521" s="19" t="s">
        <v>237</v>
      </c>
      <c r="B3521" s="1" t="s">
        <v>202</v>
      </c>
      <c r="C3521" t="str">
        <f>RIGHT(A3521,(LEN(A3521)-12))</f>
        <v/>
      </c>
      <c r="F3521" s="19" t="s">
        <v>151</v>
      </c>
    </row>
    <row r="3522" spans="1:6">
      <c r="A3522" s="19" t="s">
        <v>238</v>
      </c>
      <c r="B3522" s="1" t="s">
        <v>204</v>
      </c>
      <c r="C3522" t="str">
        <f>RIGHT(A3522,(LEN(A3522)-13))</f>
        <v/>
      </c>
      <c r="F3522" s="19" t="str">
        <f>CONCATENATE("[td]",VLOOKUP(IF((COUNTA(D3496)&gt;0),D3496,VALUE(C3496)),'Lookup tables'!$A$2:$B$42,2,FALSE))</f>
        <v>[td]usel</v>
      </c>
    </row>
    <row r="3523" spans="1:6">
      <c r="A3523" s="19" t="s">
        <v>205</v>
      </c>
      <c r="B3523" s="1" t="s">
        <v>206</v>
      </c>
      <c r="C3523" t="str">
        <f>RIGHT(A3523,(LEN(A3523)-7))</f>
        <v>0</v>
      </c>
      <c r="F3523" s="19" t="s">
        <v>141</v>
      </c>
    </row>
    <row r="3524" spans="1:6">
      <c r="A3524" s="19" t="s">
        <v>351</v>
      </c>
      <c r="B3524" s="1" t="s">
        <v>208</v>
      </c>
      <c r="C3524" t="str">
        <f>RIGHT(A3524,(LEN(A3524)-13))</f>
        <v>100</v>
      </c>
      <c r="F3524" s="19" t="str">
        <f t="shared" ref="F3524" si="987">CONCATENATE("[th]",B3499)</f>
        <v>[th]Fasta situationer</v>
      </c>
    </row>
    <row r="3525" spans="1:6">
      <c r="A3525" s="19" t="s">
        <v>209</v>
      </c>
      <c r="B3525" s="1" t="s">
        <v>210</v>
      </c>
      <c r="C3525" t="str">
        <f>RIGHT(A3525,(LEN(A3525)-15))</f>
        <v>0</v>
      </c>
      <c r="F3525" s="19" t="s">
        <v>151</v>
      </c>
    </row>
    <row r="3526" spans="1:6">
      <c r="A3526" s="19" t="s">
        <v>211</v>
      </c>
      <c r="B3526" s="1" t="s">
        <v>212</v>
      </c>
      <c r="C3526" t="str">
        <f>RIGHT(A3526,(LEN(A3526)-15))</f>
        <v>3000</v>
      </c>
      <c r="F3526" s="19" t="str">
        <f>CONCATENATE("[td]",VLOOKUP(IF((COUNTA(D3499)&gt;0),D3499,VALUE(C3499)),'Lookup tables'!$A$2:$B$42,2,FALSE))</f>
        <v>[td]dålig</v>
      </c>
    </row>
    <row r="3527" spans="1:6">
      <c r="A3527" s="19" t="s">
        <v>867</v>
      </c>
      <c r="B3527" s="1" t="s">
        <v>214</v>
      </c>
      <c r="C3527" t="str">
        <f>RIGHT(A3527,(LEN(A3527)-5))</f>
        <v>17</v>
      </c>
      <c r="F3527" s="19" t="s">
        <v>215</v>
      </c>
    </row>
    <row r="3528" spans="1:6" ht="14.4">
      <c r="A3528" s="19" t="s">
        <v>240</v>
      </c>
      <c r="B3528" s="1" t="s">
        <v>217</v>
      </c>
      <c r="C3528" t="str">
        <f>RIGHT(A3528,(LEN(A3528)-8))</f>
        <v>0</v>
      </c>
      <c r="F3528" t="str">
        <f t="shared" ref="F3528:F3591" si="988">IF((COUNTA(D3528)&gt;0),CONCATENATE("Övrigt: ",D3528),"")</f>
        <v/>
      </c>
    </row>
    <row r="3529" spans="1:6">
      <c r="A3529" s="19" t="s">
        <v>868</v>
      </c>
      <c r="B3529" s="11" t="s">
        <v>135</v>
      </c>
      <c r="C3529" s="19" t="str">
        <f>MID(A3529,8,(LEN(A3529)-8))</f>
        <v>191252437</v>
      </c>
      <c r="F3529" s="19" t="str">
        <f t="shared" ref="F3529:F3592" si="989">CONCATENATE("[hr][b]",C3530,"[/b] ","[playerid=",C3529,"]")</f>
        <v>[hr][b]Mikael Åhing[/b] [playerid=191252437]</v>
      </c>
    </row>
    <row r="3530" spans="1:6" ht="14.4">
      <c r="A3530" s="19" t="s">
        <v>869</v>
      </c>
      <c r="B3530" s="11" t="s">
        <v>138</v>
      </c>
      <c r="C3530" s="19" t="str">
        <f>RIGHT(A3530,(LEN(A3530)-5))</f>
        <v>Mikael Åhing</v>
      </c>
      <c r="F3530" t="str">
        <f t="shared" ref="F3530" si="990">CONCATENATE(C3531," år och ",C3532," dagar, TSI = ",C3546,", Lön = ",C3545)</f>
        <v>32 år och 34 dagar, TSI = 162220, Lön = 284880</v>
      </c>
    </row>
    <row r="3531" spans="1:6" ht="14.4">
      <c r="A3531" s="19" t="s">
        <v>278</v>
      </c>
      <c r="B3531" s="1" t="s">
        <v>140</v>
      </c>
      <c r="C3531" t="str">
        <f>RIGHT(A3531,(LEN(A3531)-4))</f>
        <v>32</v>
      </c>
      <c r="F3531" t="str">
        <f>CONCATENATE(VLOOKUP(IF((COUNTA(D3534)&gt;0),D3534,VALUE(C3534)),'Lookup tables'!$A$2:$B$42,2,FALSE)," form, ",VLOOKUP(IF((COUNTA(D3535)&gt;0),D3535,VALUE(C3535)),'Lookup tables'!$A$2:$B$42,2,FALSE)," kondition, ",VLOOKUP(IF((COUNTA(D3543)&gt;0),D3543,VALUE(C3543)),'Lookup tables'!$A$2:$B$42,2,FALSE)," rutin")</f>
        <v>enastående form, fenomenal kondition, magisk rutin</v>
      </c>
    </row>
    <row r="3532" spans="1:6" ht="14.4">
      <c r="A3532" s="19" t="s">
        <v>502</v>
      </c>
      <c r="B3532" s="1" t="s">
        <v>143</v>
      </c>
      <c r="C3532" t="str">
        <f>RIGHT(A3532,(LEN(A3532)-8))</f>
        <v>34</v>
      </c>
      <c r="F3532" t="str">
        <f>CONCATENATE(IF((COUNTA(C3555)&gt;0),CONCATENATE(C3555,", "),""),IF((LEN(C3562)&gt;0),CONCATENATE(VLOOKUP(VALUE(C3562),'Lookup tables'!$D$25:$E$27,2,FALSE),", "),""),CONCATENATE(VLOOKUP(VALUE(C3544),'Lookup tables'!$A$2:$B$42,2,FALSE)," ledarförmåga, "),CONCATENATE(VLOOKUP(C3557,'Lookup tables'!$D$29:$E$34,2,FALSE),", "),IF(AND((VALUE(C3533)&lt;0),(COUNTA(D3533)&lt;1)),"ingen skada",CONCATENATE("[b]skada +",IF((COUNTA(D3533)&gt;0),D3533,C3533),"[/b]")))</f>
        <v>dålig ledarförmåga, sympatisk kille, ingen skada</v>
      </c>
    </row>
    <row r="3533" spans="1:6" ht="14.4">
      <c r="A3533" s="19" t="s">
        <v>144</v>
      </c>
      <c r="B3533" s="1" t="s">
        <v>145</v>
      </c>
      <c r="C3533" t="str">
        <f t="shared" ref="C3533:C3551" si="991">RIGHT(A3533,(LEN(A3533)-4))</f>
        <v>-1</v>
      </c>
      <c r="F3533" t="s">
        <v>146</v>
      </c>
    </row>
    <row r="3534" spans="1:6">
      <c r="A3534" s="19" t="s">
        <v>245</v>
      </c>
      <c r="B3534" s="1" t="s">
        <v>148</v>
      </c>
      <c r="C3534" t="str">
        <f t="shared" si="991"/>
        <v>7</v>
      </c>
      <c r="F3534" s="19" t="str">
        <f t="shared" ref="F3534:F3597" si="992">CONCATENATE("[th]",B3535)</f>
        <v>[th]Kondition</v>
      </c>
    </row>
    <row r="3535" spans="1:6">
      <c r="A3535" s="19" t="s">
        <v>370</v>
      </c>
      <c r="B3535" s="1" t="s">
        <v>150</v>
      </c>
      <c r="C3535" t="str">
        <f t="shared" si="991"/>
        <v>8</v>
      </c>
      <c r="F3535" s="19" t="s">
        <v>151</v>
      </c>
    </row>
    <row r="3536" spans="1:6">
      <c r="A3536" s="19" t="s">
        <v>463</v>
      </c>
      <c r="B3536" s="1" t="s">
        <v>153</v>
      </c>
      <c r="C3536" t="str">
        <f t="shared" si="991"/>
        <v>14</v>
      </c>
      <c r="F3536" s="19" t="str">
        <f>CONCATENATE("[td]",VLOOKUP(IF((COUNTA(D3535)&gt;0),D3535,VALUE(C3535)),'Lookup tables'!$A$2:$B$42,2,FALSE))</f>
        <v>[td]fenomenal</v>
      </c>
    </row>
    <row r="3537" spans="1:6">
      <c r="A3537" s="19" t="s">
        <v>436</v>
      </c>
      <c r="B3537" s="1" t="s">
        <v>155</v>
      </c>
      <c r="C3537" t="str">
        <f t="shared" si="991"/>
        <v>5</v>
      </c>
      <c r="F3537" s="19" t="s">
        <v>141</v>
      </c>
    </row>
    <row r="3538" spans="1:6">
      <c r="A3538" s="19" t="s">
        <v>584</v>
      </c>
      <c r="B3538" s="1" t="s">
        <v>157</v>
      </c>
      <c r="C3538" t="str">
        <f t="shared" si="991"/>
        <v>14</v>
      </c>
      <c r="F3538" s="19" t="str">
        <f t="shared" ref="F3538" si="993">CONCATENATE("[th]",B3542)</f>
        <v>[th]Målvakt</v>
      </c>
    </row>
    <row r="3539" spans="1:6">
      <c r="A3539" s="19" t="s">
        <v>372</v>
      </c>
      <c r="B3539" s="1" t="s">
        <v>159</v>
      </c>
      <c r="C3539" t="str">
        <f t="shared" si="991"/>
        <v>16</v>
      </c>
      <c r="F3539" s="19" t="s">
        <v>151</v>
      </c>
    </row>
    <row r="3540" spans="1:6">
      <c r="A3540" s="19" t="s">
        <v>226</v>
      </c>
      <c r="B3540" s="1" t="s">
        <v>161</v>
      </c>
      <c r="C3540" t="str">
        <f t="shared" si="991"/>
        <v>17</v>
      </c>
      <c r="F3540" s="19" t="str">
        <f>CONCATENATE("[td]",VLOOKUP(IF((COUNTA(D3542)&gt;0),D3542,VALUE(C3542)),'Lookup tables'!$A$2:$B$42,2,FALSE))</f>
        <v>[td]katastrofal</v>
      </c>
    </row>
    <row r="3541" spans="1:6">
      <c r="A3541" s="19" t="s">
        <v>716</v>
      </c>
      <c r="B3541" s="1" t="s">
        <v>163</v>
      </c>
      <c r="C3541" t="str">
        <f t="shared" si="991"/>
        <v>3</v>
      </c>
      <c r="F3541" s="19" t="s">
        <v>164</v>
      </c>
    </row>
    <row r="3542" spans="1:6">
      <c r="A3542" s="19" t="s">
        <v>287</v>
      </c>
      <c r="B3542" s="1" t="s">
        <v>166</v>
      </c>
      <c r="C3542" t="str">
        <f t="shared" si="991"/>
        <v>1</v>
      </c>
      <c r="F3542" s="19" t="s">
        <v>136</v>
      </c>
    </row>
    <row r="3543" spans="1:6">
      <c r="A3543" s="19" t="s">
        <v>619</v>
      </c>
      <c r="B3543" s="1" t="s">
        <v>168</v>
      </c>
      <c r="C3543" t="str">
        <f t="shared" si="991"/>
        <v>18</v>
      </c>
      <c r="F3543" s="19" t="str">
        <f t="shared" ref="F3543" si="994">CONCATENATE("[th]",B3536)</f>
        <v>[th]Spelupplägg</v>
      </c>
    </row>
    <row r="3544" spans="1:6">
      <c r="A3544" s="19" t="s">
        <v>229</v>
      </c>
      <c r="B3544" s="1" t="s">
        <v>170</v>
      </c>
      <c r="C3544" t="str">
        <f t="shared" si="991"/>
        <v>3</v>
      </c>
      <c r="F3544" s="19" t="s">
        <v>151</v>
      </c>
    </row>
    <row r="3545" spans="1:6">
      <c r="A3545" s="19" t="s">
        <v>870</v>
      </c>
      <c r="B3545" s="1" t="s">
        <v>172</v>
      </c>
      <c r="C3545" t="str">
        <f t="shared" si="991"/>
        <v>284880</v>
      </c>
      <c r="F3545" s="19" t="str">
        <f>CONCATENATE("[td]",VLOOKUP(IF((COUNTA(D3536)&gt;0),D3536,VALUE(C3536)),'Lookup tables'!$A$2:$B$42,2,FALSE))</f>
        <v>[td]himmelsk</v>
      </c>
    </row>
    <row r="3546" spans="1:6">
      <c r="A3546" s="19" t="s">
        <v>871</v>
      </c>
      <c r="B3546" s="1" t="s">
        <v>174</v>
      </c>
      <c r="C3546" t="str">
        <f t="shared" si="991"/>
        <v>162220</v>
      </c>
      <c r="F3546" s="19" t="s">
        <v>141</v>
      </c>
    </row>
    <row r="3547" spans="1:6">
      <c r="A3547" s="19" t="s">
        <v>872</v>
      </c>
      <c r="B3547" s="1" t="s">
        <v>176</v>
      </c>
      <c r="C3547" t="str">
        <f t="shared" si="991"/>
        <v>98</v>
      </c>
      <c r="F3547" s="19" t="str">
        <f t="shared" ref="F3547" si="995">CONCATENATE("[th]",B3538)</f>
        <v>[th]Framspel</v>
      </c>
    </row>
    <row r="3548" spans="1:6">
      <c r="A3548" s="19" t="s">
        <v>572</v>
      </c>
      <c r="B3548" s="1" t="s">
        <v>178</v>
      </c>
      <c r="C3548" t="str">
        <f t="shared" si="991"/>
        <v>1</v>
      </c>
      <c r="F3548" s="19" t="s">
        <v>151</v>
      </c>
    </row>
    <row r="3549" spans="1:6">
      <c r="A3549" s="19" t="s">
        <v>179</v>
      </c>
      <c r="B3549" s="1" t="s">
        <v>180</v>
      </c>
      <c r="C3549" t="str">
        <f t="shared" si="991"/>
        <v>0</v>
      </c>
      <c r="F3549" s="19" t="str">
        <f>CONCATENATE("[td]",VLOOKUP(IF((COUNTA(D3538)&gt;0),D3538,VALUE(C3538)),'Lookup tables'!$A$2:$B$42,2,FALSE))</f>
        <v>[td]himmelsk</v>
      </c>
    </row>
    <row r="3550" spans="1:6">
      <c r="A3550" s="19" t="s">
        <v>181</v>
      </c>
      <c r="B3550" s="1" t="s">
        <v>182</v>
      </c>
      <c r="C3550" t="str">
        <f t="shared" si="991"/>
        <v>0</v>
      </c>
      <c r="F3550" s="19" t="s">
        <v>164</v>
      </c>
    </row>
    <row r="3551" spans="1:6">
      <c r="A3551" s="19" t="s">
        <v>731</v>
      </c>
      <c r="B3551" s="1" t="s">
        <v>184</v>
      </c>
      <c r="C3551" t="str">
        <f t="shared" si="991"/>
        <v>4</v>
      </c>
      <c r="F3551" s="19" t="s">
        <v>136</v>
      </c>
    </row>
    <row r="3552" spans="1:6">
      <c r="A3552" s="19" t="s">
        <v>185</v>
      </c>
      <c r="B3552" s="1" t="s">
        <v>186</v>
      </c>
      <c r="C3552" t="str">
        <f>RIGHT(A3552,(LEN(A3552)-10))</f>
        <v>1</v>
      </c>
      <c r="F3552" s="19" t="str">
        <f t="shared" ref="F3552" si="996">CONCATENATE("[th]",B3539)</f>
        <v>[th]Ytter</v>
      </c>
    </row>
    <row r="3553" spans="1:6">
      <c r="A3553" s="19" t="s">
        <v>187</v>
      </c>
      <c r="B3553" s="1" t="s">
        <v>188</v>
      </c>
      <c r="C3553" t="str">
        <f>RIGHT(A3553,(LEN(A3553)-9))</f>
        <v>0</v>
      </c>
      <c r="F3553" s="19" t="s">
        <v>151</v>
      </c>
    </row>
    <row r="3554" spans="1:6">
      <c r="A3554" s="19" t="s">
        <v>363</v>
      </c>
      <c r="B3554" s="1" t="s">
        <v>190</v>
      </c>
      <c r="C3554" t="str">
        <f>RIGHT(A3554,(LEN(A3554)-11))</f>
        <v>5</v>
      </c>
      <c r="F3554" s="19" t="str">
        <f>CONCATENATE("[td]",VLOOKUP(IF((COUNTA(D3539)&gt;0),D3539,VALUE(C3539)),'Lookup tables'!$A$2:$B$42,2,FALSE))</f>
        <v>[td]utomjordisk</v>
      </c>
    </row>
    <row r="3555" spans="1:6">
      <c r="A3555" s="19" t="s">
        <v>364</v>
      </c>
      <c r="B3555" s="1" t="s">
        <v>190</v>
      </c>
      <c r="F3555" s="19" t="s">
        <v>141</v>
      </c>
    </row>
    <row r="3556" spans="1:6">
      <c r="A3556" s="19" t="s">
        <v>330</v>
      </c>
      <c r="B3556" s="1" t="s">
        <v>193</v>
      </c>
      <c r="C3556" t="str">
        <f>RIGHT(A3556,(LEN(A3556)-11))</f>
        <v>2</v>
      </c>
      <c r="F3556" s="19" t="str">
        <f t="shared" ref="F3556" si="997">CONCATENATE("[th]",B3541)</f>
        <v>[th]Försvar</v>
      </c>
    </row>
    <row r="3557" spans="1:6">
      <c r="A3557" s="19" t="s">
        <v>331</v>
      </c>
      <c r="B3557" s="1" t="s">
        <v>193</v>
      </c>
      <c r="C3557" t="str">
        <f>RIGHT(A3557,(LEN(A3557)-16))</f>
        <v>pleasant guy</v>
      </c>
      <c r="F3557" s="19" t="s">
        <v>151</v>
      </c>
    </row>
    <row r="3558" spans="1:6">
      <c r="A3558" s="19" t="s">
        <v>466</v>
      </c>
      <c r="B3558" s="1" t="s">
        <v>196</v>
      </c>
      <c r="C3558" t="str">
        <f>RIGHT(A3558,(LEN(A3558)-8))</f>
        <v>0</v>
      </c>
      <c r="F3558" s="19" t="str">
        <f>CONCATENATE("[td]",VLOOKUP(IF((COUNTA(D3541)&gt;0),D3541,VALUE(C3541)),'Lookup tables'!$A$2:$B$42,2,FALSE))</f>
        <v>[td]dålig</v>
      </c>
    </row>
    <row r="3559" spans="1:6">
      <c r="A3559" s="19" t="s">
        <v>467</v>
      </c>
      <c r="B3559" s="1" t="s">
        <v>196</v>
      </c>
      <c r="C3559" t="str">
        <f>RIGHT(A3559,(LEN(A3559)-13))</f>
        <v>infamous</v>
      </c>
      <c r="F3559" s="19" t="s">
        <v>164</v>
      </c>
    </row>
    <row r="3560" spans="1:6">
      <c r="A3560" s="19" t="s">
        <v>258</v>
      </c>
      <c r="B3560" s="1" t="s">
        <v>199</v>
      </c>
      <c r="C3560" t="str">
        <f>RIGHT(A3560,(LEN(A3560)-15))</f>
        <v>1</v>
      </c>
      <c r="F3560" s="19" t="s">
        <v>136</v>
      </c>
    </row>
    <row r="3561" spans="1:6">
      <c r="A3561" s="19" t="s">
        <v>259</v>
      </c>
      <c r="B3561" s="1" t="s">
        <v>199</v>
      </c>
      <c r="C3561" t="str">
        <f>RIGHT(A3561,(LEN(A3561)-20))</f>
        <v>calm</v>
      </c>
      <c r="F3561" s="19" t="str">
        <f t="shared" ref="F3561" si="998">CONCATENATE("[th]",B3537)</f>
        <v>[th]Målgörare</v>
      </c>
    </row>
    <row r="3562" spans="1:6">
      <c r="A3562" s="19" t="s">
        <v>237</v>
      </c>
      <c r="B3562" s="1" t="s">
        <v>202</v>
      </c>
      <c r="C3562" t="str">
        <f>RIGHT(A3562,(LEN(A3562)-12))</f>
        <v/>
      </c>
      <c r="F3562" s="19" t="s">
        <v>151</v>
      </c>
    </row>
    <row r="3563" spans="1:6">
      <c r="A3563" s="19" t="s">
        <v>238</v>
      </c>
      <c r="B3563" s="1" t="s">
        <v>204</v>
      </c>
      <c r="C3563" t="str">
        <f>RIGHT(A3563,(LEN(A3563)-13))</f>
        <v/>
      </c>
      <c r="F3563" s="19" t="str">
        <f>CONCATENATE("[td]",VLOOKUP(IF((COUNTA(D3537)&gt;0),D3537,VALUE(C3537)),'Lookup tables'!$A$2:$B$42,2,FALSE))</f>
        <v>[td]bra</v>
      </c>
    </row>
    <row r="3564" spans="1:6">
      <c r="A3564" s="19" t="s">
        <v>205</v>
      </c>
      <c r="B3564" s="1" t="s">
        <v>206</v>
      </c>
      <c r="C3564" t="str">
        <f>RIGHT(A3564,(LEN(A3564)-7))</f>
        <v>0</v>
      </c>
      <c r="F3564" s="19" t="s">
        <v>141</v>
      </c>
    </row>
    <row r="3565" spans="1:6">
      <c r="A3565" s="19" t="s">
        <v>657</v>
      </c>
      <c r="B3565" s="1" t="s">
        <v>208</v>
      </c>
      <c r="C3565" t="str">
        <f>RIGHT(A3565,(LEN(A3565)-13))</f>
        <v>11</v>
      </c>
      <c r="F3565" s="19" t="str">
        <f t="shared" ref="F3565" si="999">CONCATENATE("[th]",B3540)</f>
        <v>[th]Fasta situationer</v>
      </c>
    </row>
    <row r="3566" spans="1:6">
      <c r="A3566" s="19" t="s">
        <v>209</v>
      </c>
      <c r="B3566" s="1" t="s">
        <v>210</v>
      </c>
      <c r="C3566" t="str">
        <f>RIGHT(A3566,(LEN(A3566)-15))</f>
        <v>0</v>
      </c>
      <c r="F3566" s="19" t="s">
        <v>151</v>
      </c>
    </row>
    <row r="3567" spans="1:6">
      <c r="A3567" s="19" t="s">
        <v>211</v>
      </c>
      <c r="B3567" s="1" t="s">
        <v>212</v>
      </c>
      <c r="C3567" t="str">
        <f>RIGHT(A3567,(LEN(A3567)-15))</f>
        <v>3000</v>
      </c>
      <c r="F3567" s="19" t="str">
        <f>CONCATENATE("[td]",VLOOKUP(IF((COUNTA(D3540)&gt;0),D3540,VALUE(C3540)),'Lookup tables'!$A$2:$B$42,2,FALSE))</f>
        <v>[td]mytomspunnen</v>
      </c>
    </row>
    <row r="3568" spans="1:6">
      <c r="A3568" s="19" t="s">
        <v>873</v>
      </c>
      <c r="B3568" s="1" t="s">
        <v>214</v>
      </c>
      <c r="C3568" t="str">
        <f>RIGHT(A3568,(LEN(A3568)-5))</f>
        <v>12</v>
      </c>
      <c r="F3568" s="19" t="s">
        <v>215</v>
      </c>
    </row>
    <row r="3569" spans="1:6" ht="14.4">
      <c r="A3569" s="19" t="s">
        <v>240</v>
      </c>
      <c r="B3569" s="1" t="s">
        <v>217</v>
      </c>
      <c r="C3569" t="str">
        <f>RIGHT(A3569,(LEN(A3569)-8))</f>
        <v>0</v>
      </c>
      <c r="F3569" t="str">
        <f t="shared" ref="F3569:F3632" si="1000">IF((COUNTA(D3569)&gt;0),CONCATENATE("Övrigt: ",D3569),"")</f>
        <v/>
      </c>
    </row>
    <row r="3570" spans="1:6">
      <c r="A3570" s="19" t="s">
        <v>874</v>
      </c>
      <c r="B3570" s="11" t="s">
        <v>135</v>
      </c>
      <c r="C3570" s="19" t="str">
        <f>MID(A3570,8,(LEN(A3570)-8))</f>
        <v>223939311</v>
      </c>
      <c r="F3570" s="19" t="str">
        <f t="shared" ref="F3570:F3633" si="1001">CONCATENATE("[hr][b]",C3571,"[/b] ","[playerid=",C3570,"]")</f>
        <v>[hr][b]Oliver 'Tapas' Pettersson[/b] [playerid=223939311]</v>
      </c>
    </row>
    <row r="3571" spans="1:6" ht="14.4">
      <c r="A3571" s="19" t="s">
        <v>875</v>
      </c>
      <c r="B3571" s="11" t="s">
        <v>138</v>
      </c>
      <c r="C3571" s="19" t="str">
        <f>RIGHT(A3571,(LEN(A3571)-5))</f>
        <v>Oliver 'Tapas' Pettersson</v>
      </c>
      <c r="F3571" t="str">
        <f t="shared" ref="F3571" si="1002">CONCATENATE(C3572," år och ",C3573," dagar, TSI = ",C3587,", Lön = ",C3586)</f>
        <v>29 år och 106 dagar, TSI = 271660, Lön = 483700</v>
      </c>
    </row>
    <row r="3572" spans="1:6" ht="14.4">
      <c r="A3572" s="19" t="s">
        <v>303</v>
      </c>
      <c r="B3572" s="1" t="s">
        <v>140</v>
      </c>
      <c r="C3572" t="str">
        <f>RIGHT(A3572,(LEN(A3572)-4))</f>
        <v>29</v>
      </c>
      <c r="F3572" t="str">
        <f>CONCATENATE(VLOOKUP(IF((COUNTA(D3575)&gt;0),D3575,VALUE(C3575)),'Lookup tables'!$A$2:$B$42,2,FALSE)," form, ",VLOOKUP(IF((COUNTA(D3576)&gt;0),D3576,VALUE(C3576)),'Lookup tables'!$A$2:$B$42,2,FALSE)," kondition, ",VLOOKUP(IF((COUNTA(D3584)&gt;0),D3584,VALUE(C3584)),'Lookup tables'!$A$2:$B$42,2,FALSE)," rutin")</f>
        <v>enastående form, fenomenal kondition, himmelsk rutin</v>
      </c>
    </row>
    <row r="3573" spans="1:6" ht="14.4">
      <c r="A3573" s="19" t="s">
        <v>876</v>
      </c>
      <c r="B3573" s="1" t="s">
        <v>143</v>
      </c>
      <c r="C3573" t="str">
        <f>RIGHT(A3573,(LEN(A3573)-8))</f>
        <v>106</v>
      </c>
      <c r="F3573" t="str">
        <f>CONCATENATE(IF((COUNTA(C3596)&gt;0),CONCATENATE(C3596,", "),""),IF((LEN(C3603)&gt;0),CONCATENATE(VLOOKUP(VALUE(C3603),'Lookup tables'!$D$25:$E$27,2,FALSE),", "),""),CONCATENATE(VLOOKUP(VALUE(C3585),'Lookup tables'!$A$2:$B$42,2,FALSE)," ledarförmåga, "),CONCATENATE(VLOOKUP(C3598,'Lookup tables'!$D$29:$E$34,2,FALSE),", "),IF(AND((VALUE(C3574)&lt;0),(COUNTA(D3574)&lt;1)),"ingen skada",CONCATENATE("[b]skada +",IF((COUNTA(D3574)&gt;0),D3574,C3574),"[/b]")))</f>
        <v>bra ledarförmåga, sympatisk kille, [b]skada +0[/b]</v>
      </c>
    </row>
    <row r="3574" spans="1:6" ht="14.4">
      <c r="A3574" s="19" t="s">
        <v>356</v>
      </c>
      <c r="B3574" s="1" t="s">
        <v>145</v>
      </c>
      <c r="C3574" t="str">
        <f t="shared" ref="C3574:C3592" si="1003">RIGHT(A3574,(LEN(A3574)-4))</f>
        <v>0</v>
      </c>
      <c r="F3574" t="s">
        <v>146</v>
      </c>
    </row>
    <row r="3575" spans="1:6">
      <c r="A3575" s="19" t="s">
        <v>245</v>
      </c>
      <c r="B3575" s="1" t="s">
        <v>148</v>
      </c>
      <c r="C3575" t="str">
        <f t="shared" si="1003"/>
        <v>7</v>
      </c>
      <c r="F3575" s="19" t="str">
        <f t="shared" ref="F3575:F3638" si="1004">CONCATENATE("[th]",B3576)</f>
        <v>[th]Kondition</v>
      </c>
    </row>
    <row r="3576" spans="1:6">
      <c r="A3576" s="19" t="s">
        <v>370</v>
      </c>
      <c r="B3576" s="1" t="s">
        <v>150</v>
      </c>
      <c r="C3576" t="str">
        <f t="shared" si="1003"/>
        <v>8</v>
      </c>
      <c r="F3576" s="19" t="s">
        <v>151</v>
      </c>
    </row>
    <row r="3577" spans="1:6">
      <c r="A3577" s="19" t="s">
        <v>832</v>
      </c>
      <c r="B3577" s="1" t="s">
        <v>153</v>
      </c>
      <c r="C3577" t="str">
        <f t="shared" si="1003"/>
        <v>16</v>
      </c>
      <c r="F3577" s="19" t="str">
        <f>CONCATENATE("[td]",VLOOKUP(IF((COUNTA(D3576)&gt;0),D3576,VALUE(C3576)),'Lookup tables'!$A$2:$B$42,2,FALSE))</f>
        <v>[td]fenomenal</v>
      </c>
    </row>
    <row r="3578" spans="1:6">
      <c r="A3578" s="19" t="s">
        <v>358</v>
      </c>
      <c r="B3578" s="1" t="s">
        <v>155</v>
      </c>
      <c r="C3578" t="str">
        <f t="shared" si="1003"/>
        <v>3</v>
      </c>
      <c r="F3578" s="19" t="s">
        <v>141</v>
      </c>
    </row>
    <row r="3579" spans="1:6">
      <c r="A3579" s="19" t="s">
        <v>380</v>
      </c>
      <c r="B3579" s="1" t="s">
        <v>157</v>
      </c>
      <c r="C3579" t="str">
        <f t="shared" si="1003"/>
        <v>8</v>
      </c>
      <c r="F3579" s="19" t="str">
        <f t="shared" ref="F3579" si="1005">CONCATENATE("[th]",B3583)</f>
        <v>[th]Målvakt</v>
      </c>
    </row>
    <row r="3580" spans="1:6">
      <c r="A3580" s="19" t="s">
        <v>833</v>
      </c>
      <c r="B3580" s="1" t="s">
        <v>159</v>
      </c>
      <c r="C3580" t="str">
        <f t="shared" si="1003"/>
        <v>17</v>
      </c>
      <c r="F3580" s="19" t="s">
        <v>151</v>
      </c>
    </row>
    <row r="3581" spans="1:6">
      <c r="A3581" s="19" t="s">
        <v>585</v>
      </c>
      <c r="B3581" s="1" t="s">
        <v>161</v>
      </c>
      <c r="C3581" t="str">
        <f t="shared" si="1003"/>
        <v>5</v>
      </c>
      <c r="F3581" s="19" t="str">
        <f>CONCATENATE("[td]",VLOOKUP(IF((COUNTA(D3583)&gt;0),D3583,VALUE(C3583)),'Lookup tables'!$A$2:$B$42,2,FALSE))</f>
        <v>[td]katastrofal</v>
      </c>
    </row>
    <row r="3582" spans="1:6">
      <c r="A3582" s="19" t="s">
        <v>627</v>
      </c>
      <c r="B3582" s="1" t="s">
        <v>163</v>
      </c>
      <c r="C3582" t="str">
        <f t="shared" si="1003"/>
        <v>5</v>
      </c>
      <c r="F3582" s="19" t="s">
        <v>164</v>
      </c>
    </row>
    <row r="3583" spans="1:6">
      <c r="A3583" s="19" t="s">
        <v>287</v>
      </c>
      <c r="B3583" s="1" t="s">
        <v>166</v>
      </c>
      <c r="C3583" t="str">
        <f t="shared" si="1003"/>
        <v>1</v>
      </c>
      <c r="F3583" s="19" t="s">
        <v>136</v>
      </c>
    </row>
    <row r="3584" spans="1:6">
      <c r="A3584" s="19" t="s">
        <v>577</v>
      </c>
      <c r="B3584" s="1" t="s">
        <v>168</v>
      </c>
      <c r="C3584" t="str">
        <f t="shared" si="1003"/>
        <v>14</v>
      </c>
      <c r="F3584" s="19" t="str">
        <f t="shared" ref="F3584" si="1006">CONCATENATE("[th]",B3577)</f>
        <v>[th]Spelupplägg</v>
      </c>
    </row>
    <row r="3585" spans="1:6">
      <c r="A3585" s="19" t="s">
        <v>338</v>
      </c>
      <c r="B3585" s="1" t="s">
        <v>170</v>
      </c>
      <c r="C3585" t="str">
        <f t="shared" si="1003"/>
        <v>5</v>
      </c>
      <c r="F3585" s="19" t="s">
        <v>151</v>
      </c>
    </row>
    <row r="3586" spans="1:6">
      <c r="A3586" s="19" t="s">
        <v>877</v>
      </c>
      <c r="B3586" s="1" t="s">
        <v>172</v>
      </c>
      <c r="C3586" t="str">
        <f t="shared" si="1003"/>
        <v>483700</v>
      </c>
      <c r="F3586" s="19" t="str">
        <f>CONCATENATE("[td]",VLOOKUP(IF((COUNTA(D3577)&gt;0),D3577,VALUE(C3577)),'Lookup tables'!$A$2:$B$42,2,FALSE))</f>
        <v>[td]utomjordisk</v>
      </c>
    </row>
    <row r="3587" spans="1:6">
      <c r="A3587" s="19" t="s">
        <v>878</v>
      </c>
      <c r="B3587" s="1" t="s">
        <v>174</v>
      </c>
      <c r="C3587" t="str">
        <f t="shared" si="1003"/>
        <v>271660</v>
      </c>
      <c r="F3587" s="19" t="s">
        <v>141</v>
      </c>
    </row>
    <row r="3588" spans="1:6">
      <c r="A3588" s="19" t="s">
        <v>836</v>
      </c>
      <c r="B3588" s="1" t="s">
        <v>176</v>
      </c>
      <c r="C3588" t="str">
        <f t="shared" si="1003"/>
        <v>63</v>
      </c>
      <c r="F3588" s="19" t="str">
        <f t="shared" ref="F3588" si="1007">CONCATENATE("[th]",B3579)</f>
        <v>[th]Framspel</v>
      </c>
    </row>
    <row r="3589" spans="1:6">
      <c r="A3589" s="19" t="s">
        <v>177</v>
      </c>
      <c r="B3589" s="1" t="s">
        <v>178</v>
      </c>
      <c r="C3589" t="str">
        <f t="shared" si="1003"/>
        <v>0</v>
      </c>
      <c r="F3589" s="19" t="s">
        <v>151</v>
      </c>
    </row>
    <row r="3590" spans="1:6">
      <c r="A3590" s="19" t="s">
        <v>179</v>
      </c>
      <c r="B3590" s="1" t="s">
        <v>180</v>
      </c>
      <c r="C3590" t="str">
        <f t="shared" si="1003"/>
        <v>0</v>
      </c>
      <c r="F3590" s="19" t="str">
        <f>CONCATENATE("[td]",VLOOKUP(IF((COUNTA(D3579)&gt;0),D3579,VALUE(C3579)),'Lookup tables'!$A$2:$B$42,2,FALSE))</f>
        <v>[td]fenomenal</v>
      </c>
    </row>
    <row r="3591" spans="1:6">
      <c r="A3591" s="19" t="s">
        <v>181</v>
      </c>
      <c r="B3591" s="1" t="s">
        <v>182</v>
      </c>
      <c r="C3591" t="str">
        <f t="shared" si="1003"/>
        <v>0</v>
      </c>
      <c r="F3591" s="19" t="s">
        <v>164</v>
      </c>
    </row>
    <row r="3592" spans="1:6">
      <c r="A3592" s="19" t="s">
        <v>183</v>
      </c>
      <c r="B3592" s="1" t="s">
        <v>184</v>
      </c>
      <c r="C3592" t="str">
        <f t="shared" si="1003"/>
        <v>0</v>
      </c>
      <c r="F3592" s="19" t="s">
        <v>136</v>
      </c>
    </row>
    <row r="3593" spans="1:6">
      <c r="A3593" s="19" t="s">
        <v>185</v>
      </c>
      <c r="B3593" s="1" t="s">
        <v>186</v>
      </c>
      <c r="C3593" t="str">
        <f>RIGHT(A3593,(LEN(A3593)-10))</f>
        <v>1</v>
      </c>
      <c r="F3593" s="19" t="str">
        <f t="shared" ref="F3593" si="1008">CONCATENATE("[th]",B3580)</f>
        <v>[th]Ytter</v>
      </c>
    </row>
    <row r="3594" spans="1:6">
      <c r="A3594" s="19" t="s">
        <v>187</v>
      </c>
      <c r="B3594" s="1" t="s">
        <v>188</v>
      </c>
      <c r="C3594" t="str">
        <f>RIGHT(A3594,(LEN(A3594)-9))</f>
        <v>0</v>
      </c>
      <c r="F3594" s="19" t="s">
        <v>151</v>
      </c>
    </row>
    <row r="3595" spans="1:6">
      <c r="A3595" s="19" t="s">
        <v>406</v>
      </c>
      <c r="B3595" s="1" t="s">
        <v>190</v>
      </c>
      <c r="C3595" t="str">
        <f>RIGHT(A3595,(LEN(A3595)-11))</f>
        <v>2</v>
      </c>
      <c r="F3595" s="19" t="str">
        <f>CONCATENATE("[td]",VLOOKUP(IF((COUNTA(D3580)&gt;0),D3580,VALUE(C3580)),'Lookup tables'!$A$2:$B$42,2,FALSE))</f>
        <v>[td]mytomspunnen</v>
      </c>
    </row>
    <row r="3596" spans="1:6">
      <c r="A3596" s="19" t="s">
        <v>407</v>
      </c>
      <c r="B3596" s="1" t="s">
        <v>190</v>
      </c>
      <c r="F3596" s="19" t="s">
        <v>141</v>
      </c>
    </row>
    <row r="3597" spans="1:6">
      <c r="A3597" s="19" t="s">
        <v>330</v>
      </c>
      <c r="B3597" s="1" t="s">
        <v>193</v>
      </c>
      <c r="C3597" t="str">
        <f>RIGHT(A3597,(LEN(A3597)-11))</f>
        <v>2</v>
      </c>
      <c r="F3597" s="19" t="str">
        <f t="shared" ref="F3597" si="1009">CONCATENATE("[th]",B3582)</f>
        <v>[th]Försvar</v>
      </c>
    </row>
    <row r="3598" spans="1:6">
      <c r="A3598" s="19" t="s">
        <v>331</v>
      </c>
      <c r="B3598" s="1" t="s">
        <v>193</v>
      </c>
      <c r="C3598" t="str">
        <f>RIGHT(A3598,(LEN(A3598)-16))</f>
        <v>pleasant guy</v>
      </c>
      <c r="F3598" s="19" t="s">
        <v>151</v>
      </c>
    </row>
    <row r="3599" spans="1:6">
      <c r="A3599" s="19" t="s">
        <v>235</v>
      </c>
      <c r="B3599" s="1" t="s">
        <v>196</v>
      </c>
      <c r="C3599" t="str">
        <f>RIGHT(A3599,(LEN(A3599)-8))</f>
        <v>3</v>
      </c>
      <c r="F3599" s="19" t="str">
        <f>CONCATENATE("[td]",VLOOKUP(IF((COUNTA(D3582)&gt;0),D3582,VALUE(C3582)),'Lookup tables'!$A$2:$B$42,2,FALSE))</f>
        <v>[td]bra</v>
      </c>
    </row>
    <row r="3600" spans="1:6">
      <c r="A3600" s="19" t="s">
        <v>236</v>
      </c>
      <c r="B3600" s="1" t="s">
        <v>196</v>
      </c>
      <c r="C3600" t="str">
        <f>RIGHT(A3600,(LEN(A3600)-13))</f>
        <v>upright</v>
      </c>
      <c r="F3600" s="19" t="s">
        <v>164</v>
      </c>
    </row>
    <row r="3601" spans="1:6">
      <c r="A3601" s="19" t="s">
        <v>274</v>
      </c>
      <c r="B3601" s="1" t="s">
        <v>199</v>
      </c>
      <c r="C3601" t="str">
        <f>RIGHT(A3601,(LEN(A3601)-15))</f>
        <v>2</v>
      </c>
      <c r="F3601" s="19" t="s">
        <v>136</v>
      </c>
    </row>
    <row r="3602" spans="1:6">
      <c r="A3602" s="19" t="s">
        <v>275</v>
      </c>
      <c r="B3602" s="1" t="s">
        <v>199</v>
      </c>
      <c r="C3602" t="str">
        <f>RIGHT(A3602,(LEN(A3602)-20))</f>
        <v>balanced</v>
      </c>
      <c r="F3602" s="19" t="str">
        <f t="shared" ref="F3602" si="1010">CONCATENATE("[th]",B3578)</f>
        <v>[th]Målgörare</v>
      </c>
    </row>
    <row r="3603" spans="1:6">
      <c r="A3603" s="19" t="s">
        <v>237</v>
      </c>
      <c r="B3603" s="1" t="s">
        <v>202</v>
      </c>
      <c r="C3603" t="str">
        <f>RIGHT(A3603,(LEN(A3603)-12))</f>
        <v/>
      </c>
      <c r="F3603" s="19" t="s">
        <v>151</v>
      </c>
    </row>
    <row r="3604" spans="1:6">
      <c r="A3604" s="19" t="s">
        <v>238</v>
      </c>
      <c r="B3604" s="1" t="s">
        <v>204</v>
      </c>
      <c r="C3604" t="str">
        <f>RIGHT(A3604,(LEN(A3604)-13))</f>
        <v/>
      </c>
      <c r="F3604" s="19" t="str">
        <f>CONCATENATE("[td]",VLOOKUP(IF((COUNTA(D3578)&gt;0),D3578,VALUE(C3578)),'Lookup tables'!$A$2:$B$42,2,FALSE))</f>
        <v>[td]dålig</v>
      </c>
    </row>
    <row r="3605" spans="1:6">
      <c r="A3605" s="19" t="s">
        <v>205</v>
      </c>
      <c r="B3605" s="1" t="s">
        <v>206</v>
      </c>
      <c r="C3605" t="str">
        <f>RIGHT(A3605,(LEN(A3605)-7))</f>
        <v>0</v>
      </c>
      <c r="F3605" s="19" t="s">
        <v>141</v>
      </c>
    </row>
    <row r="3606" spans="1:6">
      <c r="A3606" s="19" t="s">
        <v>657</v>
      </c>
      <c r="B3606" s="1" t="s">
        <v>208</v>
      </c>
      <c r="C3606" t="str">
        <f>RIGHT(A3606,(LEN(A3606)-13))</f>
        <v>11</v>
      </c>
      <c r="F3606" s="19" t="str">
        <f t="shared" ref="F3606" si="1011">CONCATENATE("[th]",B3581)</f>
        <v>[th]Fasta situationer</v>
      </c>
    </row>
    <row r="3607" spans="1:6">
      <c r="A3607" s="19" t="s">
        <v>209</v>
      </c>
      <c r="B3607" s="1" t="s">
        <v>210</v>
      </c>
      <c r="C3607" t="str">
        <f>RIGHT(A3607,(LEN(A3607)-15))</f>
        <v>0</v>
      </c>
      <c r="F3607" s="19" t="s">
        <v>151</v>
      </c>
    </row>
    <row r="3608" spans="1:6">
      <c r="A3608" s="19" t="s">
        <v>211</v>
      </c>
      <c r="B3608" s="1" t="s">
        <v>212</v>
      </c>
      <c r="C3608" t="str">
        <f>RIGHT(A3608,(LEN(A3608)-15))</f>
        <v>3000</v>
      </c>
      <c r="F3608" s="19" t="str">
        <f>CONCATENATE("[td]",VLOOKUP(IF((COUNTA(D3581)&gt;0),D3581,VALUE(C3581)),'Lookup tables'!$A$2:$B$42,2,FALSE))</f>
        <v>[td]bra</v>
      </c>
    </row>
    <row r="3609" spans="1:6">
      <c r="A3609" s="19" t="s">
        <v>873</v>
      </c>
      <c r="B3609" s="1" t="s">
        <v>214</v>
      </c>
      <c r="C3609" t="str">
        <f>RIGHT(A3609,(LEN(A3609)-5))</f>
        <v>12</v>
      </c>
      <c r="F3609" s="19" t="s">
        <v>215</v>
      </c>
    </row>
    <row r="3610" spans="1:6" ht="14.4">
      <c r="A3610" s="19" t="s">
        <v>240</v>
      </c>
      <c r="B3610" s="1" t="s">
        <v>217</v>
      </c>
      <c r="C3610" t="str">
        <f>RIGHT(A3610,(LEN(A3610)-8))</f>
        <v>0</v>
      </c>
      <c r="F3610" t="str">
        <f t="shared" ref="F3610:F3673" si="1012">IF((COUNTA(D3610)&gt;0),CONCATENATE("Övrigt: ",D3610),"")</f>
        <v/>
      </c>
    </row>
    <row r="3611" spans="1:6">
      <c r="A3611" s="19" t="s">
        <v>879</v>
      </c>
      <c r="B3611" s="11" t="s">
        <v>135</v>
      </c>
      <c r="C3611" s="19" t="str">
        <f>MID(A3611,8,(LEN(A3611)-8))</f>
        <v>195107750</v>
      </c>
      <c r="F3611" s="19" t="str">
        <f t="shared" ref="F3611:F3674" si="1013">CONCATENATE("[hr][b]",C3612,"[/b] ","[playerid=",C3611,"]")</f>
        <v>[hr][b]Onni Postinen[/b] [playerid=195107750]</v>
      </c>
    </row>
    <row r="3612" spans="1:6" ht="14.4">
      <c r="A3612" s="19" t="s">
        <v>880</v>
      </c>
      <c r="B3612" s="11" t="s">
        <v>138</v>
      </c>
      <c r="C3612" s="19" t="str">
        <f>RIGHT(A3612,(LEN(A3612)-5))</f>
        <v>Onni Postinen</v>
      </c>
      <c r="F3612" t="str">
        <f t="shared" ref="F3612" si="1014">CONCATENATE(C3613," år och ",C3614," dagar, TSI = ",C3628,", Lön = ",C3627)</f>
        <v>32 år och 13 dagar, TSI = 217060, Lön = 526700</v>
      </c>
    </row>
    <row r="3613" spans="1:6" ht="14.4">
      <c r="A3613" s="19" t="s">
        <v>278</v>
      </c>
      <c r="B3613" s="1" t="s">
        <v>140</v>
      </c>
      <c r="C3613" t="str">
        <f>RIGHT(A3613,(LEN(A3613)-4))</f>
        <v>32</v>
      </c>
      <c r="F3613" t="str">
        <f>CONCATENATE(VLOOKUP(IF((COUNTA(D3616)&gt;0),D3616,VALUE(C3616)),'Lookup tables'!$A$2:$B$42,2,FALSE)," form, ",VLOOKUP(IF((COUNTA(D3617)&gt;0),D3617,VALUE(C3617)),'Lookup tables'!$A$2:$B$42,2,FALSE)," kondition, ",VLOOKUP(IF((COUNTA(D3625)&gt;0),D3625,VALUE(C3625)),'Lookup tables'!$A$2:$B$42,2,FALSE)," rutin")</f>
        <v>enastående form, fenomenal kondition, gudomlig rutin</v>
      </c>
    </row>
    <row r="3614" spans="1:6" ht="14.4">
      <c r="A3614" s="19" t="s">
        <v>881</v>
      </c>
      <c r="B3614" s="1" t="s">
        <v>143</v>
      </c>
      <c r="C3614" t="str">
        <f>RIGHT(A3614,(LEN(A3614)-8))</f>
        <v>13</v>
      </c>
      <c r="F3614" t="str">
        <f>CONCATENATE(IF((COUNTA(C3637)&gt;0),CONCATENATE(C3637,", "),""),IF((LEN(C3644)&gt;0),CONCATENATE(VLOOKUP(VALUE(C3644),'Lookup tables'!$D$25:$E$27,2,FALSE),", "),""),CONCATENATE(VLOOKUP(VALUE(C3626),'Lookup tables'!$A$2:$B$42,2,FALSE)," ledarförmåga, "),CONCATENATE(VLOOKUP(C3639,'Lookup tables'!$D$29:$E$34,2,FALSE),", "),IF(AND((VALUE(C3615)&lt;0),(COUNTA(D3615)&lt;1)),"ingen skada",CONCATENATE("[b]skada +",IF((COUNTA(D3615)&gt;0),D3615,C3615),"[/b]")))</f>
        <v>hyfsad ledarförmåga, sympatisk kille, ingen skada</v>
      </c>
    </row>
    <row r="3615" spans="1:6" ht="14.4">
      <c r="A3615" s="19" t="s">
        <v>144</v>
      </c>
      <c r="B3615" s="1" t="s">
        <v>145</v>
      </c>
      <c r="C3615" t="str">
        <f t="shared" ref="C3615:C3633" si="1015">RIGHT(A3615,(LEN(A3615)-4))</f>
        <v>-1</v>
      </c>
      <c r="F3615" t="s">
        <v>146</v>
      </c>
    </row>
    <row r="3616" spans="1:6">
      <c r="A3616" s="19" t="s">
        <v>245</v>
      </c>
      <c r="B3616" s="1" t="s">
        <v>148</v>
      </c>
      <c r="C3616" t="str">
        <f t="shared" si="1015"/>
        <v>7</v>
      </c>
      <c r="F3616" s="19" t="str">
        <f t="shared" ref="F3616:F3679" si="1016">CONCATENATE("[th]",B3617)</f>
        <v>[th]Kondition</v>
      </c>
    </row>
    <row r="3617" spans="1:6">
      <c r="A3617" s="19" t="s">
        <v>370</v>
      </c>
      <c r="B3617" s="1" t="s">
        <v>150</v>
      </c>
      <c r="C3617" t="str">
        <f t="shared" si="1015"/>
        <v>8</v>
      </c>
      <c r="F3617" s="19" t="s">
        <v>151</v>
      </c>
    </row>
    <row r="3618" spans="1:6">
      <c r="A3618" s="19" t="s">
        <v>534</v>
      </c>
      <c r="B3618" s="1" t="s">
        <v>153</v>
      </c>
      <c r="C3618" t="str">
        <f t="shared" si="1015"/>
        <v>17</v>
      </c>
      <c r="F3618" s="19" t="str">
        <f>CONCATENATE("[td]",VLOOKUP(IF((COUNTA(D3617)&gt;0),D3617,VALUE(C3617)),'Lookup tables'!$A$2:$B$42,2,FALSE))</f>
        <v>[td]fenomenal</v>
      </c>
    </row>
    <row r="3619" spans="1:6">
      <c r="A3619" s="19" t="s">
        <v>320</v>
      </c>
      <c r="B3619" s="1" t="s">
        <v>155</v>
      </c>
      <c r="C3619" t="str">
        <f t="shared" si="1015"/>
        <v>4</v>
      </c>
      <c r="F3619" s="19" t="s">
        <v>141</v>
      </c>
    </row>
    <row r="3620" spans="1:6">
      <c r="A3620" s="19" t="s">
        <v>380</v>
      </c>
      <c r="B3620" s="1" t="s">
        <v>157</v>
      </c>
      <c r="C3620" t="str">
        <f t="shared" si="1015"/>
        <v>8</v>
      </c>
      <c r="F3620" s="19" t="str">
        <f t="shared" ref="F3620" si="1017">CONCATENATE("[th]",B3624)</f>
        <v>[th]Målvakt</v>
      </c>
    </row>
    <row r="3621" spans="1:6">
      <c r="A3621" s="19" t="s">
        <v>882</v>
      </c>
      <c r="B3621" s="1" t="s">
        <v>159</v>
      </c>
      <c r="C3621" t="str">
        <f t="shared" si="1015"/>
        <v>18</v>
      </c>
      <c r="F3621" s="19" t="s">
        <v>151</v>
      </c>
    </row>
    <row r="3622" spans="1:6">
      <c r="A3622" s="19" t="s">
        <v>359</v>
      </c>
      <c r="B3622" s="1" t="s">
        <v>161</v>
      </c>
      <c r="C3622" t="str">
        <f t="shared" si="1015"/>
        <v>3</v>
      </c>
      <c r="F3622" s="19" t="str">
        <f>CONCATENATE("[td]",VLOOKUP(IF((COUNTA(D3624)&gt;0),D3624,VALUE(C3624)),'Lookup tables'!$A$2:$B$42,2,FALSE))</f>
        <v>[td]obefintlig</v>
      </c>
    </row>
    <row r="3623" spans="1:6">
      <c r="A3623" s="19" t="s">
        <v>818</v>
      </c>
      <c r="B3623" s="1" t="s">
        <v>163</v>
      </c>
      <c r="C3623" t="str">
        <f t="shared" si="1015"/>
        <v>2</v>
      </c>
      <c r="F3623" s="19" t="s">
        <v>164</v>
      </c>
    </row>
    <row r="3624" spans="1:6">
      <c r="A3624" s="19" t="s">
        <v>883</v>
      </c>
      <c r="B3624" s="1" t="s">
        <v>166</v>
      </c>
      <c r="C3624" t="str">
        <f t="shared" si="1015"/>
        <v>0</v>
      </c>
      <c r="F3624" s="19" t="s">
        <v>136</v>
      </c>
    </row>
    <row r="3625" spans="1:6">
      <c r="A3625" s="19" t="s">
        <v>167</v>
      </c>
      <c r="B3625" s="1" t="s">
        <v>168</v>
      </c>
      <c r="C3625" t="str">
        <f t="shared" si="1015"/>
        <v>20</v>
      </c>
      <c r="F3625" s="19" t="str">
        <f t="shared" ref="F3625" si="1018">CONCATENATE("[th]",B3618)</f>
        <v>[th]Spelupplägg</v>
      </c>
    </row>
    <row r="3626" spans="1:6">
      <c r="A3626" s="19" t="s">
        <v>401</v>
      </c>
      <c r="B3626" s="1" t="s">
        <v>170</v>
      </c>
      <c r="C3626" t="str">
        <f t="shared" si="1015"/>
        <v>4</v>
      </c>
      <c r="F3626" s="19" t="s">
        <v>151</v>
      </c>
    </row>
    <row r="3627" spans="1:6">
      <c r="A3627" s="19" t="s">
        <v>884</v>
      </c>
      <c r="B3627" s="1" t="s">
        <v>172</v>
      </c>
      <c r="C3627" t="str">
        <f t="shared" si="1015"/>
        <v>526700</v>
      </c>
      <c r="F3627" s="19" t="str">
        <f>CONCATENATE("[td]",VLOOKUP(IF((COUNTA(D3618)&gt;0),D3618,VALUE(C3618)),'Lookup tables'!$A$2:$B$42,2,FALSE))</f>
        <v>[td]mytomspunnen</v>
      </c>
    </row>
    <row r="3628" spans="1:6">
      <c r="A3628" s="19" t="s">
        <v>885</v>
      </c>
      <c r="B3628" s="1" t="s">
        <v>174</v>
      </c>
      <c r="C3628" t="str">
        <f t="shared" si="1015"/>
        <v>217060</v>
      </c>
      <c r="F3628" s="19" t="s">
        <v>141</v>
      </c>
    </row>
    <row r="3629" spans="1:6">
      <c r="A3629" s="19" t="s">
        <v>886</v>
      </c>
      <c r="B3629" s="1" t="s">
        <v>176</v>
      </c>
      <c r="C3629" t="str">
        <f t="shared" si="1015"/>
        <v>82</v>
      </c>
      <c r="F3629" s="19" t="str">
        <f t="shared" ref="F3629" si="1019">CONCATENATE("[th]",B3620)</f>
        <v>[th]Framspel</v>
      </c>
    </row>
    <row r="3630" spans="1:6">
      <c r="A3630" s="19" t="s">
        <v>572</v>
      </c>
      <c r="B3630" s="1" t="s">
        <v>178</v>
      </c>
      <c r="C3630" t="str">
        <f t="shared" si="1015"/>
        <v>1</v>
      </c>
      <c r="F3630" s="19" t="s">
        <v>151</v>
      </c>
    </row>
    <row r="3631" spans="1:6">
      <c r="A3631" s="19" t="s">
        <v>179</v>
      </c>
      <c r="B3631" s="1" t="s">
        <v>180</v>
      </c>
      <c r="C3631" t="str">
        <f t="shared" si="1015"/>
        <v>0</v>
      </c>
      <c r="F3631" s="19" t="str">
        <f>CONCATENATE("[td]",VLOOKUP(IF((COUNTA(D3620)&gt;0),D3620,VALUE(C3620)),'Lookup tables'!$A$2:$B$42,2,FALSE))</f>
        <v>[td]fenomenal</v>
      </c>
    </row>
    <row r="3632" spans="1:6">
      <c r="A3632" s="19" t="s">
        <v>181</v>
      </c>
      <c r="B3632" s="1" t="s">
        <v>182</v>
      </c>
      <c r="C3632" t="str">
        <f t="shared" si="1015"/>
        <v>0</v>
      </c>
      <c r="F3632" s="19" t="s">
        <v>164</v>
      </c>
    </row>
    <row r="3633" spans="1:6">
      <c r="A3633" s="19" t="s">
        <v>645</v>
      </c>
      <c r="B3633" s="1" t="s">
        <v>184</v>
      </c>
      <c r="C3633" t="str">
        <f t="shared" si="1015"/>
        <v>2</v>
      </c>
      <c r="F3633" s="19" t="s">
        <v>136</v>
      </c>
    </row>
    <row r="3634" spans="1:6">
      <c r="A3634" s="19" t="s">
        <v>185</v>
      </c>
      <c r="B3634" s="1" t="s">
        <v>186</v>
      </c>
      <c r="C3634" t="str">
        <f>RIGHT(A3634,(LEN(A3634)-10))</f>
        <v>1</v>
      </c>
      <c r="F3634" s="19" t="str">
        <f t="shared" ref="F3634" si="1020">CONCATENATE("[th]",B3621)</f>
        <v>[th]Ytter</v>
      </c>
    </row>
    <row r="3635" spans="1:6">
      <c r="A3635" s="19" t="s">
        <v>187</v>
      </c>
      <c r="B3635" s="1" t="s">
        <v>188</v>
      </c>
      <c r="C3635" t="str">
        <f>RIGHT(A3635,(LEN(A3635)-9))</f>
        <v>0</v>
      </c>
      <c r="F3635" s="19" t="s">
        <v>151</v>
      </c>
    </row>
    <row r="3636" spans="1:6">
      <c r="A3636" s="19" t="s">
        <v>189</v>
      </c>
      <c r="B3636" s="1" t="s">
        <v>190</v>
      </c>
      <c r="C3636" t="str">
        <f>RIGHT(A3636,(LEN(A3636)-11))</f>
        <v>0</v>
      </c>
      <c r="F3636" s="19" t="str">
        <f>CONCATENATE("[td]",VLOOKUP(IF((COUNTA(D3621)&gt;0),D3621,VALUE(C3621)),'Lookup tables'!$A$2:$B$42,2,FALSE))</f>
        <v>[td]magisk</v>
      </c>
    </row>
    <row r="3637" spans="1:6">
      <c r="A3637" s="19" t="s">
        <v>191</v>
      </c>
      <c r="B3637" s="1" t="s">
        <v>190</v>
      </c>
      <c r="F3637" s="19" t="s">
        <v>141</v>
      </c>
    </row>
    <row r="3638" spans="1:6">
      <c r="A3638" s="19" t="s">
        <v>330</v>
      </c>
      <c r="B3638" s="1" t="s">
        <v>193</v>
      </c>
      <c r="C3638" t="str">
        <f>RIGHT(A3638,(LEN(A3638)-11))</f>
        <v>2</v>
      </c>
      <c r="F3638" s="19" t="str">
        <f t="shared" ref="F3638" si="1021">CONCATENATE("[th]",B3623)</f>
        <v>[th]Försvar</v>
      </c>
    </row>
    <row r="3639" spans="1:6">
      <c r="A3639" s="19" t="s">
        <v>331</v>
      </c>
      <c r="B3639" s="1" t="s">
        <v>193</v>
      </c>
      <c r="C3639" t="str">
        <f>RIGHT(A3639,(LEN(A3639)-16))</f>
        <v>pleasant guy</v>
      </c>
      <c r="F3639" s="19" t="s">
        <v>151</v>
      </c>
    </row>
    <row r="3640" spans="1:6">
      <c r="A3640" s="19" t="s">
        <v>272</v>
      </c>
      <c r="B3640" s="1" t="s">
        <v>196</v>
      </c>
      <c r="C3640" t="str">
        <f>RIGHT(A3640,(LEN(A3640)-8))</f>
        <v>1</v>
      </c>
      <c r="F3640" s="19" t="str">
        <f>CONCATENATE("[td]",VLOOKUP(IF((COUNTA(D3623)&gt;0),D3623,VALUE(C3623)),'Lookup tables'!$A$2:$B$42,2,FALSE))</f>
        <v>[td]usel</v>
      </c>
    </row>
    <row r="3641" spans="1:6">
      <c r="A3641" s="19" t="s">
        <v>273</v>
      </c>
      <c r="B3641" s="1" t="s">
        <v>196</v>
      </c>
      <c r="C3641" t="str">
        <f>RIGHT(A3641,(LEN(A3641)-13))</f>
        <v>dishonest</v>
      </c>
      <c r="F3641" s="19" t="s">
        <v>164</v>
      </c>
    </row>
    <row r="3642" spans="1:6">
      <c r="A3642" s="19" t="s">
        <v>295</v>
      </c>
      <c r="B3642" s="1" t="s">
        <v>199</v>
      </c>
      <c r="C3642" t="str">
        <f>RIGHT(A3642,(LEN(A3642)-15))</f>
        <v>3</v>
      </c>
      <c r="F3642" s="19" t="s">
        <v>136</v>
      </c>
    </row>
    <row r="3643" spans="1:6">
      <c r="A3643" s="19" t="s">
        <v>296</v>
      </c>
      <c r="B3643" s="1" t="s">
        <v>199</v>
      </c>
      <c r="C3643" t="str">
        <f>RIGHT(A3643,(LEN(A3643)-20))</f>
        <v>temperamental</v>
      </c>
      <c r="F3643" s="19" t="str">
        <f t="shared" ref="F3643" si="1022">CONCATENATE("[th]",B3619)</f>
        <v>[th]Målgörare</v>
      </c>
    </row>
    <row r="3644" spans="1:6">
      <c r="A3644" s="19" t="s">
        <v>237</v>
      </c>
      <c r="B3644" s="1" t="s">
        <v>202</v>
      </c>
      <c r="C3644" t="str">
        <f>RIGHT(A3644,(LEN(A3644)-12))</f>
        <v/>
      </c>
      <c r="F3644" s="19" t="s">
        <v>151</v>
      </c>
    </row>
    <row r="3645" spans="1:6">
      <c r="A3645" s="19" t="s">
        <v>238</v>
      </c>
      <c r="B3645" s="1" t="s">
        <v>204</v>
      </c>
      <c r="C3645" t="str">
        <f>RIGHT(A3645,(LEN(A3645)-13))</f>
        <v/>
      </c>
      <c r="F3645" s="19" t="str">
        <f>CONCATENATE("[td]",VLOOKUP(IF((COUNTA(D3619)&gt;0),D3619,VALUE(C3619)),'Lookup tables'!$A$2:$B$42,2,FALSE))</f>
        <v>[td]hyfsad</v>
      </c>
    </row>
    <row r="3646" spans="1:6">
      <c r="A3646" s="19" t="s">
        <v>205</v>
      </c>
      <c r="B3646" s="1" t="s">
        <v>206</v>
      </c>
      <c r="C3646" t="str">
        <f>RIGHT(A3646,(LEN(A3646)-7))</f>
        <v>0</v>
      </c>
      <c r="F3646" s="19" t="s">
        <v>141</v>
      </c>
    </row>
    <row r="3647" spans="1:6">
      <c r="A3647" s="19" t="s">
        <v>517</v>
      </c>
      <c r="B3647" s="1" t="s">
        <v>208</v>
      </c>
      <c r="C3647" t="str">
        <f>RIGHT(A3647,(LEN(A3647)-13))</f>
        <v>5</v>
      </c>
      <c r="F3647" s="19" t="str">
        <f t="shared" ref="F3647" si="1023">CONCATENATE("[th]",B3622)</f>
        <v>[th]Fasta situationer</v>
      </c>
    </row>
    <row r="3648" spans="1:6">
      <c r="A3648" s="19" t="s">
        <v>209</v>
      </c>
      <c r="B3648" s="1" t="s">
        <v>210</v>
      </c>
      <c r="C3648" t="str">
        <f>RIGHT(A3648,(LEN(A3648)-15))</f>
        <v>0</v>
      </c>
      <c r="F3648" s="19" t="s">
        <v>151</v>
      </c>
    </row>
    <row r="3649" spans="1:6">
      <c r="A3649" s="19" t="s">
        <v>211</v>
      </c>
      <c r="B3649" s="1" t="s">
        <v>212</v>
      </c>
      <c r="C3649" t="str">
        <f>RIGHT(A3649,(LEN(A3649)-15))</f>
        <v>3000</v>
      </c>
      <c r="F3649" s="19" t="str">
        <f>CONCATENATE("[td]",VLOOKUP(IF((COUNTA(D3622)&gt;0),D3622,VALUE(C3622)),'Lookup tables'!$A$2:$B$42,2,FALSE))</f>
        <v>[td]dålig</v>
      </c>
    </row>
    <row r="3650" spans="1:6">
      <c r="A3650" s="19" t="s">
        <v>887</v>
      </c>
      <c r="B3650" s="1" t="s">
        <v>214</v>
      </c>
      <c r="C3650" t="str">
        <f>RIGHT(A3650,(LEN(A3650)-5))</f>
        <v>31</v>
      </c>
      <c r="F3650" s="19" t="s">
        <v>215</v>
      </c>
    </row>
    <row r="3651" spans="1:6" ht="14.4">
      <c r="A3651" s="19" t="s">
        <v>548</v>
      </c>
      <c r="B3651" s="1" t="s">
        <v>217</v>
      </c>
      <c r="C3651" t="str">
        <f>RIGHT(A3651,(LEN(A3651)-8))</f>
        <v>4</v>
      </c>
      <c r="F3651" t="str">
        <f t="shared" ref="F3651:F3714" si="1024">IF((COUNTA(D3651)&gt;0),CONCATENATE("Övrigt: ",D3651),"")</f>
        <v/>
      </c>
    </row>
    <row r="3652" spans="1:6">
      <c r="A3652" s="19" t="s">
        <v>888</v>
      </c>
      <c r="B3652" s="11" t="s">
        <v>135</v>
      </c>
      <c r="C3652" s="19" t="str">
        <f>MID(A3652,8,(LEN(A3652)-8))</f>
        <v>185823751</v>
      </c>
      <c r="F3652" s="19" t="str">
        <f t="shared" ref="F3652:F3715" si="1025">CONCATENATE("[hr][b]",C3653,"[/b] ","[playerid=",C3652,"]")</f>
        <v>[hr][b]Per Nederblad[/b] [playerid=185823751]</v>
      </c>
    </row>
    <row r="3653" spans="1:6" ht="14.4">
      <c r="A3653" s="19" t="s">
        <v>889</v>
      </c>
      <c r="B3653" s="11" t="s">
        <v>138</v>
      </c>
      <c r="C3653" s="19" t="str">
        <f>RIGHT(A3653,(LEN(A3653)-5))</f>
        <v>Per Nederblad</v>
      </c>
      <c r="F3653" t="str">
        <f t="shared" ref="F3653" si="1026">CONCATENATE(C3654," år och ",C3655," dagar, TSI = ",C3669,", Lön = ",C3668)</f>
        <v>33 år och 29 dagar, TSI = 65600, Lön = 401880</v>
      </c>
    </row>
    <row r="3654" spans="1:6" ht="14.4">
      <c r="A3654" s="19" t="s">
        <v>618</v>
      </c>
      <c r="B3654" s="1" t="s">
        <v>140</v>
      </c>
      <c r="C3654" t="str">
        <f>RIGHT(A3654,(LEN(A3654)-4))</f>
        <v>33</v>
      </c>
      <c r="F3654" t="str">
        <f>CONCATENATE(VLOOKUP(IF((COUNTA(D3657)&gt;0),D3657,VALUE(C3657)),'Lookup tables'!$A$2:$B$42,2,FALSE)," form, ",VLOOKUP(IF((COUNTA(D3658)&gt;0),D3658,VALUE(C3658)),'Lookup tables'!$A$2:$B$42,2,FALSE)," kondition, ",VLOOKUP(IF((COUNTA(D3666)&gt;0),D3666,VALUE(C3666)),'Lookup tables'!$A$2:$B$42,2,FALSE)," rutin")</f>
        <v>hyfsad form, enastående kondition, utopisk rutin</v>
      </c>
    </row>
    <row r="3655" spans="1:6" ht="14.4">
      <c r="A3655" s="19" t="s">
        <v>890</v>
      </c>
      <c r="B3655" s="1" t="s">
        <v>143</v>
      </c>
      <c r="C3655" t="str">
        <f>RIGHT(A3655,(LEN(A3655)-8))</f>
        <v>29</v>
      </c>
      <c r="F3655" t="str">
        <f>CONCATENATE(IF((COUNTA(C3678)&gt;0),CONCATENATE(C3678,", "),""),IF((LEN(C3685)&gt;0),CONCATENATE(VLOOKUP(VALUE(C3685),'Lookup tables'!$D$25:$E$27,2,FALSE),", "),""),CONCATENATE(VLOOKUP(VALUE(C3667),'Lookup tables'!$A$2:$B$42,2,FALSE)," ledarförmåga, "),CONCATENATE(VLOOKUP(C3680,'Lookup tables'!$D$29:$E$34,2,FALSE),", "),IF(AND((VALUE(C3656)&lt;0),(COUNTA(D3656)&lt;1)),"ingen skada",CONCATENATE("[b]skada +",IF((COUNTA(D3656)&gt;0),D3656,C3656),"[/b]")))</f>
        <v>hyfsad ledarförmåga, sympatisk kille, ingen skada</v>
      </c>
    </row>
    <row r="3656" spans="1:6" ht="14.4">
      <c r="A3656" s="19" t="s">
        <v>144</v>
      </c>
      <c r="B3656" s="1" t="s">
        <v>145</v>
      </c>
      <c r="C3656" t="str">
        <f t="shared" ref="C3656:C3674" si="1027">RIGHT(A3656,(LEN(A3656)-4))</f>
        <v>-1</v>
      </c>
      <c r="F3656" t="s">
        <v>146</v>
      </c>
    </row>
    <row r="3657" spans="1:6">
      <c r="A3657" s="19" t="s">
        <v>305</v>
      </c>
      <c r="B3657" s="1" t="s">
        <v>148</v>
      </c>
      <c r="C3657" t="str">
        <f t="shared" si="1027"/>
        <v>4</v>
      </c>
      <c r="F3657" s="19" t="str">
        <f t="shared" ref="F3657:F3720" si="1028">CONCATENATE("[th]",B3658)</f>
        <v>[th]Kondition</v>
      </c>
    </row>
    <row r="3658" spans="1:6">
      <c r="A3658" s="19" t="s">
        <v>223</v>
      </c>
      <c r="B3658" s="1" t="s">
        <v>150</v>
      </c>
      <c r="C3658" t="str">
        <f t="shared" si="1027"/>
        <v>7</v>
      </c>
      <c r="F3658" s="19" t="s">
        <v>151</v>
      </c>
    </row>
    <row r="3659" spans="1:6">
      <c r="A3659" s="19" t="s">
        <v>473</v>
      </c>
      <c r="B3659" s="1" t="s">
        <v>153</v>
      </c>
      <c r="C3659" t="str">
        <f t="shared" si="1027"/>
        <v>15</v>
      </c>
      <c r="F3659" s="19" t="str">
        <f>CONCATENATE("[td]",VLOOKUP(IF((COUNTA(D3658)&gt;0),D3658,VALUE(C3658)),'Lookup tables'!$A$2:$B$42,2,FALSE))</f>
        <v>[td]enastående</v>
      </c>
    </row>
    <row r="3660" spans="1:6">
      <c r="A3660" s="19" t="s">
        <v>358</v>
      </c>
      <c r="B3660" s="1" t="s">
        <v>155</v>
      </c>
      <c r="C3660" t="str">
        <f t="shared" si="1027"/>
        <v>3</v>
      </c>
      <c r="F3660" s="19" t="s">
        <v>141</v>
      </c>
    </row>
    <row r="3661" spans="1:6">
      <c r="A3661" s="19" t="s">
        <v>400</v>
      </c>
      <c r="B3661" s="1" t="s">
        <v>157</v>
      </c>
      <c r="C3661" t="str">
        <f t="shared" si="1027"/>
        <v>6</v>
      </c>
      <c r="F3661" s="19" t="str">
        <f t="shared" ref="F3661" si="1029">CONCATENATE("[th]",B3665)</f>
        <v>[th]Målvakt</v>
      </c>
    </row>
    <row r="3662" spans="1:6">
      <c r="A3662" s="19" t="s">
        <v>882</v>
      </c>
      <c r="B3662" s="1" t="s">
        <v>159</v>
      </c>
      <c r="C3662" t="str">
        <f t="shared" si="1027"/>
        <v>18</v>
      </c>
      <c r="F3662" s="19" t="s">
        <v>151</v>
      </c>
    </row>
    <row r="3663" spans="1:6">
      <c r="A3663" s="19" t="s">
        <v>585</v>
      </c>
      <c r="B3663" s="1" t="s">
        <v>161</v>
      </c>
      <c r="C3663" t="str">
        <f t="shared" si="1027"/>
        <v>5</v>
      </c>
      <c r="F3663" s="19" t="str">
        <f>CONCATENATE("[td]",VLOOKUP(IF((COUNTA(D3665)&gt;0),D3665,VALUE(C3665)),'Lookup tables'!$A$2:$B$42,2,FALSE))</f>
        <v>[td]katastrofal</v>
      </c>
    </row>
    <row r="3664" spans="1:6">
      <c r="A3664" s="19" t="s">
        <v>716</v>
      </c>
      <c r="B3664" s="1" t="s">
        <v>163</v>
      </c>
      <c r="C3664" t="str">
        <f t="shared" si="1027"/>
        <v>3</v>
      </c>
      <c r="F3664" s="19" t="s">
        <v>164</v>
      </c>
    </row>
    <row r="3665" spans="1:6">
      <c r="A3665" s="19" t="s">
        <v>287</v>
      </c>
      <c r="B3665" s="1" t="s">
        <v>166</v>
      </c>
      <c r="C3665" t="str">
        <f t="shared" si="1027"/>
        <v>1</v>
      </c>
      <c r="F3665" s="19" t="s">
        <v>136</v>
      </c>
    </row>
    <row r="3666" spans="1:6">
      <c r="A3666" s="19" t="s">
        <v>628</v>
      </c>
      <c r="B3666" s="1" t="s">
        <v>168</v>
      </c>
      <c r="C3666" t="str">
        <f t="shared" si="1027"/>
        <v>19</v>
      </c>
      <c r="F3666" s="19" t="str">
        <f t="shared" ref="F3666" si="1030">CONCATENATE("[th]",B3659)</f>
        <v>[th]Spelupplägg</v>
      </c>
    </row>
    <row r="3667" spans="1:6">
      <c r="A3667" s="19" t="s">
        <v>401</v>
      </c>
      <c r="B3667" s="1" t="s">
        <v>170</v>
      </c>
      <c r="C3667" t="str">
        <f t="shared" si="1027"/>
        <v>4</v>
      </c>
      <c r="F3667" s="19" t="s">
        <v>151</v>
      </c>
    </row>
    <row r="3668" spans="1:6">
      <c r="A3668" s="19" t="s">
        <v>891</v>
      </c>
      <c r="B3668" s="1" t="s">
        <v>172</v>
      </c>
      <c r="C3668" t="str">
        <f t="shared" si="1027"/>
        <v>401880</v>
      </c>
      <c r="F3668" s="19" t="str">
        <f>CONCATENATE("[td]",VLOOKUP(IF((COUNTA(D3659)&gt;0),D3659,VALUE(C3659)),'Lookup tables'!$A$2:$B$42,2,FALSE))</f>
        <v>[td]titanisk</v>
      </c>
    </row>
    <row r="3669" spans="1:6">
      <c r="A3669" s="19" t="s">
        <v>892</v>
      </c>
      <c r="B3669" s="1" t="s">
        <v>174</v>
      </c>
      <c r="C3669" t="str">
        <f t="shared" si="1027"/>
        <v>65600</v>
      </c>
      <c r="F3669" s="19" t="s">
        <v>141</v>
      </c>
    </row>
    <row r="3670" spans="1:6">
      <c r="A3670" s="19" t="s">
        <v>893</v>
      </c>
      <c r="B3670" s="1" t="s">
        <v>176</v>
      </c>
      <c r="C3670" t="str">
        <f t="shared" si="1027"/>
        <v>95</v>
      </c>
      <c r="F3670" s="19" t="str">
        <f t="shared" ref="F3670" si="1031">CONCATENATE("[th]",B3661)</f>
        <v>[th]Framspel</v>
      </c>
    </row>
    <row r="3671" spans="1:6">
      <c r="A3671" s="19" t="s">
        <v>177</v>
      </c>
      <c r="B3671" s="1" t="s">
        <v>178</v>
      </c>
      <c r="C3671" t="str">
        <f t="shared" si="1027"/>
        <v>0</v>
      </c>
      <c r="F3671" s="19" t="s">
        <v>151</v>
      </c>
    </row>
    <row r="3672" spans="1:6">
      <c r="A3672" s="19" t="s">
        <v>179</v>
      </c>
      <c r="B3672" s="1" t="s">
        <v>180</v>
      </c>
      <c r="C3672" t="str">
        <f t="shared" si="1027"/>
        <v>0</v>
      </c>
      <c r="F3672" s="19" t="str">
        <f>CONCATENATE("[td]",VLOOKUP(IF((COUNTA(D3661)&gt;0),D3661,VALUE(C3661)),'Lookup tables'!$A$2:$B$42,2,FALSE))</f>
        <v>[td]ypperlig</v>
      </c>
    </row>
    <row r="3673" spans="1:6">
      <c r="A3673" s="19" t="s">
        <v>181</v>
      </c>
      <c r="B3673" s="1" t="s">
        <v>182</v>
      </c>
      <c r="C3673" t="str">
        <f t="shared" si="1027"/>
        <v>0</v>
      </c>
      <c r="F3673" s="19" t="s">
        <v>164</v>
      </c>
    </row>
    <row r="3674" spans="1:6">
      <c r="A3674" s="19" t="s">
        <v>556</v>
      </c>
      <c r="B3674" s="1" t="s">
        <v>184</v>
      </c>
      <c r="C3674" t="str">
        <f t="shared" si="1027"/>
        <v>3</v>
      </c>
      <c r="F3674" s="19" t="s">
        <v>136</v>
      </c>
    </row>
    <row r="3675" spans="1:6">
      <c r="A3675" s="19" t="s">
        <v>185</v>
      </c>
      <c r="B3675" s="1" t="s">
        <v>186</v>
      </c>
      <c r="C3675" t="str">
        <f>RIGHT(A3675,(LEN(A3675)-10))</f>
        <v>1</v>
      </c>
      <c r="F3675" s="19" t="str">
        <f t="shared" ref="F3675" si="1032">CONCATENATE("[th]",B3662)</f>
        <v>[th]Ytter</v>
      </c>
    </row>
    <row r="3676" spans="1:6">
      <c r="A3676" s="19" t="s">
        <v>187</v>
      </c>
      <c r="B3676" s="1" t="s">
        <v>188</v>
      </c>
      <c r="C3676" t="str">
        <f>RIGHT(A3676,(LEN(A3676)-9))</f>
        <v>0</v>
      </c>
      <c r="F3676" s="19" t="s">
        <v>151</v>
      </c>
    </row>
    <row r="3677" spans="1:6">
      <c r="A3677" s="19" t="s">
        <v>406</v>
      </c>
      <c r="B3677" s="1" t="s">
        <v>190</v>
      </c>
      <c r="C3677" t="str">
        <f>RIGHT(A3677,(LEN(A3677)-11))</f>
        <v>2</v>
      </c>
      <c r="F3677" s="19" t="str">
        <f>CONCATENATE("[td]",VLOOKUP(IF((COUNTA(D3662)&gt;0),D3662,VALUE(C3662)),'Lookup tables'!$A$2:$B$42,2,FALSE))</f>
        <v>[td]magisk</v>
      </c>
    </row>
    <row r="3678" spans="1:6">
      <c r="A3678" s="19" t="s">
        <v>407</v>
      </c>
      <c r="B3678" s="1" t="s">
        <v>190</v>
      </c>
      <c r="F3678" s="19" t="s">
        <v>141</v>
      </c>
    </row>
    <row r="3679" spans="1:6">
      <c r="A3679" s="19" t="s">
        <v>330</v>
      </c>
      <c r="B3679" s="1" t="s">
        <v>193</v>
      </c>
      <c r="C3679" t="str">
        <f>RIGHT(A3679,(LEN(A3679)-11))</f>
        <v>2</v>
      </c>
      <c r="F3679" s="19" t="str">
        <f t="shared" ref="F3679" si="1033">CONCATENATE("[th]",B3664)</f>
        <v>[th]Försvar</v>
      </c>
    </row>
    <row r="3680" spans="1:6">
      <c r="A3680" s="19" t="s">
        <v>331</v>
      </c>
      <c r="B3680" s="1" t="s">
        <v>193</v>
      </c>
      <c r="C3680" t="str">
        <f>RIGHT(A3680,(LEN(A3680)-16))</f>
        <v>pleasant guy</v>
      </c>
      <c r="F3680" s="19" t="s">
        <v>151</v>
      </c>
    </row>
    <row r="3681" spans="1:6">
      <c r="A3681" s="19" t="s">
        <v>195</v>
      </c>
      <c r="B3681" s="1" t="s">
        <v>196</v>
      </c>
      <c r="C3681" t="str">
        <f>RIGHT(A3681,(LEN(A3681)-8))</f>
        <v>2</v>
      </c>
      <c r="F3681" s="19" t="str">
        <f>CONCATENATE("[td]",VLOOKUP(IF((COUNTA(D3664)&gt;0),D3664,VALUE(C3664)),'Lookup tables'!$A$2:$B$42,2,FALSE))</f>
        <v>[td]dålig</v>
      </c>
    </row>
    <row r="3682" spans="1:6">
      <c r="A3682" s="19" t="s">
        <v>197</v>
      </c>
      <c r="B3682" s="1" t="s">
        <v>196</v>
      </c>
      <c r="C3682" t="str">
        <f>RIGHT(A3682,(LEN(A3682)-13))</f>
        <v>honest</v>
      </c>
      <c r="F3682" s="19" t="s">
        <v>164</v>
      </c>
    </row>
    <row r="3683" spans="1:6">
      <c r="A3683" s="19" t="s">
        <v>274</v>
      </c>
      <c r="B3683" s="1" t="s">
        <v>199</v>
      </c>
      <c r="C3683" t="str">
        <f>RIGHT(A3683,(LEN(A3683)-15))</f>
        <v>2</v>
      </c>
      <c r="F3683" s="19" t="s">
        <v>136</v>
      </c>
    </row>
    <row r="3684" spans="1:6">
      <c r="A3684" s="19" t="s">
        <v>275</v>
      </c>
      <c r="B3684" s="1" t="s">
        <v>199</v>
      </c>
      <c r="C3684" t="str">
        <f>RIGHT(A3684,(LEN(A3684)-20))</f>
        <v>balanced</v>
      </c>
      <c r="F3684" s="19" t="str">
        <f t="shared" ref="F3684" si="1034">CONCATENATE("[th]",B3660)</f>
        <v>[th]Målgörare</v>
      </c>
    </row>
    <row r="3685" spans="1:6">
      <c r="A3685" s="19" t="s">
        <v>237</v>
      </c>
      <c r="B3685" s="1" t="s">
        <v>202</v>
      </c>
      <c r="C3685" t="str">
        <f>RIGHT(A3685,(LEN(A3685)-12))</f>
        <v/>
      </c>
      <c r="F3685" s="19" t="s">
        <v>151</v>
      </c>
    </row>
    <row r="3686" spans="1:6">
      <c r="A3686" s="19" t="s">
        <v>238</v>
      </c>
      <c r="B3686" s="1" t="s">
        <v>204</v>
      </c>
      <c r="C3686" t="str">
        <f>RIGHT(A3686,(LEN(A3686)-13))</f>
        <v/>
      </c>
      <c r="F3686" s="19" t="str">
        <f>CONCATENATE("[td]",VLOOKUP(IF((COUNTA(D3660)&gt;0),D3660,VALUE(C3660)),'Lookup tables'!$A$2:$B$42,2,FALSE))</f>
        <v>[td]dålig</v>
      </c>
    </row>
    <row r="3687" spans="1:6">
      <c r="A3687" s="19" t="s">
        <v>205</v>
      </c>
      <c r="B3687" s="1" t="s">
        <v>206</v>
      </c>
      <c r="C3687" t="str">
        <f>RIGHT(A3687,(LEN(A3687)-7))</f>
        <v>0</v>
      </c>
      <c r="F3687" s="19" t="s">
        <v>141</v>
      </c>
    </row>
    <row r="3688" spans="1:6">
      <c r="A3688" s="19"/>
      <c r="B3688" s="1" t="s">
        <v>208</v>
      </c>
      <c r="C3688" t="e">
        <f>RIGHT(A3688,(LEN(A3688)-13))</f>
        <v>#VALUE!</v>
      </c>
      <c r="F3688" s="19" t="str">
        <f t="shared" ref="F3688" si="1035">CONCATENATE("[th]",B3663)</f>
        <v>[th]Fasta situationer</v>
      </c>
    </row>
    <row r="3689" spans="1:6">
      <c r="A3689" s="19" t="s">
        <v>209</v>
      </c>
      <c r="B3689" s="1" t="s">
        <v>210</v>
      </c>
      <c r="C3689" t="str">
        <f>RIGHT(A3689,(LEN(A3689)-15))</f>
        <v>0</v>
      </c>
      <c r="F3689" s="19" t="s">
        <v>151</v>
      </c>
    </row>
    <row r="3690" spans="1:6">
      <c r="A3690" s="19" t="s">
        <v>211</v>
      </c>
      <c r="B3690" s="1" t="s">
        <v>212</v>
      </c>
      <c r="C3690" t="str">
        <f>RIGHT(A3690,(LEN(A3690)-15))</f>
        <v>3000</v>
      </c>
      <c r="F3690" s="19" t="str">
        <f>CONCATENATE("[td]",VLOOKUP(IF((COUNTA(D3663)&gt;0),D3663,VALUE(C3663)),'Lookup tables'!$A$2:$B$42,2,FALSE))</f>
        <v>[td]bra</v>
      </c>
    </row>
    <row r="3691" spans="1:6">
      <c r="A3691" s="19" t="s">
        <v>894</v>
      </c>
      <c r="B3691" s="1" t="s">
        <v>214</v>
      </c>
      <c r="C3691" t="str">
        <f>RIGHT(A3691,(LEN(A3691)-5))</f>
        <v>32</v>
      </c>
      <c r="F3691" s="19" t="s">
        <v>215</v>
      </c>
    </row>
    <row r="3692" spans="1:6" ht="14.4">
      <c r="A3692" s="19" t="s">
        <v>240</v>
      </c>
      <c r="B3692" s="1" t="s">
        <v>217</v>
      </c>
      <c r="C3692" t="str">
        <f>RIGHT(A3692,(LEN(A3692)-8))</f>
        <v>0</v>
      </c>
      <c r="F3692" t="str">
        <f t="shared" ref="F3692:F3755" si="1036">IF((COUNTA(D3692)&gt;0),CONCATENATE("Övrigt: ",D3692),"")</f>
        <v/>
      </c>
    </row>
    <row r="3693" spans="1:6">
      <c r="A3693" s="19" t="s">
        <v>316</v>
      </c>
      <c r="B3693" s="11" t="s">
        <v>135</v>
      </c>
      <c r="C3693" s="19" t="str">
        <f>MID(A3693,8,(LEN(A3693)-8))</f>
        <v>249793996</v>
      </c>
      <c r="F3693" s="19" t="str">
        <f t="shared" ref="F3693:F3756" si="1037">CONCATENATE("[hr][b]",C3694,"[/b] ","[playerid=",C3693,"]")</f>
        <v>[hr][b]Stefan Bladborn[/b] [playerid=249793996]</v>
      </c>
    </row>
    <row r="3694" spans="1:6" ht="14.4">
      <c r="A3694" s="19" t="s">
        <v>317</v>
      </c>
      <c r="B3694" s="11" t="s">
        <v>138</v>
      </c>
      <c r="C3694" s="19" t="str">
        <f>RIGHT(A3694,(LEN(A3694)-5))</f>
        <v>Stefan Bladborn</v>
      </c>
      <c r="F3694" t="str">
        <f t="shared" ref="F3694" si="1038">CONCATENATE(C3695," år och ",C3696," dagar, TSI = ",C3710,", Lön = ",C3709)</f>
        <v>27 år och 84 dagar, TSI = 186270, Lön = 499300</v>
      </c>
    </row>
    <row r="3695" spans="1:6" ht="14.4">
      <c r="A3695" s="19" t="s">
        <v>220</v>
      </c>
      <c r="B3695" s="1" t="s">
        <v>140</v>
      </c>
      <c r="C3695" t="str">
        <f>RIGHT(A3695,(LEN(A3695)-4))</f>
        <v>27</v>
      </c>
      <c r="F3695" t="str">
        <f>CONCATENATE(VLOOKUP(IF((COUNTA(D3698)&gt;0),D3698,VALUE(C3698)),'Lookup tables'!$A$2:$B$42,2,FALSE)," form, ",VLOOKUP(IF((COUNTA(D3699)&gt;0),D3699,VALUE(C3699)),'Lookup tables'!$A$2:$B$42,2,FALSE)," kondition, ",VLOOKUP(IF((COUNTA(D3707)&gt;0),D3707,VALUE(C3707)),'Lookup tables'!$A$2:$B$42,2,FALSE)," rutin")</f>
        <v>bra form, enastående kondition, fenomenal rutin</v>
      </c>
    </row>
    <row r="3696" spans="1:6" ht="14.4">
      <c r="A3696" s="19" t="s">
        <v>659</v>
      </c>
      <c r="B3696" s="1" t="s">
        <v>143</v>
      </c>
      <c r="C3696" t="str">
        <f>RIGHT(A3696,(LEN(A3696)-8))</f>
        <v>84</v>
      </c>
      <c r="F3696" t="str">
        <f>CONCATENATE(IF((COUNTA(C3719)&gt;0),CONCATENATE(C3719,", "),""),IF((LEN(C3726)&gt;0),CONCATENATE(VLOOKUP(VALUE(C3726),'Lookup tables'!$D$25:$E$27,2,FALSE),", "),""),CONCATENATE(VLOOKUP(VALUE(C3708),'Lookup tables'!$A$2:$B$42,2,FALSE)," ledarförmåga, "),CONCATENATE(VLOOKUP(C3721,'Lookup tables'!$D$29:$E$34,2,FALSE),", "),IF(AND((VALUE(C3697)&lt;0),(COUNTA(D3697)&lt;1)),"ingen skada",CONCATENATE("[b]skada +",IF((COUNTA(D3697)&gt;0),D3697,C3697),"[/b]")))</f>
        <v>ypperlig ledarförmåga, sympatisk kille, ingen skada</v>
      </c>
    </row>
    <row r="3697" spans="1:6" ht="14.4">
      <c r="A3697" s="19" t="s">
        <v>144</v>
      </c>
      <c r="B3697" s="1" t="s">
        <v>145</v>
      </c>
      <c r="C3697" t="str">
        <f t="shared" ref="C3697:C3715" si="1039">RIGHT(A3697,(LEN(A3697)-4))</f>
        <v>-1</v>
      </c>
      <c r="F3697" t="s">
        <v>146</v>
      </c>
    </row>
    <row r="3698" spans="1:6">
      <c r="A3698" s="19" t="s">
        <v>280</v>
      </c>
      <c r="B3698" s="1" t="s">
        <v>148</v>
      </c>
      <c r="C3698" t="str">
        <f t="shared" si="1039"/>
        <v>5</v>
      </c>
      <c r="F3698" s="19" t="str">
        <f t="shared" ref="F3698:F3761" si="1040">CONCATENATE("[th]",B3699)</f>
        <v>[th]Kondition</v>
      </c>
    </row>
    <row r="3699" spans="1:6">
      <c r="A3699" s="19" t="s">
        <v>223</v>
      </c>
      <c r="B3699" s="1" t="s">
        <v>150</v>
      </c>
      <c r="C3699" t="str">
        <f t="shared" si="1039"/>
        <v>7</v>
      </c>
      <c r="F3699" s="19" t="s">
        <v>151</v>
      </c>
    </row>
    <row r="3700" spans="1:6">
      <c r="A3700" s="19" t="s">
        <v>319</v>
      </c>
      <c r="B3700" s="1" t="s">
        <v>153</v>
      </c>
      <c r="C3700" t="str">
        <f t="shared" si="1039"/>
        <v>10</v>
      </c>
      <c r="F3700" s="19" t="str">
        <f>CONCATENATE("[td]",VLOOKUP(IF((COUNTA(D3699)&gt;0),D3699,VALUE(C3699)),'Lookup tables'!$A$2:$B$42,2,FALSE))</f>
        <v>[td]enastående</v>
      </c>
    </row>
    <row r="3701" spans="1:6">
      <c r="A3701" s="19" t="s">
        <v>320</v>
      </c>
      <c r="B3701" s="1" t="s">
        <v>155</v>
      </c>
      <c r="C3701" t="str">
        <f t="shared" si="1039"/>
        <v>4</v>
      </c>
      <c r="F3701" s="19" t="s">
        <v>141</v>
      </c>
    </row>
    <row r="3702" spans="1:6">
      <c r="A3702" s="19" t="s">
        <v>321</v>
      </c>
      <c r="B3702" s="1" t="s">
        <v>157</v>
      </c>
      <c r="C3702" t="str">
        <f t="shared" si="1039"/>
        <v>7</v>
      </c>
      <c r="F3702" s="19" t="str">
        <f t="shared" ref="F3702" si="1041">CONCATENATE("[th]",B3706)</f>
        <v>[th]Målvakt</v>
      </c>
    </row>
    <row r="3703" spans="1:6">
      <c r="A3703" s="19" t="s">
        <v>322</v>
      </c>
      <c r="B3703" s="1" t="s">
        <v>159</v>
      </c>
      <c r="C3703" t="str">
        <f t="shared" si="1039"/>
        <v>10</v>
      </c>
      <c r="F3703" s="19" t="s">
        <v>151</v>
      </c>
    </row>
    <row r="3704" spans="1:6">
      <c r="A3704" s="19" t="s">
        <v>285</v>
      </c>
      <c r="B3704" s="1" t="s">
        <v>161</v>
      </c>
      <c r="C3704" t="str">
        <f t="shared" si="1039"/>
        <v>8</v>
      </c>
      <c r="F3704" s="19" t="str">
        <f>CONCATENATE("[td]",VLOOKUP(IF((COUNTA(D3706)&gt;0),D3706,VALUE(C3706)),'Lookup tables'!$A$2:$B$42,2,FALSE))</f>
        <v>[td]katastrofal</v>
      </c>
    </row>
    <row r="3705" spans="1:6">
      <c r="A3705" s="19" t="s">
        <v>323</v>
      </c>
      <c r="B3705" s="1" t="s">
        <v>163</v>
      </c>
      <c r="C3705" t="str">
        <f t="shared" si="1039"/>
        <v>16</v>
      </c>
      <c r="F3705" s="19" t="s">
        <v>164</v>
      </c>
    </row>
    <row r="3706" spans="1:6">
      <c r="A3706" s="19" t="s">
        <v>287</v>
      </c>
      <c r="B3706" s="1" t="s">
        <v>166</v>
      </c>
      <c r="C3706" t="str">
        <f t="shared" si="1039"/>
        <v>1</v>
      </c>
      <c r="F3706" s="19" t="s">
        <v>136</v>
      </c>
    </row>
    <row r="3707" spans="1:6">
      <c r="A3707" s="19" t="s">
        <v>228</v>
      </c>
      <c r="B3707" s="1" t="s">
        <v>168</v>
      </c>
      <c r="C3707" t="str">
        <f t="shared" si="1039"/>
        <v>8</v>
      </c>
      <c r="F3707" s="19" t="str">
        <f t="shared" ref="F3707" si="1042">CONCATENATE("[th]",B3700)</f>
        <v>[th]Spelupplägg</v>
      </c>
    </row>
    <row r="3708" spans="1:6">
      <c r="A3708" s="19" t="s">
        <v>169</v>
      </c>
      <c r="B3708" s="1" t="s">
        <v>170</v>
      </c>
      <c r="C3708" t="str">
        <f t="shared" si="1039"/>
        <v>6</v>
      </c>
      <c r="F3708" s="19" t="s">
        <v>151</v>
      </c>
    </row>
    <row r="3709" spans="1:6">
      <c r="A3709" s="19" t="s">
        <v>325</v>
      </c>
      <c r="B3709" s="1" t="s">
        <v>172</v>
      </c>
      <c r="C3709" t="str">
        <f t="shared" si="1039"/>
        <v>499300</v>
      </c>
      <c r="F3709" s="19" t="str">
        <f>CONCATENATE("[td]",VLOOKUP(IF((COUNTA(D3700)&gt;0),D3700,VALUE(C3700)),'Lookup tables'!$A$2:$B$42,2,FALSE))</f>
        <v>[td]legendarisk</v>
      </c>
    </row>
    <row r="3710" spans="1:6">
      <c r="A3710" s="19" t="s">
        <v>326</v>
      </c>
      <c r="B3710" s="1" t="s">
        <v>174</v>
      </c>
      <c r="C3710" t="str">
        <f t="shared" si="1039"/>
        <v>186270</v>
      </c>
      <c r="F3710" s="19" t="s">
        <v>141</v>
      </c>
    </row>
    <row r="3711" spans="1:6">
      <c r="A3711" s="19" t="s">
        <v>385</v>
      </c>
      <c r="B3711" s="1" t="s">
        <v>176</v>
      </c>
      <c r="C3711" t="str">
        <f t="shared" si="1039"/>
        <v>21</v>
      </c>
      <c r="F3711" s="19" t="str">
        <f t="shared" ref="F3711" si="1043">CONCATENATE("[th]",B3702)</f>
        <v>[th]Framspel</v>
      </c>
    </row>
    <row r="3712" spans="1:6">
      <c r="A3712" s="19" t="s">
        <v>177</v>
      </c>
      <c r="B3712" s="1" t="s">
        <v>178</v>
      </c>
      <c r="C3712" t="str">
        <f t="shared" si="1039"/>
        <v>0</v>
      </c>
      <c r="F3712" s="19" t="s">
        <v>151</v>
      </c>
    </row>
    <row r="3713" spans="1:6">
      <c r="A3713" s="19" t="s">
        <v>179</v>
      </c>
      <c r="B3713" s="1" t="s">
        <v>180</v>
      </c>
      <c r="C3713" t="str">
        <f t="shared" si="1039"/>
        <v>0</v>
      </c>
      <c r="F3713" s="19" t="str">
        <f>CONCATENATE("[td]",VLOOKUP(IF((COUNTA(D3702)&gt;0),D3702,VALUE(C3702)),'Lookup tables'!$A$2:$B$42,2,FALSE))</f>
        <v>[td]enastående</v>
      </c>
    </row>
    <row r="3714" spans="1:6">
      <c r="A3714" s="19" t="s">
        <v>181</v>
      </c>
      <c r="B3714" s="1" t="s">
        <v>182</v>
      </c>
      <c r="C3714" t="str">
        <f t="shared" si="1039"/>
        <v>0</v>
      </c>
      <c r="F3714" s="19" t="s">
        <v>164</v>
      </c>
    </row>
    <row r="3715" spans="1:6">
      <c r="A3715" s="19" t="s">
        <v>183</v>
      </c>
      <c r="B3715" s="1" t="s">
        <v>184</v>
      </c>
      <c r="C3715" t="str">
        <f t="shared" si="1039"/>
        <v>0</v>
      </c>
      <c r="F3715" s="19" t="s">
        <v>136</v>
      </c>
    </row>
    <row r="3716" spans="1:6">
      <c r="A3716" s="19" t="s">
        <v>185</v>
      </c>
      <c r="B3716" s="1" t="s">
        <v>186</v>
      </c>
      <c r="C3716" t="str">
        <f>RIGHT(A3716,(LEN(A3716)-10))</f>
        <v>1</v>
      </c>
      <c r="F3716" s="19" t="str">
        <f t="shared" ref="F3716" si="1044">CONCATENATE("[th]",B3703)</f>
        <v>[th]Ytter</v>
      </c>
    </row>
    <row r="3717" spans="1:6">
      <c r="A3717" s="19" t="s">
        <v>187</v>
      </c>
      <c r="B3717" s="1" t="s">
        <v>188</v>
      </c>
      <c r="C3717" t="str">
        <f>RIGHT(A3717,(LEN(A3717)-9))</f>
        <v>0</v>
      </c>
      <c r="F3717" s="19" t="s">
        <v>151</v>
      </c>
    </row>
    <row r="3718" spans="1:6">
      <c r="A3718" s="19" t="s">
        <v>328</v>
      </c>
      <c r="B3718" s="1" t="s">
        <v>190</v>
      </c>
      <c r="C3718" t="str">
        <f>RIGHT(A3718,(LEN(A3718)-11))</f>
        <v>3</v>
      </c>
      <c r="F3718" s="19" t="str">
        <f>CONCATENATE("[td]",VLOOKUP(IF((COUNTA(D3703)&gt;0),D3703,VALUE(C3703)),'Lookup tables'!$A$2:$B$42,2,FALSE))</f>
        <v>[td]legendarisk</v>
      </c>
    </row>
    <row r="3719" spans="1:6">
      <c r="A3719" s="19" t="s">
        <v>329</v>
      </c>
      <c r="B3719" s="1" t="s">
        <v>190</v>
      </c>
      <c r="F3719" s="19" t="s">
        <v>141</v>
      </c>
    </row>
    <row r="3720" spans="1:6">
      <c r="A3720" s="19" t="s">
        <v>330</v>
      </c>
      <c r="B3720" s="1" t="s">
        <v>193</v>
      </c>
      <c r="C3720" t="str">
        <f>RIGHT(A3720,(LEN(A3720)-11))</f>
        <v>2</v>
      </c>
      <c r="F3720" s="19" t="str">
        <f t="shared" ref="F3720" si="1045">CONCATENATE("[th]",B3705)</f>
        <v>[th]Försvar</v>
      </c>
    </row>
    <row r="3721" spans="1:6">
      <c r="A3721" s="19" t="s">
        <v>331</v>
      </c>
      <c r="B3721" s="1" t="s">
        <v>193</v>
      </c>
      <c r="C3721" t="str">
        <f>RIGHT(A3721,(LEN(A3721)-16))</f>
        <v>pleasant guy</v>
      </c>
      <c r="F3721" s="19" t="s">
        <v>151</v>
      </c>
    </row>
    <row r="3722" spans="1:6">
      <c r="A3722" s="19" t="s">
        <v>235</v>
      </c>
      <c r="B3722" s="1" t="s">
        <v>196</v>
      </c>
      <c r="C3722" t="str">
        <f>RIGHT(A3722,(LEN(A3722)-8))</f>
        <v>3</v>
      </c>
      <c r="F3722" s="19" t="str">
        <f>CONCATENATE("[td]",VLOOKUP(IF((COUNTA(D3705)&gt;0),D3705,VALUE(C3705)),'Lookup tables'!$A$2:$B$42,2,FALSE))</f>
        <v>[td]utomjordisk</v>
      </c>
    </row>
    <row r="3723" spans="1:6">
      <c r="A3723" s="19" t="s">
        <v>236</v>
      </c>
      <c r="B3723" s="1" t="s">
        <v>196</v>
      </c>
      <c r="C3723" t="str">
        <f>RIGHT(A3723,(LEN(A3723)-13))</f>
        <v>upright</v>
      </c>
      <c r="F3723" s="19" t="s">
        <v>164</v>
      </c>
    </row>
    <row r="3724" spans="1:6">
      <c r="A3724" s="19" t="s">
        <v>295</v>
      </c>
      <c r="B3724" s="1" t="s">
        <v>199</v>
      </c>
      <c r="C3724" t="str">
        <f>RIGHT(A3724,(LEN(A3724)-15))</f>
        <v>3</v>
      </c>
      <c r="F3724" s="19" t="s">
        <v>136</v>
      </c>
    </row>
    <row r="3725" spans="1:6">
      <c r="A3725" s="19" t="s">
        <v>296</v>
      </c>
      <c r="B3725" s="1" t="s">
        <v>199</v>
      </c>
      <c r="C3725" t="str">
        <f>RIGHT(A3725,(LEN(A3725)-20))</f>
        <v>temperamental</v>
      </c>
      <c r="F3725" s="19" t="str">
        <f t="shared" ref="F3725" si="1046">CONCATENATE("[th]",B3701)</f>
        <v>[th]Målgörare</v>
      </c>
    </row>
    <row r="3726" spans="1:6">
      <c r="A3726" s="19" t="s">
        <v>237</v>
      </c>
      <c r="B3726" s="1" t="s">
        <v>202</v>
      </c>
      <c r="C3726" t="str">
        <f>RIGHT(A3726,(LEN(A3726)-12))</f>
        <v/>
      </c>
      <c r="F3726" s="19" t="s">
        <v>151</v>
      </c>
    </row>
    <row r="3727" spans="1:6">
      <c r="A3727" s="19" t="s">
        <v>238</v>
      </c>
      <c r="B3727" s="1" t="s">
        <v>204</v>
      </c>
      <c r="C3727" t="str">
        <f>RIGHT(A3727,(LEN(A3727)-13))</f>
        <v/>
      </c>
      <c r="F3727" s="19" t="str">
        <f>CONCATENATE("[td]",VLOOKUP(IF((COUNTA(D3701)&gt;0),D3701,VALUE(C3701)),'Lookup tables'!$A$2:$B$42,2,FALSE))</f>
        <v>[td]hyfsad</v>
      </c>
    </row>
    <row r="3728" spans="1:6">
      <c r="A3728" s="19" t="s">
        <v>205</v>
      </c>
      <c r="B3728" s="1" t="s">
        <v>206</v>
      </c>
      <c r="C3728" t="str">
        <f>RIGHT(A3728,(LEN(A3728)-7))</f>
        <v>0</v>
      </c>
      <c r="F3728" s="19" t="s">
        <v>141</v>
      </c>
    </row>
    <row r="3729" spans="1:6">
      <c r="A3729" s="19"/>
      <c r="B3729" s="1" t="s">
        <v>208</v>
      </c>
      <c r="C3729" t="e">
        <f>RIGHT(A3729,(LEN(A3729)-13))</f>
        <v>#VALUE!</v>
      </c>
      <c r="F3729" s="19" t="str">
        <f t="shared" ref="F3729" si="1047">CONCATENATE("[th]",B3704)</f>
        <v>[th]Fasta situationer</v>
      </c>
    </row>
    <row r="3730" spans="1:6">
      <c r="A3730" s="19" t="s">
        <v>209</v>
      </c>
      <c r="B3730" s="1" t="s">
        <v>210</v>
      </c>
      <c r="C3730" t="str">
        <f>RIGHT(A3730,(LEN(A3730)-15))</f>
        <v>0</v>
      </c>
      <c r="F3730" s="19" t="s">
        <v>151</v>
      </c>
    </row>
    <row r="3731" spans="1:6">
      <c r="A3731" s="19" t="s">
        <v>211</v>
      </c>
      <c r="B3731" s="1" t="s">
        <v>212</v>
      </c>
      <c r="C3731" t="str">
        <f>RIGHT(A3731,(LEN(A3731)-15))</f>
        <v>3000</v>
      </c>
      <c r="F3731" s="19" t="str">
        <f>CONCATENATE("[td]",VLOOKUP(IF((COUNTA(D3704)&gt;0),D3704,VALUE(C3704)),'Lookup tables'!$A$2:$B$42,2,FALSE))</f>
        <v>[td]fenomenal</v>
      </c>
    </row>
    <row r="3732" spans="1:6">
      <c r="A3732" s="19" t="s">
        <v>430</v>
      </c>
      <c r="B3732" s="1" t="s">
        <v>214</v>
      </c>
      <c r="C3732" t="str">
        <f>RIGHT(A3732,(LEN(A3732)-5))</f>
        <v>1</v>
      </c>
      <c r="F3732" s="19" t="s">
        <v>215</v>
      </c>
    </row>
    <row r="3733" spans="1:6" ht="14.4">
      <c r="A3733" s="19" t="s">
        <v>332</v>
      </c>
      <c r="B3733" s="1" t="s">
        <v>217</v>
      </c>
      <c r="C3733" t="str">
        <f>RIGHT(A3733,(LEN(A3733)-8))</f>
        <v>1</v>
      </c>
      <c r="F3733" t="str">
        <f t="shared" ref="F3733:F3796" si="1048">IF((COUNTA(D3733)&gt;0),CONCATENATE("Övrigt: ",D3733),"")</f>
        <v/>
      </c>
    </row>
    <row r="3734" spans="1:6">
      <c r="A3734" s="19" t="s">
        <v>895</v>
      </c>
      <c r="B3734" s="11" t="s">
        <v>135</v>
      </c>
      <c r="C3734" s="19" t="str">
        <f>MID(A3734,8,(LEN(A3734)-8))</f>
        <v>268159628</v>
      </c>
      <c r="F3734" s="19" t="str">
        <f t="shared" ref="F3734:F3797" si="1049">CONCATENATE("[hr][b]",C3735,"[/b] ","[playerid=",C3734,"]")</f>
        <v>[hr][b]Alexander Utterhult[/b] [playerid=268159628]</v>
      </c>
    </row>
    <row r="3735" spans="1:6" ht="14.4">
      <c r="A3735" s="19" t="s">
        <v>896</v>
      </c>
      <c r="B3735" s="11" t="s">
        <v>138</v>
      </c>
      <c r="C3735" s="19" t="str">
        <f>RIGHT(A3735,(LEN(A3735)-5))</f>
        <v>Alexander Utterhult</v>
      </c>
      <c r="F3735" t="str">
        <f t="shared" ref="F3735" si="1050">CONCATENATE(C3736," år och ",C3737," dagar, TSI = ",C3751,", Lön = ",C3750)</f>
        <v>26 år och 86 dagar, TSI = 263310, Lön = 246700</v>
      </c>
    </row>
    <row r="3736" spans="1:6" ht="14.4">
      <c r="A3736" s="19" t="s">
        <v>243</v>
      </c>
      <c r="B3736" s="1" t="s">
        <v>140</v>
      </c>
      <c r="C3736" t="str">
        <f>RIGHT(A3736,(LEN(A3736)-4))</f>
        <v>26</v>
      </c>
      <c r="F3736" t="str">
        <f>CONCATENATE(VLOOKUP(IF((COUNTA(D3739)&gt;0),D3739,VALUE(C3739)),'Lookup tables'!$A$2:$B$42,2,FALSE)," form, ",VLOOKUP(IF((COUNTA(D3740)&gt;0),D3740,VALUE(C3740)),'Lookup tables'!$A$2:$B$42,2,FALSE)," kondition, ",VLOOKUP(IF((COUNTA(D3748)&gt;0),D3748,VALUE(C3748)),'Lookup tables'!$A$2:$B$42,2,FALSE)," rutin")</f>
        <v>enastående form, enastående kondition, bra rutin</v>
      </c>
    </row>
    <row r="3737" spans="1:6" ht="14.4">
      <c r="A3737" s="19" t="s">
        <v>897</v>
      </c>
      <c r="B3737" s="1" t="s">
        <v>143</v>
      </c>
      <c r="C3737" t="str">
        <f>RIGHT(A3737,(LEN(A3737)-8))</f>
        <v>86</v>
      </c>
      <c r="F3737" t="str">
        <f>CONCATENATE(IF((COUNTA(C3760)&gt;0),CONCATENATE(C3760,", "),""),IF((LEN(C3767)&gt;0),CONCATENATE(VLOOKUP(VALUE(C3767),'Lookup tables'!$D$25:$E$27,2,FALSE),", "),""),CONCATENATE(VLOOKUP(VALUE(C3749),'Lookup tables'!$A$2:$B$42,2,FALSE)," ledarförmåga, "),CONCATENATE(VLOOKUP(C3762,'Lookup tables'!$D$29:$E$34,2,FALSE),", "),IF(AND((VALUE(C3738)&lt;0),(COUNTA(D3738)&lt;1)),"ingen skada",CONCATENATE("[b]skada +",IF((COUNTA(D3738)&gt;0),D3738,C3738),"[/b]")))</f>
        <v>bra ledarförmåga, sympatisk kille, ingen skada</v>
      </c>
    </row>
    <row r="3738" spans="1:6" ht="14.4">
      <c r="A3738" s="19" t="s">
        <v>144</v>
      </c>
      <c r="B3738" s="1" t="s">
        <v>145</v>
      </c>
      <c r="C3738" t="str">
        <f t="shared" ref="C3738:C3756" si="1051">RIGHT(A3738,(LEN(A3738)-4))</f>
        <v>-1</v>
      </c>
      <c r="F3738" t="s">
        <v>146</v>
      </c>
    </row>
    <row r="3739" spans="1:6">
      <c r="A3739" s="19" t="s">
        <v>245</v>
      </c>
      <c r="B3739" s="1" t="s">
        <v>148</v>
      </c>
      <c r="C3739" t="str">
        <f t="shared" si="1051"/>
        <v>7</v>
      </c>
      <c r="F3739" s="19" t="str">
        <f t="shared" ref="F3739:F3802" si="1052">CONCATENATE("[th]",B3740)</f>
        <v>[th]Kondition</v>
      </c>
    </row>
    <row r="3740" spans="1:6">
      <c r="A3740" s="19" t="s">
        <v>223</v>
      </c>
      <c r="B3740" s="1" t="s">
        <v>150</v>
      </c>
      <c r="C3740" t="str">
        <f t="shared" si="1051"/>
        <v>7</v>
      </c>
      <c r="F3740" s="19" t="s">
        <v>151</v>
      </c>
    </row>
    <row r="3741" spans="1:6">
      <c r="A3741" s="19" t="s">
        <v>319</v>
      </c>
      <c r="B3741" s="1" t="s">
        <v>153</v>
      </c>
      <c r="C3741" t="str">
        <f t="shared" si="1051"/>
        <v>10</v>
      </c>
      <c r="F3741" s="19" t="str">
        <f>CONCATENATE("[td]",VLOOKUP(IF((COUNTA(D3740)&gt;0),D3740,VALUE(C3740)),'Lookup tables'!$A$2:$B$42,2,FALSE))</f>
        <v>[td]enastående</v>
      </c>
    </row>
    <row r="3742" spans="1:6">
      <c r="A3742" s="19" t="s">
        <v>898</v>
      </c>
      <c r="B3742" s="1" t="s">
        <v>155</v>
      </c>
      <c r="C3742" t="str">
        <f t="shared" si="1051"/>
        <v>13</v>
      </c>
      <c r="F3742" s="19" t="s">
        <v>141</v>
      </c>
    </row>
    <row r="3743" spans="1:6">
      <c r="A3743" s="19" t="s">
        <v>899</v>
      </c>
      <c r="B3743" s="1" t="s">
        <v>157</v>
      </c>
      <c r="C3743" t="str">
        <f t="shared" si="1051"/>
        <v>16</v>
      </c>
      <c r="F3743" s="19" t="str">
        <f t="shared" ref="F3743" si="1053">CONCATENATE("[th]",B3747)</f>
        <v>[th]Målvakt</v>
      </c>
    </row>
    <row r="3744" spans="1:6">
      <c r="A3744" s="19" t="s">
        <v>416</v>
      </c>
      <c r="B3744" s="1" t="s">
        <v>159</v>
      </c>
      <c r="C3744" t="str">
        <f t="shared" si="1051"/>
        <v>5</v>
      </c>
      <c r="F3744" s="19" t="s">
        <v>151</v>
      </c>
    </row>
    <row r="3745" spans="1:6">
      <c r="A3745" s="19" t="s">
        <v>521</v>
      </c>
      <c r="B3745" s="1" t="s">
        <v>161</v>
      </c>
      <c r="C3745" t="str">
        <f t="shared" si="1051"/>
        <v>4</v>
      </c>
      <c r="F3745" s="19" t="str">
        <f>CONCATENATE("[td]",VLOOKUP(IF((COUNTA(D3747)&gt;0),D3747,VALUE(C3747)),'Lookup tables'!$A$2:$B$42,2,FALSE))</f>
        <v>[td]katastrofal</v>
      </c>
    </row>
    <row r="3746" spans="1:6">
      <c r="A3746" s="19" t="s">
        <v>716</v>
      </c>
      <c r="B3746" s="1" t="s">
        <v>163</v>
      </c>
      <c r="C3746" t="str">
        <f t="shared" si="1051"/>
        <v>3</v>
      </c>
      <c r="F3746" s="19" t="s">
        <v>164</v>
      </c>
    </row>
    <row r="3747" spans="1:6">
      <c r="A3747" s="19" t="s">
        <v>287</v>
      </c>
      <c r="B3747" s="1" t="s">
        <v>166</v>
      </c>
      <c r="C3747" t="str">
        <f t="shared" si="1051"/>
        <v>1</v>
      </c>
      <c r="F3747" s="19" t="s">
        <v>136</v>
      </c>
    </row>
    <row r="3748" spans="1:6">
      <c r="A3748" s="19" t="s">
        <v>746</v>
      </c>
      <c r="B3748" s="1" t="s">
        <v>168</v>
      </c>
      <c r="C3748" t="str">
        <f t="shared" si="1051"/>
        <v>5</v>
      </c>
      <c r="F3748" s="19" t="str">
        <f t="shared" ref="F3748" si="1054">CONCATENATE("[th]",B3741)</f>
        <v>[th]Spelupplägg</v>
      </c>
    </row>
    <row r="3749" spans="1:6">
      <c r="A3749" s="19" t="s">
        <v>338</v>
      </c>
      <c r="B3749" s="1" t="s">
        <v>170</v>
      </c>
      <c r="C3749" t="str">
        <f t="shared" si="1051"/>
        <v>5</v>
      </c>
      <c r="F3749" s="19" t="s">
        <v>151</v>
      </c>
    </row>
    <row r="3750" spans="1:6">
      <c r="A3750" s="19" t="s">
        <v>900</v>
      </c>
      <c r="B3750" s="1" t="s">
        <v>172</v>
      </c>
      <c r="C3750" t="str">
        <f t="shared" si="1051"/>
        <v>246700</v>
      </c>
      <c r="F3750" s="19" t="str">
        <f>CONCATENATE("[td]",VLOOKUP(IF((COUNTA(D3741)&gt;0),D3741,VALUE(C3741)),'Lookup tables'!$A$2:$B$42,2,FALSE))</f>
        <v>[td]legendarisk</v>
      </c>
    </row>
    <row r="3751" spans="1:6">
      <c r="A3751" s="19" t="s">
        <v>901</v>
      </c>
      <c r="B3751" s="1" t="s">
        <v>174</v>
      </c>
      <c r="C3751" t="str">
        <f t="shared" si="1051"/>
        <v>263310</v>
      </c>
      <c r="F3751" s="19" t="s">
        <v>141</v>
      </c>
    </row>
    <row r="3752" spans="1:6">
      <c r="A3752" s="19" t="s">
        <v>902</v>
      </c>
      <c r="B3752" s="1" t="s">
        <v>176</v>
      </c>
      <c r="C3752" t="str">
        <f t="shared" si="1051"/>
        <v>53</v>
      </c>
      <c r="F3752" s="19" t="str">
        <f t="shared" ref="F3752" si="1055">CONCATENATE("[th]",B3743)</f>
        <v>[th]Framspel</v>
      </c>
    </row>
    <row r="3753" spans="1:6">
      <c r="A3753" s="19" t="s">
        <v>177</v>
      </c>
      <c r="B3753" s="1" t="s">
        <v>178</v>
      </c>
      <c r="C3753" t="str">
        <f t="shared" si="1051"/>
        <v>0</v>
      </c>
      <c r="F3753" s="19" t="s">
        <v>151</v>
      </c>
    </row>
    <row r="3754" spans="1:6">
      <c r="A3754" s="19" t="s">
        <v>179</v>
      </c>
      <c r="B3754" s="1" t="s">
        <v>180</v>
      </c>
      <c r="C3754" t="str">
        <f t="shared" si="1051"/>
        <v>0</v>
      </c>
      <c r="F3754" s="19" t="str">
        <f>CONCATENATE("[td]",VLOOKUP(IF((COUNTA(D3743)&gt;0),D3743,VALUE(C3743)),'Lookup tables'!$A$2:$B$42,2,FALSE))</f>
        <v>[td]utomjordisk</v>
      </c>
    </row>
    <row r="3755" spans="1:6">
      <c r="A3755" s="19" t="s">
        <v>181</v>
      </c>
      <c r="B3755" s="1" t="s">
        <v>182</v>
      </c>
      <c r="C3755" t="str">
        <f t="shared" si="1051"/>
        <v>0</v>
      </c>
      <c r="F3755" s="19" t="s">
        <v>164</v>
      </c>
    </row>
    <row r="3756" spans="1:6">
      <c r="A3756" s="19" t="s">
        <v>556</v>
      </c>
      <c r="B3756" s="1" t="s">
        <v>184</v>
      </c>
      <c r="C3756" t="str">
        <f t="shared" si="1051"/>
        <v>3</v>
      </c>
      <c r="F3756" s="19" t="s">
        <v>136</v>
      </c>
    </row>
    <row r="3757" spans="1:6">
      <c r="A3757" s="19" t="s">
        <v>185</v>
      </c>
      <c r="B3757" s="1" t="s">
        <v>186</v>
      </c>
      <c r="C3757" t="str">
        <f>RIGHT(A3757,(LEN(A3757)-10))</f>
        <v>1</v>
      </c>
      <c r="F3757" s="19" t="str">
        <f t="shared" ref="F3757" si="1056">CONCATENATE("[th]",B3744)</f>
        <v>[th]Ytter</v>
      </c>
    </row>
    <row r="3758" spans="1:6">
      <c r="A3758" s="19" t="s">
        <v>187</v>
      </c>
      <c r="B3758" s="1" t="s">
        <v>188</v>
      </c>
      <c r="C3758" t="str">
        <f>RIGHT(A3758,(LEN(A3758)-9))</f>
        <v>0</v>
      </c>
      <c r="F3758" s="19" t="s">
        <v>151</v>
      </c>
    </row>
    <row r="3759" spans="1:6">
      <c r="A3759" s="19" t="s">
        <v>611</v>
      </c>
      <c r="B3759" s="1" t="s">
        <v>190</v>
      </c>
      <c r="C3759" t="str">
        <f>RIGHT(A3759,(LEN(A3759)-11))</f>
        <v>1</v>
      </c>
      <c r="F3759" s="19" t="str">
        <f>CONCATENATE("[td]",VLOOKUP(IF((COUNTA(D3744)&gt;0),D3744,VALUE(C3744)),'Lookup tables'!$A$2:$B$42,2,FALSE))</f>
        <v>[td]bra</v>
      </c>
    </row>
    <row r="3760" spans="1:6">
      <c r="A3760" s="19" t="s">
        <v>612</v>
      </c>
      <c r="B3760" s="1" t="s">
        <v>190</v>
      </c>
      <c r="F3760" s="19" t="s">
        <v>141</v>
      </c>
    </row>
    <row r="3761" spans="1:6">
      <c r="A3761" s="19" t="s">
        <v>330</v>
      </c>
      <c r="B3761" s="1" t="s">
        <v>193</v>
      </c>
      <c r="C3761" t="str">
        <f>RIGHT(A3761,(LEN(A3761)-11))</f>
        <v>2</v>
      </c>
      <c r="F3761" s="19" t="str">
        <f t="shared" ref="F3761" si="1057">CONCATENATE("[th]",B3746)</f>
        <v>[th]Försvar</v>
      </c>
    </row>
    <row r="3762" spans="1:6">
      <c r="A3762" s="19" t="s">
        <v>331</v>
      </c>
      <c r="B3762" s="1" t="s">
        <v>193</v>
      </c>
      <c r="C3762" t="str">
        <f>RIGHT(A3762,(LEN(A3762)-16))</f>
        <v>pleasant guy</v>
      </c>
      <c r="F3762" s="19" t="s">
        <v>151</v>
      </c>
    </row>
    <row r="3763" spans="1:6">
      <c r="A3763" s="19" t="s">
        <v>272</v>
      </c>
      <c r="B3763" s="1" t="s">
        <v>196</v>
      </c>
      <c r="C3763" t="str">
        <f>RIGHT(A3763,(LEN(A3763)-8))</f>
        <v>1</v>
      </c>
      <c r="F3763" s="19" t="str">
        <f>CONCATENATE("[td]",VLOOKUP(IF((COUNTA(D3746)&gt;0),D3746,VALUE(C3746)),'Lookup tables'!$A$2:$B$42,2,FALSE))</f>
        <v>[td]dålig</v>
      </c>
    </row>
    <row r="3764" spans="1:6">
      <c r="A3764" s="19" t="s">
        <v>273</v>
      </c>
      <c r="B3764" s="1" t="s">
        <v>196</v>
      </c>
      <c r="C3764" t="str">
        <f>RIGHT(A3764,(LEN(A3764)-13))</f>
        <v>dishonest</v>
      </c>
      <c r="F3764" s="19" t="s">
        <v>164</v>
      </c>
    </row>
    <row r="3765" spans="1:6">
      <c r="A3765" s="19" t="s">
        <v>408</v>
      </c>
      <c r="B3765" s="1" t="s">
        <v>199</v>
      </c>
      <c r="C3765" t="str">
        <f>RIGHT(A3765,(LEN(A3765)-15))</f>
        <v>4</v>
      </c>
      <c r="F3765" s="19" t="s">
        <v>136</v>
      </c>
    </row>
    <row r="3766" spans="1:6">
      <c r="A3766" s="19" t="s">
        <v>409</v>
      </c>
      <c r="B3766" s="1" t="s">
        <v>199</v>
      </c>
      <c r="C3766" t="str">
        <f>RIGHT(A3766,(LEN(A3766)-20))</f>
        <v>fiery</v>
      </c>
      <c r="F3766" s="19" t="str">
        <f t="shared" ref="F3766" si="1058">CONCATENATE("[th]",B3742)</f>
        <v>[th]Målgörare</v>
      </c>
    </row>
    <row r="3767" spans="1:6">
      <c r="A3767" s="19" t="s">
        <v>237</v>
      </c>
      <c r="B3767" s="1" t="s">
        <v>202</v>
      </c>
      <c r="C3767" t="str">
        <f>RIGHT(A3767,(LEN(A3767)-12))</f>
        <v/>
      </c>
      <c r="F3767" s="19" t="s">
        <v>151</v>
      </c>
    </row>
    <row r="3768" spans="1:6">
      <c r="A3768" s="19" t="s">
        <v>238</v>
      </c>
      <c r="B3768" s="1" t="s">
        <v>204</v>
      </c>
      <c r="C3768" t="str">
        <f>RIGHT(A3768,(LEN(A3768)-13))</f>
        <v/>
      </c>
      <c r="F3768" s="19" t="str">
        <f>CONCATENATE("[td]",VLOOKUP(IF((COUNTA(D3742)&gt;0),D3742,VALUE(C3742)),'Lookup tables'!$A$2:$B$42,2,FALSE))</f>
        <v>[td]oförglömlig</v>
      </c>
    </row>
    <row r="3769" spans="1:6">
      <c r="A3769" s="19" t="s">
        <v>205</v>
      </c>
      <c r="B3769" s="1" t="s">
        <v>206</v>
      </c>
      <c r="C3769" t="str">
        <f>RIGHT(A3769,(LEN(A3769)-7))</f>
        <v>0</v>
      </c>
      <c r="F3769" s="19" t="s">
        <v>141</v>
      </c>
    </row>
    <row r="3770" spans="1:6">
      <c r="A3770" s="19" t="s">
        <v>351</v>
      </c>
      <c r="B3770" s="1" t="s">
        <v>208</v>
      </c>
      <c r="C3770" t="str">
        <f>RIGHT(A3770,(LEN(A3770)-13))</f>
        <v>100</v>
      </c>
      <c r="F3770" s="19" t="str">
        <f t="shared" ref="F3770" si="1059">CONCATENATE("[th]",B3745)</f>
        <v>[th]Fasta situationer</v>
      </c>
    </row>
    <row r="3771" spans="1:6">
      <c r="A3771" s="19" t="s">
        <v>209</v>
      </c>
      <c r="B3771" s="1" t="s">
        <v>210</v>
      </c>
      <c r="C3771" t="str">
        <f>RIGHT(A3771,(LEN(A3771)-15))</f>
        <v>0</v>
      </c>
      <c r="F3771" s="19" t="s">
        <v>151</v>
      </c>
    </row>
    <row r="3772" spans="1:6">
      <c r="A3772" s="19" t="s">
        <v>211</v>
      </c>
      <c r="B3772" s="1" t="s">
        <v>212</v>
      </c>
      <c r="C3772" t="str">
        <f>RIGHT(A3772,(LEN(A3772)-15))</f>
        <v>3000</v>
      </c>
      <c r="F3772" s="19" t="str">
        <f>CONCATENATE("[td]",VLOOKUP(IF((COUNTA(D3745)&gt;0),D3745,VALUE(C3745)),'Lookup tables'!$A$2:$B$42,2,FALSE))</f>
        <v>[td]hyfsad</v>
      </c>
    </row>
    <row r="3773" spans="1:6">
      <c r="A3773" s="19" t="s">
        <v>239</v>
      </c>
      <c r="B3773" s="1" t="s">
        <v>214</v>
      </c>
      <c r="C3773" t="str">
        <f>RIGHT(A3773,(LEN(A3773)-5))</f>
        <v>0</v>
      </c>
      <c r="F3773" s="19" t="s">
        <v>215</v>
      </c>
    </row>
    <row r="3774" spans="1:6" ht="14.4">
      <c r="A3774" s="19" t="s">
        <v>240</v>
      </c>
      <c r="B3774" s="1" t="s">
        <v>217</v>
      </c>
      <c r="C3774" t="str">
        <f>RIGHT(A3774,(LEN(A3774)-8))</f>
        <v>0</v>
      </c>
      <c r="F3774" t="str">
        <f t="shared" ref="F3774:F3837" si="1060">IF((COUNTA(D3774)&gt;0),CONCATENATE("Övrigt: ",D3774),"")</f>
        <v/>
      </c>
    </row>
    <row r="3775" spans="1:6">
      <c r="A3775" s="19" t="s">
        <v>903</v>
      </c>
      <c r="B3775" s="11" t="s">
        <v>135</v>
      </c>
      <c r="C3775" s="19" t="str">
        <f>MID(A3775,8,(LEN(A3775)-8))</f>
        <v>243551699</v>
      </c>
      <c r="F3775" s="19" t="str">
        <f t="shared" ref="F3775:F3838" si="1061">CONCATENATE("[hr][b]",C3776,"[/b] ","[playerid=",C3775,"]")</f>
        <v>[hr][b]Anders Jonasson[/b] [playerid=243551699]</v>
      </c>
    </row>
    <row r="3776" spans="1:6" ht="14.4">
      <c r="A3776" s="19" t="s">
        <v>904</v>
      </c>
      <c r="B3776" s="11" t="s">
        <v>138</v>
      </c>
      <c r="C3776" s="19" t="str">
        <f>RIGHT(A3776,(LEN(A3776)-5))</f>
        <v>Anders Jonasson</v>
      </c>
      <c r="F3776" t="str">
        <f t="shared" ref="F3776" si="1062">CONCATENATE(C3777," år och ",C3778," dagar, TSI = ",C3792,", Lön = ",C3791)</f>
        <v>28 år och 25 dagar, TSI = 251050, Lön = 429400</v>
      </c>
    </row>
    <row r="3777" spans="1:6" ht="14.4">
      <c r="A3777" s="19" t="s">
        <v>335</v>
      </c>
      <c r="B3777" s="1" t="s">
        <v>140</v>
      </c>
      <c r="C3777" t="str">
        <f>RIGHT(A3777,(LEN(A3777)-4))</f>
        <v>28</v>
      </c>
      <c r="F3777" t="str">
        <f>CONCATENATE(VLOOKUP(IF((COUNTA(D3780)&gt;0),D3780,VALUE(C3780)),'Lookup tables'!$A$2:$B$42,2,FALSE)," form, ",VLOOKUP(IF((COUNTA(D3781)&gt;0),D3781,VALUE(C3781)),'Lookup tables'!$A$2:$B$42,2,FALSE)," kondition, ",VLOOKUP(IF((COUNTA(D3789)&gt;0),D3789,VALUE(C3789)),'Lookup tables'!$A$2:$B$42,2,FALSE)," rutin")</f>
        <v>hyfsad form, fenomenal kondition, fenomenal rutin</v>
      </c>
    </row>
    <row r="3778" spans="1:6" ht="14.4">
      <c r="A3778" s="19" t="s">
        <v>905</v>
      </c>
      <c r="B3778" s="1" t="s">
        <v>143</v>
      </c>
      <c r="C3778" t="str">
        <f>RIGHT(A3778,(LEN(A3778)-8))</f>
        <v>25</v>
      </c>
      <c r="F3778" t="str">
        <f>CONCATENATE(IF((COUNTA(C3801)&gt;0),CONCATENATE(C3801,", "),""),IF((LEN(C3808)&gt;0),CONCATENATE(VLOOKUP(VALUE(C3808),'Lookup tables'!$D$25:$E$27,2,FALSE),", "),""),CONCATENATE(VLOOKUP(VALUE(C3790),'Lookup tables'!$A$2:$B$42,2,FALSE)," ledarförmåga, "),CONCATENATE(VLOOKUP(C3803,'Lookup tables'!$D$29:$E$34,2,FALSE),", "),IF(AND((VALUE(C3779)&lt;0),(COUNTA(D3779)&lt;1)),"ingen skada",CONCATENATE("[b]skada +",IF((COUNTA(D3779)&gt;0),D3779,C3779),"[/b]")))</f>
        <v>hyfsad ledarförmåga, kontroversiell person, ingen skada</v>
      </c>
    </row>
    <row r="3779" spans="1:6" ht="14.4">
      <c r="A3779" s="19" t="s">
        <v>144</v>
      </c>
      <c r="B3779" s="1" t="s">
        <v>145</v>
      </c>
      <c r="C3779" t="str">
        <f t="shared" ref="C3779:C3797" si="1063">RIGHT(A3779,(LEN(A3779)-4))</f>
        <v>-1</v>
      </c>
      <c r="F3779" t="s">
        <v>146</v>
      </c>
    </row>
    <row r="3780" spans="1:6">
      <c r="A3780" s="19" t="s">
        <v>305</v>
      </c>
      <c r="B3780" s="1" t="s">
        <v>148</v>
      </c>
      <c r="C3780" t="str">
        <f t="shared" si="1063"/>
        <v>4</v>
      </c>
      <c r="F3780" s="19" t="str">
        <f t="shared" ref="F3780:F3843" si="1064">CONCATENATE("[th]",B3781)</f>
        <v>[th]Kondition</v>
      </c>
    </row>
    <row r="3781" spans="1:6">
      <c r="A3781" s="19" t="s">
        <v>370</v>
      </c>
      <c r="B3781" s="1" t="s">
        <v>150</v>
      </c>
      <c r="C3781" t="str">
        <f t="shared" si="1063"/>
        <v>8</v>
      </c>
      <c r="F3781" s="19" t="s">
        <v>151</v>
      </c>
    </row>
    <row r="3782" spans="1:6">
      <c r="A3782" s="19" t="s">
        <v>473</v>
      </c>
      <c r="B3782" s="1" t="s">
        <v>153</v>
      </c>
      <c r="C3782" t="str">
        <f t="shared" si="1063"/>
        <v>15</v>
      </c>
      <c r="F3782" s="19" t="str">
        <f>CONCATENATE("[td]",VLOOKUP(IF((COUNTA(D3781)&gt;0),D3781,VALUE(C3781)),'Lookup tables'!$A$2:$B$42,2,FALSE))</f>
        <v>[td]fenomenal</v>
      </c>
    </row>
    <row r="3783" spans="1:6">
      <c r="A3783" s="19" t="s">
        <v>906</v>
      </c>
      <c r="B3783" s="1" t="s">
        <v>155</v>
      </c>
      <c r="C3783" t="str">
        <f t="shared" si="1063"/>
        <v>9</v>
      </c>
      <c r="F3783" s="19" t="s">
        <v>141</v>
      </c>
    </row>
    <row r="3784" spans="1:6">
      <c r="A3784" s="19" t="s">
        <v>907</v>
      </c>
      <c r="B3784" s="1" t="s">
        <v>157</v>
      </c>
      <c r="C3784" t="str">
        <f t="shared" si="1063"/>
        <v>15</v>
      </c>
      <c r="F3784" s="19" t="str">
        <f t="shared" ref="F3784" si="1065">CONCATENATE("[th]",B3788)</f>
        <v>[th]Målvakt</v>
      </c>
    </row>
    <row r="3785" spans="1:6">
      <c r="A3785" s="19" t="s">
        <v>663</v>
      </c>
      <c r="B3785" s="1" t="s">
        <v>159</v>
      </c>
      <c r="C3785" t="str">
        <f t="shared" si="1063"/>
        <v>7</v>
      </c>
      <c r="F3785" s="19" t="s">
        <v>151</v>
      </c>
    </row>
    <row r="3786" spans="1:6">
      <c r="A3786" s="19" t="s">
        <v>521</v>
      </c>
      <c r="B3786" s="1" t="s">
        <v>161</v>
      </c>
      <c r="C3786" t="str">
        <f t="shared" si="1063"/>
        <v>4</v>
      </c>
      <c r="F3786" s="19" t="str">
        <f>CONCATENATE("[td]",VLOOKUP(IF((COUNTA(D3788)&gt;0),D3788,VALUE(C3788)),'Lookup tables'!$A$2:$B$42,2,FALSE))</f>
        <v>[td]katastrofal</v>
      </c>
    </row>
    <row r="3787" spans="1:6">
      <c r="A3787" s="19" t="s">
        <v>286</v>
      </c>
      <c r="B3787" s="1" t="s">
        <v>163</v>
      </c>
      <c r="C3787" t="str">
        <f t="shared" si="1063"/>
        <v>4</v>
      </c>
      <c r="F3787" s="19" t="s">
        <v>164</v>
      </c>
    </row>
    <row r="3788" spans="1:6">
      <c r="A3788" s="19" t="s">
        <v>287</v>
      </c>
      <c r="B3788" s="1" t="s">
        <v>166</v>
      </c>
      <c r="C3788" t="str">
        <f t="shared" si="1063"/>
        <v>1</v>
      </c>
      <c r="F3788" s="19" t="s">
        <v>136</v>
      </c>
    </row>
    <row r="3789" spans="1:6">
      <c r="A3789" s="19" t="s">
        <v>228</v>
      </c>
      <c r="B3789" s="1" t="s">
        <v>168</v>
      </c>
      <c r="C3789" t="str">
        <f t="shared" si="1063"/>
        <v>8</v>
      </c>
      <c r="F3789" s="19" t="str">
        <f t="shared" ref="F3789" si="1066">CONCATENATE("[th]",B3782)</f>
        <v>[th]Spelupplägg</v>
      </c>
    </row>
    <row r="3790" spans="1:6">
      <c r="A3790" s="19" t="s">
        <v>401</v>
      </c>
      <c r="B3790" s="1" t="s">
        <v>170</v>
      </c>
      <c r="C3790" t="str">
        <f t="shared" si="1063"/>
        <v>4</v>
      </c>
      <c r="F3790" s="19" t="s">
        <v>151</v>
      </c>
    </row>
    <row r="3791" spans="1:6">
      <c r="A3791" s="19" t="s">
        <v>908</v>
      </c>
      <c r="B3791" s="1" t="s">
        <v>172</v>
      </c>
      <c r="C3791" t="str">
        <f t="shared" si="1063"/>
        <v>429400</v>
      </c>
      <c r="F3791" s="19" t="str">
        <f>CONCATENATE("[td]",VLOOKUP(IF((COUNTA(D3782)&gt;0),D3782,VALUE(C3782)),'Lookup tables'!$A$2:$B$42,2,FALSE))</f>
        <v>[td]titanisk</v>
      </c>
    </row>
    <row r="3792" spans="1:6">
      <c r="A3792" s="19" t="s">
        <v>909</v>
      </c>
      <c r="B3792" s="1" t="s">
        <v>174</v>
      </c>
      <c r="C3792" t="str">
        <f t="shared" si="1063"/>
        <v>251050</v>
      </c>
      <c r="F3792" s="19" t="s">
        <v>141</v>
      </c>
    </row>
    <row r="3793" spans="1:6">
      <c r="A3793" s="19" t="s">
        <v>638</v>
      </c>
      <c r="B3793" s="1" t="s">
        <v>176</v>
      </c>
      <c r="C3793" t="str">
        <f t="shared" si="1063"/>
        <v>62</v>
      </c>
      <c r="F3793" s="19" t="str">
        <f t="shared" ref="F3793" si="1067">CONCATENATE("[th]",B3784)</f>
        <v>[th]Framspel</v>
      </c>
    </row>
    <row r="3794" spans="1:6">
      <c r="A3794" s="19" t="s">
        <v>177</v>
      </c>
      <c r="B3794" s="1" t="s">
        <v>178</v>
      </c>
      <c r="C3794" t="str">
        <f t="shared" si="1063"/>
        <v>0</v>
      </c>
      <c r="F3794" s="19" t="s">
        <v>151</v>
      </c>
    </row>
    <row r="3795" spans="1:6">
      <c r="A3795" s="19" t="s">
        <v>179</v>
      </c>
      <c r="B3795" s="1" t="s">
        <v>180</v>
      </c>
      <c r="C3795" t="str">
        <f t="shared" si="1063"/>
        <v>0</v>
      </c>
      <c r="F3795" s="19" t="str">
        <f>CONCATENATE("[td]",VLOOKUP(IF((COUNTA(D3784)&gt;0),D3784,VALUE(C3784)),'Lookup tables'!$A$2:$B$42,2,FALSE))</f>
        <v>[td]titanisk</v>
      </c>
    </row>
    <row r="3796" spans="1:6">
      <c r="A3796" s="19" t="s">
        <v>181</v>
      </c>
      <c r="B3796" s="1" t="s">
        <v>182</v>
      </c>
      <c r="C3796" t="str">
        <f t="shared" si="1063"/>
        <v>0</v>
      </c>
      <c r="F3796" s="19" t="s">
        <v>164</v>
      </c>
    </row>
    <row r="3797" spans="1:6">
      <c r="A3797" s="19" t="s">
        <v>183</v>
      </c>
      <c r="B3797" s="1" t="s">
        <v>184</v>
      </c>
      <c r="C3797" t="str">
        <f t="shared" si="1063"/>
        <v>0</v>
      </c>
      <c r="F3797" s="19" t="s">
        <v>136</v>
      </c>
    </row>
    <row r="3798" spans="1:6">
      <c r="A3798" s="19" t="s">
        <v>185</v>
      </c>
      <c r="B3798" s="1" t="s">
        <v>186</v>
      </c>
      <c r="C3798" t="str">
        <f>RIGHT(A3798,(LEN(A3798)-10))</f>
        <v>1</v>
      </c>
      <c r="F3798" s="19" t="str">
        <f t="shared" ref="F3798" si="1068">CONCATENATE("[th]",B3785)</f>
        <v>[th]Ytter</v>
      </c>
    </row>
    <row r="3799" spans="1:6">
      <c r="A3799" s="19" t="s">
        <v>187</v>
      </c>
      <c r="B3799" s="1" t="s">
        <v>188</v>
      </c>
      <c r="C3799" t="str">
        <f>RIGHT(A3799,(LEN(A3799)-9))</f>
        <v>0</v>
      </c>
      <c r="F3799" s="19" t="s">
        <v>151</v>
      </c>
    </row>
    <row r="3800" spans="1:6">
      <c r="A3800" s="19" t="s">
        <v>611</v>
      </c>
      <c r="B3800" s="1" t="s">
        <v>190</v>
      </c>
      <c r="C3800" t="str">
        <f>RIGHT(A3800,(LEN(A3800)-11))</f>
        <v>1</v>
      </c>
      <c r="F3800" s="19" t="str">
        <f>CONCATENATE("[td]",VLOOKUP(IF((COUNTA(D3785)&gt;0),D3785,VALUE(C3785)),'Lookup tables'!$A$2:$B$42,2,FALSE))</f>
        <v>[td]enastående</v>
      </c>
    </row>
    <row r="3801" spans="1:6">
      <c r="A3801" s="19" t="s">
        <v>612</v>
      </c>
      <c r="B3801" s="1" t="s">
        <v>190</v>
      </c>
      <c r="F3801" s="19" t="s">
        <v>141</v>
      </c>
    </row>
    <row r="3802" spans="1:6">
      <c r="A3802" s="19" t="s">
        <v>293</v>
      </c>
      <c r="B3802" s="1" t="s">
        <v>193</v>
      </c>
      <c r="C3802" t="str">
        <f>RIGHT(A3802,(LEN(A3802)-11))</f>
        <v>1</v>
      </c>
      <c r="F3802" s="19" t="str">
        <f t="shared" ref="F3802" si="1069">CONCATENATE("[th]",B3787)</f>
        <v>[th]Försvar</v>
      </c>
    </row>
    <row r="3803" spans="1:6">
      <c r="A3803" s="19" t="s">
        <v>294</v>
      </c>
      <c r="B3803" s="1" t="s">
        <v>193</v>
      </c>
      <c r="C3803" t="str">
        <f>RIGHT(A3803,(LEN(A3803)-16))</f>
        <v>controversial person</v>
      </c>
      <c r="F3803" s="19" t="s">
        <v>151</v>
      </c>
    </row>
    <row r="3804" spans="1:6">
      <c r="A3804" s="19" t="s">
        <v>272</v>
      </c>
      <c r="B3804" s="1" t="s">
        <v>196</v>
      </c>
      <c r="C3804" t="str">
        <f>RIGHT(A3804,(LEN(A3804)-8))</f>
        <v>1</v>
      </c>
      <c r="F3804" s="19" t="str">
        <f>CONCATENATE("[td]",VLOOKUP(IF((COUNTA(D3787)&gt;0),D3787,VALUE(C3787)),'Lookup tables'!$A$2:$B$42,2,FALSE))</f>
        <v>[td]hyfsad</v>
      </c>
    </row>
    <row r="3805" spans="1:6">
      <c r="A3805" s="19" t="s">
        <v>273</v>
      </c>
      <c r="B3805" s="1" t="s">
        <v>196</v>
      </c>
      <c r="C3805" t="str">
        <f>RIGHT(A3805,(LEN(A3805)-13))</f>
        <v>dishonest</v>
      </c>
      <c r="F3805" s="19" t="s">
        <v>164</v>
      </c>
    </row>
    <row r="3806" spans="1:6">
      <c r="A3806" s="19" t="s">
        <v>198</v>
      </c>
      <c r="B3806" s="1" t="s">
        <v>199</v>
      </c>
      <c r="C3806" t="str">
        <f>RIGHT(A3806,(LEN(A3806)-15))</f>
        <v>0</v>
      </c>
      <c r="F3806" s="19" t="s">
        <v>136</v>
      </c>
    </row>
    <row r="3807" spans="1:6">
      <c r="A3807" s="19" t="s">
        <v>200</v>
      </c>
      <c r="B3807" s="1" t="s">
        <v>199</v>
      </c>
      <c r="C3807" t="str">
        <f>RIGHT(A3807,(LEN(A3807)-20))</f>
        <v>tranquil</v>
      </c>
      <c r="F3807" s="19" t="str">
        <f t="shared" ref="F3807" si="1070">CONCATENATE("[th]",B3783)</f>
        <v>[th]Målgörare</v>
      </c>
    </row>
    <row r="3808" spans="1:6">
      <c r="A3808" s="19" t="s">
        <v>237</v>
      </c>
      <c r="B3808" s="1" t="s">
        <v>202</v>
      </c>
      <c r="C3808" t="str">
        <f>RIGHT(A3808,(LEN(A3808)-12))</f>
        <v/>
      </c>
      <c r="F3808" s="19" t="s">
        <v>151</v>
      </c>
    </row>
    <row r="3809" spans="1:6">
      <c r="A3809" s="19" t="s">
        <v>238</v>
      </c>
      <c r="B3809" s="1" t="s">
        <v>204</v>
      </c>
      <c r="C3809" t="str">
        <f>RIGHT(A3809,(LEN(A3809)-13))</f>
        <v/>
      </c>
      <c r="F3809" s="19" t="str">
        <f>CONCATENATE("[td]",VLOOKUP(IF((COUNTA(D3783)&gt;0),D3783,VALUE(C3783)),'Lookup tables'!$A$2:$B$42,2,FALSE))</f>
        <v>[td]unik</v>
      </c>
    </row>
    <row r="3810" spans="1:6">
      <c r="A3810" s="19" t="s">
        <v>205</v>
      </c>
      <c r="B3810" s="1" t="s">
        <v>206</v>
      </c>
      <c r="C3810" t="str">
        <f>RIGHT(A3810,(LEN(A3810)-7))</f>
        <v>0</v>
      </c>
      <c r="F3810" s="19" t="s">
        <v>141</v>
      </c>
    </row>
    <row r="3811" spans="1:6">
      <c r="A3811" s="19"/>
      <c r="B3811" s="1" t="s">
        <v>208</v>
      </c>
      <c r="C3811" t="e">
        <f>RIGHT(A3811,(LEN(A3811)-13))</f>
        <v>#VALUE!</v>
      </c>
      <c r="F3811" s="19" t="str">
        <f t="shared" ref="F3811" si="1071">CONCATENATE("[th]",B3786)</f>
        <v>[th]Fasta situationer</v>
      </c>
    </row>
    <row r="3812" spans="1:6">
      <c r="A3812" s="19" t="s">
        <v>386</v>
      </c>
      <c r="B3812" s="1" t="s">
        <v>210</v>
      </c>
      <c r="C3812" t="str">
        <f>RIGHT(A3812,(LEN(A3812)-15))</f>
        <v>1</v>
      </c>
      <c r="F3812" s="19" t="s">
        <v>151</v>
      </c>
    </row>
    <row r="3813" spans="1:6">
      <c r="A3813" s="19" t="s">
        <v>211</v>
      </c>
      <c r="B3813" s="1" t="s">
        <v>212</v>
      </c>
      <c r="C3813" t="str">
        <f>RIGHT(A3813,(LEN(A3813)-15))</f>
        <v>3000</v>
      </c>
      <c r="F3813" s="19" t="str">
        <f>CONCATENATE("[td]",VLOOKUP(IF((COUNTA(D3786)&gt;0),D3786,VALUE(C3786)),'Lookup tables'!$A$2:$B$42,2,FALSE))</f>
        <v>[td]hyfsad</v>
      </c>
    </row>
    <row r="3814" spans="1:6">
      <c r="A3814" s="19" t="s">
        <v>547</v>
      </c>
      <c r="B3814" s="1" t="s">
        <v>214</v>
      </c>
      <c r="C3814" t="str">
        <f>RIGHT(A3814,(LEN(A3814)-5))</f>
        <v>4</v>
      </c>
      <c r="F3814" s="19" t="s">
        <v>215</v>
      </c>
    </row>
    <row r="3815" spans="1:6" ht="14.4">
      <c r="A3815" s="19" t="s">
        <v>240</v>
      </c>
      <c r="B3815" s="1" t="s">
        <v>217</v>
      </c>
      <c r="C3815" t="str">
        <f>RIGHT(A3815,(LEN(A3815)-8))</f>
        <v>0</v>
      </c>
      <c r="F3815" t="str">
        <f t="shared" ref="F3815:F3878" si="1072">IF((COUNTA(D3815)&gt;0),CONCATENATE("Övrigt: ",D3815),"")</f>
        <v/>
      </c>
    </row>
    <row r="3816" spans="1:6">
      <c r="A3816" s="19" t="s">
        <v>910</v>
      </c>
      <c r="B3816" s="11" t="s">
        <v>135</v>
      </c>
      <c r="C3816" s="19" t="str">
        <f>MID(A3816,8,(LEN(A3816)-8))</f>
        <v>223956812</v>
      </c>
      <c r="F3816" s="19" t="str">
        <f t="shared" ref="F3816:F3879" si="1073">CONCATENATE("[hr][b]",C3817,"[/b] ","[playerid=",C3816,"]")</f>
        <v>[hr][b]Calle Åhkvist[/b] [playerid=223956812]</v>
      </c>
    </row>
    <row r="3817" spans="1:6" ht="14.4">
      <c r="A3817" s="19" t="s">
        <v>911</v>
      </c>
      <c r="B3817" s="11" t="s">
        <v>138</v>
      </c>
      <c r="C3817" s="19" t="str">
        <f>RIGHT(A3817,(LEN(A3817)-5))</f>
        <v>Calle Åhkvist</v>
      </c>
      <c r="F3817" t="str">
        <f t="shared" ref="F3817" si="1074">CONCATENATE(C3818," år och ",C3819," dagar, TSI = ",C3833,", Lön = ",C3832)</f>
        <v>29 år och 91 dagar, TSI = 266800, Lön = 296000</v>
      </c>
    </row>
    <row r="3818" spans="1:6" ht="14.4">
      <c r="A3818" s="19" t="s">
        <v>303</v>
      </c>
      <c r="B3818" s="1" t="s">
        <v>140</v>
      </c>
      <c r="C3818" t="str">
        <f>RIGHT(A3818,(LEN(A3818)-4))</f>
        <v>29</v>
      </c>
      <c r="F3818" t="str">
        <f>CONCATENATE(VLOOKUP(IF((COUNTA(D3821)&gt;0),D3821,VALUE(C3821)),'Lookup tables'!$A$2:$B$42,2,FALSE)," form, ",VLOOKUP(IF((COUNTA(D3822)&gt;0),D3822,VALUE(C3822)),'Lookup tables'!$A$2:$B$42,2,FALSE)," kondition, ",VLOOKUP(IF((COUNTA(D3830)&gt;0),D3830,VALUE(C3830)),'Lookup tables'!$A$2:$B$42,2,FALSE)," rutin")</f>
        <v>enastående form, enastående kondition, titanisk rutin</v>
      </c>
    </row>
    <row r="3819" spans="1:6" ht="14.4">
      <c r="A3819" s="19" t="s">
        <v>912</v>
      </c>
      <c r="B3819" s="1" t="s">
        <v>143</v>
      </c>
      <c r="C3819" t="str">
        <f>RIGHT(A3819,(LEN(A3819)-8))</f>
        <v>91</v>
      </c>
      <c r="F3819" t="str">
        <f>CONCATENATE(IF((COUNTA(C3842)&gt;0),CONCATENATE(C3842,", "),""),IF((LEN(C3849)&gt;0),CONCATENATE(VLOOKUP(VALUE(C3849),'Lookup tables'!$D$25:$E$27,2,FALSE),", "),""),CONCATENATE(VLOOKUP(VALUE(C3831),'Lookup tables'!$A$2:$B$42,2,FALSE)," ledarförmåga, "),CONCATENATE(VLOOKUP(C3844,'Lookup tables'!$D$29:$E$34,2,FALSE),", "),IF(AND((VALUE(C3820)&lt;0),(COUNTA(D3820)&lt;1)),"ingen skada",CONCATENATE("[b]skada +",IF((COUNTA(D3820)&gt;0),D3820,C3820),"[/b]")))</f>
        <v>balanserad tränare, bra ledarförmåga, sympatisk kille, ingen skada</v>
      </c>
    </row>
    <row r="3820" spans="1:6" ht="14.4">
      <c r="A3820" s="19" t="s">
        <v>144</v>
      </c>
      <c r="B3820" s="1" t="s">
        <v>145</v>
      </c>
      <c r="C3820" t="str">
        <f t="shared" ref="C3820:C3838" si="1075">RIGHT(A3820,(LEN(A3820)-4))</f>
        <v>-1</v>
      </c>
      <c r="F3820" t="s">
        <v>146</v>
      </c>
    </row>
    <row r="3821" spans="1:6">
      <c r="A3821" s="19" t="s">
        <v>245</v>
      </c>
      <c r="B3821" s="1" t="s">
        <v>148</v>
      </c>
      <c r="C3821" t="str">
        <f t="shared" si="1075"/>
        <v>7</v>
      </c>
      <c r="F3821" s="19" t="str">
        <f t="shared" ref="F3821:F3884" si="1076">CONCATENATE("[th]",B3822)</f>
        <v>[th]Kondition</v>
      </c>
    </row>
    <row r="3822" spans="1:6">
      <c r="A3822" s="19" t="s">
        <v>223</v>
      </c>
      <c r="B3822" s="1" t="s">
        <v>150</v>
      </c>
      <c r="C3822" t="str">
        <f t="shared" si="1075"/>
        <v>7</v>
      </c>
      <c r="F3822" s="19" t="s">
        <v>151</v>
      </c>
    </row>
    <row r="3823" spans="1:6">
      <c r="A3823" s="19" t="s">
        <v>463</v>
      </c>
      <c r="B3823" s="1" t="s">
        <v>153</v>
      </c>
      <c r="C3823" t="str">
        <f t="shared" si="1075"/>
        <v>14</v>
      </c>
      <c r="F3823" s="19" t="str">
        <f>CONCATENATE("[td]",VLOOKUP(IF((COUNTA(D3822)&gt;0),D3822,VALUE(C3822)),'Lookup tables'!$A$2:$B$42,2,FALSE))</f>
        <v>[td]enastående</v>
      </c>
    </row>
    <row r="3824" spans="1:6">
      <c r="A3824" s="19" t="s">
        <v>906</v>
      </c>
      <c r="B3824" s="1" t="s">
        <v>155</v>
      </c>
      <c r="C3824" t="str">
        <f t="shared" si="1075"/>
        <v>9</v>
      </c>
      <c r="F3824" s="19" t="s">
        <v>141</v>
      </c>
    </row>
    <row r="3825" spans="1:6">
      <c r="A3825" s="19" t="s">
        <v>899</v>
      </c>
      <c r="B3825" s="1" t="s">
        <v>157</v>
      </c>
      <c r="C3825" t="str">
        <f t="shared" si="1075"/>
        <v>16</v>
      </c>
      <c r="F3825" s="19" t="str">
        <f t="shared" ref="F3825" si="1077">CONCATENATE("[th]",B3829)</f>
        <v>[th]Målvakt</v>
      </c>
    </row>
    <row r="3826" spans="1:6">
      <c r="A3826" s="19" t="s">
        <v>322</v>
      </c>
      <c r="B3826" s="1" t="s">
        <v>159</v>
      </c>
      <c r="C3826" t="str">
        <f t="shared" si="1075"/>
        <v>10</v>
      </c>
      <c r="F3826" s="19" t="s">
        <v>151</v>
      </c>
    </row>
    <row r="3827" spans="1:6">
      <c r="A3827" s="19" t="s">
        <v>544</v>
      </c>
      <c r="B3827" s="1" t="s">
        <v>161</v>
      </c>
      <c r="C3827" t="str">
        <f t="shared" si="1075"/>
        <v>10</v>
      </c>
      <c r="F3827" s="19" t="str">
        <f>CONCATENATE("[td]",VLOOKUP(IF((COUNTA(D3829)&gt;0),D3829,VALUE(C3829)),'Lookup tables'!$A$2:$B$42,2,FALSE))</f>
        <v>[td]katastrofal</v>
      </c>
    </row>
    <row r="3828" spans="1:6">
      <c r="A3828" s="19" t="s">
        <v>286</v>
      </c>
      <c r="B3828" s="1" t="s">
        <v>163</v>
      </c>
      <c r="C3828" t="str">
        <f t="shared" si="1075"/>
        <v>4</v>
      </c>
      <c r="F3828" s="19" t="s">
        <v>164</v>
      </c>
    </row>
    <row r="3829" spans="1:6">
      <c r="A3829" s="19" t="s">
        <v>287</v>
      </c>
      <c r="B3829" s="1" t="s">
        <v>166</v>
      </c>
      <c r="C3829" t="str">
        <f t="shared" si="1075"/>
        <v>1</v>
      </c>
      <c r="F3829" s="19" t="s">
        <v>136</v>
      </c>
    </row>
    <row r="3830" spans="1:6">
      <c r="A3830" s="19" t="s">
        <v>913</v>
      </c>
      <c r="B3830" s="1" t="s">
        <v>168</v>
      </c>
      <c r="C3830" t="str">
        <f t="shared" si="1075"/>
        <v>15</v>
      </c>
      <c r="F3830" s="19" t="str">
        <f t="shared" ref="F3830" si="1078">CONCATENATE("[th]",B3823)</f>
        <v>[th]Spelupplägg</v>
      </c>
    </row>
    <row r="3831" spans="1:6">
      <c r="A3831" s="19" t="s">
        <v>338</v>
      </c>
      <c r="B3831" s="1" t="s">
        <v>170</v>
      </c>
      <c r="C3831" t="str">
        <f t="shared" si="1075"/>
        <v>5</v>
      </c>
      <c r="F3831" s="19" t="s">
        <v>151</v>
      </c>
    </row>
    <row r="3832" spans="1:6">
      <c r="A3832" s="19" t="s">
        <v>914</v>
      </c>
      <c r="B3832" s="1" t="s">
        <v>172</v>
      </c>
      <c r="C3832" t="str">
        <f t="shared" si="1075"/>
        <v>296000</v>
      </c>
      <c r="F3832" s="19" t="str">
        <f>CONCATENATE("[td]",VLOOKUP(IF((COUNTA(D3823)&gt;0),D3823,VALUE(C3823)),'Lookup tables'!$A$2:$B$42,2,FALSE))</f>
        <v>[td]himmelsk</v>
      </c>
    </row>
    <row r="3833" spans="1:6">
      <c r="A3833" s="19" t="s">
        <v>915</v>
      </c>
      <c r="B3833" s="1" t="s">
        <v>174</v>
      </c>
      <c r="C3833" t="str">
        <f t="shared" si="1075"/>
        <v>266800</v>
      </c>
      <c r="F3833" s="19" t="s">
        <v>141</v>
      </c>
    </row>
    <row r="3834" spans="1:6">
      <c r="A3834" s="19" t="s">
        <v>916</v>
      </c>
      <c r="B3834" s="1" t="s">
        <v>176</v>
      </c>
      <c r="C3834" t="str">
        <f t="shared" si="1075"/>
        <v>142</v>
      </c>
      <c r="F3834" s="19" t="str">
        <f t="shared" ref="F3834" si="1079">CONCATENATE("[th]",B3825)</f>
        <v>[th]Framspel</v>
      </c>
    </row>
    <row r="3835" spans="1:6">
      <c r="A3835" s="19" t="s">
        <v>730</v>
      </c>
      <c r="B3835" s="1" t="s">
        <v>178</v>
      </c>
      <c r="C3835" t="str">
        <f t="shared" si="1075"/>
        <v>2</v>
      </c>
      <c r="F3835" s="19" t="s">
        <v>151</v>
      </c>
    </row>
    <row r="3836" spans="1:6">
      <c r="A3836" s="19" t="s">
        <v>179</v>
      </c>
      <c r="B3836" s="1" t="s">
        <v>180</v>
      </c>
      <c r="C3836" t="str">
        <f t="shared" si="1075"/>
        <v>0</v>
      </c>
      <c r="F3836" s="19" t="str">
        <f>CONCATENATE("[td]",VLOOKUP(IF((COUNTA(D3825)&gt;0),D3825,VALUE(C3825)),'Lookup tables'!$A$2:$B$42,2,FALSE))</f>
        <v>[td]utomjordisk</v>
      </c>
    </row>
    <row r="3837" spans="1:6">
      <c r="A3837" s="19" t="s">
        <v>181</v>
      </c>
      <c r="B3837" s="1" t="s">
        <v>182</v>
      </c>
      <c r="C3837" t="str">
        <f t="shared" si="1075"/>
        <v>0</v>
      </c>
      <c r="F3837" s="19" t="s">
        <v>164</v>
      </c>
    </row>
    <row r="3838" spans="1:6">
      <c r="A3838" s="19" t="s">
        <v>917</v>
      </c>
      <c r="B3838" s="1" t="s">
        <v>184</v>
      </c>
      <c r="C3838" t="str">
        <f t="shared" si="1075"/>
        <v>11</v>
      </c>
      <c r="F3838" s="19" t="s">
        <v>136</v>
      </c>
    </row>
    <row r="3839" spans="1:6">
      <c r="A3839" s="19" t="s">
        <v>185</v>
      </c>
      <c r="B3839" s="1" t="s">
        <v>186</v>
      </c>
      <c r="C3839" t="str">
        <f>RIGHT(A3839,(LEN(A3839)-10))</f>
        <v>1</v>
      </c>
      <c r="F3839" s="19" t="str">
        <f t="shared" ref="F3839" si="1080">CONCATENATE("[th]",B3826)</f>
        <v>[th]Ytter</v>
      </c>
    </row>
    <row r="3840" spans="1:6">
      <c r="A3840" s="19" t="s">
        <v>187</v>
      </c>
      <c r="B3840" s="1" t="s">
        <v>188</v>
      </c>
      <c r="C3840" t="str">
        <f>RIGHT(A3840,(LEN(A3840)-9))</f>
        <v>0</v>
      </c>
      <c r="F3840" s="19" t="s">
        <v>151</v>
      </c>
    </row>
    <row r="3841" spans="1:6">
      <c r="A3841" s="19" t="s">
        <v>611</v>
      </c>
      <c r="B3841" s="1" t="s">
        <v>190</v>
      </c>
      <c r="C3841" t="str">
        <f>RIGHT(A3841,(LEN(A3841)-11))</f>
        <v>1</v>
      </c>
      <c r="F3841" s="19" t="str">
        <f>CONCATENATE("[td]",VLOOKUP(IF((COUNTA(D3826)&gt;0),D3826,VALUE(C3826)),'Lookup tables'!$A$2:$B$42,2,FALSE))</f>
        <v>[td]legendarisk</v>
      </c>
    </row>
    <row r="3842" spans="1:6">
      <c r="A3842" s="19" t="s">
        <v>612</v>
      </c>
      <c r="B3842" s="1" t="s">
        <v>190</v>
      </c>
      <c r="F3842" s="19" t="s">
        <v>141</v>
      </c>
    </row>
    <row r="3843" spans="1:6">
      <c r="A3843" s="19" t="s">
        <v>330</v>
      </c>
      <c r="B3843" s="1" t="s">
        <v>193</v>
      </c>
      <c r="C3843" t="str">
        <f>RIGHT(A3843,(LEN(A3843)-11))</f>
        <v>2</v>
      </c>
      <c r="F3843" s="19" t="str">
        <f t="shared" ref="F3843" si="1081">CONCATENATE("[th]",B3828)</f>
        <v>[th]Försvar</v>
      </c>
    </row>
    <row r="3844" spans="1:6">
      <c r="A3844" s="19" t="s">
        <v>331</v>
      </c>
      <c r="B3844" s="1" t="s">
        <v>193</v>
      </c>
      <c r="C3844" t="str">
        <f>RIGHT(A3844,(LEN(A3844)-16))</f>
        <v>pleasant guy</v>
      </c>
      <c r="F3844" s="19" t="s">
        <v>151</v>
      </c>
    </row>
    <row r="3845" spans="1:6">
      <c r="A3845" s="19" t="s">
        <v>235</v>
      </c>
      <c r="B3845" s="1" t="s">
        <v>196</v>
      </c>
      <c r="C3845" t="str">
        <f>RIGHT(A3845,(LEN(A3845)-8))</f>
        <v>3</v>
      </c>
      <c r="F3845" s="19" t="str">
        <f>CONCATENATE("[td]",VLOOKUP(IF((COUNTA(D3828)&gt;0),D3828,VALUE(C3828)),'Lookup tables'!$A$2:$B$42,2,FALSE))</f>
        <v>[td]hyfsad</v>
      </c>
    </row>
    <row r="3846" spans="1:6">
      <c r="A3846" s="19" t="s">
        <v>236</v>
      </c>
      <c r="B3846" s="1" t="s">
        <v>196</v>
      </c>
      <c r="C3846" t="str">
        <f>RIGHT(A3846,(LEN(A3846)-13))</f>
        <v>upright</v>
      </c>
      <c r="F3846" s="19" t="s">
        <v>164</v>
      </c>
    </row>
    <row r="3847" spans="1:6">
      <c r="A3847" s="19" t="s">
        <v>274</v>
      </c>
      <c r="B3847" s="1" t="s">
        <v>199</v>
      </c>
      <c r="C3847" t="str">
        <f>RIGHT(A3847,(LEN(A3847)-15))</f>
        <v>2</v>
      </c>
      <c r="F3847" s="19" t="s">
        <v>136</v>
      </c>
    </row>
    <row r="3848" spans="1:6">
      <c r="A3848" s="19" t="s">
        <v>275</v>
      </c>
      <c r="B3848" s="1" t="s">
        <v>199</v>
      </c>
      <c r="C3848" t="str">
        <f>RIGHT(A3848,(LEN(A3848)-20))</f>
        <v>balanced</v>
      </c>
      <c r="F3848" s="19" t="str">
        <f t="shared" ref="F3848" si="1082">CONCATENATE("[th]",B3824)</f>
        <v>[th]Målgörare</v>
      </c>
    </row>
    <row r="3849" spans="1:6">
      <c r="A3849" s="19" t="s">
        <v>297</v>
      </c>
      <c r="B3849" s="1" t="s">
        <v>202</v>
      </c>
      <c r="C3849" t="str">
        <f>RIGHT(A3849,(LEN(A3849)-12))</f>
        <v>2</v>
      </c>
      <c r="F3849" s="19" t="s">
        <v>151</v>
      </c>
    </row>
    <row r="3850" spans="1:6">
      <c r="A3850" s="19" t="s">
        <v>298</v>
      </c>
      <c r="B3850" s="1" t="s">
        <v>204</v>
      </c>
      <c r="C3850" t="str">
        <f>RIGHT(A3850,(LEN(A3850)-13))</f>
        <v>7</v>
      </c>
      <c r="F3850" s="19" t="str">
        <f>CONCATENATE("[td]",VLOOKUP(IF((COUNTA(D3824)&gt;0),D3824,VALUE(C3824)),'Lookup tables'!$A$2:$B$42,2,FALSE))</f>
        <v>[td]unik</v>
      </c>
    </row>
    <row r="3851" spans="1:6">
      <c r="A3851" s="19" t="s">
        <v>205</v>
      </c>
      <c r="B3851" s="1" t="s">
        <v>206</v>
      </c>
      <c r="C3851" t="str">
        <f>RIGHT(A3851,(LEN(A3851)-7))</f>
        <v>0</v>
      </c>
      <c r="F3851" s="19" t="s">
        <v>141</v>
      </c>
    </row>
    <row r="3852" spans="1:6">
      <c r="A3852" s="19" t="s">
        <v>351</v>
      </c>
      <c r="B3852" s="1" t="s">
        <v>208</v>
      </c>
      <c r="C3852" t="str">
        <f>RIGHT(A3852,(LEN(A3852)-13))</f>
        <v>100</v>
      </c>
      <c r="F3852" s="19" t="str">
        <f t="shared" ref="F3852" si="1083">CONCATENATE("[th]",B3827)</f>
        <v>[th]Fasta situationer</v>
      </c>
    </row>
    <row r="3853" spans="1:6">
      <c r="A3853" s="19" t="s">
        <v>209</v>
      </c>
      <c r="B3853" s="1" t="s">
        <v>210</v>
      </c>
      <c r="C3853" t="str">
        <f>RIGHT(A3853,(LEN(A3853)-15))</f>
        <v>0</v>
      </c>
      <c r="F3853" s="19" t="s">
        <v>151</v>
      </c>
    </row>
    <row r="3854" spans="1:6">
      <c r="A3854" s="19" t="s">
        <v>211</v>
      </c>
      <c r="B3854" s="1" t="s">
        <v>212</v>
      </c>
      <c r="C3854" t="str">
        <f>RIGHT(A3854,(LEN(A3854)-15))</f>
        <v>3000</v>
      </c>
      <c r="F3854" s="19" t="str">
        <f>CONCATENATE("[td]",VLOOKUP(IF((COUNTA(D3827)&gt;0),D3827,VALUE(C3827)),'Lookup tables'!$A$2:$B$42,2,FALSE))</f>
        <v>[td]legendarisk</v>
      </c>
    </row>
    <row r="3855" spans="1:6">
      <c r="A3855" s="19" t="s">
        <v>300</v>
      </c>
      <c r="B3855" s="1" t="s">
        <v>214</v>
      </c>
      <c r="C3855" t="str">
        <f>RIGHT(A3855,(LEN(A3855)-5))</f>
        <v>10</v>
      </c>
      <c r="F3855" s="19" t="s">
        <v>215</v>
      </c>
    </row>
    <row r="3856" spans="1:6" ht="14.4">
      <c r="A3856" s="19" t="s">
        <v>240</v>
      </c>
      <c r="B3856" s="1" t="s">
        <v>217</v>
      </c>
      <c r="C3856" t="str">
        <f>RIGHT(A3856,(LEN(A3856)-8))</f>
        <v>0</v>
      </c>
      <c r="F3856" t="str">
        <f t="shared" ref="F3856:F3919" si="1084">IF((COUNTA(D3856)&gt;0),CONCATENATE("Övrigt: ",D3856),"")</f>
        <v/>
      </c>
    </row>
    <row r="3857" spans="1:6">
      <c r="A3857" s="19" t="s">
        <v>276</v>
      </c>
      <c r="B3857" s="11" t="s">
        <v>135</v>
      </c>
      <c r="C3857" s="19" t="str">
        <f>MID(A3857,8,(LEN(A3857)-8))</f>
        <v>192033814</v>
      </c>
      <c r="F3857" s="19" t="str">
        <f t="shared" ref="F3857:F3920" si="1085">CONCATENATE("[hr][b]",C3858,"[/b] ","[playerid=",C3857,"]")</f>
        <v>[hr][b]Kjell 'Chefen' Anderström[/b] [playerid=192033814]</v>
      </c>
    </row>
    <row r="3858" spans="1:6" ht="14.4">
      <c r="A3858" s="19" t="s">
        <v>277</v>
      </c>
      <c r="B3858" s="11" t="s">
        <v>138</v>
      </c>
      <c r="C3858" s="19" t="str">
        <f>RIGHT(A3858,(LEN(A3858)-5))</f>
        <v>Kjell 'Chefen' Anderström</v>
      </c>
      <c r="F3858" t="str">
        <f t="shared" ref="F3858" si="1086">CONCATENATE(C3859," år och ",C3860," dagar, TSI = ",C3874,", Lön = ",C3873)</f>
        <v>32 år och 21 dagar, TSI = 129520, Lön = 655800</v>
      </c>
    </row>
    <row r="3859" spans="1:6" ht="14.4">
      <c r="A3859" s="19" t="s">
        <v>278</v>
      </c>
      <c r="B3859" s="1" t="s">
        <v>140</v>
      </c>
      <c r="C3859" t="str">
        <f>RIGHT(A3859,(LEN(A3859)-4))</f>
        <v>32</v>
      </c>
      <c r="F3859" t="str">
        <f>CONCATENATE(VLOOKUP(IF((COUNTA(D3862)&gt;0),D3862,VALUE(C3862)),'Lookup tables'!$A$2:$B$42,2,FALSE)," form, ",VLOOKUP(IF((COUNTA(D3863)&gt;0),D3863,VALUE(C3863)),'Lookup tables'!$A$2:$B$42,2,FALSE)," kondition, ",VLOOKUP(IF((COUNTA(D3871)&gt;0),D3871,VALUE(C3871)),'Lookup tables'!$A$2:$B$42,2,FALSE)," rutin")</f>
        <v>bra form, enastående kondition, övernaturlig rutin</v>
      </c>
    </row>
    <row r="3860" spans="1:6" ht="14.4">
      <c r="A3860" s="19" t="s">
        <v>613</v>
      </c>
      <c r="B3860" s="1" t="s">
        <v>143</v>
      </c>
      <c r="C3860" t="str">
        <f>RIGHT(A3860,(LEN(A3860)-8))</f>
        <v>21</v>
      </c>
      <c r="F3860" t="str">
        <f>CONCATENATE(IF((COUNTA(C3883)&gt;0),CONCATENATE(C3883,", "),""),IF((LEN(C3890)&gt;0),CONCATENATE(VLOOKUP(VALUE(C3890),'Lookup tables'!$D$25:$E$27,2,FALSE),", "),""),CONCATENATE(VLOOKUP(VALUE(C3872),'Lookup tables'!$A$2:$B$42,2,FALSE)," ledarförmåga, "),CONCATENATE(VLOOKUP(C3885,'Lookup tables'!$D$29:$E$34,2,FALSE),", "),IF(AND((VALUE(C3861)&lt;0),(COUNTA(D3861)&lt;1)),"ingen skada",CONCATENATE("[b]skada +",IF((COUNTA(D3861)&gt;0),D3861,C3861),"[/b]")))</f>
        <v>balanserad tränare, enastående ledarförmåga, kontroversiell person, ingen skada</v>
      </c>
    </row>
    <row r="3861" spans="1:6" ht="14.4">
      <c r="A3861" s="19" t="s">
        <v>144</v>
      </c>
      <c r="B3861" s="1" t="s">
        <v>145</v>
      </c>
      <c r="C3861" t="str">
        <f t="shared" ref="C3861:C3879" si="1087">RIGHT(A3861,(LEN(A3861)-4))</f>
        <v>-1</v>
      </c>
      <c r="F3861" t="s">
        <v>146</v>
      </c>
    </row>
    <row r="3862" spans="1:6">
      <c r="A3862" s="19" t="s">
        <v>280</v>
      </c>
      <c r="B3862" s="1" t="s">
        <v>148</v>
      </c>
      <c r="C3862" t="str">
        <f t="shared" si="1087"/>
        <v>5</v>
      </c>
      <c r="F3862" s="19" t="str">
        <f t="shared" ref="F3862:F3925" si="1088">CONCATENATE("[th]",B3863)</f>
        <v>[th]Kondition</v>
      </c>
    </row>
    <row r="3863" spans="1:6">
      <c r="A3863" s="19" t="s">
        <v>223</v>
      </c>
      <c r="B3863" s="1" t="s">
        <v>150</v>
      </c>
      <c r="C3863" t="str">
        <f t="shared" si="1087"/>
        <v>7</v>
      </c>
      <c r="F3863" s="19" t="s">
        <v>151</v>
      </c>
    </row>
    <row r="3864" spans="1:6">
      <c r="A3864" s="19" t="s">
        <v>281</v>
      </c>
      <c r="B3864" s="1" t="s">
        <v>153</v>
      </c>
      <c r="C3864" t="str">
        <f t="shared" si="1087"/>
        <v>18</v>
      </c>
      <c r="F3864" s="19" t="str">
        <f>CONCATENATE("[td]",VLOOKUP(IF((COUNTA(D3863)&gt;0),D3863,VALUE(C3863)),'Lookup tables'!$A$2:$B$42,2,FALSE))</f>
        <v>[td]enastående</v>
      </c>
    </row>
    <row r="3865" spans="1:6">
      <c r="A3865" s="19" t="s">
        <v>282</v>
      </c>
      <c r="B3865" s="1" t="s">
        <v>155</v>
      </c>
      <c r="C3865" t="str">
        <f t="shared" si="1087"/>
        <v>2</v>
      </c>
      <c r="F3865" s="19" t="s">
        <v>141</v>
      </c>
    </row>
    <row r="3866" spans="1:6">
      <c r="A3866" s="19" t="s">
        <v>283</v>
      </c>
      <c r="B3866" s="1" t="s">
        <v>157</v>
      </c>
      <c r="C3866" t="str">
        <f t="shared" si="1087"/>
        <v>13</v>
      </c>
      <c r="F3866" s="19" t="str">
        <f t="shared" ref="F3866" si="1089">CONCATENATE("[th]",B3870)</f>
        <v>[th]Målvakt</v>
      </c>
    </row>
    <row r="3867" spans="1:6">
      <c r="A3867" s="19" t="s">
        <v>284</v>
      </c>
      <c r="B3867" s="1" t="s">
        <v>159</v>
      </c>
      <c r="C3867" t="str">
        <f t="shared" si="1087"/>
        <v>3</v>
      </c>
      <c r="F3867" s="19" t="s">
        <v>151</v>
      </c>
    </row>
    <row r="3868" spans="1:6">
      <c r="A3868" s="19" t="s">
        <v>285</v>
      </c>
      <c r="B3868" s="1" t="s">
        <v>161</v>
      </c>
      <c r="C3868" t="str">
        <f t="shared" si="1087"/>
        <v>8</v>
      </c>
      <c r="F3868" s="19" t="str">
        <f>CONCATENATE("[td]",VLOOKUP(IF((COUNTA(D3870)&gt;0),D3870,VALUE(C3870)),'Lookup tables'!$A$2:$B$42,2,FALSE))</f>
        <v>[td]katastrofal</v>
      </c>
    </row>
    <row r="3869" spans="1:6">
      <c r="A3869" s="19" t="s">
        <v>286</v>
      </c>
      <c r="B3869" s="1" t="s">
        <v>163</v>
      </c>
      <c r="C3869" t="str">
        <f t="shared" si="1087"/>
        <v>4</v>
      </c>
      <c r="F3869" s="19" t="s">
        <v>164</v>
      </c>
    </row>
    <row r="3870" spans="1:6">
      <c r="A3870" s="19" t="s">
        <v>287</v>
      </c>
      <c r="B3870" s="1" t="s">
        <v>166</v>
      </c>
      <c r="C3870" t="str">
        <f t="shared" si="1087"/>
        <v>1</v>
      </c>
      <c r="F3870" s="19" t="s">
        <v>136</v>
      </c>
    </row>
    <row r="3871" spans="1:6">
      <c r="A3871" s="19" t="s">
        <v>288</v>
      </c>
      <c r="B3871" s="1" t="s">
        <v>168</v>
      </c>
      <c r="C3871" t="str">
        <f t="shared" si="1087"/>
        <v>12</v>
      </c>
      <c r="F3871" s="19" t="str">
        <f t="shared" ref="F3871" si="1090">CONCATENATE("[th]",B3864)</f>
        <v>[th]Spelupplägg</v>
      </c>
    </row>
    <row r="3872" spans="1:6">
      <c r="A3872" s="19" t="s">
        <v>289</v>
      </c>
      <c r="B3872" s="1" t="s">
        <v>170</v>
      </c>
      <c r="C3872" t="str">
        <f t="shared" si="1087"/>
        <v>7</v>
      </c>
      <c r="F3872" s="19" t="s">
        <v>151</v>
      </c>
    </row>
    <row r="3873" spans="1:6">
      <c r="A3873" s="19" t="s">
        <v>290</v>
      </c>
      <c r="B3873" s="1" t="s">
        <v>172</v>
      </c>
      <c r="C3873" t="str">
        <f t="shared" si="1087"/>
        <v>655800</v>
      </c>
      <c r="F3873" s="19" t="str">
        <f>CONCATENATE("[td]",VLOOKUP(IF((COUNTA(D3864)&gt;0),D3864,VALUE(C3864)),'Lookup tables'!$A$2:$B$42,2,FALSE))</f>
        <v>[td]magisk</v>
      </c>
    </row>
    <row r="3874" spans="1:6">
      <c r="A3874" s="19" t="s">
        <v>614</v>
      </c>
      <c r="B3874" s="1" t="s">
        <v>174</v>
      </c>
      <c r="C3874" t="str">
        <f t="shared" si="1087"/>
        <v>129520</v>
      </c>
      <c r="F3874" s="19" t="s">
        <v>141</v>
      </c>
    </row>
    <row r="3875" spans="1:6">
      <c r="A3875" s="19" t="s">
        <v>292</v>
      </c>
      <c r="B3875" s="1" t="s">
        <v>176</v>
      </c>
      <c r="C3875" t="str">
        <f t="shared" si="1087"/>
        <v>51</v>
      </c>
      <c r="F3875" s="19" t="str">
        <f t="shared" ref="F3875" si="1091">CONCATENATE("[th]",B3866)</f>
        <v>[th]Framspel</v>
      </c>
    </row>
    <row r="3876" spans="1:6">
      <c r="A3876" s="19" t="s">
        <v>177</v>
      </c>
      <c r="B3876" s="1" t="s">
        <v>178</v>
      </c>
      <c r="C3876" t="str">
        <f t="shared" si="1087"/>
        <v>0</v>
      </c>
      <c r="F3876" s="19" t="s">
        <v>151</v>
      </c>
    </row>
    <row r="3877" spans="1:6">
      <c r="A3877" s="19" t="s">
        <v>179</v>
      </c>
      <c r="B3877" s="1" t="s">
        <v>180</v>
      </c>
      <c r="C3877" t="str">
        <f t="shared" si="1087"/>
        <v>0</v>
      </c>
      <c r="F3877" s="19" t="str">
        <f>CONCATENATE("[td]",VLOOKUP(IF((COUNTA(D3866)&gt;0),D3866,VALUE(C3866)),'Lookup tables'!$A$2:$B$42,2,FALSE))</f>
        <v>[td]oförglömlig</v>
      </c>
    </row>
    <row r="3878" spans="1:6">
      <c r="A3878" s="19" t="s">
        <v>181</v>
      </c>
      <c r="B3878" s="1" t="s">
        <v>182</v>
      </c>
      <c r="C3878" t="str">
        <f t="shared" si="1087"/>
        <v>0</v>
      </c>
      <c r="F3878" s="19" t="s">
        <v>164</v>
      </c>
    </row>
    <row r="3879" spans="1:6">
      <c r="A3879" s="19" t="s">
        <v>183</v>
      </c>
      <c r="B3879" s="1" t="s">
        <v>184</v>
      </c>
      <c r="C3879" t="str">
        <f t="shared" si="1087"/>
        <v>0</v>
      </c>
      <c r="F3879" s="19" t="s">
        <v>136</v>
      </c>
    </row>
    <row r="3880" spans="1:6">
      <c r="A3880" s="19" t="s">
        <v>185</v>
      </c>
      <c r="B3880" s="1" t="s">
        <v>186</v>
      </c>
      <c r="C3880" t="str">
        <f>RIGHT(A3880,(LEN(A3880)-10))</f>
        <v>1</v>
      </c>
      <c r="F3880" s="19" t="str">
        <f t="shared" ref="F3880" si="1092">CONCATENATE("[th]",B3867)</f>
        <v>[th]Ytter</v>
      </c>
    </row>
    <row r="3881" spans="1:6">
      <c r="A3881" s="19" t="s">
        <v>187</v>
      </c>
      <c r="B3881" s="1" t="s">
        <v>188</v>
      </c>
      <c r="C3881" t="str">
        <f>RIGHT(A3881,(LEN(A3881)-9))</f>
        <v>0</v>
      </c>
      <c r="F3881" s="19" t="s">
        <v>151</v>
      </c>
    </row>
    <row r="3882" spans="1:6">
      <c r="A3882" s="19" t="s">
        <v>189</v>
      </c>
      <c r="B3882" s="1" t="s">
        <v>190</v>
      </c>
      <c r="C3882" t="str">
        <f>RIGHT(A3882,(LEN(A3882)-11))</f>
        <v>0</v>
      </c>
      <c r="F3882" s="19" t="str">
        <f>CONCATENATE("[td]",VLOOKUP(IF((COUNTA(D3867)&gt;0),D3867,VALUE(C3867)),'Lookup tables'!$A$2:$B$42,2,FALSE))</f>
        <v>[td]dålig</v>
      </c>
    </row>
    <row r="3883" spans="1:6">
      <c r="A3883" s="19" t="s">
        <v>191</v>
      </c>
      <c r="B3883" s="1" t="s">
        <v>190</v>
      </c>
      <c r="F3883" s="19" t="s">
        <v>141</v>
      </c>
    </row>
    <row r="3884" spans="1:6">
      <c r="A3884" s="19" t="s">
        <v>293</v>
      </c>
      <c r="B3884" s="1" t="s">
        <v>193</v>
      </c>
      <c r="C3884" t="str">
        <f>RIGHT(A3884,(LEN(A3884)-11))</f>
        <v>1</v>
      </c>
      <c r="F3884" s="19" t="str">
        <f t="shared" ref="F3884" si="1093">CONCATENATE("[th]",B3869)</f>
        <v>[th]Försvar</v>
      </c>
    </row>
    <row r="3885" spans="1:6">
      <c r="A3885" s="19" t="s">
        <v>294</v>
      </c>
      <c r="B3885" s="1" t="s">
        <v>193</v>
      </c>
      <c r="C3885" t="str">
        <f>RIGHT(A3885,(LEN(A3885)-16))</f>
        <v>controversial person</v>
      </c>
      <c r="F3885" s="19" t="s">
        <v>151</v>
      </c>
    </row>
    <row r="3886" spans="1:6">
      <c r="A3886" s="19" t="s">
        <v>195</v>
      </c>
      <c r="B3886" s="1" t="s">
        <v>196</v>
      </c>
      <c r="C3886" t="str">
        <f>RIGHT(A3886,(LEN(A3886)-8))</f>
        <v>2</v>
      </c>
      <c r="F3886" s="19" t="str">
        <f>CONCATENATE("[td]",VLOOKUP(IF((COUNTA(D3869)&gt;0),D3869,VALUE(C3869)),'Lookup tables'!$A$2:$B$42,2,FALSE))</f>
        <v>[td]hyfsad</v>
      </c>
    </row>
    <row r="3887" spans="1:6">
      <c r="A3887" s="19" t="s">
        <v>197</v>
      </c>
      <c r="B3887" s="1" t="s">
        <v>196</v>
      </c>
      <c r="C3887" t="str">
        <f>RIGHT(A3887,(LEN(A3887)-13))</f>
        <v>honest</v>
      </c>
      <c r="F3887" s="19" t="s">
        <v>164</v>
      </c>
    </row>
    <row r="3888" spans="1:6">
      <c r="A3888" s="19" t="s">
        <v>295</v>
      </c>
      <c r="B3888" s="1" t="s">
        <v>199</v>
      </c>
      <c r="C3888" t="str">
        <f>RIGHT(A3888,(LEN(A3888)-15))</f>
        <v>3</v>
      </c>
      <c r="F3888" s="19" t="s">
        <v>136</v>
      </c>
    </row>
    <row r="3889" spans="1:6">
      <c r="A3889" s="19" t="s">
        <v>296</v>
      </c>
      <c r="B3889" s="1" t="s">
        <v>199</v>
      </c>
      <c r="C3889" t="str">
        <f>RIGHT(A3889,(LEN(A3889)-20))</f>
        <v>temperamental</v>
      </c>
      <c r="F3889" s="19" t="str">
        <f t="shared" ref="F3889" si="1094">CONCATENATE("[th]",B3865)</f>
        <v>[th]Målgörare</v>
      </c>
    </row>
    <row r="3890" spans="1:6">
      <c r="A3890" s="19" t="s">
        <v>297</v>
      </c>
      <c r="B3890" s="1" t="s">
        <v>202</v>
      </c>
      <c r="C3890" t="str">
        <f>RIGHT(A3890,(LEN(A3890)-12))</f>
        <v>2</v>
      </c>
      <c r="F3890" s="19" t="s">
        <v>151</v>
      </c>
    </row>
    <row r="3891" spans="1:6">
      <c r="A3891" s="19" t="s">
        <v>298</v>
      </c>
      <c r="B3891" s="1" t="s">
        <v>204</v>
      </c>
      <c r="C3891" t="str">
        <f>RIGHT(A3891,(LEN(A3891)-13))</f>
        <v>7</v>
      </c>
      <c r="F3891" s="19" t="str">
        <f>CONCATENATE("[td]",VLOOKUP(IF((COUNTA(D3865)&gt;0),D3865,VALUE(C3865)),'Lookup tables'!$A$2:$B$42,2,FALSE))</f>
        <v>[td]usel</v>
      </c>
    </row>
    <row r="3892" spans="1:6">
      <c r="A3892" s="19" t="s">
        <v>205</v>
      </c>
      <c r="B3892" s="1" t="s">
        <v>206</v>
      </c>
      <c r="C3892" t="str">
        <f>RIGHT(A3892,(LEN(A3892)-7))</f>
        <v>0</v>
      </c>
      <c r="F3892" s="19" t="s">
        <v>141</v>
      </c>
    </row>
    <row r="3893" spans="1:6">
      <c r="A3893" s="19" t="s">
        <v>299</v>
      </c>
      <c r="B3893" s="1" t="s">
        <v>208</v>
      </c>
      <c r="C3893" t="str">
        <f>RIGHT(A3893,(LEN(A3893)-13))</f>
        <v>10</v>
      </c>
      <c r="F3893" s="19" t="str">
        <f t="shared" ref="F3893" si="1095">CONCATENATE("[th]",B3868)</f>
        <v>[th]Fasta situationer</v>
      </c>
    </row>
    <row r="3894" spans="1:6">
      <c r="A3894" s="19" t="s">
        <v>209</v>
      </c>
      <c r="B3894" s="1" t="s">
        <v>210</v>
      </c>
      <c r="C3894" t="str">
        <f>RIGHT(A3894,(LEN(A3894)-15))</f>
        <v>0</v>
      </c>
      <c r="F3894" s="19" t="s">
        <v>151</v>
      </c>
    </row>
    <row r="3895" spans="1:6">
      <c r="A3895" s="19" t="s">
        <v>211</v>
      </c>
      <c r="B3895" s="1" t="s">
        <v>212</v>
      </c>
      <c r="C3895" t="str">
        <f>RIGHT(A3895,(LEN(A3895)-15))</f>
        <v>3000</v>
      </c>
      <c r="F3895" s="19" t="str">
        <f>CONCATENATE("[td]",VLOOKUP(IF((COUNTA(D3868)&gt;0),D3868,VALUE(C3868)),'Lookup tables'!$A$2:$B$42,2,FALSE))</f>
        <v>[td]fenomenal</v>
      </c>
    </row>
    <row r="3896" spans="1:6">
      <c r="A3896" s="19" t="s">
        <v>615</v>
      </c>
      <c r="B3896" s="1" t="s">
        <v>214</v>
      </c>
      <c r="C3896" t="str">
        <f>RIGHT(A3896,(LEN(A3896)-5))</f>
        <v>11</v>
      </c>
      <c r="F3896" s="19" t="s">
        <v>215</v>
      </c>
    </row>
    <row r="3897" spans="1:6" ht="14.4">
      <c r="A3897" s="19" t="s">
        <v>240</v>
      </c>
      <c r="B3897" s="1" t="s">
        <v>217</v>
      </c>
      <c r="C3897" t="str">
        <f>RIGHT(A3897,(LEN(A3897)-8))</f>
        <v>0</v>
      </c>
      <c r="F3897" t="str">
        <f t="shared" ref="F3897:F3960" si="1096">IF((COUNTA(D3897)&gt;0),CONCATENATE("Övrigt: ",D3897),"")</f>
        <v/>
      </c>
    </row>
    <row r="3898" spans="1:6">
      <c r="A3898" s="19" t="s">
        <v>918</v>
      </c>
      <c r="B3898" s="11" t="s">
        <v>135</v>
      </c>
      <c r="C3898" s="19" t="str">
        <f>MID(A3898,8,(LEN(A3898)-8))</f>
        <v>272675537</v>
      </c>
      <c r="F3898" s="19" t="str">
        <f t="shared" ref="F3898:F3961" si="1097">CONCATENATE("[hr][b]",C3899,"[/b] ","[playerid=",C3898,"]")</f>
        <v>[hr][b]Leon 'Sunspot' Nederland[/b] [playerid=272675537]</v>
      </c>
    </row>
    <row r="3899" spans="1:6" ht="14.4">
      <c r="A3899" s="19" t="s">
        <v>919</v>
      </c>
      <c r="B3899" s="11" t="s">
        <v>138</v>
      </c>
      <c r="C3899" s="19" t="str">
        <f>RIGHT(A3899,(LEN(A3899)-5))</f>
        <v>Leon 'Sunspot' Nederland</v>
      </c>
      <c r="F3899" t="str">
        <f t="shared" ref="F3899" si="1098">CONCATENATE(C3900," år och ",C3901," dagar, TSI = ",C3915,", Lön = ",C3914)</f>
        <v>25 år och 110 dagar, TSI = 228630, Lön = 204000</v>
      </c>
    </row>
    <row r="3900" spans="1:6" ht="14.4">
      <c r="A3900" s="19" t="s">
        <v>398</v>
      </c>
      <c r="B3900" s="1" t="s">
        <v>140</v>
      </c>
      <c r="C3900" t="str">
        <f>RIGHT(A3900,(LEN(A3900)-4))</f>
        <v>25</v>
      </c>
      <c r="F3900" t="str">
        <f>CONCATENATE(VLOOKUP(IF((COUNTA(D3903)&gt;0),D3903,VALUE(C3903)),'Lookup tables'!$A$2:$B$42,2,FALSE)," form, ",VLOOKUP(IF((COUNTA(D3904)&gt;0),D3904,VALUE(C3904)),'Lookup tables'!$A$2:$B$42,2,FALSE)," kondition, ",VLOOKUP(IF((COUNTA(D3912)&gt;0),D3912,VALUE(C3912)),'Lookup tables'!$A$2:$B$42,2,FALSE)," rutin")</f>
        <v>enastående form, ypperlig kondition, enastående rutin</v>
      </c>
    </row>
    <row r="3901" spans="1:6" ht="14.4">
      <c r="A3901" s="19" t="s">
        <v>920</v>
      </c>
      <c r="B3901" s="1" t="s">
        <v>143</v>
      </c>
      <c r="C3901" t="str">
        <f>RIGHT(A3901,(LEN(A3901)-8))</f>
        <v>110</v>
      </c>
      <c r="F3901" t="str">
        <f>CONCATENATE(IF((COUNTA(C3924)&gt;0),CONCATENATE(C3924,", "),""),IF((LEN(C3931)&gt;0),CONCATENATE(VLOOKUP(VALUE(C3931),'Lookup tables'!$D$25:$E$27,2,FALSE),", "),""),CONCATENATE(VLOOKUP(VALUE(C3913),'Lookup tables'!$A$2:$B$42,2,FALSE)," ledarförmåga, "),CONCATENATE(VLOOKUP(C3926,'Lookup tables'!$D$29:$E$34,2,FALSE),", "),IF(AND((VALUE(C3902)&lt;0),(COUNTA(D3902)&lt;1)),"ingen skada",CONCATENATE("[b]skada +",IF((COUNTA(D3902)&gt;0),D3902,C3902),"[/b]")))</f>
        <v>hyfsad ledarförmåga, sympatisk kille, ingen skada</v>
      </c>
    </row>
    <row r="3902" spans="1:6" ht="14.4">
      <c r="A3902" s="19" t="s">
        <v>144</v>
      </c>
      <c r="B3902" s="1" t="s">
        <v>145</v>
      </c>
      <c r="C3902" t="str">
        <f t="shared" ref="C3902:C3920" si="1099">RIGHT(A3902,(LEN(A3902)-4))</f>
        <v>-1</v>
      </c>
      <c r="F3902" t="s">
        <v>146</v>
      </c>
    </row>
    <row r="3903" spans="1:6">
      <c r="A3903" s="19" t="s">
        <v>245</v>
      </c>
      <c r="B3903" s="1" t="s">
        <v>148</v>
      </c>
      <c r="C3903" t="str">
        <f t="shared" si="1099"/>
        <v>7</v>
      </c>
      <c r="F3903" s="19" t="str">
        <f t="shared" ref="F3903:F3966" si="1100">CONCATENATE("[th]",B3904)</f>
        <v>[th]Kondition</v>
      </c>
    </row>
    <row r="3904" spans="1:6">
      <c r="A3904" s="19" t="s">
        <v>149</v>
      </c>
      <c r="B3904" s="1" t="s">
        <v>150</v>
      </c>
      <c r="C3904" t="str">
        <f t="shared" si="1099"/>
        <v>6</v>
      </c>
      <c r="F3904" s="19" t="s">
        <v>151</v>
      </c>
    </row>
    <row r="3905" spans="1:6">
      <c r="A3905" s="19" t="s">
        <v>463</v>
      </c>
      <c r="B3905" s="1" t="s">
        <v>153</v>
      </c>
      <c r="C3905" t="str">
        <f t="shared" si="1099"/>
        <v>14</v>
      </c>
      <c r="F3905" s="19" t="str">
        <f>CONCATENATE("[td]",VLOOKUP(IF((COUNTA(D3904)&gt;0),D3904,VALUE(C3904)),'Lookup tables'!$A$2:$B$42,2,FALSE))</f>
        <v>[td]ypperlig</v>
      </c>
    </row>
    <row r="3906" spans="1:6">
      <c r="A3906" s="19" t="s">
        <v>898</v>
      </c>
      <c r="B3906" s="1" t="s">
        <v>155</v>
      </c>
      <c r="C3906" t="str">
        <f t="shared" si="1099"/>
        <v>13</v>
      </c>
      <c r="F3906" s="19" t="s">
        <v>141</v>
      </c>
    </row>
    <row r="3907" spans="1:6">
      <c r="A3907" s="19" t="s">
        <v>415</v>
      </c>
      <c r="B3907" s="1" t="s">
        <v>157</v>
      </c>
      <c r="C3907" t="str">
        <f t="shared" si="1099"/>
        <v>12</v>
      </c>
      <c r="F3907" s="19" t="str">
        <f t="shared" ref="F3907" si="1101">CONCATENATE("[th]",B3911)</f>
        <v>[th]Målvakt</v>
      </c>
    </row>
    <row r="3908" spans="1:6">
      <c r="A3908" s="19" t="s">
        <v>455</v>
      </c>
      <c r="B3908" s="1" t="s">
        <v>159</v>
      </c>
      <c r="C3908" t="str">
        <f t="shared" si="1099"/>
        <v>6</v>
      </c>
      <c r="F3908" s="19" t="s">
        <v>151</v>
      </c>
    </row>
    <row r="3909" spans="1:6">
      <c r="A3909" s="19" t="s">
        <v>521</v>
      </c>
      <c r="B3909" s="1" t="s">
        <v>161</v>
      </c>
      <c r="C3909" t="str">
        <f t="shared" si="1099"/>
        <v>4</v>
      </c>
      <c r="F3909" s="19" t="str">
        <f>CONCATENATE("[td]",VLOOKUP(IF((COUNTA(D3911)&gt;0),D3911,VALUE(C3911)),'Lookup tables'!$A$2:$B$42,2,FALSE))</f>
        <v>[td]usel</v>
      </c>
    </row>
    <row r="3910" spans="1:6">
      <c r="A3910" s="19" t="s">
        <v>286</v>
      </c>
      <c r="B3910" s="1" t="s">
        <v>163</v>
      </c>
      <c r="C3910" t="str">
        <f t="shared" si="1099"/>
        <v>4</v>
      </c>
      <c r="F3910" s="19" t="s">
        <v>164</v>
      </c>
    </row>
    <row r="3911" spans="1:6">
      <c r="A3911" s="19" t="s">
        <v>481</v>
      </c>
      <c r="B3911" s="1" t="s">
        <v>166</v>
      </c>
      <c r="C3911" t="str">
        <f t="shared" si="1099"/>
        <v>2</v>
      </c>
      <c r="F3911" s="19" t="s">
        <v>136</v>
      </c>
    </row>
    <row r="3912" spans="1:6">
      <c r="A3912" s="19" t="s">
        <v>324</v>
      </c>
      <c r="B3912" s="1" t="s">
        <v>168</v>
      </c>
      <c r="C3912" t="str">
        <f t="shared" si="1099"/>
        <v>7</v>
      </c>
      <c r="F3912" s="19" t="str">
        <f t="shared" ref="F3912" si="1102">CONCATENATE("[th]",B3905)</f>
        <v>[th]Spelupplägg</v>
      </c>
    </row>
    <row r="3913" spans="1:6">
      <c r="A3913" s="19" t="s">
        <v>401</v>
      </c>
      <c r="B3913" s="1" t="s">
        <v>170</v>
      </c>
      <c r="C3913" t="str">
        <f t="shared" si="1099"/>
        <v>4</v>
      </c>
      <c r="F3913" s="19" t="s">
        <v>151</v>
      </c>
    </row>
    <row r="3914" spans="1:6">
      <c r="A3914" s="19" t="s">
        <v>921</v>
      </c>
      <c r="B3914" s="1" t="s">
        <v>172</v>
      </c>
      <c r="C3914" t="str">
        <f t="shared" si="1099"/>
        <v>204000</v>
      </c>
      <c r="F3914" s="19" t="str">
        <f>CONCATENATE("[td]",VLOOKUP(IF((COUNTA(D3905)&gt;0),D3905,VALUE(C3905)),'Lookup tables'!$A$2:$B$42,2,FALSE))</f>
        <v>[td]himmelsk</v>
      </c>
    </row>
    <row r="3915" spans="1:6">
      <c r="A3915" s="19" t="s">
        <v>922</v>
      </c>
      <c r="B3915" s="1" t="s">
        <v>174</v>
      </c>
      <c r="C3915" t="str">
        <f t="shared" si="1099"/>
        <v>228630</v>
      </c>
      <c r="F3915" s="19" t="s">
        <v>141</v>
      </c>
    </row>
    <row r="3916" spans="1:6">
      <c r="A3916" s="19" t="s">
        <v>923</v>
      </c>
      <c r="B3916" s="1" t="s">
        <v>176</v>
      </c>
      <c r="C3916" t="str">
        <f t="shared" si="1099"/>
        <v>61</v>
      </c>
      <c r="F3916" s="19" t="str">
        <f t="shared" ref="F3916" si="1103">CONCATENATE("[th]",B3907)</f>
        <v>[th]Framspel</v>
      </c>
    </row>
    <row r="3917" spans="1:6">
      <c r="A3917" s="19" t="s">
        <v>177</v>
      </c>
      <c r="B3917" s="1" t="s">
        <v>178</v>
      </c>
      <c r="C3917" t="str">
        <f t="shared" si="1099"/>
        <v>0</v>
      </c>
      <c r="F3917" s="19" t="s">
        <v>151</v>
      </c>
    </row>
    <row r="3918" spans="1:6">
      <c r="A3918" s="19" t="s">
        <v>179</v>
      </c>
      <c r="B3918" s="1" t="s">
        <v>180</v>
      </c>
      <c r="C3918" t="str">
        <f t="shared" si="1099"/>
        <v>0</v>
      </c>
      <c r="F3918" s="19" t="str">
        <f>CONCATENATE("[td]",VLOOKUP(IF((COUNTA(D3907)&gt;0),D3907,VALUE(C3907)),'Lookup tables'!$A$2:$B$42,2,FALSE))</f>
        <v>[td]övernaturlig</v>
      </c>
    </row>
    <row r="3919" spans="1:6">
      <c r="A3919" s="19" t="s">
        <v>181</v>
      </c>
      <c r="B3919" s="1" t="s">
        <v>182</v>
      </c>
      <c r="C3919" t="str">
        <f t="shared" si="1099"/>
        <v>0</v>
      </c>
      <c r="F3919" s="19" t="s">
        <v>164</v>
      </c>
    </row>
    <row r="3920" spans="1:6">
      <c r="A3920" s="19" t="s">
        <v>556</v>
      </c>
      <c r="B3920" s="1" t="s">
        <v>184</v>
      </c>
      <c r="C3920" t="str">
        <f t="shared" si="1099"/>
        <v>3</v>
      </c>
      <c r="F3920" s="19" t="s">
        <v>136</v>
      </c>
    </row>
    <row r="3921" spans="1:6">
      <c r="A3921" s="19" t="s">
        <v>185</v>
      </c>
      <c r="B3921" s="1" t="s">
        <v>186</v>
      </c>
      <c r="C3921" t="str">
        <f>RIGHT(A3921,(LEN(A3921)-10))</f>
        <v>1</v>
      </c>
      <c r="F3921" s="19" t="str">
        <f t="shared" ref="F3921" si="1104">CONCATENATE("[th]",B3908)</f>
        <v>[th]Ytter</v>
      </c>
    </row>
    <row r="3922" spans="1:6">
      <c r="A3922" s="19" t="s">
        <v>187</v>
      </c>
      <c r="B3922" s="1" t="s">
        <v>188</v>
      </c>
      <c r="C3922" t="str">
        <f>RIGHT(A3922,(LEN(A3922)-9))</f>
        <v>0</v>
      </c>
      <c r="F3922" s="19" t="s">
        <v>151</v>
      </c>
    </row>
    <row r="3923" spans="1:6">
      <c r="A3923" s="19" t="s">
        <v>611</v>
      </c>
      <c r="B3923" s="1" t="s">
        <v>190</v>
      </c>
      <c r="C3923" t="str">
        <f>RIGHT(A3923,(LEN(A3923)-11))</f>
        <v>1</v>
      </c>
      <c r="F3923" s="19" t="str">
        <f>CONCATENATE("[td]",VLOOKUP(IF((COUNTA(D3908)&gt;0),D3908,VALUE(C3908)),'Lookup tables'!$A$2:$B$42,2,FALSE))</f>
        <v>[td]ypperlig</v>
      </c>
    </row>
    <row r="3924" spans="1:6">
      <c r="A3924" s="19" t="s">
        <v>612</v>
      </c>
      <c r="B3924" s="1" t="s">
        <v>190</v>
      </c>
      <c r="F3924" s="19" t="s">
        <v>141</v>
      </c>
    </row>
    <row r="3925" spans="1:6">
      <c r="A3925" s="19" t="s">
        <v>330</v>
      </c>
      <c r="B3925" s="1" t="s">
        <v>193</v>
      </c>
      <c r="C3925" t="str">
        <f>RIGHT(A3925,(LEN(A3925)-11))</f>
        <v>2</v>
      </c>
      <c r="F3925" s="19" t="str">
        <f t="shared" ref="F3925" si="1105">CONCATENATE("[th]",B3910)</f>
        <v>[th]Försvar</v>
      </c>
    </row>
    <row r="3926" spans="1:6">
      <c r="A3926" s="19" t="s">
        <v>331</v>
      </c>
      <c r="B3926" s="1" t="s">
        <v>193</v>
      </c>
      <c r="C3926" t="str">
        <f>RIGHT(A3926,(LEN(A3926)-16))</f>
        <v>pleasant guy</v>
      </c>
      <c r="F3926" s="19" t="s">
        <v>151</v>
      </c>
    </row>
    <row r="3927" spans="1:6">
      <c r="A3927" s="19" t="s">
        <v>235</v>
      </c>
      <c r="B3927" s="1" t="s">
        <v>196</v>
      </c>
      <c r="C3927" t="str">
        <f>RIGHT(A3927,(LEN(A3927)-8))</f>
        <v>3</v>
      </c>
      <c r="F3927" s="19" t="str">
        <f>CONCATENATE("[td]",VLOOKUP(IF((COUNTA(D3910)&gt;0),D3910,VALUE(C3910)),'Lookup tables'!$A$2:$B$42,2,FALSE))</f>
        <v>[td]hyfsad</v>
      </c>
    </row>
    <row r="3928" spans="1:6">
      <c r="A3928" s="19" t="s">
        <v>236</v>
      </c>
      <c r="B3928" s="1" t="s">
        <v>196</v>
      </c>
      <c r="C3928" t="str">
        <f>RIGHT(A3928,(LEN(A3928)-13))</f>
        <v>upright</v>
      </c>
      <c r="F3928" s="19" t="s">
        <v>164</v>
      </c>
    </row>
    <row r="3929" spans="1:6">
      <c r="A3929" s="19" t="s">
        <v>295</v>
      </c>
      <c r="B3929" s="1" t="s">
        <v>199</v>
      </c>
      <c r="C3929" t="str">
        <f>RIGHT(A3929,(LEN(A3929)-15))</f>
        <v>3</v>
      </c>
      <c r="F3929" s="19" t="s">
        <v>136</v>
      </c>
    </row>
    <row r="3930" spans="1:6">
      <c r="A3930" s="19" t="s">
        <v>296</v>
      </c>
      <c r="B3930" s="1" t="s">
        <v>199</v>
      </c>
      <c r="C3930" t="str">
        <f>RIGHT(A3930,(LEN(A3930)-20))</f>
        <v>temperamental</v>
      </c>
      <c r="F3930" s="19" t="str">
        <f t="shared" ref="F3930" si="1106">CONCATENATE("[th]",B3906)</f>
        <v>[th]Målgörare</v>
      </c>
    </row>
    <row r="3931" spans="1:6">
      <c r="A3931" s="19" t="s">
        <v>237</v>
      </c>
      <c r="B3931" s="1" t="s">
        <v>202</v>
      </c>
      <c r="C3931" t="str">
        <f>RIGHT(A3931,(LEN(A3931)-12))</f>
        <v/>
      </c>
      <c r="F3931" s="19" t="s">
        <v>151</v>
      </c>
    </row>
    <row r="3932" spans="1:6">
      <c r="A3932" s="19" t="s">
        <v>238</v>
      </c>
      <c r="B3932" s="1" t="s">
        <v>204</v>
      </c>
      <c r="C3932" t="str">
        <f>RIGHT(A3932,(LEN(A3932)-13))</f>
        <v/>
      </c>
      <c r="F3932" s="19" t="str">
        <f>CONCATENATE("[td]",VLOOKUP(IF((COUNTA(D3906)&gt;0),D3906,VALUE(C3906)),'Lookup tables'!$A$2:$B$42,2,FALSE))</f>
        <v>[td]oförglömlig</v>
      </c>
    </row>
    <row r="3933" spans="1:6">
      <c r="A3933" s="19" t="s">
        <v>205</v>
      </c>
      <c r="B3933" s="1" t="s">
        <v>206</v>
      </c>
      <c r="C3933" t="str">
        <f>RIGHT(A3933,(LEN(A3933)-7))</f>
        <v>0</v>
      </c>
      <c r="F3933" s="19" t="s">
        <v>141</v>
      </c>
    </row>
    <row r="3934" spans="1:6">
      <c r="A3934" s="19" t="s">
        <v>799</v>
      </c>
      <c r="B3934" s="1" t="s">
        <v>208</v>
      </c>
      <c r="C3934" t="str">
        <f>RIGHT(A3934,(LEN(A3934)-13))</f>
        <v>99</v>
      </c>
      <c r="F3934" s="19" t="str">
        <f t="shared" ref="F3934" si="1107">CONCATENATE("[th]",B3909)</f>
        <v>[th]Fasta situationer</v>
      </c>
    </row>
    <row r="3935" spans="1:6">
      <c r="A3935" s="19" t="s">
        <v>209</v>
      </c>
      <c r="B3935" s="1" t="s">
        <v>210</v>
      </c>
      <c r="C3935" t="str">
        <f>RIGHT(A3935,(LEN(A3935)-15))</f>
        <v>0</v>
      </c>
      <c r="F3935" s="19" t="s">
        <v>151</v>
      </c>
    </row>
    <row r="3936" spans="1:6">
      <c r="A3936" s="19" t="s">
        <v>211</v>
      </c>
      <c r="B3936" s="1" t="s">
        <v>212</v>
      </c>
      <c r="C3936" t="str">
        <f>RIGHT(A3936,(LEN(A3936)-15))</f>
        <v>3000</v>
      </c>
      <c r="F3936" s="19" t="str">
        <f>CONCATENATE("[td]",VLOOKUP(IF((COUNTA(D3909)&gt;0),D3909,VALUE(C3909)),'Lookup tables'!$A$2:$B$42,2,FALSE))</f>
        <v>[td]hyfsad</v>
      </c>
    </row>
    <row r="3937" spans="1:6">
      <c r="A3937" s="19" t="s">
        <v>430</v>
      </c>
      <c r="B3937" s="1" t="s">
        <v>214</v>
      </c>
      <c r="C3937" t="str">
        <f>RIGHT(A3937,(LEN(A3937)-5))</f>
        <v>1</v>
      </c>
      <c r="F3937" s="19" t="s">
        <v>215</v>
      </c>
    </row>
    <row r="3938" spans="1:6" ht="14.4">
      <c r="A3938" s="19" t="s">
        <v>240</v>
      </c>
      <c r="B3938" s="1" t="s">
        <v>217</v>
      </c>
      <c r="C3938" t="str">
        <f>RIGHT(A3938,(LEN(A3938)-8))</f>
        <v>0</v>
      </c>
      <c r="F3938" t="str">
        <f t="shared" ref="F3938:F4001" si="1108">IF((COUNTA(D3938)&gt;0),CONCATENATE("Övrigt: ",D3938),"")</f>
        <v/>
      </c>
    </row>
    <row r="3939" spans="1:6">
      <c r="A3939" s="19" t="s">
        <v>924</v>
      </c>
      <c r="B3939" s="11" t="s">
        <v>135</v>
      </c>
      <c r="C3939" s="19" t="str">
        <f>MID(A3939,8,(LEN(A3939)-8))</f>
        <v>255387627</v>
      </c>
      <c r="F3939" s="19" t="str">
        <f t="shared" ref="F3939:F4002" si="1109">CONCATENATE("[hr][b]",C3940,"[/b] ","[playerid=",C3939,"]")</f>
        <v>[hr][b]Nicolai Carlsson[/b] [playerid=255387627]</v>
      </c>
    </row>
    <row r="3940" spans="1:6" ht="14.4">
      <c r="A3940" s="19" t="s">
        <v>925</v>
      </c>
      <c r="B3940" s="11" t="s">
        <v>138</v>
      </c>
      <c r="C3940" s="19" t="str">
        <f>RIGHT(A3940,(LEN(A3940)-5))</f>
        <v>Nicolai Carlsson</v>
      </c>
      <c r="F3940" t="str">
        <f t="shared" ref="F3940" si="1110">CONCATENATE(C3941," år och ",C3942," dagar, TSI = ",C3956,", Lön = ",C3955)</f>
        <v>27 år och 42 dagar, TSI = 270780, Lön = 253000</v>
      </c>
    </row>
    <row r="3941" spans="1:6" ht="14.4">
      <c r="A3941" s="19" t="s">
        <v>220</v>
      </c>
      <c r="B3941" s="1" t="s">
        <v>140</v>
      </c>
      <c r="C3941" t="str">
        <f>RIGHT(A3941,(LEN(A3941)-4))</f>
        <v>27</v>
      </c>
      <c r="F3941" t="str">
        <f>CONCATENATE(VLOOKUP(IF((COUNTA(D3944)&gt;0),D3944,VALUE(C3944)),'Lookup tables'!$A$2:$B$42,2,FALSE)," form, ",VLOOKUP(IF((COUNTA(D3945)&gt;0),D3945,VALUE(C3945)),'Lookup tables'!$A$2:$B$42,2,FALSE)," kondition, ",VLOOKUP(IF((COUNTA(D3953)&gt;0),D3953,VALUE(C3953)),'Lookup tables'!$A$2:$B$42,2,FALSE)," rutin")</f>
        <v>enastående form, fenomenal kondition, fenomenal rutin</v>
      </c>
    </row>
    <row r="3942" spans="1:6" ht="14.4">
      <c r="A3942" s="19" t="s">
        <v>472</v>
      </c>
      <c r="B3942" s="1" t="s">
        <v>143</v>
      </c>
      <c r="C3942" t="str">
        <f>RIGHT(A3942,(LEN(A3942)-8))</f>
        <v>42</v>
      </c>
      <c r="F3942" t="str">
        <f>CONCATENATE(IF((COUNTA(C3965)&gt;0),CONCATENATE(C3965,", "),""),IF((LEN(C3972)&gt;0),CONCATENATE(VLOOKUP(VALUE(C3972),'Lookup tables'!$D$25:$E$27,2,FALSE),", "),""),CONCATENATE(VLOOKUP(VALUE(C3954),'Lookup tables'!$A$2:$B$42,2,FALSE)," ledarförmåga, "),CONCATENATE(VLOOKUP(C3967,'Lookup tables'!$D$29:$E$34,2,FALSE),", "),IF(AND((VALUE(C3943)&lt;0),(COUNTA(D3943)&lt;1)),"ingen skada",CONCATENATE("[b]skada +",IF((COUNTA(D3943)&gt;0),D3943,C3943),"[/b]")))</f>
        <v>ypperlig ledarförmåga, genomsympatisk kille, ingen skada</v>
      </c>
    </row>
    <row r="3943" spans="1:6" ht="14.4">
      <c r="A3943" s="19" t="s">
        <v>144</v>
      </c>
      <c r="B3943" s="1" t="s">
        <v>145</v>
      </c>
      <c r="C3943" t="str">
        <f t="shared" ref="C3943:C3961" si="1111">RIGHT(A3943,(LEN(A3943)-4))</f>
        <v>-1</v>
      </c>
      <c r="F3943" t="s">
        <v>146</v>
      </c>
    </row>
    <row r="3944" spans="1:6">
      <c r="A3944" s="19" t="s">
        <v>245</v>
      </c>
      <c r="B3944" s="1" t="s">
        <v>148</v>
      </c>
      <c r="C3944" t="str">
        <f t="shared" si="1111"/>
        <v>7</v>
      </c>
      <c r="F3944" s="19" t="str">
        <f t="shared" ref="F3944:F4007" si="1112">CONCATENATE("[th]",B3945)</f>
        <v>[th]Kondition</v>
      </c>
    </row>
    <row r="3945" spans="1:6">
      <c r="A3945" s="19" t="s">
        <v>370</v>
      </c>
      <c r="B3945" s="1" t="s">
        <v>150</v>
      </c>
      <c r="C3945" t="str">
        <f t="shared" si="1111"/>
        <v>8</v>
      </c>
      <c r="F3945" s="19" t="s">
        <v>151</v>
      </c>
    </row>
    <row r="3946" spans="1:6">
      <c r="A3946" s="19" t="s">
        <v>389</v>
      </c>
      <c r="B3946" s="1" t="s">
        <v>153</v>
      </c>
      <c r="C3946" t="str">
        <f t="shared" si="1111"/>
        <v>12</v>
      </c>
      <c r="F3946" s="19" t="str">
        <f>CONCATENATE("[td]",VLOOKUP(IF((COUNTA(D3945)&gt;0),D3945,VALUE(C3945)),'Lookup tables'!$A$2:$B$42,2,FALSE))</f>
        <v>[td]fenomenal</v>
      </c>
    </row>
    <row r="3947" spans="1:6">
      <c r="A3947" s="19" t="s">
        <v>926</v>
      </c>
      <c r="B3947" s="1" t="s">
        <v>155</v>
      </c>
      <c r="C3947" t="str">
        <f t="shared" si="1111"/>
        <v>14</v>
      </c>
      <c r="F3947" s="19" t="s">
        <v>141</v>
      </c>
    </row>
    <row r="3948" spans="1:6">
      <c r="A3948" s="19" t="s">
        <v>283</v>
      </c>
      <c r="B3948" s="1" t="s">
        <v>157</v>
      </c>
      <c r="C3948" t="str">
        <f t="shared" si="1111"/>
        <v>13</v>
      </c>
      <c r="F3948" s="19" t="str">
        <f t="shared" ref="F3948" si="1113">CONCATENATE("[th]",B3952)</f>
        <v>[th]Målvakt</v>
      </c>
    </row>
    <row r="3949" spans="1:6">
      <c r="A3949" s="19" t="s">
        <v>763</v>
      </c>
      <c r="B3949" s="1" t="s">
        <v>159</v>
      </c>
      <c r="C3949" t="str">
        <f t="shared" si="1111"/>
        <v>8</v>
      </c>
      <c r="F3949" s="19" t="s">
        <v>151</v>
      </c>
    </row>
    <row r="3950" spans="1:6">
      <c r="A3950" s="19" t="s">
        <v>417</v>
      </c>
      <c r="B3950" s="1" t="s">
        <v>161</v>
      </c>
      <c r="C3950" t="str">
        <f t="shared" si="1111"/>
        <v>2</v>
      </c>
      <c r="F3950" s="19" t="str">
        <f>CONCATENATE("[td]",VLOOKUP(IF((COUNTA(D3952)&gt;0),D3952,VALUE(C3952)),'Lookup tables'!$A$2:$B$42,2,FALSE))</f>
        <v>[td]katastrofal</v>
      </c>
    </row>
    <row r="3951" spans="1:6">
      <c r="A3951" s="19" t="s">
        <v>818</v>
      </c>
      <c r="B3951" s="1" t="s">
        <v>163</v>
      </c>
      <c r="C3951" t="str">
        <f t="shared" si="1111"/>
        <v>2</v>
      </c>
      <c r="F3951" s="19" t="s">
        <v>164</v>
      </c>
    </row>
    <row r="3952" spans="1:6">
      <c r="A3952" s="19" t="s">
        <v>287</v>
      </c>
      <c r="B3952" s="1" t="s">
        <v>166</v>
      </c>
      <c r="C3952" t="str">
        <f t="shared" si="1111"/>
        <v>1</v>
      </c>
      <c r="F3952" s="19" t="s">
        <v>136</v>
      </c>
    </row>
    <row r="3953" spans="1:6">
      <c r="A3953" s="19" t="s">
        <v>228</v>
      </c>
      <c r="B3953" s="1" t="s">
        <v>168</v>
      </c>
      <c r="C3953" t="str">
        <f t="shared" si="1111"/>
        <v>8</v>
      </c>
      <c r="F3953" s="19" t="str">
        <f t="shared" ref="F3953" si="1114">CONCATENATE("[th]",B3946)</f>
        <v>[th]Spelupplägg</v>
      </c>
    </row>
    <row r="3954" spans="1:6">
      <c r="A3954" s="19" t="s">
        <v>169</v>
      </c>
      <c r="B3954" s="1" t="s">
        <v>170</v>
      </c>
      <c r="C3954" t="str">
        <f t="shared" si="1111"/>
        <v>6</v>
      </c>
      <c r="F3954" s="19" t="s">
        <v>151</v>
      </c>
    </row>
    <row r="3955" spans="1:6">
      <c r="A3955" s="19" t="s">
        <v>927</v>
      </c>
      <c r="B3955" s="1" t="s">
        <v>172</v>
      </c>
      <c r="C3955" t="str">
        <f t="shared" si="1111"/>
        <v>253000</v>
      </c>
      <c r="F3955" s="19" t="str">
        <f>CONCATENATE("[td]",VLOOKUP(IF((COUNTA(D3946)&gt;0),D3946,VALUE(C3946)),'Lookup tables'!$A$2:$B$42,2,FALSE))</f>
        <v>[td]övernaturlig</v>
      </c>
    </row>
    <row r="3956" spans="1:6">
      <c r="A3956" s="19" t="s">
        <v>928</v>
      </c>
      <c r="B3956" s="1" t="s">
        <v>174</v>
      </c>
      <c r="C3956" t="str">
        <f t="shared" si="1111"/>
        <v>270780</v>
      </c>
      <c r="F3956" s="19" t="s">
        <v>141</v>
      </c>
    </row>
    <row r="3957" spans="1:6">
      <c r="A3957" s="19" t="s">
        <v>886</v>
      </c>
      <c r="B3957" s="1" t="s">
        <v>176</v>
      </c>
      <c r="C3957" t="str">
        <f t="shared" si="1111"/>
        <v>82</v>
      </c>
      <c r="F3957" s="19" t="str">
        <f t="shared" ref="F3957" si="1115">CONCATENATE("[th]",B3948)</f>
        <v>[th]Framspel</v>
      </c>
    </row>
    <row r="3958" spans="1:6">
      <c r="A3958" s="19" t="s">
        <v>177</v>
      </c>
      <c r="B3958" s="1" t="s">
        <v>178</v>
      </c>
      <c r="C3958" t="str">
        <f t="shared" si="1111"/>
        <v>0</v>
      </c>
      <c r="F3958" s="19" t="s">
        <v>151</v>
      </c>
    </row>
    <row r="3959" spans="1:6">
      <c r="A3959" s="19" t="s">
        <v>179</v>
      </c>
      <c r="B3959" s="1" t="s">
        <v>180</v>
      </c>
      <c r="C3959" t="str">
        <f t="shared" si="1111"/>
        <v>0</v>
      </c>
      <c r="F3959" s="19" t="str">
        <f>CONCATENATE("[td]",VLOOKUP(IF((COUNTA(D3948)&gt;0),D3948,VALUE(C3948)),'Lookup tables'!$A$2:$B$42,2,FALSE))</f>
        <v>[td]oförglömlig</v>
      </c>
    </row>
    <row r="3960" spans="1:6">
      <c r="A3960" s="19" t="s">
        <v>181</v>
      </c>
      <c r="B3960" s="1" t="s">
        <v>182</v>
      </c>
      <c r="C3960" t="str">
        <f t="shared" si="1111"/>
        <v>0</v>
      </c>
      <c r="F3960" s="19" t="s">
        <v>164</v>
      </c>
    </row>
    <row r="3961" spans="1:6">
      <c r="A3961" s="19" t="s">
        <v>721</v>
      </c>
      <c r="B3961" s="1" t="s">
        <v>184</v>
      </c>
      <c r="C3961" t="str">
        <f t="shared" si="1111"/>
        <v>5</v>
      </c>
      <c r="F3961" s="19" t="s">
        <v>136</v>
      </c>
    </row>
    <row r="3962" spans="1:6">
      <c r="A3962" s="19" t="s">
        <v>185</v>
      </c>
      <c r="B3962" s="1" t="s">
        <v>186</v>
      </c>
      <c r="C3962" t="str">
        <f>RIGHT(A3962,(LEN(A3962)-10))</f>
        <v>1</v>
      </c>
      <c r="F3962" s="19" t="str">
        <f t="shared" ref="F3962" si="1116">CONCATENATE("[th]",B3949)</f>
        <v>[th]Ytter</v>
      </c>
    </row>
    <row r="3963" spans="1:6">
      <c r="A3963" s="19" t="s">
        <v>187</v>
      </c>
      <c r="B3963" s="1" t="s">
        <v>188</v>
      </c>
      <c r="C3963" t="str">
        <f>RIGHT(A3963,(LEN(A3963)-9))</f>
        <v>0</v>
      </c>
      <c r="F3963" s="19" t="s">
        <v>151</v>
      </c>
    </row>
    <row r="3964" spans="1:6">
      <c r="A3964" s="19" t="s">
        <v>611</v>
      </c>
      <c r="B3964" s="1" t="s">
        <v>190</v>
      </c>
      <c r="C3964" t="str">
        <f>RIGHT(A3964,(LEN(A3964)-11))</f>
        <v>1</v>
      </c>
      <c r="F3964" s="19" t="str">
        <f>CONCATENATE("[td]",VLOOKUP(IF((COUNTA(D3949)&gt;0),D3949,VALUE(C3949)),'Lookup tables'!$A$2:$B$42,2,FALSE))</f>
        <v>[td]fenomenal</v>
      </c>
    </row>
    <row r="3965" spans="1:6">
      <c r="A3965" s="19" t="s">
        <v>612</v>
      </c>
      <c r="B3965" s="1" t="s">
        <v>190</v>
      </c>
      <c r="F3965" s="19" t="s">
        <v>141</v>
      </c>
    </row>
    <row r="3966" spans="1:6">
      <c r="A3966" s="19" t="s">
        <v>256</v>
      </c>
      <c r="B3966" s="1" t="s">
        <v>193</v>
      </c>
      <c r="C3966" t="str">
        <f>RIGHT(A3966,(LEN(A3966)-11))</f>
        <v>3</v>
      </c>
      <c r="F3966" s="19" t="str">
        <f t="shared" ref="F3966" si="1117">CONCATENATE("[th]",B3951)</f>
        <v>[th]Försvar</v>
      </c>
    </row>
    <row r="3967" spans="1:6">
      <c r="A3967" s="19" t="s">
        <v>257</v>
      </c>
      <c r="B3967" s="1" t="s">
        <v>193</v>
      </c>
      <c r="C3967" t="str">
        <f>RIGHT(A3967,(LEN(A3967)-16))</f>
        <v>sympathetic guy</v>
      </c>
      <c r="F3967" s="19" t="s">
        <v>151</v>
      </c>
    </row>
    <row r="3968" spans="1:6">
      <c r="A3968" s="19" t="s">
        <v>195</v>
      </c>
      <c r="B3968" s="1" t="s">
        <v>196</v>
      </c>
      <c r="C3968" t="str">
        <f>RIGHT(A3968,(LEN(A3968)-8))</f>
        <v>2</v>
      </c>
      <c r="F3968" s="19" t="str">
        <f>CONCATENATE("[td]",VLOOKUP(IF((COUNTA(D3951)&gt;0),D3951,VALUE(C3951)),'Lookup tables'!$A$2:$B$42,2,FALSE))</f>
        <v>[td]usel</v>
      </c>
    </row>
    <row r="3969" spans="1:6">
      <c r="A3969" s="19" t="s">
        <v>197</v>
      </c>
      <c r="B3969" s="1" t="s">
        <v>196</v>
      </c>
      <c r="C3969" t="str">
        <f>RIGHT(A3969,(LEN(A3969)-13))</f>
        <v>honest</v>
      </c>
      <c r="F3969" s="19" t="s">
        <v>164</v>
      </c>
    </row>
    <row r="3970" spans="1:6">
      <c r="A3970" s="19" t="s">
        <v>258</v>
      </c>
      <c r="B3970" s="1" t="s">
        <v>199</v>
      </c>
      <c r="C3970" t="str">
        <f>RIGHT(A3970,(LEN(A3970)-15))</f>
        <v>1</v>
      </c>
      <c r="F3970" s="19" t="s">
        <v>136</v>
      </c>
    </row>
    <row r="3971" spans="1:6">
      <c r="A3971" s="19" t="s">
        <v>259</v>
      </c>
      <c r="B3971" s="1" t="s">
        <v>199</v>
      </c>
      <c r="C3971" t="str">
        <f>RIGHT(A3971,(LEN(A3971)-20))</f>
        <v>calm</v>
      </c>
      <c r="F3971" s="19" t="str">
        <f t="shared" ref="F3971" si="1118">CONCATENATE("[th]",B3947)</f>
        <v>[th]Målgörare</v>
      </c>
    </row>
    <row r="3972" spans="1:6">
      <c r="A3972" s="19" t="s">
        <v>237</v>
      </c>
      <c r="B3972" s="1" t="s">
        <v>202</v>
      </c>
      <c r="C3972" t="str">
        <f>RIGHT(A3972,(LEN(A3972)-12))</f>
        <v/>
      </c>
      <c r="F3972" s="19" t="s">
        <v>151</v>
      </c>
    </row>
    <row r="3973" spans="1:6">
      <c r="A3973" s="19" t="s">
        <v>238</v>
      </c>
      <c r="B3973" s="1" t="s">
        <v>204</v>
      </c>
      <c r="C3973" t="str">
        <f>RIGHT(A3973,(LEN(A3973)-13))</f>
        <v/>
      </c>
      <c r="F3973" s="19" t="str">
        <f>CONCATENATE("[td]",VLOOKUP(IF((COUNTA(D3947)&gt;0),D3947,VALUE(C3947)),'Lookup tables'!$A$2:$B$42,2,FALSE))</f>
        <v>[td]himmelsk</v>
      </c>
    </row>
    <row r="3974" spans="1:6">
      <c r="A3974" s="19" t="s">
        <v>205</v>
      </c>
      <c r="B3974" s="1" t="s">
        <v>206</v>
      </c>
      <c r="C3974" t="str">
        <f>RIGHT(A3974,(LEN(A3974)-7))</f>
        <v>0</v>
      </c>
      <c r="F3974" s="19" t="s">
        <v>141</v>
      </c>
    </row>
    <row r="3975" spans="1:6">
      <c r="A3975" s="19"/>
      <c r="B3975" s="1" t="s">
        <v>208</v>
      </c>
      <c r="C3975" t="e">
        <f>RIGHT(A3975,(LEN(A3975)-13))</f>
        <v>#VALUE!</v>
      </c>
      <c r="F3975" s="19" t="str">
        <f t="shared" ref="F3975" si="1119">CONCATENATE("[th]",B3950)</f>
        <v>[th]Fasta situationer</v>
      </c>
    </row>
    <row r="3976" spans="1:6">
      <c r="A3976" s="19" t="s">
        <v>209</v>
      </c>
      <c r="B3976" s="1" t="s">
        <v>210</v>
      </c>
      <c r="C3976" t="str">
        <f>RIGHT(A3976,(LEN(A3976)-15))</f>
        <v>0</v>
      </c>
      <c r="F3976" s="19" t="s">
        <v>151</v>
      </c>
    </row>
    <row r="3977" spans="1:6">
      <c r="A3977" s="19" t="s">
        <v>211</v>
      </c>
      <c r="B3977" s="1" t="s">
        <v>212</v>
      </c>
      <c r="C3977" t="str">
        <f>RIGHT(A3977,(LEN(A3977)-15))</f>
        <v>3000</v>
      </c>
      <c r="F3977" s="19" t="str">
        <f>CONCATENATE("[td]",VLOOKUP(IF((COUNTA(D3950)&gt;0),D3950,VALUE(C3950)),'Lookup tables'!$A$2:$B$42,2,FALSE))</f>
        <v>[td]usel</v>
      </c>
    </row>
    <row r="3978" spans="1:6">
      <c r="A3978" s="19" t="s">
        <v>239</v>
      </c>
      <c r="B3978" s="1" t="s">
        <v>214</v>
      </c>
      <c r="C3978" t="str">
        <f>RIGHT(A3978,(LEN(A3978)-5))</f>
        <v>0</v>
      </c>
      <c r="F3978" s="19" t="s">
        <v>215</v>
      </c>
    </row>
    <row r="3979" spans="1:6" ht="14.4">
      <c r="A3979" s="19" t="s">
        <v>240</v>
      </c>
      <c r="B3979" s="1" t="s">
        <v>217</v>
      </c>
      <c r="C3979" t="str">
        <f>RIGHT(A3979,(LEN(A3979)-8))</f>
        <v>0</v>
      </c>
      <c r="F3979" t="str">
        <f t="shared" ref="F3979:F4042" si="1120">IF((COUNTA(D3979)&gt;0),CONCATENATE("Övrigt: ",D3979),"")</f>
        <v/>
      </c>
    </row>
    <row r="3980" spans="1:6">
      <c r="A3980" s="19" t="s">
        <v>929</v>
      </c>
      <c r="B3980" s="11" t="s">
        <v>135</v>
      </c>
      <c r="C3980" s="19" t="str">
        <f>MID(A3980,8,(LEN(A3980)-8))</f>
        <v>233860673</v>
      </c>
      <c r="F3980" s="19" t="str">
        <f t="shared" ref="F3980:F4043" si="1121">CONCATENATE("[hr][b]",C3981,"[/b] ","[playerid=",C3980,"]")</f>
        <v>[hr][b]Niklas Eriksson[/b] [playerid=233860673]</v>
      </c>
    </row>
    <row r="3981" spans="1:6" ht="14.4">
      <c r="A3981" s="19" t="s">
        <v>930</v>
      </c>
      <c r="B3981" s="11" t="s">
        <v>138</v>
      </c>
      <c r="C3981" s="19" t="str">
        <f>RIGHT(A3981,(LEN(A3981)-5))</f>
        <v>Niklas Eriksson</v>
      </c>
      <c r="F3981" t="str">
        <f t="shared" ref="F3981" si="1122">CONCATENATE(C3982," år och ",C3983," dagar, TSI = ",C3997,", Lön = ",C3996)</f>
        <v>29 år och 6 dagar, TSI = 292470, Lön = 487900</v>
      </c>
    </row>
    <row r="3982" spans="1:6" ht="14.4">
      <c r="A3982" s="19" t="s">
        <v>303</v>
      </c>
      <c r="B3982" s="1" t="s">
        <v>140</v>
      </c>
      <c r="C3982" t="str">
        <f>RIGHT(A3982,(LEN(A3982)-4))</f>
        <v>29</v>
      </c>
      <c r="F3982" t="str">
        <f>CONCATENATE(VLOOKUP(IF((COUNTA(D3985)&gt;0),D3985,VALUE(C3985)),'Lookup tables'!$A$2:$B$42,2,FALSE)," form, ",VLOOKUP(IF((COUNTA(D3986)&gt;0),D3986,VALUE(C3986)),'Lookup tables'!$A$2:$B$42,2,FALSE)," kondition, ",VLOOKUP(IF((COUNTA(D3994)&gt;0),D3994,VALUE(C3994)),'Lookup tables'!$A$2:$B$42,2,FALSE)," rutin")</f>
        <v>enastående form, fenomenal kondition, titanisk rutin</v>
      </c>
    </row>
    <row r="3983" spans="1:6" ht="14.4">
      <c r="A3983" s="19" t="s">
        <v>790</v>
      </c>
      <c r="B3983" s="1" t="s">
        <v>143</v>
      </c>
      <c r="C3983" t="str">
        <f>RIGHT(A3983,(LEN(A3983)-8))</f>
        <v>6</v>
      </c>
      <c r="F3983" t="str">
        <f>CONCATENATE(IF((COUNTA(C4006)&gt;0),CONCATENATE(C4006,", "),""),IF((LEN(C4013)&gt;0),CONCATENATE(VLOOKUP(VALUE(C4013),'Lookup tables'!$D$25:$E$27,2,FALSE),", "),""),CONCATENATE(VLOOKUP(VALUE(C3995),'Lookup tables'!$A$2:$B$42,2,FALSE)," ledarförmåga, "),CONCATENATE(VLOOKUP(C4008,'Lookup tables'!$D$29:$E$34,2,FALSE),", "),IF(AND((VALUE(C3984)&lt;0),(COUNTA(D3984)&lt;1)),"ingen skada",CONCATENATE("[b]skada +",IF((COUNTA(D3984)&gt;0),D3984,C3984),"[/b]")))</f>
        <v>hyfsad ledarförmåga, kontroversiell person, ingen skada</v>
      </c>
    </row>
    <row r="3984" spans="1:6" ht="14.4">
      <c r="A3984" s="19" t="s">
        <v>144</v>
      </c>
      <c r="B3984" s="1" t="s">
        <v>145</v>
      </c>
      <c r="C3984" t="str">
        <f t="shared" ref="C3984:C4002" si="1123">RIGHT(A3984,(LEN(A3984)-4))</f>
        <v>-1</v>
      </c>
      <c r="F3984" t="s">
        <v>146</v>
      </c>
    </row>
    <row r="3985" spans="1:6">
      <c r="A3985" s="19" t="s">
        <v>245</v>
      </c>
      <c r="B3985" s="1" t="s">
        <v>148</v>
      </c>
      <c r="C3985" t="str">
        <f t="shared" si="1123"/>
        <v>7</v>
      </c>
      <c r="F3985" s="19" t="str">
        <f t="shared" ref="F3985:F4048" si="1124">CONCATENATE("[th]",B3986)</f>
        <v>[th]Kondition</v>
      </c>
    </row>
    <row r="3986" spans="1:6">
      <c r="A3986" s="19" t="s">
        <v>370</v>
      </c>
      <c r="B3986" s="1" t="s">
        <v>150</v>
      </c>
      <c r="C3986" t="str">
        <f t="shared" si="1123"/>
        <v>8</v>
      </c>
      <c r="F3986" s="19" t="s">
        <v>151</v>
      </c>
    </row>
    <row r="3987" spans="1:6">
      <c r="A3987" s="19" t="s">
        <v>534</v>
      </c>
      <c r="B3987" s="1" t="s">
        <v>153</v>
      </c>
      <c r="C3987" t="str">
        <f t="shared" si="1123"/>
        <v>17</v>
      </c>
      <c r="F3987" s="19" t="str">
        <f>CONCATENATE("[td]",VLOOKUP(IF((COUNTA(D3986)&gt;0),D3986,VALUE(C3986)),'Lookup tables'!$A$2:$B$42,2,FALSE))</f>
        <v>[td]fenomenal</v>
      </c>
    </row>
    <row r="3988" spans="1:6">
      <c r="A3988" s="19" t="s">
        <v>358</v>
      </c>
      <c r="B3988" s="1" t="s">
        <v>155</v>
      </c>
      <c r="C3988" t="str">
        <f t="shared" si="1123"/>
        <v>3</v>
      </c>
      <c r="F3988" s="19" t="s">
        <v>141</v>
      </c>
    </row>
    <row r="3989" spans="1:6">
      <c r="A3989" s="19" t="s">
        <v>907</v>
      </c>
      <c r="B3989" s="1" t="s">
        <v>157</v>
      </c>
      <c r="C3989" t="str">
        <f t="shared" si="1123"/>
        <v>15</v>
      </c>
      <c r="F3989" s="19" t="str">
        <f t="shared" ref="F3989" si="1125">CONCATENATE("[th]",B3993)</f>
        <v>[th]Målvakt</v>
      </c>
    </row>
    <row r="3990" spans="1:6">
      <c r="A3990" s="19" t="s">
        <v>416</v>
      </c>
      <c r="B3990" s="1" t="s">
        <v>159</v>
      </c>
      <c r="C3990" t="str">
        <f t="shared" si="1123"/>
        <v>5</v>
      </c>
      <c r="F3990" s="19" t="s">
        <v>151</v>
      </c>
    </row>
    <row r="3991" spans="1:6">
      <c r="A3991" s="19" t="s">
        <v>417</v>
      </c>
      <c r="B3991" s="1" t="s">
        <v>161</v>
      </c>
      <c r="C3991" t="str">
        <f t="shared" si="1123"/>
        <v>2</v>
      </c>
      <c r="F3991" s="19" t="str">
        <f>CONCATENATE("[td]",VLOOKUP(IF((COUNTA(D3993)&gt;0),D3993,VALUE(C3993)),'Lookup tables'!$A$2:$B$42,2,FALSE))</f>
        <v>[td]katastrofal</v>
      </c>
    </row>
    <row r="3992" spans="1:6">
      <c r="A3992" s="19" t="s">
        <v>286</v>
      </c>
      <c r="B3992" s="1" t="s">
        <v>163</v>
      </c>
      <c r="C3992" t="str">
        <f t="shared" si="1123"/>
        <v>4</v>
      </c>
      <c r="F3992" s="19" t="s">
        <v>164</v>
      </c>
    </row>
    <row r="3993" spans="1:6">
      <c r="A3993" s="19" t="s">
        <v>287</v>
      </c>
      <c r="B3993" s="1" t="s">
        <v>166</v>
      </c>
      <c r="C3993" t="str">
        <f t="shared" si="1123"/>
        <v>1</v>
      </c>
      <c r="F3993" s="19" t="s">
        <v>136</v>
      </c>
    </row>
    <row r="3994" spans="1:6">
      <c r="A3994" s="19" t="s">
        <v>913</v>
      </c>
      <c r="B3994" s="1" t="s">
        <v>168</v>
      </c>
      <c r="C3994" t="str">
        <f t="shared" si="1123"/>
        <v>15</v>
      </c>
      <c r="F3994" s="19" t="str">
        <f t="shared" ref="F3994" si="1126">CONCATENATE("[th]",B3987)</f>
        <v>[th]Spelupplägg</v>
      </c>
    </row>
    <row r="3995" spans="1:6">
      <c r="A3995" s="19" t="s">
        <v>401</v>
      </c>
      <c r="B3995" s="1" t="s">
        <v>170</v>
      </c>
      <c r="C3995" t="str">
        <f t="shared" si="1123"/>
        <v>4</v>
      </c>
      <c r="F3995" s="19" t="s">
        <v>151</v>
      </c>
    </row>
    <row r="3996" spans="1:6">
      <c r="A3996" s="19" t="s">
        <v>931</v>
      </c>
      <c r="B3996" s="1" t="s">
        <v>172</v>
      </c>
      <c r="C3996" t="str">
        <f t="shared" si="1123"/>
        <v>487900</v>
      </c>
      <c r="F3996" s="19" t="str">
        <f>CONCATENATE("[td]",VLOOKUP(IF((COUNTA(D3987)&gt;0),D3987,VALUE(C3987)),'Lookup tables'!$A$2:$B$42,2,FALSE))</f>
        <v>[td]mytomspunnen</v>
      </c>
    </row>
    <row r="3997" spans="1:6">
      <c r="A3997" s="19" t="s">
        <v>932</v>
      </c>
      <c r="B3997" s="1" t="s">
        <v>174</v>
      </c>
      <c r="C3997" t="str">
        <f t="shared" si="1123"/>
        <v>292470</v>
      </c>
      <c r="F3997" s="19" t="s">
        <v>141</v>
      </c>
    </row>
    <row r="3998" spans="1:6">
      <c r="A3998" s="19" t="s">
        <v>933</v>
      </c>
      <c r="B3998" s="1" t="s">
        <v>176</v>
      </c>
      <c r="C3998" t="str">
        <f t="shared" si="1123"/>
        <v>83</v>
      </c>
      <c r="F3998" s="19" t="str">
        <f t="shared" ref="F3998" si="1127">CONCATENATE("[th]",B3989)</f>
        <v>[th]Framspel</v>
      </c>
    </row>
    <row r="3999" spans="1:6">
      <c r="A3999" s="19" t="s">
        <v>177</v>
      </c>
      <c r="B3999" s="1" t="s">
        <v>178</v>
      </c>
      <c r="C3999" t="str">
        <f t="shared" si="1123"/>
        <v>0</v>
      </c>
      <c r="F3999" s="19" t="s">
        <v>151</v>
      </c>
    </row>
    <row r="4000" spans="1:6">
      <c r="A4000" s="19" t="s">
        <v>179</v>
      </c>
      <c r="B4000" s="1" t="s">
        <v>180</v>
      </c>
      <c r="C4000" t="str">
        <f t="shared" si="1123"/>
        <v>0</v>
      </c>
      <c r="F4000" s="19" t="str">
        <f>CONCATENATE("[td]",VLOOKUP(IF((COUNTA(D3989)&gt;0),D3989,VALUE(C3989)),'Lookup tables'!$A$2:$B$42,2,FALSE))</f>
        <v>[td]titanisk</v>
      </c>
    </row>
    <row r="4001" spans="1:6">
      <c r="A4001" s="19" t="s">
        <v>181</v>
      </c>
      <c r="B4001" s="1" t="s">
        <v>182</v>
      </c>
      <c r="C4001" t="str">
        <f t="shared" si="1123"/>
        <v>0</v>
      </c>
      <c r="F4001" s="19" t="s">
        <v>164</v>
      </c>
    </row>
    <row r="4002" spans="1:6">
      <c r="A4002" s="19" t="s">
        <v>749</v>
      </c>
      <c r="B4002" s="1" t="s">
        <v>184</v>
      </c>
      <c r="C4002" t="str">
        <f t="shared" si="1123"/>
        <v>6</v>
      </c>
      <c r="F4002" s="19" t="s">
        <v>136</v>
      </c>
    </row>
    <row r="4003" spans="1:6">
      <c r="A4003" s="19" t="s">
        <v>185</v>
      </c>
      <c r="B4003" s="1" t="s">
        <v>186</v>
      </c>
      <c r="C4003" t="str">
        <f>RIGHT(A4003,(LEN(A4003)-10))</f>
        <v>1</v>
      </c>
      <c r="F4003" s="19" t="str">
        <f t="shared" ref="F4003" si="1128">CONCATENATE("[th]",B3990)</f>
        <v>[th]Ytter</v>
      </c>
    </row>
    <row r="4004" spans="1:6">
      <c r="A4004" s="19" t="s">
        <v>187</v>
      </c>
      <c r="B4004" s="1" t="s">
        <v>188</v>
      </c>
      <c r="C4004" t="str">
        <f>RIGHT(A4004,(LEN(A4004)-9))</f>
        <v>0</v>
      </c>
      <c r="F4004" s="19" t="s">
        <v>151</v>
      </c>
    </row>
    <row r="4005" spans="1:6">
      <c r="A4005" s="19" t="s">
        <v>611</v>
      </c>
      <c r="B4005" s="1" t="s">
        <v>190</v>
      </c>
      <c r="C4005" t="str">
        <f>RIGHT(A4005,(LEN(A4005)-11))</f>
        <v>1</v>
      </c>
      <c r="F4005" s="19" t="str">
        <f>CONCATENATE("[td]",VLOOKUP(IF((COUNTA(D3990)&gt;0),D3990,VALUE(C3990)),'Lookup tables'!$A$2:$B$42,2,FALSE))</f>
        <v>[td]bra</v>
      </c>
    </row>
    <row r="4006" spans="1:6">
      <c r="A4006" s="19" t="s">
        <v>612</v>
      </c>
      <c r="B4006" s="1" t="s">
        <v>190</v>
      </c>
      <c r="F4006" s="19" t="s">
        <v>141</v>
      </c>
    </row>
    <row r="4007" spans="1:6">
      <c r="A4007" s="19" t="s">
        <v>293</v>
      </c>
      <c r="B4007" s="1" t="s">
        <v>193</v>
      </c>
      <c r="C4007" t="str">
        <f>RIGHT(A4007,(LEN(A4007)-11))</f>
        <v>1</v>
      </c>
      <c r="F4007" s="19" t="str">
        <f t="shared" ref="F4007" si="1129">CONCATENATE("[th]",B3992)</f>
        <v>[th]Försvar</v>
      </c>
    </row>
    <row r="4008" spans="1:6">
      <c r="A4008" s="19" t="s">
        <v>294</v>
      </c>
      <c r="B4008" s="1" t="s">
        <v>193</v>
      </c>
      <c r="C4008" t="str">
        <f>RIGHT(A4008,(LEN(A4008)-16))</f>
        <v>controversial person</v>
      </c>
      <c r="F4008" s="19" t="s">
        <v>151</v>
      </c>
    </row>
    <row r="4009" spans="1:6">
      <c r="A4009" s="19" t="s">
        <v>195</v>
      </c>
      <c r="B4009" s="1" t="s">
        <v>196</v>
      </c>
      <c r="C4009" t="str">
        <f>RIGHT(A4009,(LEN(A4009)-8))</f>
        <v>2</v>
      </c>
      <c r="F4009" s="19" t="str">
        <f>CONCATENATE("[td]",VLOOKUP(IF((COUNTA(D3992)&gt;0),D3992,VALUE(C3992)),'Lookup tables'!$A$2:$B$42,2,FALSE))</f>
        <v>[td]hyfsad</v>
      </c>
    </row>
    <row r="4010" spans="1:6">
      <c r="A4010" s="19" t="s">
        <v>197</v>
      </c>
      <c r="B4010" s="1" t="s">
        <v>196</v>
      </c>
      <c r="C4010" t="str">
        <f>RIGHT(A4010,(LEN(A4010)-13))</f>
        <v>honest</v>
      </c>
      <c r="F4010" s="19" t="s">
        <v>164</v>
      </c>
    </row>
    <row r="4011" spans="1:6">
      <c r="A4011" s="19" t="s">
        <v>295</v>
      </c>
      <c r="B4011" s="1" t="s">
        <v>199</v>
      </c>
      <c r="C4011" t="str">
        <f>RIGHT(A4011,(LEN(A4011)-15))</f>
        <v>3</v>
      </c>
      <c r="F4011" s="19" t="s">
        <v>136</v>
      </c>
    </row>
    <row r="4012" spans="1:6">
      <c r="A4012" s="19" t="s">
        <v>296</v>
      </c>
      <c r="B4012" s="1" t="s">
        <v>199</v>
      </c>
      <c r="C4012" t="str">
        <f>RIGHT(A4012,(LEN(A4012)-20))</f>
        <v>temperamental</v>
      </c>
      <c r="F4012" s="19" t="str">
        <f t="shared" ref="F4012" si="1130">CONCATENATE("[th]",B3988)</f>
        <v>[th]Målgörare</v>
      </c>
    </row>
    <row r="4013" spans="1:6">
      <c r="A4013" s="19" t="s">
        <v>237</v>
      </c>
      <c r="B4013" s="1" t="s">
        <v>202</v>
      </c>
      <c r="C4013" t="str">
        <f>RIGHT(A4013,(LEN(A4013)-12))</f>
        <v/>
      </c>
      <c r="F4013" s="19" t="s">
        <v>151</v>
      </c>
    </row>
    <row r="4014" spans="1:6">
      <c r="A4014" s="19" t="s">
        <v>238</v>
      </c>
      <c r="B4014" s="1" t="s">
        <v>204</v>
      </c>
      <c r="C4014" t="str">
        <f>RIGHT(A4014,(LEN(A4014)-13))</f>
        <v/>
      </c>
      <c r="F4014" s="19" t="str">
        <f>CONCATENATE("[td]",VLOOKUP(IF((COUNTA(D3988)&gt;0),D3988,VALUE(C3988)),'Lookup tables'!$A$2:$B$42,2,FALSE))</f>
        <v>[td]dålig</v>
      </c>
    </row>
    <row r="4015" spans="1:6">
      <c r="A4015" s="19" t="s">
        <v>205</v>
      </c>
      <c r="B4015" s="1" t="s">
        <v>206</v>
      </c>
      <c r="C4015" t="str">
        <f>RIGHT(A4015,(LEN(A4015)-7))</f>
        <v>0</v>
      </c>
      <c r="F4015" s="19" t="s">
        <v>141</v>
      </c>
    </row>
    <row r="4016" spans="1:6">
      <c r="A4016" s="19"/>
      <c r="B4016" s="1" t="s">
        <v>208</v>
      </c>
      <c r="C4016" t="e">
        <f>RIGHT(A4016,(LEN(A4016)-13))</f>
        <v>#VALUE!</v>
      </c>
      <c r="F4016" s="19" t="str">
        <f t="shared" ref="F4016" si="1131">CONCATENATE("[th]",B3991)</f>
        <v>[th]Fasta situationer</v>
      </c>
    </row>
    <row r="4017" spans="1:6">
      <c r="A4017" s="19" t="s">
        <v>209</v>
      </c>
      <c r="B4017" s="1" t="s">
        <v>210</v>
      </c>
      <c r="C4017" t="str">
        <f>RIGHT(A4017,(LEN(A4017)-15))</f>
        <v>0</v>
      </c>
      <c r="F4017" s="19" t="s">
        <v>151</v>
      </c>
    </row>
    <row r="4018" spans="1:6">
      <c r="A4018" s="19" t="s">
        <v>211</v>
      </c>
      <c r="B4018" s="1" t="s">
        <v>212</v>
      </c>
      <c r="C4018" t="str">
        <f>RIGHT(A4018,(LEN(A4018)-15))</f>
        <v>3000</v>
      </c>
      <c r="F4018" s="19" t="str">
        <f>CONCATENATE("[td]",VLOOKUP(IF((COUNTA(D3991)&gt;0),D3991,VALUE(C3991)),'Lookup tables'!$A$2:$B$42,2,FALSE))</f>
        <v>[td]usel</v>
      </c>
    </row>
    <row r="4019" spans="1:6">
      <c r="A4019" s="19" t="s">
        <v>239</v>
      </c>
      <c r="B4019" s="1" t="s">
        <v>214</v>
      </c>
      <c r="C4019" t="str">
        <f>RIGHT(A4019,(LEN(A4019)-5))</f>
        <v>0</v>
      </c>
      <c r="F4019" s="19" t="s">
        <v>215</v>
      </c>
    </row>
    <row r="4020" spans="1:6" ht="14.4">
      <c r="A4020" s="19" t="s">
        <v>934</v>
      </c>
      <c r="B4020" s="1" t="s">
        <v>217</v>
      </c>
      <c r="C4020" t="str">
        <f>RIGHT(A4020,(LEN(A4020)-8))</f>
        <v>15</v>
      </c>
      <c r="F4020" t="str">
        <f t="shared" ref="F4020:F4083" si="1132">IF((COUNTA(D4020)&gt;0),CONCATENATE("Övrigt: ",D4020),"")</f>
        <v/>
      </c>
    </row>
    <row r="4021" spans="1:6">
      <c r="A4021" s="19" t="s">
        <v>935</v>
      </c>
      <c r="B4021" s="11" t="s">
        <v>135</v>
      </c>
      <c r="C4021" s="19" t="str">
        <f>MID(A4021,8,(LEN(A4021)-8))</f>
        <v>290901139</v>
      </c>
      <c r="F4021" s="19" t="str">
        <f t="shared" ref="F4021:F4084" si="1133">CONCATENATE("[hr][b]",C4022,"[/b] ","[playerid=",C4021,"]")</f>
        <v>[hr][b]Noah Persson[/b] [playerid=290901139]</v>
      </c>
    </row>
    <row r="4022" spans="1:6" ht="14.4">
      <c r="A4022" s="19" t="s">
        <v>936</v>
      </c>
      <c r="B4022" s="11" t="s">
        <v>138</v>
      </c>
      <c r="C4022" s="19" t="str">
        <f>RIGHT(A4022,(LEN(A4022)-5))</f>
        <v>Noah Persson</v>
      </c>
      <c r="F4022" t="str">
        <f t="shared" ref="F4022" si="1134">CONCATENATE(C4023," år och ",C4024," dagar, TSI = ",C4038,", Lön = ",C4037)</f>
        <v>24 år och 52 dagar, TSI = 196160, Lön = 223900</v>
      </c>
    </row>
    <row r="4023" spans="1:6" ht="14.4">
      <c r="A4023" s="19" t="s">
        <v>745</v>
      </c>
      <c r="B4023" s="1" t="s">
        <v>140</v>
      </c>
      <c r="C4023" t="str">
        <f>RIGHT(A4023,(LEN(A4023)-4))</f>
        <v>24</v>
      </c>
      <c r="F4023" t="str">
        <f>CONCATENATE(VLOOKUP(IF((COUNTA(D4026)&gt;0),D4026,VALUE(C4026)),'Lookup tables'!$A$2:$B$42,2,FALSE)," form, ",VLOOKUP(IF((COUNTA(D4027)&gt;0),D4027,VALUE(C4027)),'Lookup tables'!$A$2:$B$42,2,FALSE)," kondition, ",VLOOKUP(IF((COUNTA(D4035)&gt;0),D4035,VALUE(C4035)),'Lookup tables'!$A$2:$B$42,2,FALSE)," rutin")</f>
        <v>enastående form, fenomenal kondition, enastående rutin</v>
      </c>
    </row>
    <row r="4024" spans="1:6" ht="14.4">
      <c r="A4024" s="19" t="s">
        <v>937</v>
      </c>
      <c r="B4024" s="1" t="s">
        <v>143</v>
      </c>
      <c r="C4024" t="str">
        <f>RIGHT(A4024,(LEN(A4024)-8))</f>
        <v>52</v>
      </c>
      <c r="F4024" t="str">
        <f>CONCATENATE(IF((COUNTA(C4047)&gt;0),CONCATENATE(C4047,", "),""),IF((LEN(C4054)&gt;0),CONCATENATE(VLOOKUP(VALUE(C4054),'Lookup tables'!$D$25:$E$27,2,FALSE),", "),""),CONCATENATE(VLOOKUP(VALUE(C4036),'Lookup tables'!$A$2:$B$42,2,FALSE)," ledarförmåga, "),CONCATENATE(VLOOKUP(C4049,'Lookup tables'!$D$29:$E$34,2,FALSE),", "),IF(AND((VALUE(C4025)&lt;0),(COUNTA(D4025)&lt;1)),"ingen skada",CONCATENATE("[b]skada +",IF((COUNTA(D4025)&gt;0),D4025,C4025),"[/b]")))</f>
        <v>enastående ledarförmåga, genomsympatisk kille, ingen skada</v>
      </c>
    </row>
    <row r="4025" spans="1:6" ht="14.4">
      <c r="A4025" s="19" t="s">
        <v>144</v>
      </c>
      <c r="B4025" s="1" t="s">
        <v>145</v>
      </c>
      <c r="C4025" t="str">
        <f t="shared" ref="C4025:C4043" si="1135">RIGHT(A4025,(LEN(A4025)-4))</f>
        <v>-1</v>
      </c>
      <c r="F4025" t="s">
        <v>146</v>
      </c>
    </row>
    <row r="4026" spans="1:6">
      <c r="A4026" s="19" t="s">
        <v>245</v>
      </c>
      <c r="B4026" s="1" t="s">
        <v>148</v>
      </c>
      <c r="C4026" t="str">
        <f t="shared" si="1135"/>
        <v>7</v>
      </c>
      <c r="F4026" s="19" t="str">
        <f t="shared" ref="F4026:F4089" si="1136">CONCATENATE("[th]",B4027)</f>
        <v>[th]Kondition</v>
      </c>
    </row>
    <row r="4027" spans="1:6">
      <c r="A4027" s="19" t="s">
        <v>370</v>
      </c>
      <c r="B4027" s="1" t="s">
        <v>150</v>
      </c>
      <c r="C4027" t="str">
        <f t="shared" si="1135"/>
        <v>8</v>
      </c>
      <c r="F4027" s="19" t="s">
        <v>151</v>
      </c>
    </row>
    <row r="4028" spans="1:6">
      <c r="A4028" s="19" t="s">
        <v>463</v>
      </c>
      <c r="B4028" s="1" t="s">
        <v>153</v>
      </c>
      <c r="C4028" t="str">
        <f t="shared" si="1135"/>
        <v>14</v>
      </c>
      <c r="F4028" s="19" t="str">
        <f>CONCATENATE("[td]",VLOOKUP(IF((COUNTA(D4027)&gt;0),D4027,VALUE(C4027)),'Lookup tables'!$A$2:$B$42,2,FALSE))</f>
        <v>[td]fenomenal</v>
      </c>
    </row>
    <row r="4029" spans="1:6">
      <c r="A4029" s="19" t="s">
        <v>938</v>
      </c>
      <c r="B4029" s="1" t="s">
        <v>155</v>
      </c>
      <c r="C4029" t="str">
        <f t="shared" si="1135"/>
        <v>10</v>
      </c>
      <c r="F4029" s="19" t="s">
        <v>141</v>
      </c>
    </row>
    <row r="4030" spans="1:6">
      <c r="A4030" s="19" t="s">
        <v>283</v>
      </c>
      <c r="B4030" s="1" t="s">
        <v>157</v>
      </c>
      <c r="C4030" t="str">
        <f t="shared" si="1135"/>
        <v>13</v>
      </c>
      <c r="F4030" s="19" t="str">
        <f t="shared" ref="F4030" si="1137">CONCATENATE("[th]",B4034)</f>
        <v>[th]Målvakt</v>
      </c>
    </row>
    <row r="4031" spans="1:6">
      <c r="A4031" s="19" t="s">
        <v>455</v>
      </c>
      <c r="B4031" s="1" t="s">
        <v>159</v>
      </c>
      <c r="C4031" t="str">
        <f t="shared" si="1135"/>
        <v>6</v>
      </c>
      <c r="F4031" s="19" t="s">
        <v>151</v>
      </c>
    </row>
    <row r="4032" spans="1:6">
      <c r="A4032" s="19" t="s">
        <v>359</v>
      </c>
      <c r="B4032" s="1" t="s">
        <v>161</v>
      </c>
      <c r="C4032" t="str">
        <f t="shared" si="1135"/>
        <v>3</v>
      </c>
      <c r="F4032" s="19" t="str">
        <f>CONCATENATE("[td]",VLOOKUP(IF((COUNTA(D4034)&gt;0),D4034,VALUE(C4034)),'Lookup tables'!$A$2:$B$42,2,FALSE))</f>
        <v>[td]katastrofal</v>
      </c>
    </row>
    <row r="4033" spans="1:6">
      <c r="A4033" s="19" t="s">
        <v>286</v>
      </c>
      <c r="B4033" s="1" t="s">
        <v>163</v>
      </c>
      <c r="C4033" t="str">
        <f t="shared" si="1135"/>
        <v>4</v>
      </c>
      <c r="F4033" s="19" t="s">
        <v>164</v>
      </c>
    </row>
    <row r="4034" spans="1:6">
      <c r="A4034" s="19" t="s">
        <v>287</v>
      </c>
      <c r="B4034" s="1" t="s">
        <v>166</v>
      </c>
      <c r="C4034" t="str">
        <f t="shared" si="1135"/>
        <v>1</v>
      </c>
      <c r="F4034" s="19" t="s">
        <v>136</v>
      </c>
    </row>
    <row r="4035" spans="1:6">
      <c r="A4035" s="19" t="s">
        <v>324</v>
      </c>
      <c r="B4035" s="1" t="s">
        <v>168</v>
      </c>
      <c r="C4035" t="str">
        <f t="shared" si="1135"/>
        <v>7</v>
      </c>
      <c r="F4035" s="19" t="str">
        <f t="shared" ref="F4035" si="1138">CONCATENATE("[th]",B4028)</f>
        <v>[th]Spelupplägg</v>
      </c>
    </row>
    <row r="4036" spans="1:6">
      <c r="A4036" s="19" t="s">
        <v>289</v>
      </c>
      <c r="B4036" s="1" t="s">
        <v>170</v>
      </c>
      <c r="C4036" t="str">
        <f t="shared" si="1135"/>
        <v>7</v>
      </c>
      <c r="F4036" s="19" t="s">
        <v>151</v>
      </c>
    </row>
    <row r="4037" spans="1:6">
      <c r="A4037" s="19" t="s">
        <v>939</v>
      </c>
      <c r="B4037" s="1" t="s">
        <v>172</v>
      </c>
      <c r="C4037" t="str">
        <f t="shared" si="1135"/>
        <v>223900</v>
      </c>
      <c r="F4037" s="19" t="str">
        <f>CONCATENATE("[td]",VLOOKUP(IF((COUNTA(D4028)&gt;0),D4028,VALUE(C4028)),'Lookup tables'!$A$2:$B$42,2,FALSE))</f>
        <v>[td]himmelsk</v>
      </c>
    </row>
    <row r="4038" spans="1:6">
      <c r="A4038" s="19" t="s">
        <v>940</v>
      </c>
      <c r="B4038" s="1" t="s">
        <v>174</v>
      </c>
      <c r="C4038" t="str">
        <f t="shared" si="1135"/>
        <v>196160</v>
      </c>
      <c r="F4038" s="19" t="s">
        <v>141</v>
      </c>
    </row>
    <row r="4039" spans="1:6">
      <c r="A4039" s="19" t="s">
        <v>589</v>
      </c>
      <c r="B4039" s="1" t="s">
        <v>176</v>
      </c>
      <c r="C4039" t="str">
        <f t="shared" si="1135"/>
        <v>45</v>
      </c>
      <c r="F4039" s="19" t="str">
        <f t="shared" ref="F4039" si="1139">CONCATENATE("[th]",B4030)</f>
        <v>[th]Framspel</v>
      </c>
    </row>
    <row r="4040" spans="1:6">
      <c r="A4040" s="19" t="s">
        <v>177</v>
      </c>
      <c r="B4040" s="1" t="s">
        <v>178</v>
      </c>
      <c r="C4040" t="str">
        <f t="shared" si="1135"/>
        <v>0</v>
      </c>
      <c r="F4040" s="19" t="s">
        <v>151</v>
      </c>
    </row>
    <row r="4041" spans="1:6">
      <c r="A4041" s="19" t="s">
        <v>179</v>
      </c>
      <c r="B4041" s="1" t="s">
        <v>180</v>
      </c>
      <c r="C4041" t="str">
        <f t="shared" si="1135"/>
        <v>0</v>
      </c>
      <c r="F4041" s="19" t="str">
        <f>CONCATENATE("[td]",VLOOKUP(IF((COUNTA(D4030)&gt;0),D4030,VALUE(C4030)),'Lookup tables'!$A$2:$B$42,2,FALSE))</f>
        <v>[td]oförglömlig</v>
      </c>
    </row>
    <row r="4042" spans="1:6">
      <c r="A4042" s="19" t="s">
        <v>181</v>
      </c>
      <c r="B4042" s="1" t="s">
        <v>182</v>
      </c>
      <c r="C4042" t="str">
        <f t="shared" si="1135"/>
        <v>0</v>
      </c>
      <c r="F4042" s="19" t="s">
        <v>164</v>
      </c>
    </row>
    <row r="4043" spans="1:6">
      <c r="A4043" s="19" t="s">
        <v>645</v>
      </c>
      <c r="B4043" s="1" t="s">
        <v>184</v>
      </c>
      <c r="C4043" t="str">
        <f t="shared" si="1135"/>
        <v>2</v>
      </c>
      <c r="F4043" s="19" t="s">
        <v>136</v>
      </c>
    </row>
    <row r="4044" spans="1:6">
      <c r="A4044" s="19" t="s">
        <v>185</v>
      </c>
      <c r="B4044" s="1" t="s">
        <v>186</v>
      </c>
      <c r="C4044" t="str">
        <f>RIGHT(A4044,(LEN(A4044)-10))</f>
        <v>1</v>
      </c>
      <c r="F4044" s="19" t="str">
        <f t="shared" ref="F4044" si="1140">CONCATENATE("[th]",B4031)</f>
        <v>[th]Ytter</v>
      </c>
    </row>
    <row r="4045" spans="1:6">
      <c r="A4045" s="19" t="s">
        <v>187</v>
      </c>
      <c r="B4045" s="1" t="s">
        <v>188</v>
      </c>
      <c r="C4045" t="str">
        <f>RIGHT(A4045,(LEN(A4045)-9))</f>
        <v>0</v>
      </c>
      <c r="F4045" s="19" t="s">
        <v>151</v>
      </c>
    </row>
    <row r="4046" spans="1:6">
      <c r="A4046" s="19" t="s">
        <v>611</v>
      </c>
      <c r="B4046" s="1" t="s">
        <v>190</v>
      </c>
      <c r="C4046" t="str">
        <f>RIGHT(A4046,(LEN(A4046)-11))</f>
        <v>1</v>
      </c>
      <c r="F4046" s="19" t="str">
        <f>CONCATENATE("[td]",VLOOKUP(IF((COUNTA(D4031)&gt;0),D4031,VALUE(C4031)),'Lookup tables'!$A$2:$B$42,2,FALSE))</f>
        <v>[td]ypperlig</v>
      </c>
    </row>
    <row r="4047" spans="1:6">
      <c r="A4047" s="19" t="s">
        <v>612</v>
      </c>
      <c r="B4047" s="1" t="s">
        <v>190</v>
      </c>
      <c r="F4047" s="19" t="s">
        <v>141</v>
      </c>
    </row>
    <row r="4048" spans="1:6">
      <c r="A4048" s="19" t="s">
        <v>256</v>
      </c>
      <c r="B4048" s="1" t="s">
        <v>193</v>
      </c>
      <c r="C4048" t="str">
        <f>RIGHT(A4048,(LEN(A4048)-11))</f>
        <v>3</v>
      </c>
      <c r="F4048" s="19" t="str">
        <f t="shared" ref="F4048" si="1141">CONCATENATE("[th]",B4033)</f>
        <v>[th]Försvar</v>
      </c>
    </row>
    <row r="4049" spans="1:6">
      <c r="A4049" s="19" t="s">
        <v>257</v>
      </c>
      <c r="B4049" s="1" t="s">
        <v>193</v>
      </c>
      <c r="C4049" t="str">
        <f>RIGHT(A4049,(LEN(A4049)-16))</f>
        <v>sympathetic guy</v>
      </c>
      <c r="F4049" s="19" t="s">
        <v>151</v>
      </c>
    </row>
    <row r="4050" spans="1:6">
      <c r="A4050" s="19" t="s">
        <v>272</v>
      </c>
      <c r="B4050" s="1" t="s">
        <v>196</v>
      </c>
      <c r="C4050" t="str">
        <f>RIGHT(A4050,(LEN(A4050)-8))</f>
        <v>1</v>
      </c>
      <c r="F4050" s="19" t="str">
        <f>CONCATENATE("[td]",VLOOKUP(IF((COUNTA(D4033)&gt;0),D4033,VALUE(C4033)),'Lookup tables'!$A$2:$B$42,2,FALSE))</f>
        <v>[td]hyfsad</v>
      </c>
    </row>
    <row r="4051" spans="1:6">
      <c r="A4051" s="19" t="s">
        <v>273</v>
      </c>
      <c r="B4051" s="1" t="s">
        <v>196</v>
      </c>
      <c r="C4051" t="str">
        <f>RIGHT(A4051,(LEN(A4051)-13))</f>
        <v>dishonest</v>
      </c>
      <c r="F4051" s="19" t="s">
        <v>164</v>
      </c>
    </row>
    <row r="4052" spans="1:6">
      <c r="A4052" s="19" t="s">
        <v>295</v>
      </c>
      <c r="B4052" s="1" t="s">
        <v>199</v>
      </c>
      <c r="C4052" t="str">
        <f>RIGHT(A4052,(LEN(A4052)-15))</f>
        <v>3</v>
      </c>
      <c r="F4052" s="19" t="s">
        <v>136</v>
      </c>
    </row>
    <row r="4053" spans="1:6">
      <c r="A4053" s="19" t="s">
        <v>296</v>
      </c>
      <c r="B4053" s="1" t="s">
        <v>199</v>
      </c>
      <c r="C4053" t="str">
        <f>RIGHT(A4053,(LEN(A4053)-20))</f>
        <v>temperamental</v>
      </c>
      <c r="F4053" s="19" t="str">
        <f t="shared" ref="F4053" si="1142">CONCATENATE("[th]",B4029)</f>
        <v>[th]Målgörare</v>
      </c>
    </row>
    <row r="4054" spans="1:6">
      <c r="A4054" s="19" t="s">
        <v>237</v>
      </c>
      <c r="B4054" s="1" t="s">
        <v>202</v>
      </c>
      <c r="C4054" t="str">
        <f>RIGHT(A4054,(LEN(A4054)-12))</f>
        <v/>
      </c>
      <c r="F4054" s="19" t="s">
        <v>151</v>
      </c>
    </row>
    <row r="4055" spans="1:6">
      <c r="A4055" s="19" t="s">
        <v>238</v>
      </c>
      <c r="B4055" s="1" t="s">
        <v>204</v>
      </c>
      <c r="C4055" t="str">
        <f>RIGHT(A4055,(LEN(A4055)-13))</f>
        <v/>
      </c>
      <c r="F4055" s="19" t="str">
        <f>CONCATENATE("[td]",VLOOKUP(IF((COUNTA(D4029)&gt;0),D4029,VALUE(C4029)),'Lookup tables'!$A$2:$B$42,2,FALSE))</f>
        <v>[td]legendarisk</v>
      </c>
    </row>
    <row r="4056" spans="1:6">
      <c r="A4056" s="19" t="s">
        <v>205</v>
      </c>
      <c r="B4056" s="1" t="s">
        <v>206</v>
      </c>
      <c r="C4056" t="str">
        <f>RIGHT(A4056,(LEN(A4056)-7))</f>
        <v>0</v>
      </c>
      <c r="F4056" s="19" t="s">
        <v>141</v>
      </c>
    </row>
    <row r="4057" spans="1:6">
      <c r="A4057" s="19" t="s">
        <v>299</v>
      </c>
      <c r="B4057" s="1" t="s">
        <v>208</v>
      </c>
      <c r="C4057" t="str">
        <f>RIGHT(A4057,(LEN(A4057)-13))</f>
        <v>10</v>
      </c>
      <c r="F4057" s="19" t="str">
        <f t="shared" ref="F4057" si="1143">CONCATENATE("[th]",B4032)</f>
        <v>[th]Fasta situationer</v>
      </c>
    </row>
    <row r="4058" spans="1:6">
      <c r="A4058" s="19" t="s">
        <v>209</v>
      </c>
      <c r="B4058" s="1" t="s">
        <v>210</v>
      </c>
      <c r="C4058" t="str">
        <f>RIGHT(A4058,(LEN(A4058)-15))</f>
        <v>0</v>
      </c>
      <c r="F4058" s="19" t="s">
        <v>151</v>
      </c>
    </row>
    <row r="4059" spans="1:6">
      <c r="A4059" s="19" t="s">
        <v>211</v>
      </c>
      <c r="B4059" s="1" t="s">
        <v>212</v>
      </c>
      <c r="C4059" t="str">
        <f>RIGHT(A4059,(LEN(A4059)-15))</f>
        <v>3000</v>
      </c>
      <c r="F4059" s="19" t="str">
        <f>CONCATENATE("[td]",VLOOKUP(IF((COUNTA(D4032)&gt;0),D4032,VALUE(C4032)),'Lookup tables'!$A$2:$B$42,2,FALSE))</f>
        <v>[td]dålig</v>
      </c>
    </row>
    <row r="4060" spans="1:6">
      <c r="A4060" s="19" t="s">
        <v>239</v>
      </c>
      <c r="B4060" s="1" t="s">
        <v>214</v>
      </c>
      <c r="C4060" t="str">
        <f>RIGHT(A4060,(LEN(A4060)-5))</f>
        <v>0</v>
      </c>
      <c r="F4060" s="19" t="s">
        <v>215</v>
      </c>
    </row>
    <row r="4061" spans="1:6" ht="14.4">
      <c r="A4061" s="19" t="s">
        <v>240</v>
      </c>
      <c r="B4061" s="1" t="s">
        <v>217</v>
      </c>
      <c r="C4061" t="str">
        <f>RIGHT(A4061,(LEN(A4061)-8))</f>
        <v>0</v>
      </c>
      <c r="F4061" t="str">
        <f t="shared" ref="F4061:F4124" si="1144">IF((COUNTA(D4061)&gt;0),CONCATENATE("Övrigt: ",D4061),"")</f>
        <v/>
      </c>
    </row>
    <row r="4062" spans="1:6">
      <c r="A4062" s="19" t="s">
        <v>941</v>
      </c>
      <c r="B4062" s="11" t="s">
        <v>135</v>
      </c>
      <c r="C4062" s="19" t="str">
        <f>MID(A4062,8,(LEN(A4062)-8))</f>
        <v>286843178</v>
      </c>
      <c r="F4062" s="19" t="str">
        <f t="shared" ref="F4062:F4125" si="1145">CONCATENATE("[hr][b]",C4063,"[/b] ","[playerid=",C4062,"]")</f>
        <v>[hr][b]Peter Riskvist[/b] [playerid=286843178]</v>
      </c>
    </row>
    <row r="4063" spans="1:6" ht="14.4">
      <c r="A4063" s="19" t="s">
        <v>942</v>
      </c>
      <c r="B4063" s="11" t="s">
        <v>138</v>
      </c>
      <c r="C4063" s="19" t="str">
        <f>RIGHT(A4063,(LEN(A4063)-5))</f>
        <v>Peter Riskvist</v>
      </c>
      <c r="F4063" t="str">
        <f t="shared" ref="F4063" si="1146">CONCATENATE(C4064," år och ",C4065," dagar, TSI = ",C4079,", Lön = ",C4078)</f>
        <v>24 år och 86 dagar, TSI = 266320, Lön = 327900</v>
      </c>
    </row>
    <row r="4064" spans="1:6" ht="14.4">
      <c r="A4064" s="19" t="s">
        <v>745</v>
      </c>
      <c r="B4064" s="1" t="s">
        <v>140</v>
      </c>
      <c r="C4064" t="str">
        <f>RIGHT(A4064,(LEN(A4064)-4))</f>
        <v>24</v>
      </c>
      <c r="F4064" t="str">
        <f>CONCATENATE(VLOOKUP(IF((COUNTA(D4067)&gt;0),D4067,VALUE(C4067)),'Lookup tables'!$A$2:$B$42,2,FALSE)," form, ",VLOOKUP(IF((COUNTA(D4068)&gt;0),D4068,VALUE(C4068)),'Lookup tables'!$A$2:$B$42,2,FALSE)," kondition, ",VLOOKUP(IF((COUNTA(D4076)&gt;0),D4076,VALUE(C4076)),'Lookup tables'!$A$2:$B$42,2,FALSE)," rutin")</f>
        <v>enastående form, fenomenal kondition, övernaturlig rutin</v>
      </c>
    </row>
    <row r="4065" spans="1:6" ht="14.4">
      <c r="A4065" s="19" t="s">
        <v>897</v>
      </c>
      <c r="B4065" s="1" t="s">
        <v>143</v>
      </c>
      <c r="C4065" t="str">
        <f>RIGHT(A4065,(LEN(A4065)-8))</f>
        <v>86</v>
      </c>
      <c r="F4065" t="str">
        <f>CONCATENATE(IF((COUNTA(C4088)&gt;0),CONCATENATE(C4088,", "),""),IF((LEN(C4095)&gt;0),CONCATENATE(VLOOKUP(VALUE(C4095),'Lookup tables'!$D$25:$E$27,2,FALSE),", "),""),CONCATENATE(VLOOKUP(VALUE(C4077),'Lookup tables'!$A$2:$B$42,2,FALSE)," ledarförmåga, "),CONCATENATE(VLOOKUP(C4090,'Lookup tables'!$D$29:$E$34,2,FALSE),", "),IF(AND((VALUE(C4066)&lt;0),(COUNTA(D4066)&lt;1)),"ingen skada",CONCATENATE("[b]skada +",IF((COUNTA(D4066)&gt;0),D4066,C4066),"[/b]")))</f>
        <v>dålig ledarförmåga, otrevlig typ, ingen skada</v>
      </c>
    </row>
    <row r="4066" spans="1:6" ht="14.4">
      <c r="A4066" s="19" t="s">
        <v>144</v>
      </c>
      <c r="B4066" s="1" t="s">
        <v>145</v>
      </c>
      <c r="C4066" t="str">
        <f t="shared" ref="C4066:C4084" si="1147">RIGHT(A4066,(LEN(A4066)-4))</f>
        <v>-1</v>
      </c>
      <c r="F4066" t="s">
        <v>146</v>
      </c>
    </row>
    <row r="4067" spans="1:6">
      <c r="A4067" s="19" t="s">
        <v>245</v>
      </c>
      <c r="B4067" s="1" t="s">
        <v>148</v>
      </c>
      <c r="C4067" t="str">
        <f t="shared" si="1147"/>
        <v>7</v>
      </c>
      <c r="F4067" s="19" t="str">
        <f t="shared" ref="F4067:F4130" si="1148">CONCATENATE("[th]",B4068)</f>
        <v>[th]Kondition</v>
      </c>
    </row>
    <row r="4068" spans="1:6">
      <c r="A4068" s="19" t="s">
        <v>370</v>
      </c>
      <c r="B4068" s="1" t="s">
        <v>150</v>
      </c>
      <c r="C4068" t="str">
        <f t="shared" si="1147"/>
        <v>8</v>
      </c>
      <c r="F4068" s="19" t="s">
        <v>151</v>
      </c>
    </row>
    <row r="4069" spans="1:6">
      <c r="A4069" s="19" t="s">
        <v>473</v>
      </c>
      <c r="B4069" s="1" t="s">
        <v>153</v>
      </c>
      <c r="C4069" t="str">
        <f t="shared" si="1147"/>
        <v>15</v>
      </c>
      <c r="F4069" s="19" t="str">
        <f>CONCATENATE("[td]",VLOOKUP(IF((COUNTA(D4068)&gt;0),D4068,VALUE(C4068)),'Lookup tables'!$A$2:$B$42,2,FALSE))</f>
        <v>[td]fenomenal</v>
      </c>
    </row>
    <row r="4070" spans="1:6">
      <c r="A4070" s="19" t="s">
        <v>906</v>
      </c>
      <c r="B4070" s="1" t="s">
        <v>155</v>
      </c>
      <c r="C4070" t="str">
        <f t="shared" si="1147"/>
        <v>9</v>
      </c>
      <c r="F4070" s="19" t="s">
        <v>141</v>
      </c>
    </row>
    <row r="4071" spans="1:6">
      <c r="A4071" s="19" t="s">
        <v>584</v>
      </c>
      <c r="B4071" s="1" t="s">
        <v>157</v>
      </c>
      <c r="C4071" t="str">
        <f t="shared" si="1147"/>
        <v>14</v>
      </c>
      <c r="F4071" s="19" t="str">
        <f t="shared" ref="F4071" si="1149">CONCATENATE("[th]",B4075)</f>
        <v>[th]Målvakt</v>
      </c>
    </row>
    <row r="4072" spans="1:6">
      <c r="A4072" s="19" t="s">
        <v>663</v>
      </c>
      <c r="B4072" s="1" t="s">
        <v>159</v>
      </c>
      <c r="C4072" t="str">
        <f t="shared" si="1147"/>
        <v>7</v>
      </c>
      <c r="F4072" s="19" t="s">
        <v>151</v>
      </c>
    </row>
    <row r="4073" spans="1:6">
      <c r="A4073" s="19" t="s">
        <v>438</v>
      </c>
      <c r="B4073" s="1" t="s">
        <v>161</v>
      </c>
      <c r="C4073" t="str">
        <f t="shared" si="1147"/>
        <v>1</v>
      </c>
      <c r="F4073" s="19" t="str">
        <f>CONCATENATE("[td]",VLOOKUP(IF((COUNTA(D4075)&gt;0),D4075,VALUE(C4075)),'Lookup tables'!$A$2:$B$42,2,FALSE))</f>
        <v>[td]katastrofal</v>
      </c>
    </row>
    <row r="4074" spans="1:6">
      <c r="A4074" s="19" t="s">
        <v>627</v>
      </c>
      <c r="B4074" s="1" t="s">
        <v>163</v>
      </c>
      <c r="C4074" t="str">
        <f t="shared" si="1147"/>
        <v>5</v>
      </c>
      <c r="F4074" s="19" t="s">
        <v>164</v>
      </c>
    </row>
    <row r="4075" spans="1:6">
      <c r="A4075" s="19" t="s">
        <v>287</v>
      </c>
      <c r="B4075" s="1" t="s">
        <v>166</v>
      </c>
      <c r="C4075" t="str">
        <f t="shared" si="1147"/>
        <v>1</v>
      </c>
      <c r="F4075" s="19" t="s">
        <v>136</v>
      </c>
    </row>
    <row r="4076" spans="1:6">
      <c r="A4076" s="19" t="s">
        <v>288</v>
      </c>
      <c r="B4076" s="1" t="s">
        <v>168</v>
      </c>
      <c r="C4076" t="str">
        <f t="shared" si="1147"/>
        <v>12</v>
      </c>
      <c r="F4076" s="19" t="str">
        <f t="shared" ref="F4076" si="1150">CONCATENATE("[th]",B4069)</f>
        <v>[th]Spelupplägg</v>
      </c>
    </row>
    <row r="4077" spans="1:6">
      <c r="A4077" s="19" t="s">
        <v>229</v>
      </c>
      <c r="B4077" s="1" t="s">
        <v>170</v>
      </c>
      <c r="C4077" t="str">
        <f t="shared" si="1147"/>
        <v>3</v>
      </c>
      <c r="F4077" s="19" t="s">
        <v>151</v>
      </c>
    </row>
    <row r="4078" spans="1:6">
      <c r="A4078" s="19" t="s">
        <v>943</v>
      </c>
      <c r="B4078" s="1" t="s">
        <v>172</v>
      </c>
      <c r="C4078" t="str">
        <f t="shared" si="1147"/>
        <v>327900</v>
      </c>
      <c r="F4078" s="19" t="str">
        <f>CONCATENATE("[td]",VLOOKUP(IF((COUNTA(D4069)&gt;0),D4069,VALUE(C4069)),'Lookup tables'!$A$2:$B$42,2,FALSE))</f>
        <v>[td]titanisk</v>
      </c>
    </row>
    <row r="4079" spans="1:6">
      <c r="A4079" s="19" t="s">
        <v>944</v>
      </c>
      <c r="B4079" s="1" t="s">
        <v>174</v>
      </c>
      <c r="C4079" t="str">
        <f t="shared" si="1147"/>
        <v>266320</v>
      </c>
      <c r="F4079" s="19" t="s">
        <v>141</v>
      </c>
    </row>
    <row r="4080" spans="1:6">
      <c r="A4080" s="19" t="s">
        <v>945</v>
      </c>
      <c r="B4080" s="1" t="s">
        <v>176</v>
      </c>
      <c r="C4080" t="str">
        <f t="shared" si="1147"/>
        <v>43</v>
      </c>
      <c r="F4080" s="19" t="str">
        <f t="shared" ref="F4080" si="1151">CONCATENATE("[th]",B4071)</f>
        <v>[th]Framspel</v>
      </c>
    </row>
    <row r="4081" spans="1:6">
      <c r="A4081" s="19" t="s">
        <v>177</v>
      </c>
      <c r="B4081" s="1" t="s">
        <v>178</v>
      </c>
      <c r="C4081" t="str">
        <f t="shared" si="1147"/>
        <v>0</v>
      </c>
      <c r="F4081" s="19" t="s">
        <v>151</v>
      </c>
    </row>
    <row r="4082" spans="1:6">
      <c r="A4082" s="19" t="s">
        <v>179</v>
      </c>
      <c r="B4082" s="1" t="s">
        <v>180</v>
      </c>
      <c r="C4082" t="str">
        <f t="shared" si="1147"/>
        <v>0</v>
      </c>
      <c r="F4082" s="19" t="str">
        <f>CONCATENATE("[td]",VLOOKUP(IF((COUNTA(D4071)&gt;0),D4071,VALUE(C4071)),'Lookup tables'!$A$2:$B$42,2,FALSE))</f>
        <v>[td]himmelsk</v>
      </c>
    </row>
    <row r="4083" spans="1:6">
      <c r="A4083" s="19" t="s">
        <v>181</v>
      </c>
      <c r="B4083" s="1" t="s">
        <v>182</v>
      </c>
      <c r="C4083" t="str">
        <f t="shared" si="1147"/>
        <v>0</v>
      </c>
      <c r="F4083" s="19" t="s">
        <v>164</v>
      </c>
    </row>
    <row r="4084" spans="1:6">
      <c r="A4084" s="19" t="s">
        <v>183</v>
      </c>
      <c r="B4084" s="1" t="s">
        <v>184</v>
      </c>
      <c r="C4084" t="str">
        <f t="shared" si="1147"/>
        <v>0</v>
      </c>
      <c r="F4084" s="19" t="s">
        <v>136</v>
      </c>
    </row>
    <row r="4085" spans="1:6">
      <c r="A4085" s="19" t="s">
        <v>185</v>
      </c>
      <c r="B4085" s="1" t="s">
        <v>186</v>
      </c>
      <c r="C4085" t="str">
        <f>RIGHT(A4085,(LEN(A4085)-10))</f>
        <v>1</v>
      </c>
      <c r="F4085" s="19" t="str">
        <f t="shared" ref="F4085" si="1152">CONCATENATE("[th]",B4072)</f>
        <v>[th]Ytter</v>
      </c>
    </row>
    <row r="4086" spans="1:6">
      <c r="A4086" s="19" t="s">
        <v>187</v>
      </c>
      <c r="B4086" s="1" t="s">
        <v>188</v>
      </c>
      <c r="C4086" t="str">
        <f>RIGHT(A4086,(LEN(A4086)-9))</f>
        <v>0</v>
      </c>
      <c r="F4086" s="19" t="s">
        <v>151</v>
      </c>
    </row>
    <row r="4087" spans="1:6">
      <c r="A4087" s="19" t="s">
        <v>611</v>
      </c>
      <c r="B4087" s="1" t="s">
        <v>190</v>
      </c>
      <c r="C4087" t="str">
        <f>RIGHT(A4087,(LEN(A4087)-11))</f>
        <v>1</v>
      </c>
      <c r="F4087" s="19" t="str">
        <f>CONCATENATE("[td]",VLOOKUP(IF((COUNTA(D4072)&gt;0),D4072,VALUE(C4072)),'Lookup tables'!$A$2:$B$42,2,FALSE))</f>
        <v>[td]enastående</v>
      </c>
    </row>
    <row r="4088" spans="1:6">
      <c r="A4088" s="19" t="s">
        <v>612</v>
      </c>
      <c r="B4088" s="1" t="s">
        <v>190</v>
      </c>
      <c r="F4088" s="19" t="s">
        <v>141</v>
      </c>
    </row>
    <row r="4089" spans="1:6">
      <c r="A4089" s="19" t="s">
        <v>233</v>
      </c>
      <c r="B4089" s="1" t="s">
        <v>193</v>
      </c>
      <c r="C4089" t="str">
        <f>RIGHT(A4089,(LEN(A4089)-11))</f>
        <v>0</v>
      </c>
      <c r="F4089" s="19" t="str">
        <f t="shared" ref="F4089" si="1153">CONCATENATE("[th]",B4074)</f>
        <v>[th]Försvar</v>
      </c>
    </row>
    <row r="4090" spans="1:6">
      <c r="A4090" s="19" t="s">
        <v>234</v>
      </c>
      <c r="B4090" s="1" t="s">
        <v>193</v>
      </c>
      <c r="C4090" t="str">
        <f>RIGHT(A4090,(LEN(A4090)-16))</f>
        <v>nasty fellow</v>
      </c>
      <c r="F4090" s="19" t="s">
        <v>151</v>
      </c>
    </row>
    <row r="4091" spans="1:6">
      <c r="A4091" s="19" t="s">
        <v>195</v>
      </c>
      <c r="B4091" s="1" t="s">
        <v>196</v>
      </c>
      <c r="C4091" t="str">
        <f>RIGHT(A4091,(LEN(A4091)-8))</f>
        <v>2</v>
      </c>
      <c r="F4091" s="19" t="str">
        <f>CONCATENATE("[td]",VLOOKUP(IF((COUNTA(D4074)&gt;0),D4074,VALUE(C4074)),'Lookup tables'!$A$2:$B$42,2,FALSE))</f>
        <v>[td]bra</v>
      </c>
    </row>
    <row r="4092" spans="1:6">
      <c r="A4092" s="19" t="s">
        <v>197</v>
      </c>
      <c r="B4092" s="1" t="s">
        <v>196</v>
      </c>
      <c r="C4092" t="str">
        <f>RIGHT(A4092,(LEN(A4092)-13))</f>
        <v>honest</v>
      </c>
      <c r="F4092" s="19" t="s">
        <v>164</v>
      </c>
    </row>
    <row r="4093" spans="1:6">
      <c r="A4093" s="19" t="s">
        <v>258</v>
      </c>
      <c r="B4093" s="1" t="s">
        <v>199</v>
      </c>
      <c r="C4093" t="str">
        <f>RIGHT(A4093,(LEN(A4093)-15))</f>
        <v>1</v>
      </c>
      <c r="F4093" s="19" t="s">
        <v>136</v>
      </c>
    </row>
    <row r="4094" spans="1:6">
      <c r="A4094" s="19" t="s">
        <v>259</v>
      </c>
      <c r="B4094" s="1" t="s">
        <v>199</v>
      </c>
      <c r="C4094" t="str">
        <f>RIGHT(A4094,(LEN(A4094)-20))</f>
        <v>calm</v>
      </c>
      <c r="F4094" s="19" t="str">
        <f t="shared" ref="F4094" si="1154">CONCATENATE("[th]",B4070)</f>
        <v>[th]Målgörare</v>
      </c>
    </row>
    <row r="4095" spans="1:6">
      <c r="A4095" s="19" t="s">
        <v>237</v>
      </c>
      <c r="B4095" s="1" t="s">
        <v>202</v>
      </c>
      <c r="C4095" t="str">
        <f>RIGHT(A4095,(LEN(A4095)-12))</f>
        <v/>
      </c>
      <c r="F4095" s="19" t="s">
        <v>151</v>
      </c>
    </row>
    <row r="4096" spans="1:6">
      <c r="A4096" s="19" t="s">
        <v>238</v>
      </c>
      <c r="B4096" s="1" t="s">
        <v>204</v>
      </c>
      <c r="C4096" t="str">
        <f>RIGHT(A4096,(LEN(A4096)-13))</f>
        <v/>
      </c>
      <c r="F4096" s="19" t="str">
        <f>CONCATENATE("[td]",VLOOKUP(IF((COUNTA(D4070)&gt;0),D4070,VALUE(C4070)),'Lookup tables'!$A$2:$B$42,2,FALSE))</f>
        <v>[td]unik</v>
      </c>
    </row>
    <row r="4097" spans="1:6">
      <c r="A4097" s="19" t="s">
        <v>205</v>
      </c>
      <c r="B4097" s="1" t="s">
        <v>206</v>
      </c>
      <c r="C4097" t="str">
        <f>RIGHT(A4097,(LEN(A4097)-7))</f>
        <v>0</v>
      </c>
      <c r="F4097" s="19" t="s">
        <v>141</v>
      </c>
    </row>
    <row r="4098" spans="1:6">
      <c r="A4098" s="19" t="s">
        <v>468</v>
      </c>
      <c r="B4098" s="1" t="s">
        <v>208</v>
      </c>
      <c r="C4098" t="str">
        <f>RIGHT(A4098,(LEN(A4098)-13))</f>
        <v>2</v>
      </c>
      <c r="F4098" s="19" t="str">
        <f t="shared" ref="F4098" si="1155">CONCATENATE("[th]",B4073)</f>
        <v>[th]Fasta situationer</v>
      </c>
    </row>
    <row r="4099" spans="1:6">
      <c r="A4099" s="19" t="s">
        <v>209</v>
      </c>
      <c r="B4099" s="1" t="s">
        <v>210</v>
      </c>
      <c r="C4099" t="str">
        <f>RIGHT(A4099,(LEN(A4099)-15))</f>
        <v>0</v>
      </c>
      <c r="F4099" s="19" t="s">
        <v>151</v>
      </c>
    </row>
    <row r="4100" spans="1:6">
      <c r="A4100" s="19" t="s">
        <v>211</v>
      </c>
      <c r="B4100" s="1" t="s">
        <v>212</v>
      </c>
      <c r="C4100" t="str">
        <f>RIGHT(A4100,(LEN(A4100)-15))</f>
        <v>3000</v>
      </c>
      <c r="F4100" s="19" t="str">
        <f>CONCATENATE("[td]",VLOOKUP(IF((COUNTA(D4073)&gt;0),D4073,VALUE(C4073)),'Lookup tables'!$A$2:$B$42,2,FALSE))</f>
        <v>[td]katastrofal</v>
      </c>
    </row>
    <row r="4101" spans="1:6">
      <c r="A4101" s="19" t="s">
        <v>430</v>
      </c>
      <c r="B4101" s="1" t="s">
        <v>214</v>
      </c>
      <c r="C4101" t="str">
        <f>RIGHT(A4101,(LEN(A4101)-5))</f>
        <v>1</v>
      </c>
      <c r="F4101" s="19" t="s">
        <v>215</v>
      </c>
    </row>
    <row r="4102" spans="1:6" ht="14.4">
      <c r="A4102" s="19" t="s">
        <v>770</v>
      </c>
      <c r="B4102" s="1" t="s">
        <v>217</v>
      </c>
      <c r="C4102" t="str">
        <f>RIGHT(A4102,(LEN(A4102)-8))</f>
        <v>18</v>
      </c>
      <c r="F4102" t="str">
        <f t="shared" ref="F4102:F4165" si="1156">IF((COUNTA(D4102)&gt;0),CONCATENATE("Övrigt: ",D4102),"")</f>
        <v/>
      </c>
    </row>
    <row r="4103" spans="1:6">
      <c r="A4103" s="19" t="s">
        <v>946</v>
      </c>
      <c r="B4103" s="11" t="s">
        <v>135</v>
      </c>
      <c r="C4103" s="19" t="str">
        <f>MID(A4103,8,(LEN(A4103)-8))</f>
        <v>240850629</v>
      </c>
      <c r="F4103" s="19" t="str">
        <f t="shared" ref="F4103:F4166" si="1157">CONCATENATE("[hr][b]",C4104,"[/b] ","[playerid=",C4103,"]")</f>
        <v>[hr][b]Peter Silfwer[/b] [playerid=240850629]</v>
      </c>
    </row>
    <row r="4104" spans="1:6" ht="14.4">
      <c r="A4104" s="19" t="s">
        <v>947</v>
      </c>
      <c r="B4104" s="11" t="s">
        <v>138</v>
      </c>
      <c r="C4104" s="19" t="str">
        <f>RIGHT(A4104,(LEN(A4104)-5))</f>
        <v>Peter Silfwer</v>
      </c>
      <c r="F4104" t="str">
        <f t="shared" ref="F4104" si="1158">CONCATENATE(C4105," år och ",C4106," dagar, TSI = ",C4120,", Lön = ",C4119)</f>
        <v>29 år och 14 dagar, TSI = 252880, Lön = 333300</v>
      </c>
    </row>
    <row r="4105" spans="1:6" ht="14.4">
      <c r="A4105" s="19" t="s">
        <v>303</v>
      </c>
      <c r="B4105" s="1" t="s">
        <v>140</v>
      </c>
      <c r="C4105" t="str">
        <f>RIGHT(A4105,(LEN(A4105)-4))</f>
        <v>29</v>
      </c>
      <c r="F4105" t="str">
        <f>CONCATENATE(VLOOKUP(IF((COUNTA(D4108)&gt;0),D4108,VALUE(C4108)),'Lookup tables'!$A$2:$B$42,2,FALSE)," form, ",VLOOKUP(IF((COUNTA(D4109)&gt;0),D4109,VALUE(C4109)),'Lookup tables'!$A$2:$B$42,2,FALSE)," kondition, ",VLOOKUP(IF((COUNTA(D4117)&gt;0),D4117,VALUE(C4117)),'Lookup tables'!$A$2:$B$42,2,FALSE)," rutin")</f>
        <v>enastående form, fenomenal kondition, fenomenal rutin</v>
      </c>
    </row>
    <row r="4106" spans="1:6" ht="14.4">
      <c r="A4106" s="19" t="s">
        <v>948</v>
      </c>
      <c r="B4106" s="1" t="s">
        <v>143</v>
      </c>
      <c r="C4106" t="str">
        <f>RIGHT(A4106,(LEN(A4106)-8))</f>
        <v>14</v>
      </c>
      <c r="F4106" t="str">
        <f>CONCATENATE(IF((COUNTA(C4129)&gt;0),CONCATENATE(C4129,", "),""),IF((LEN(C4136)&gt;0),CONCATENATE(VLOOKUP(VALUE(C4136),'Lookup tables'!$D$25:$E$27,2,FALSE),", "),""),CONCATENATE(VLOOKUP(VALUE(C4118),'Lookup tables'!$A$2:$B$42,2,FALSE)," ledarförmåga, "),CONCATENATE(VLOOKUP(C4131,'Lookup tables'!$D$29:$E$34,2,FALSE),", "),IF(AND((VALUE(C4107)&lt;0),(COUNTA(D4107)&lt;1)),"ingen skada",CONCATENATE("[b]skada +",IF((COUNTA(D4107)&gt;0),D4107,C4107),"[/b]")))</f>
        <v>hyfsad ledarförmåga, otrevlig typ, ingen skada</v>
      </c>
    </row>
    <row r="4107" spans="1:6" ht="14.4">
      <c r="A4107" s="19" t="s">
        <v>144</v>
      </c>
      <c r="B4107" s="1" t="s">
        <v>145</v>
      </c>
      <c r="C4107" t="str">
        <f t="shared" ref="C4107:C4125" si="1159">RIGHT(A4107,(LEN(A4107)-4))</f>
        <v>-1</v>
      </c>
      <c r="F4107" t="s">
        <v>146</v>
      </c>
    </row>
    <row r="4108" spans="1:6">
      <c r="A4108" s="19" t="s">
        <v>245</v>
      </c>
      <c r="B4108" s="1" t="s">
        <v>148</v>
      </c>
      <c r="C4108" t="str">
        <f t="shared" si="1159"/>
        <v>7</v>
      </c>
      <c r="F4108" s="19" t="str">
        <f t="shared" ref="F4108:F4171" si="1160">CONCATENATE("[th]",B4109)</f>
        <v>[th]Kondition</v>
      </c>
    </row>
    <row r="4109" spans="1:6">
      <c r="A4109" s="19" t="s">
        <v>370</v>
      </c>
      <c r="B4109" s="1" t="s">
        <v>150</v>
      </c>
      <c r="C4109" t="str">
        <f t="shared" si="1159"/>
        <v>8</v>
      </c>
      <c r="F4109" s="19" t="s">
        <v>151</v>
      </c>
    </row>
    <row r="4110" spans="1:6">
      <c r="A4110" s="19" t="s">
        <v>473</v>
      </c>
      <c r="B4110" s="1" t="s">
        <v>153</v>
      </c>
      <c r="C4110" t="str">
        <f t="shared" si="1159"/>
        <v>15</v>
      </c>
      <c r="F4110" s="19" t="str">
        <f>CONCATENATE("[td]",VLOOKUP(IF((COUNTA(D4109)&gt;0),D4109,VALUE(C4109)),'Lookup tables'!$A$2:$B$42,2,FALSE))</f>
        <v>[td]fenomenal</v>
      </c>
    </row>
    <row r="4111" spans="1:6">
      <c r="A4111" s="19" t="s">
        <v>949</v>
      </c>
      <c r="B4111" s="1" t="s">
        <v>155</v>
      </c>
      <c r="C4111" t="str">
        <f t="shared" si="1159"/>
        <v>11</v>
      </c>
      <c r="F4111" s="19" t="s">
        <v>141</v>
      </c>
    </row>
    <row r="4112" spans="1:6">
      <c r="A4112" s="19" t="s">
        <v>584</v>
      </c>
      <c r="B4112" s="1" t="s">
        <v>157</v>
      </c>
      <c r="C4112" t="str">
        <f t="shared" si="1159"/>
        <v>14</v>
      </c>
      <c r="F4112" s="19" t="str">
        <f t="shared" ref="F4112" si="1161">CONCATENATE("[th]",B4116)</f>
        <v>[th]Målvakt</v>
      </c>
    </row>
    <row r="4113" spans="1:6">
      <c r="A4113" s="19" t="s">
        <v>726</v>
      </c>
      <c r="B4113" s="1" t="s">
        <v>159</v>
      </c>
      <c r="C4113" t="str">
        <f t="shared" si="1159"/>
        <v>9</v>
      </c>
      <c r="F4113" s="19" t="s">
        <v>151</v>
      </c>
    </row>
    <row r="4114" spans="1:6">
      <c r="A4114" s="19" t="s">
        <v>521</v>
      </c>
      <c r="B4114" s="1" t="s">
        <v>161</v>
      </c>
      <c r="C4114" t="str">
        <f t="shared" si="1159"/>
        <v>4</v>
      </c>
      <c r="F4114" s="19" t="str">
        <f>CONCATENATE("[td]",VLOOKUP(IF((COUNTA(D4116)&gt;0),D4116,VALUE(C4116)),'Lookup tables'!$A$2:$B$42,2,FALSE))</f>
        <v>[td]katastrofal</v>
      </c>
    </row>
    <row r="4115" spans="1:6">
      <c r="A4115" s="19" t="s">
        <v>286</v>
      </c>
      <c r="B4115" s="1" t="s">
        <v>163</v>
      </c>
      <c r="C4115" t="str">
        <f t="shared" si="1159"/>
        <v>4</v>
      </c>
      <c r="F4115" s="19" t="s">
        <v>164</v>
      </c>
    </row>
    <row r="4116" spans="1:6">
      <c r="A4116" s="19" t="s">
        <v>287</v>
      </c>
      <c r="B4116" s="1" t="s">
        <v>166</v>
      </c>
      <c r="C4116" t="str">
        <f t="shared" si="1159"/>
        <v>1</v>
      </c>
      <c r="F4116" s="19" t="s">
        <v>136</v>
      </c>
    </row>
    <row r="4117" spans="1:6">
      <c r="A4117" s="19" t="s">
        <v>228</v>
      </c>
      <c r="B4117" s="1" t="s">
        <v>168</v>
      </c>
      <c r="C4117" t="str">
        <f t="shared" si="1159"/>
        <v>8</v>
      </c>
      <c r="F4117" s="19" t="str">
        <f t="shared" ref="F4117" si="1162">CONCATENATE("[th]",B4110)</f>
        <v>[th]Spelupplägg</v>
      </c>
    </row>
    <row r="4118" spans="1:6">
      <c r="A4118" s="19" t="s">
        <v>401</v>
      </c>
      <c r="B4118" s="1" t="s">
        <v>170</v>
      </c>
      <c r="C4118" t="str">
        <f t="shared" si="1159"/>
        <v>4</v>
      </c>
      <c r="F4118" s="19" t="s">
        <v>151</v>
      </c>
    </row>
    <row r="4119" spans="1:6">
      <c r="A4119" s="19" t="s">
        <v>950</v>
      </c>
      <c r="B4119" s="1" t="s">
        <v>172</v>
      </c>
      <c r="C4119" t="str">
        <f t="shared" si="1159"/>
        <v>333300</v>
      </c>
      <c r="F4119" s="19" t="str">
        <f>CONCATENATE("[td]",VLOOKUP(IF((COUNTA(D4110)&gt;0),D4110,VALUE(C4110)),'Lookup tables'!$A$2:$B$42,2,FALSE))</f>
        <v>[td]titanisk</v>
      </c>
    </row>
    <row r="4120" spans="1:6">
      <c r="A4120" s="19" t="s">
        <v>951</v>
      </c>
      <c r="B4120" s="1" t="s">
        <v>174</v>
      </c>
      <c r="C4120" t="str">
        <f t="shared" si="1159"/>
        <v>252880</v>
      </c>
      <c r="F4120" s="19" t="s">
        <v>141</v>
      </c>
    </row>
    <row r="4121" spans="1:6">
      <c r="A4121" s="19" t="s">
        <v>580</v>
      </c>
      <c r="B4121" s="1" t="s">
        <v>176</v>
      </c>
      <c r="C4121" t="str">
        <f t="shared" si="1159"/>
        <v>65</v>
      </c>
      <c r="F4121" s="19" t="str">
        <f t="shared" ref="F4121" si="1163">CONCATENATE("[th]",B4112)</f>
        <v>[th]Framspel</v>
      </c>
    </row>
    <row r="4122" spans="1:6">
      <c r="A4122" s="19" t="s">
        <v>572</v>
      </c>
      <c r="B4122" s="1" t="s">
        <v>178</v>
      </c>
      <c r="C4122" t="str">
        <f t="shared" si="1159"/>
        <v>1</v>
      </c>
      <c r="F4122" s="19" t="s">
        <v>151</v>
      </c>
    </row>
    <row r="4123" spans="1:6">
      <c r="A4123" s="19" t="s">
        <v>179</v>
      </c>
      <c r="B4123" s="1" t="s">
        <v>180</v>
      </c>
      <c r="C4123" t="str">
        <f t="shared" si="1159"/>
        <v>0</v>
      </c>
      <c r="F4123" s="19" t="str">
        <f>CONCATENATE("[td]",VLOOKUP(IF((COUNTA(D4112)&gt;0),D4112,VALUE(C4112)),'Lookup tables'!$A$2:$B$42,2,FALSE))</f>
        <v>[td]himmelsk</v>
      </c>
    </row>
    <row r="4124" spans="1:6">
      <c r="A4124" s="19" t="s">
        <v>181</v>
      </c>
      <c r="B4124" s="1" t="s">
        <v>182</v>
      </c>
      <c r="C4124" t="str">
        <f t="shared" si="1159"/>
        <v>0</v>
      </c>
      <c r="F4124" s="19" t="s">
        <v>164</v>
      </c>
    </row>
    <row r="4125" spans="1:6">
      <c r="A4125" s="19" t="s">
        <v>731</v>
      </c>
      <c r="B4125" s="1" t="s">
        <v>184</v>
      </c>
      <c r="C4125" t="str">
        <f t="shared" si="1159"/>
        <v>4</v>
      </c>
      <c r="F4125" s="19" t="s">
        <v>136</v>
      </c>
    </row>
    <row r="4126" spans="1:6">
      <c r="A4126" s="19" t="s">
        <v>185</v>
      </c>
      <c r="B4126" s="1" t="s">
        <v>186</v>
      </c>
      <c r="C4126" t="str">
        <f>RIGHT(A4126,(LEN(A4126)-10))</f>
        <v>1</v>
      </c>
      <c r="F4126" s="19" t="str">
        <f t="shared" ref="F4126" si="1164">CONCATENATE("[th]",B4113)</f>
        <v>[th]Ytter</v>
      </c>
    </row>
    <row r="4127" spans="1:6">
      <c r="A4127" s="19" t="s">
        <v>187</v>
      </c>
      <c r="B4127" s="1" t="s">
        <v>188</v>
      </c>
      <c r="C4127" t="str">
        <f>RIGHT(A4127,(LEN(A4127)-9))</f>
        <v>0</v>
      </c>
      <c r="F4127" s="19" t="s">
        <v>151</v>
      </c>
    </row>
    <row r="4128" spans="1:6">
      <c r="A4128" s="19" t="s">
        <v>611</v>
      </c>
      <c r="B4128" s="1" t="s">
        <v>190</v>
      </c>
      <c r="C4128" t="str">
        <f>RIGHT(A4128,(LEN(A4128)-11))</f>
        <v>1</v>
      </c>
      <c r="F4128" s="19" t="str">
        <f>CONCATENATE("[td]",VLOOKUP(IF((COUNTA(D4113)&gt;0),D4113,VALUE(C4113)),'Lookup tables'!$A$2:$B$42,2,FALSE))</f>
        <v>[td]unik</v>
      </c>
    </row>
    <row r="4129" spans="1:6">
      <c r="A4129" s="19" t="s">
        <v>612</v>
      </c>
      <c r="B4129" s="1" t="s">
        <v>190</v>
      </c>
      <c r="F4129" s="19" t="s">
        <v>141</v>
      </c>
    </row>
    <row r="4130" spans="1:6">
      <c r="A4130" s="19" t="s">
        <v>233</v>
      </c>
      <c r="B4130" s="1" t="s">
        <v>193</v>
      </c>
      <c r="C4130" t="str">
        <f>RIGHT(A4130,(LEN(A4130)-11))</f>
        <v>0</v>
      </c>
      <c r="F4130" s="19" t="str">
        <f t="shared" ref="F4130" si="1165">CONCATENATE("[th]",B4115)</f>
        <v>[th]Försvar</v>
      </c>
    </row>
    <row r="4131" spans="1:6">
      <c r="A4131" s="19" t="s">
        <v>234</v>
      </c>
      <c r="B4131" s="1" t="s">
        <v>193</v>
      </c>
      <c r="C4131" t="str">
        <f>RIGHT(A4131,(LEN(A4131)-16))</f>
        <v>nasty fellow</v>
      </c>
      <c r="F4131" s="19" t="s">
        <v>151</v>
      </c>
    </row>
    <row r="4132" spans="1:6">
      <c r="A4132" s="19" t="s">
        <v>235</v>
      </c>
      <c r="B4132" s="1" t="s">
        <v>196</v>
      </c>
      <c r="C4132" t="str">
        <f>RIGHT(A4132,(LEN(A4132)-8))</f>
        <v>3</v>
      </c>
      <c r="F4132" s="19" t="str">
        <f>CONCATENATE("[td]",VLOOKUP(IF((COUNTA(D4115)&gt;0),D4115,VALUE(C4115)),'Lookup tables'!$A$2:$B$42,2,FALSE))</f>
        <v>[td]hyfsad</v>
      </c>
    </row>
    <row r="4133" spans="1:6">
      <c r="A4133" s="19" t="s">
        <v>236</v>
      </c>
      <c r="B4133" s="1" t="s">
        <v>196</v>
      </c>
      <c r="C4133" t="str">
        <f>RIGHT(A4133,(LEN(A4133)-13))</f>
        <v>upright</v>
      </c>
      <c r="F4133" s="19" t="s">
        <v>164</v>
      </c>
    </row>
    <row r="4134" spans="1:6">
      <c r="A4134" s="19" t="s">
        <v>258</v>
      </c>
      <c r="B4134" s="1" t="s">
        <v>199</v>
      </c>
      <c r="C4134" t="str">
        <f>RIGHT(A4134,(LEN(A4134)-15))</f>
        <v>1</v>
      </c>
      <c r="F4134" s="19" t="s">
        <v>136</v>
      </c>
    </row>
    <row r="4135" spans="1:6">
      <c r="A4135" s="19" t="s">
        <v>259</v>
      </c>
      <c r="B4135" s="1" t="s">
        <v>199</v>
      </c>
      <c r="C4135" t="str">
        <f>RIGHT(A4135,(LEN(A4135)-20))</f>
        <v>calm</v>
      </c>
      <c r="F4135" s="19" t="str">
        <f t="shared" ref="F4135" si="1166">CONCATENATE("[th]",B4111)</f>
        <v>[th]Målgörare</v>
      </c>
    </row>
    <row r="4136" spans="1:6">
      <c r="A4136" s="19" t="s">
        <v>237</v>
      </c>
      <c r="B4136" s="1" t="s">
        <v>202</v>
      </c>
      <c r="C4136" t="str">
        <f>RIGHT(A4136,(LEN(A4136)-12))</f>
        <v/>
      </c>
      <c r="F4136" s="19" t="s">
        <v>151</v>
      </c>
    </row>
    <row r="4137" spans="1:6">
      <c r="A4137" s="19" t="s">
        <v>238</v>
      </c>
      <c r="B4137" s="1" t="s">
        <v>204</v>
      </c>
      <c r="C4137" t="str">
        <f>RIGHT(A4137,(LEN(A4137)-13))</f>
        <v/>
      </c>
      <c r="F4137" s="19" t="str">
        <f>CONCATENATE("[td]",VLOOKUP(IF((COUNTA(D4111)&gt;0),D4111,VALUE(C4111)),'Lookup tables'!$A$2:$B$42,2,FALSE))</f>
        <v>[td]gudabenådad</v>
      </c>
    </row>
    <row r="4138" spans="1:6">
      <c r="A4138" s="19" t="s">
        <v>205</v>
      </c>
      <c r="B4138" s="1" t="s">
        <v>206</v>
      </c>
      <c r="C4138" t="str">
        <f>RIGHT(A4138,(LEN(A4138)-7))</f>
        <v>0</v>
      </c>
      <c r="F4138" s="19" t="s">
        <v>141</v>
      </c>
    </row>
    <row r="4139" spans="1:6">
      <c r="A4139" s="19"/>
      <c r="B4139" s="1" t="s">
        <v>208</v>
      </c>
      <c r="C4139" t="e">
        <f>RIGHT(A4139,(LEN(A4139)-13))</f>
        <v>#VALUE!</v>
      </c>
      <c r="F4139" s="19" t="str">
        <f t="shared" ref="F4139" si="1167">CONCATENATE("[th]",B4114)</f>
        <v>[th]Fasta situationer</v>
      </c>
    </row>
    <row r="4140" spans="1:6">
      <c r="A4140" s="19" t="s">
        <v>209</v>
      </c>
      <c r="B4140" s="1" t="s">
        <v>210</v>
      </c>
      <c r="C4140" t="str">
        <f>RIGHT(A4140,(LEN(A4140)-15))</f>
        <v>0</v>
      </c>
      <c r="F4140" s="19" t="s">
        <v>151</v>
      </c>
    </row>
    <row r="4141" spans="1:6">
      <c r="A4141" s="19" t="s">
        <v>211</v>
      </c>
      <c r="B4141" s="1" t="s">
        <v>212</v>
      </c>
      <c r="C4141" t="str">
        <f>RIGHT(A4141,(LEN(A4141)-15))</f>
        <v>3000</v>
      </c>
      <c r="F4141" s="19" t="str">
        <f>CONCATENATE("[td]",VLOOKUP(IF((COUNTA(D4114)&gt;0),D4114,VALUE(C4114)),'Lookup tables'!$A$2:$B$42,2,FALSE))</f>
        <v>[td]hyfsad</v>
      </c>
    </row>
    <row r="4142" spans="1:6">
      <c r="A4142" s="19" t="s">
        <v>430</v>
      </c>
      <c r="B4142" s="1" t="s">
        <v>214</v>
      </c>
      <c r="C4142" t="str">
        <f>RIGHT(A4142,(LEN(A4142)-5))</f>
        <v>1</v>
      </c>
      <c r="F4142" s="19" t="s">
        <v>215</v>
      </c>
    </row>
    <row r="4143" spans="1:6" ht="14.4">
      <c r="A4143" s="19" t="s">
        <v>240</v>
      </c>
      <c r="B4143" s="1" t="s">
        <v>217</v>
      </c>
      <c r="C4143" t="str">
        <f>RIGHT(A4143,(LEN(A4143)-8))</f>
        <v>0</v>
      </c>
      <c r="F4143" t="str">
        <f t="shared" ref="F4143:F4206" si="1168">IF((COUNTA(D4143)&gt;0),CONCATENATE("Övrigt: ",D4143),"")</f>
        <v/>
      </c>
    </row>
    <row r="4144" spans="1:6">
      <c r="A4144" s="19" t="s">
        <v>952</v>
      </c>
      <c r="B4144" s="11" t="s">
        <v>135</v>
      </c>
      <c r="C4144" s="19" t="str">
        <f>MID(A4144,8,(LEN(A4144)-8))</f>
        <v>274129942</v>
      </c>
      <c r="F4144" s="19" t="str">
        <f t="shared" ref="F4144:F4207" si="1169">CONCATENATE("[hr][b]",C4145,"[/b] ","[playerid=",C4144,"]")</f>
        <v>[hr][b]Roland 'Peps' Persson[/b] [playerid=274129942]</v>
      </c>
    </row>
    <row r="4145" spans="1:6" ht="14.4">
      <c r="A4145" s="19" t="s">
        <v>953</v>
      </c>
      <c r="B4145" s="11" t="s">
        <v>138</v>
      </c>
      <c r="C4145" s="19" t="str">
        <f>RIGHT(A4145,(LEN(A4145)-5))</f>
        <v>Roland 'Peps' Persson</v>
      </c>
      <c r="F4145" t="str">
        <f t="shared" ref="F4145" si="1170">CONCATENATE(C4146," år och ",C4147," dagar, TSI = ",C4161,", Lön = ",C4160)</f>
        <v>25 år och 98 dagar, TSI = 269390, Lön = 251400</v>
      </c>
    </row>
    <row r="4146" spans="1:6" ht="14.4">
      <c r="A4146" s="19" t="s">
        <v>398</v>
      </c>
      <c r="B4146" s="1" t="s">
        <v>140</v>
      </c>
      <c r="C4146" t="str">
        <f>RIGHT(A4146,(LEN(A4146)-4))</f>
        <v>25</v>
      </c>
      <c r="F4146" t="str">
        <f>CONCATENATE(VLOOKUP(IF((COUNTA(D4149)&gt;0),D4149,VALUE(C4149)),'Lookup tables'!$A$2:$B$42,2,FALSE)," form, ",VLOOKUP(IF((COUNTA(D4150)&gt;0),D4150,VALUE(C4150)),'Lookup tables'!$A$2:$B$42,2,FALSE)," kondition, ",VLOOKUP(IF((COUNTA(D4158)&gt;0),D4158,VALUE(C4158)),'Lookup tables'!$A$2:$B$42,2,FALSE)," rutin")</f>
        <v>fenomenal form, enastående kondition, enastående rutin</v>
      </c>
    </row>
    <row r="4147" spans="1:6" ht="14.4">
      <c r="A4147" s="19" t="s">
        <v>784</v>
      </c>
      <c r="B4147" s="1" t="s">
        <v>143</v>
      </c>
      <c r="C4147" t="str">
        <f>RIGHT(A4147,(LEN(A4147)-8))</f>
        <v>98</v>
      </c>
      <c r="F4147" t="str">
        <f>CONCATENATE(IF((COUNTA(C4170)&gt;0),CONCATENATE(C4170,", "),""),IF((LEN(C4177)&gt;0),CONCATENATE(VLOOKUP(VALUE(C4177),'Lookup tables'!$D$25:$E$27,2,FALSE),", "),""),CONCATENATE(VLOOKUP(VALUE(C4159),'Lookup tables'!$A$2:$B$42,2,FALSE)," ledarförmåga, "),CONCATENATE(VLOOKUP(C4172,'Lookup tables'!$D$29:$E$34,2,FALSE),", "),IF(AND((VALUE(C4148)&lt;0),(COUNTA(D4148)&lt;1)),"ingen skada",CONCATENATE("[b]skada +",IF((COUNTA(D4148)&gt;0),D4148,C4148),"[/b]")))</f>
        <v>enastående ledarförmåga, sympatisk kille, ingen skada</v>
      </c>
    </row>
    <row r="4148" spans="1:6" ht="14.4">
      <c r="A4148" s="19" t="s">
        <v>144</v>
      </c>
      <c r="B4148" s="1" t="s">
        <v>145</v>
      </c>
      <c r="C4148" t="str">
        <f t="shared" ref="C4148:C4166" si="1171">RIGHT(A4148,(LEN(A4148)-4))</f>
        <v>-1</v>
      </c>
      <c r="F4148" t="s">
        <v>146</v>
      </c>
    </row>
    <row r="4149" spans="1:6">
      <c r="A4149" s="19" t="s">
        <v>147</v>
      </c>
      <c r="B4149" s="1" t="s">
        <v>148</v>
      </c>
      <c r="C4149" t="str">
        <f t="shared" si="1171"/>
        <v>8</v>
      </c>
      <c r="F4149" s="19" t="str">
        <f t="shared" ref="F4149:F4212" si="1172">CONCATENATE("[th]",B4150)</f>
        <v>[th]Kondition</v>
      </c>
    </row>
    <row r="4150" spans="1:6">
      <c r="A4150" s="19" t="s">
        <v>223</v>
      </c>
      <c r="B4150" s="1" t="s">
        <v>150</v>
      </c>
      <c r="C4150" t="str">
        <f t="shared" si="1171"/>
        <v>7</v>
      </c>
      <c r="F4150" s="19" t="s">
        <v>151</v>
      </c>
    </row>
    <row r="4151" spans="1:6">
      <c r="A4151" s="19" t="s">
        <v>473</v>
      </c>
      <c r="B4151" s="1" t="s">
        <v>153</v>
      </c>
      <c r="C4151" t="str">
        <f t="shared" si="1171"/>
        <v>15</v>
      </c>
      <c r="F4151" s="19" t="str">
        <f>CONCATENATE("[td]",VLOOKUP(IF((COUNTA(D4150)&gt;0),D4150,VALUE(C4150)),'Lookup tables'!$A$2:$B$42,2,FALSE))</f>
        <v>[td]enastående</v>
      </c>
    </row>
    <row r="4152" spans="1:6">
      <c r="A4152" s="19" t="s">
        <v>949</v>
      </c>
      <c r="B4152" s="1" t="s">
        <v>155</v>
      </c>
      <c r="C4152" t="str">
        <f t="shared" si="1171"/>
        <v>11</v>
      </c>
      <c r="F4152" s="19" t="s">
        <v>141</v>
      </c>
    </row>
    <row r="4153" spans="1:6">
      <c r="A4153" s="19" t="s">
        <v>584</v>
      </c>
      <c r="B4153" s="1" t="s">
        <v>157</v>
      </c>
      <c r="C4153" t="str">
        <f t="shared" si="1171"/>
        <v>14</v>
      </c>
      <c r="F4153" s="19" t="str">
        <f t="shared" ref="F4153" si="1173">CONCATENATE("[th]",B4157)</f>
        <v>[th]Målvakt</v>
      </c>
    </row>
    <row r="4154" spans="1:6">
      <c r="A4154" s="19" t="s">
        <v>480</v>
      </c>
      <c r="B4154" s="1" t="s">
        <v>159</v>
      </c>
      <c r="C4154" t="str">
        <f t="shared" si="1171"/>
        <v>4</v>
      </c>
      <c r="F4154" s="19" t="s">
        <v>151</v>
      </c>
    </row>
    <row r="4155" spans="1:6">
      <c r="A4155" s="19" t="s">
        <v>417</v>
      </c>
      <c r="B4155" s="1" t="s">
        <v>161</v>
      </c>
      <c r="C4155" t="str">
        <f t="shared" si="1171"/>
        <v>2</v>
      </c>
      <c r="F4155" s="19" t="str">
        <f>CONCATENATE("[td]",VLOOKUP(IF((COUNTA(D4157)&gt;0),D4157,VALUE(C4157)),'Lookup tables'!$A$2:$B$42,2,FALSE))</f>
        <v>[td]katastrofal</v>
      </c>
    </row>
    <row r="4156" spans="1:6">
      <c r="A4156" s="19" t="s">
        <v>286</v>
      </c>
      <c r="B4156" s="1" t="s">
        <v>163</v>
      </c>
      <c r="C4156" t="str">
        <f t="shared" si="1171"/>
        <v>4</v>
      </c>
      <c r="F4156" s="19" t="s">
        <v>164</v>
      </c>
    </row>
    <row r="4157" spans="1:6">
      <c r="A4157" s="19" t="s">
        <v>287</v>
      </c>
      <c r="B4157" s="1" t="s">
        <v>166</v>
      </c>
      <c r="C4157" t="str">
        <f t="shared" si="1171"/>
        <v>1</v>
      </c>
      <c r="F4157" s="19" t="s">
        <v>136</v>
      </c>
    </row>
    <row r="4158" spans="1:6">
      <c r="A4158" s="19" t="s">
        <v>324</v>
      </c>
      <c r="B4158" s="1" t="s">
        <v>168</v>
      </c>
      <c r="C4158" t="str">
        <f t="shared" si="1171"/>
        <v>7</v>
      </c>
      <c r="F4158" s="19" t="str">
        <f t="shared" ref="F4158" si="1174">CONCATENATE("[th]",B4151)</f>
        <v>[th]Spelupplägg</v>
      </c>
    </row>
    <row r="4159" spans="1:6">
      <c r="A4159" s="19" t="s">
        <v>289</v>
      </c>
      <c r="B4159" s="1" t="s">
        <v>170</v>
      </c>
      <c r="C4159" t="str">
        <f t="shared" si="1171"/>
        <v>7</v>
      </c>
      <c r="F4159" s="19" t="s">
        <v>151</v>
      </c>
    </row>
    <row r="4160" spans="1:6">
      <c r="A4160" s="19" t="s">
        <v>954</v>
      </c>
      <c r="B4160" s="1" t="s">
        <v>172</v>
      </c>
      <c r="C4160" t="str">
        <f t="shared" si="1171"/>
        <v>251400</v>
      </c>
      <c r="F4160" s="19" t="str">
        <f>CONCATENATE("[td]",VLOOKUP(IF((COUNTA(D4151)&gt;0),D4151,VALUE(C4151)),'Lookup tables'!$A$2:$B$42,2,FALSE))</f>
        <v>[td]titanisk</v>
      </c>
    </row>
    <row r="4161" spans="1:6">
      <c r="A4161" s="19" t="s">
        <v>955</v>
      </c>
      <c r="B4161" s="1" t="s">
        <v>174</v>
      </c>
      <c r="C4161" t="str">
        <f t="shared" si="1171"/>
        <v>269390</v>
      </c>
      <c r="F4161" s="19" t="s">
        <v>141</v>
      </c>
    </row>
    <row r="4162" spans="1:6">
      <c r="A4162" s="19" t="s">
        <v>956</v>
      </c>
      <c r="B4162" s="1" t="s">
        <v>176</v>
      </c>
      <c r="C4162" t="str">
        <f t="shared" si="1171"/>
        <v>47</v>
      </c>
      <c r="F4162" s="19" t="str">
        <f t="shared" ref="F4162" si="1175">CONCATENATE("[th]",B4153)</f>
        <v>[th]Framspel</v>
      </c>
    </row>
    <row r="4163" spans="1:6">
      <c r="A4163" s="19" t="s">
        <v>177</v>
      </c>
      <c r="B4163" s="1" t="s">
        <v>178</v>
      </c>
      <c r="C4163" t="str">
        <f t="shared" si="1171"/>
        <v>0</v>
      </c>
      <c r="F4163" s="19" t="s">
        <v>151</v>
      </c>
    </row>
    <row r="4164" spans="1:6">
      <c r="A4164" s="19" t="s">
        <v>179</v>
      </c>
      <c r="B4164" s="1" t="s">
        <v>180</v>
      </c>
      <c r="C4164" t="str">
        <f t="shared" si="1171"/>
        <v>0</v>
      </c>
      <c r="F4164" s="19" t="str">
        <f>CONCATENATE("[td]",VLOOKUP(IF((COUNTA(D4153)&gt;0),D4153,VALUE(C4153)),'Lookup tables'!$A$2:$B$42,2,FALSE))</f>
        <v>[td]himmelsk</v>
      </c>
    </row>
    <row r="4165" spans="1:6">
      <c r="A4165" s="19" t="s">
        <v>181</v>
      </c>
      <c r="B4165" s="1" t="s">
        <v>182</v>
      </c>
      <c r="C4165" t="str">
        <f t="shared" si="1171"/>
        <v>0</v>
      </c>
      <c r="F4165" s="19" t="s">
        <v>164</v>
      </c>
    </row>
    <row r="4166" spans="1:6">
      <c r="A4166" s="19" t="s">
        <v>556</v>
      </c>
      <c r="B4166" s="1" t="s">
        <v>184</v>
      </c>
      <c r="C4166" t="str">
        <f t="shared" si="1171"/>
        <v>3</v>
      </c>
      <c r="F4166" s="19" t="s">
        <v>136</v>
      </c>
    </row>
    <row r="4167" spans="1:6">
      <c r="A4167" s="19" t="s">
        <v>185</v>
      </c>
      <c r="B4167" s="1" t="s">
        <v>186</v>
      </c>
      <c r="C4167" t="str">
        <f>RIGHT(A4167,(LEN(A4167)-10))</f>
        <v>1</v>
      </c>
      <c r="F4167" s="19" t="str">
        <f t="shared" ref="F4167" si="1176">CONCATENATE("[th]",B4154)</f>
        <v>[th]Ytter</v>
      </c>
    </row>
    <row r="4168" spans="1:6">
      <c r="A4168" s="19" t="s">
        <v>187</v>
      </c>
      <c r="B4168" s="1" t="s">
        <v>188</v>
      </c>
      <c r="C4168" t="str">
        <f>RIGHT(A4168,(LEN(A4168)-9))</f>
        <v>0</v>
      </c>
      <c r="F4168" s="19" t="s">
        <v>151</v>
      </c>
    </row>
    <row r="4169" spans="1:6">
      <c r="A4169" s="19" t="s">
        <v>611</v>
      </c>
      <c r="B4169" s="1" t="s">
        <v>190</v>
      </c>
      <c r="C4169" t="str">
        <f>RIGHT(A4169,(LEN(A4169)-11))</f>
        <v>1</v>
      </c>
      <c r="F4169" s="19" t="str">
        <f>CONCATENATE("[td]",VLOOKUP(IF((COUNTA(D4154)&gt;0),D4154,VALUE(C4154)),'Lookup tables'!$A$2:$B$42,2,FALSE))</f>
        <v>[td]hyfsad</v>
      </c>
    </row>
    <row r="4170" spans="1:6">
      <c r="A4170" s="19" t="s">
        <v>612</v>
      </c>
      <c r="B4170" s="1" t="s">
        <v>190</v>
      </c>
      <c r="F4170" s="19" t="s">
        <v>141</v>
      </c>
    </row>
    <row r="4171" spans="1:6">
      <c r="A4171" s="19" t="s">
        <v>330</v>
      </c>
      <c r="B4171" s="1" t="s">
        <v>193</v>
      </c>
      <c r="C4171" t="str">
        <f>RIGHT(A4171,(LEN(A4171)-11))</f>
        <v>2</v>
      </c>
      <c r="F4171" s="19" t="str">
        <f t="shared" ref="F4171" si="1177">CONCATENATE("[th]",B4156)</f>
        <v>[th]Försvar</v>
      </c>
    </row>
    <row r="4172" spans="1:6">
      <c r="A4172" s="19" t="s">
        <v>331</v>
      </c>
      <c r="B4172" s="1" t="s">
        <v>193</v>
      </c>
      <c r="C4172" t="str">
        <f>RIGHT(A4172,(LEN(A4172)-16))</f>
        <v>pleasant guy</v>
      </c>
      <c r="F4172" s="19" t="s">
        <v>151</v>
      </c>
    </row>
    <row r="4173" spans="1:6">
      <c r="A4173" s="19" t="s">
        <v>195</v>
      </c>
      <c r="B4173" s="1" t="s">
        <v>196</v>
      </c>
      <c r="C4173" t="str">
        <f>RIGHT(A4173,(LEN(A4173)-8))</f>
        <v>2</v>
      </c>
      <c r="F4173" s="19" t="str">
        <f>CONCATENATE("[td]",VLOOKUP(IF((COUNTA(D4156)&gt;0),D4156,VALUE(C4156)),'Lookup tables'!$A$2:$B$42,2,FALSE))</f>
        <v>[td]hyfsad</v>
      </c>
    </row>
    <row r="4174" spans="1:6">
      <c r="A4174" s="19" t="s">
        <v>197</v>
      </c>
      <c r="B4174" s="1" t="s">
        <v>196</v>
      </c>
      <c r="C4174" t="str">
        <f>RIGHT(A4174,(LEN(A4174)-13))</f>
        <v>honest</v>
      </c>
      <c r="F4174" s="19" t="s">
        <v>164</v>
      </c>
    </row>
    <row r="4175" spans="1:6">
      <c r="A4175" s="19" t="s">
        <v>295</v>
      </c>
      <c r="B4175" s="1" t="s">
        <v>199</v>
      </c>
      <c r="C4175" t="str">
        <f>RIGHT(A4175,(LEN(A4175)-15))</f>
        <v>3</v>
      </c>
      <c r="F4175" s="19" t="s">
        <v>136</v>
      </c>
    </row>
    <row r="4176" spans="1:6">
      <c r="A4176" s="19" t="s">
        <v>296</v>
      </c>
      <c r="B4176" s="1" t="s">
        <v>199</v>
      </c>
      <c r="C4176" t="str">
        <f>RIGHT(A4176,(LEN(A4176)-20))</f>
        <v>temperamental</v>
      </c>
      <c r="F4176" s="19" t="str">
        <f t="shared" ref="F4176" si="1178">CONCATENATE("[th]",B4152)</f>
        <v>[th]Målgörare</v>
      </c>
    </row>
    <row r="4177" spans="1:6">
      <c r="A4177" s="19" t="s">
        <v>237</v>
      </c>
      <c r="B4177" s="1" t="s">
        <v>202</v>
      </c>
      <c r="C4177" t="str">
        <f>RIGHT(A4177,(LEN(A4177)-12))</f>
        <v/>
      </c>
      <c r="F4177" s="19" t="s">
        <v>151</v>
      </c>
    </row>
    <row r="4178" spans="1:6">
      <c r="A4178" s="19" t="s">
        <v>238</v>
      </c>
      <c r="B4178" s="1" t="s">
        <v>204</v>
      </c>
      <c r="C4178" t="str">
        <f>RIGHT(A4178,(LEN(A4178)-13))</f>
        <v/>
      </c>
      <c r="F4178" s="19" t="str">
        <f>CONCATENATE("[td]",VLOOKUP(IF((COUNTA(D4152)&gt;0),D4152,VALUE(C4152)),'Lookup tables'!$A$2:$B$42,2,FALSE))</f>
        <v>[td]gudabenådad</v>
      </c>
    </row>
    <row r="4179" spans="1:6">
      <c r="A4179" s="19" t="s">
        <v>205</v>
      </c>
      <c r="B4179" s="1" t="s">
        <v>206</v>
      </c>
      <c r="C4179" t="str">
        <f>RIGHT(A4179,(LEN(A4179)-7))</f>
        <v>0</v>
      </c>
      <c r="F4179" s="19" t="s">
        <v>141</v>
      </c>
    </row>
    <row r="4180" spans="1:6">
      <c r="A4180" s="19" t="s">
        <v>957</v>
      </c>
      <c r="B4180" s="1" t="s">
        <v>208</v>
      </c>
      <c r="C4180" t="str">
        <f>RIGHT(A4180,(LEN(A4180)-13))</f>
        <v>61</v>
      </c>
      <c r="F4180" s="19" t="str">
        <f t="shared" ref="F4180" si="1179">CONCATENATE("[th]",B4155)</f>
        <v>[th]Fasta situationer</v>
      </c>
    </row>
    <row r="4181" spans="1:6">
      <c r="A4181" s="19" t="s">
        <v>209</v>
      </c>
      <c r="B4181" s="1" t="s">
        <v>210</v>
      </c>
      <c r="C4181" t="str">
        <f>RIGHT(A4181,(LEN(A4181)-15))</f>
        <v>0</v>
      </c>
      <c r="F4181" s="19" t="s">
        <v>151</v>
      </c>
    </row>
    <row r="4182" spans="1:6">
      <c r="A4182" s="19" t="s">
        <v>211</v>
      </c>
      <c r="B4182" s="1" t="s">
        <v>212</v>
      </c>
      <c r="C4182" t="str">
        <f>RIGHT(A4182,(LEN(A4182)-15))</f>
        <v>3000</v>
      </c>
      <c r="F4182" s="19" t="str">
        <f>CONCATENATE("[td]",VLOOKUP(IF((COUNTA(D4155)&gt;0),D4155,VALUE(C4155)),'Lookup tables'!$A$2:$B$42,2,FALSE))</f>
        <v>[td]usel</v>
      </c>
    </row>
    <row r="4183" spans="1:6">
      <c r="A4183" s="19" t="s">
        <v>239</v>
      </c>
      <c r="B4183" s="1" t="s">
        <v>214</v>
      </c>
      <c r="C4183" t="str">
        <f>RIGHT(A4183,(LEN(A4183)-5))</f>
        <v>0</v>
      </c>
      <c r="F4183" s="19" t="s">
        <v>215</v>
      </c>
    </row>
    <row r="4184" spans="1:6" ht="14.4">
      <c r="A4184" s="19" t="s">
        <v>240</v>
      </c>
      <c r="B4184" s="1" t="s">
        <v>217</v>
      </c>
      <c r="C4184" t="str">
        <f>RIGHT(A4184,(LEN(A4184)-8))</f>
        <v>0</v>
      </c>
      <c r="F4184" t="str">
        <f t="shared" ref="F4184:F4215" si="1180">IF((COUNTA(D4184)&gt;0),CONCATENATE("Övrigt: ",D4184),"")</f>
        <v/>
      </c>
    </row>
    <row r="4185" spans="1:6">
      <c r="A4185" s="19" t="s">
        <v>316</v>
      </c>
      <c r="B4185" s="11" t="s">
        <v>135</v>
      </c>
      <c r="C4185" s="19" t="str">
        <f>MID(A4185,8,(LEN(A4185)-8))</f>
        <v>249793996</v>
      </c>
      <c r="F4185" s="19" t="str">
        <f t="shared" ref="F4185:F4216" si="1181">CONCATENATE("[hr][b]",C4186,"[/b] ","[playerid=",C4185,"]")</f>
        <v>[hr][b]Stefan Bladborn[/b] [playerid=249793996]</v>
      </c>
    </row>
    <row r="4186" spans="1:6" ht="14.4">
      <c r="A4186" s="19" t="s">
        <v>317</v>
      </c>
      <c r="B4186" s="11" t="s">
        <v>138</v>
      </c>
      <c r="C4186" s="19" t="str">
        <f>RIGHT(A4186,(LEN(A4186)-5))</f>
        <v>Stefan Bladborn</v>
      </c>
      <c r="F4186" t="str">
        <f t="shared" ref="F4186" si="1182">CONCATENATE(C4187," år och ",C4188," dagar, TSI = ",C4202,", Lön = ",C4201)</f>
        <v>27 år och 84 dagar, TSI = 186270, Lön = 499300</v>
      </c>
    </row>
    <row r="4187" spans="1:6" ht="14.4">
      <c r="A4187" s="19" t="s">
        <v>220</v>
      </c>
      <c r="B4187" s="1" t="s">
        <v>140</v>
      </c>
      <c r="C4187" t="str">
        <f>RIGHT(A4187,(LEN(A4187)-4))</f>
        <v>27</v>
      </c>
      <c r="F4187" t="str">
        <f>CONCATENATE(VLOOKUP(IF((COUNTA(D4190)&gt;0),D4190,VALUE(C4190)),'Lookup tables'!$A$2:$B$42,2,FALSE)," form, ",VLOOKUP(IF((COUNTA(D4191)&gt;0),D4191,VALUE(C4191)),'Lookup tables'!$A$2:$B$42,2,FALSE)," kondition, ",VLOOKUP(IF((COUNTA(D4199)&gt;0),D4199,VALUE(C4199)),'Lookup tables'!$A$2:$B$42,2,FALSE)," rutin")</f>
        <v>bra form, enastående kondition, fenomenal rutin</v>
      </c>
    </row>
    <row r="4188" spans="1:6" ht="14.4">
      <c r="A4188" s="19" t="s">
        <v>659</v>
      </c>
      <c r="B4188" s="1" t="s">
        <v>143</v>
      </c>
      <c r="C4188" t="str">
        <f>RIGHT(A4188,(LEN(A4188)-8))</f>
        <v>84</v>
      </c>
      <c r="F4188" t="str">
        <f>CONCATENATE(IF((COUNTA(C4211)&gt;0),CONCATENATE(C4211,", "),""),IF((LEN(C4218)&gt;0),CONCATENATE(VLOOKUP(VALUE(C4218),'Lookup tables'!$D$25:$E$27,2,FALSE),", "),""),CONCATENATE(VLOOKUP(VALUE(C4200),'Lookup tables'!$A$2:$B$42,2,FALSE)," ledarförmåga, "),CONCATENATE(VLOOKUP(C4213,'Lookup tables'!$D$29:$E$34,2,FALSE),", "),IF(AND((VALUE(C4189)&lt;0),(COUNTA(D4189)&lt;1)),"ingen skada",CONCATENATE("[b]skada +",IF((COUNTA(D4189)&gt;0),D4189,C4189),"[/b]")))</f>
        <v>ypperlig ledarförmåga, sympatisk kille, ingen skada</v>
      </c>
    </row>
    <row r="4189" spans="1:6" ht="14.4">
      <c r="A4189" s="19" t="s">
        <v>144</v>
      </c>
      <c r="B4189" s="1" t="s">
        <v>145</v>
      </c>
      <c r="C4189" t="str">
        <f t="shared" ref="C4189:C4207" si="1183">RIGHT(A4189,(LEN(A4189)-4))</f>
        <v>-1</v>
      </c>
      <c r="F4189" t="s">
        <v>146</v>
      </c>
    </row>
    <row r="4190" spans="1:6">
      <c r="A4190" s="19" t="s">
        <v>280</v>
      </c>
      <c r="B4190" s="1" t="s">
        <v>148</v>
      </c>
      <c r="C4190" t="str">
        <f t="shared" si="1183"/>
        <v>5</v>
      </c>
      <c r="F4190" s="19" t="str">
        <f t="shared" ref="F4190:F4221" si="1184">CONCATENATE("[th]",B4191)</f>
        <v>[th]Kondition</v>
      </c>
    </row>
    <row r="4191" spans="1:6">
      <c r="A4191" s="19" t="s">
        <v>223</v>
      </c>
      <c r="B4191" s="1" t="s">
        <v>150</v>
      </c>
      <c r="C4191" t="str">
        <f t="shared" si="1183"/>
        <v>7</v>
      </c>
      <c r="F4191" s="19" t="s">
        <v>151</v>
      </c>
    </row>
    <row r="4192" spans="1:6">
      <c r="A4192" s="19" t="s">
        <v>319</v>
      </c>
      <c r="B4192" s="1" t="s">
        <v>153</v>
      </c>
      <c r="C4192" t="str">
        <f t="shared" si="1183"/>
        <v>10</v>
      </c>
      <c r="F4192" s="19" t="str">
        <f>CONCATENATE("[td]",VLOOKUP(IF((COUNTA(D4191)&gt;0),D4191,VALUE(C4191)),'Lookup tables'!$A$2:$B$42,2,FALSE))</f>
        <v>[td]enastående</v>
      </c>
    </row>
    <row r="4193" spans="1:6">
      <c r="A4193" s="19" t="s">
        <v>320</v>
      </c>
      <c r="B4193" s="1" t="s">
        <v>155</v>
      </c>
      <c r="C4193" t="str">
        <f t="shared" si="1183"/>
        <v>4</v>
      </c>
      <c r="F4193" s="19" t="s">
        <v>141</v>
      </c>
    </row>
    <row r="4194" spans="1:6">
      <c r="A4194" s="19" t="s">
        <v>321</v>
      </c>
      <c r="B4194" s="1" t="s">
        <v>157</v>
      </c>
      <c r="C4194" t="str">
        <f t="shared" si="1183"/>
        <v>7</v>
      </c>
      <c r="F4194" s="19" t="str">
        <f t="shared" ref="F4194" si="1185">CONCATENATE("[th]",B4198)</f>
        <v>[th]Målvakt</v>
      </c>
    </row>
    <row r="4195" spans="1:6">
      <c r="A4195" s="19" t="s">
        <v>322</v>
      </c>
      <c r="B4195" s="1" t="s">
        <v>159</v>
      </c>
      <c r="C4195" t="str">
        <f t="shared" si="1183"/>
        <v>10</v>
      </c>
      <c r="F4195" s="19" t="s">
        <v>151</v>
      </c>
    </row>
    <row r="4196" spans="1:6">
      <c r="A4196" s="19" t="s">
        <v>285</v>
      </c>
      <c r="B4196" s="1" t="s">
        <v>161</v>
      </c>
      <c r="C4196" t="str">
        <f t="shared" si="1183"/>
        <v>8</v>
      </c>
      <c r="F4196" s="19" t="str">
        <f>CONCATENATE("[td]",VLOOKUP(IF((COUNTA(D4198)&gt;0),D4198,VALUE(C4198)),'Lookup tables'!$A$2:$B$42,2,FALSE))</f>
        <v>[td]katastrofal</v>
      </c>
    </row>
    <row r="4197" spans="1:6">
      <c r="A4197" s="19" t="s">
        <v>323</v>
      </c>
      <c r="B4197" s="1" t="s">
        <v>163</v>
      </c>
      <c r="C4197" t="str">
        <f t="shared" si="1183"/>
        <v>16</v>
      </c>
      <c r="F4197" s="19" t="s">
        <v>164</v>
      </c>
    </row>
    <row r="4198" spans="1:6">
      <c r="A4198" s="19" t="s">
        <v>287</v>
      </c>
      <c r="B4198" s="1" t="s">
        <v>166</v>
      </c>
      <c r="C4198" t="str">
        <f t="shared" si="1183"/>
        <v>1</v>
      </c>
      <c r="F4198" s="19" t="s">
        <v>136</v>
      </c>
    </row>
    <row r="4199" spans="1:6">
      <c r="A4199" s="19" t="s">
        <v>228</v>
      </c>
      <c r="B4199" s="1" t="s">
        <v>168</v>
      </c>
      <c r="C4199" t="str">
        <f t="shared" si="1183"/>
        <v>8</v>
      </c>
      <c r="F4199" s="19" t="str">
        <f t="shared" ref="F4199" si="1186">CONCATENATE("[th]",B4192)</f>
        <v>[th]Spelupplägg</v>
      </c>
    </row>
    <row r="4200" spans="1:6">
      <c r="A4200" s="19" t="s">
        <v>169</v>
      </c>
      <c r="B4200" s="1" t="s">
        <v>170</v>
      </c>
      <c r="C4200" t="str">
        <f t="shared" si="1183"/>
        <v>6</v>
      </c>
      <c r="F4200" s="19" t="s">
        <v>151</v>
      </c>
    </row>
    <row r="4201" spans="1:6">
      <c r="A4201" s="19" t="s">
        <v>325</v>
      </c>
      <c r="B4201" s="1" t="s">
        <v>172</v>
      </c>
      <c r="C4201" t="str">
        <f t="shared" si="1183"/>
        <v>499300</v>
      </c>
      <c r="F4201" s="19" t="str">
        <f>CONCATENATE("[td]",VLOOKUP(IF((COUNTA(D4192)&gt;0),D4192,VALUE(C4192)),'Lookup tables'!$A$2:$B$42,2,FALSE))</f>
        <v>[td]legendarisk</v>
      </c>
    </row>
    <row r="4202" spans="1:6">
      <c r="A4202" s="19" t="s">
        <v>326</v>
      </c>
      <c r="B4202" s="1" t="s">
        <v>174</v>
      </c>
      <c r="C4202" t="str">
        <f t="shared" si="1183"/>
        <v>186270</v>
      </c>
      <c r="F4202" s="19" t="s">
        <v>141</v>
      </c>
    </row>
    <row r="4203" spans="1:6">
      <c r="A4203" s="19" t="s">
        <v>385</v>
      </c>
      <c r="B4203" s="1" t="s">
        <v>176</v>
      </c>
      <c r="C4203" t="str">
        <f t="shared" si="1183"/>
        <v>21</v>
      </c>
      <c r="F4203" s="19" t="str">
        <f t="shared" ref="F4203" si="1187">CONCATENATE("[th]",B4194)</f>
        <v>[th]Framspel</v>
      </c>
    </row>
    <row r="4204" spans="1:6">
      <c r="A4204" s="19" t="s">
        <v>177</v>
      </c>
      <c r="B4204" s="1" t="s">
        <v>178</v>
      </c>
      <c r="C4204" t="str">
        <f t="shared" si="1183"/>
        <v>0</v>
      </c>
      <c r="F4204" s="19" t="s">
        <v>151</v>
      </c>
    </row>
    <row r="4205" spans="1:6">
      <c r="A4205" s="19" t="s">
        <v>179</v>
      </c>
      <c r="B4205" s="1" t="s">
        <v>180</v>
      </c>
      <c r="C4205" t="str">
        <f t="shared" si="1183"/>
        <v>0</v>
      </c>
      <c r="F4205" s="19" t="str">
        <f>CONCATENATE("[td]",VLOOKUP(IF((COUNTA(D4194)&gt;0),D4194,VALUE(C4194)),'Lookup tables'!$A$2:$B$42,2,FALSE))</f>
        <v>[td]enastående</v>
      </c>
    </row>
    <row r="4206" spans="1:6">
      <c r="A4206" s="19" t="s">
        <v>181</v>
      </c>
      <c r="B4206" s="1" t="s">
        <v>182</v>
      </c>
      <c r="C4206" t="str">
        <f t="shared" si="1183"/>
        <v>0</v>
      </c>
      <c r="F4206" s="19" t="s">
        <v>164</v>
      </c>
    </row>
    <row r="4207" spans="1:6">
      <c r="A4207" s="19" t="s">
        <v>183</v>
      </c>
      <c r="B4207" s="1" t="s">
        <v>184</v>
      </c>
      <c r="C4207" t="str">
        <f t="shared" si="1183"/>
        <v>0</v>
      </c>
      <c r="F4207" s="19" t="s">
        <v>136</v>
      </c>
    </row>
    <row r="4208" spans="1:6">
      <c r="A4208" s="19" t="s">
        <v>185</v>
      </c>
      <c r="B4208" s="1" t="s">
        <v>186</v>
      </c>
      <c r="C4208" t="str">
        <f>RIGHT(A4208,(LEN(A4208)-10))</f>
        <v>1</v>
      </c>
      <c r="F4208" s="19" t="str">
        <f t="shared" ref="F4208" si="1188">CONCATENATE("[th]",B4195)</f>
        <v>[th]Ytter</v>
      </c>
    </row>
    <row r="4209" spans="1:6">
      <c r="A4209" s="19" t="s">
        <v>187</v>
      </c>
      <c r="B4209" s="1" t="s">
        <v>188</v>
      </c>
      <c r="C4209" t="str">
        <f>RIGHT(A4209,(LEN(A4209)-9))</f>
        <v>0</v>
      </c>
      <c r="F4209" s="19" t="s">
        <v>151</v>
      </c>
    </row>
    <row r="4210" spans="1:6">
      <c r="A4210" s="19" t="s">
        <v>328</v>
      </c>
      <c r="B4210" s="1" t="s">
        <v>190</v>
      </c>
      <c r="C4210" t="str">
        <f>RIGHT(A4210,(LEN(A4210)-11))</f>
        <v>3</v>
      </c>
      <c r="F4210" s="19" t="str">
        <f>CONCATENATE("[td]",VLOOKUP(IF((COUNTA(D4195)&gt;0),D4195,VALUE(C4195)),'Lookup tables'!$A$2:$B$42,2,FALSE))</f>
        <v>[td]legendarisk</v>
      </c>
    </row>
    <row r="4211" spans="1:6">
      <c r="A4211" s="19" t="s">
        <v>329</v>
      </c>
      <c r="B4211" s="1" t="s">
        <v>190</v>
      </c>
      <c r="F4211" s="19" t="s">
        <v>141</v>
      </c>
    </row>
    <row r="4212" spans="1:6">
      <c r="A4212" s="19" t="s">
        <v>330</v>
      </c>
      <c r="B4212" s="1" t="s">
        <v>193</v>
      </c>
      <c r="C4212" t="str">
        <f>RIGHT(A4212,(LEN(A4212)-11))</f>
        <v>2</v>
      </c>
      <c r="F4212" s="19" t="str">
        <f t="shared" ref="F4212" si="1189">CONCATENATE("[th]",B4197)</f>
        <v>[th]Försvar</v>
      </c>
    </row>
    <row r="4213" spans="1:6">
      <c r="A4213" s="19" t="s">
        <v>331</v>
      </c>
      <c r="B4213" s="1" t="s">
        <v>193</v>
      </c>
      <c r="C4213" t="str">
        <f>RIGHT(A4213,(LEN(A4213)-16))</f>
        <v>pleasant guy</v>
      </c>
      <c r="F4213" s="19" t="s">
        <v>151</v>
      </c>
    </row>
    <row r="4214" spans="1:6">
      <c r="A4214" s="19" t="s">
        <v>235</v>
      </c>
      <c r="B4214" s="1" t="s">
        <v>196</v>
      </c>
      <c r="C4214" t="str">
        <f>RIGHT(A4214,(LEN(A4214)-8))</f>
        <v>3</v>
      </c>
      <c r="F4214" s="19" t="str">
        <f>CONCATENATE("[td]",VLOOKUP(IF((COUNTA(D4197)&gt;0),D4197,VALUE(C4197)),'Lookup tables'!$A$2:$B$42,2,FALSE))</f>
        <v>[td]utomjordisk</v>
      </c>
    </row>
    <row r="4215" spans="1:6">
      <c r="A4215" s="19" t="s">
        <v>236</v>
      </c>
      <c r="B4215" s="1" t="s">
        <v>196</v>
      </c>
      <c r="C4215" t="str">
        <f>RIGHT(A4215,(LEN(A4215)-13))</f>
        <v>upright</v>
      </c>
      <c r="F4215" s="19" t="s">
        <v>164</v>
      </c>
    </row>
    <row r="4216" spans="1:6">
      <c r="A4216" s="19" t="s">
        <v>295</v>
      </c>
      <c r="B4216" s="1" t="s">
        <v>199</v>
      </c>
      <c r="C4216" t="str">
        <f>RIGHT(A4216,(LEN(A4216)-15))</f>
        <v>3</v>
      </c>
      <c r="F4216" s="19" t="s">
        <v>136</v>
      </c>
    </row>
    <row r="4217" spans="1:6">
      <c r="A4217" s="19" t="s">
        <v>296</v>
      </c>
      <c r="B4217" s="1" t="s">
        <v>199</v>
      </c>
      <c r="C4217" t="str">
        <f>RIGHT(A4217,(LEN(A4217)-20))</f>
        <v>temperamental</v>
      </c>
      <c r="F4217" s="19" t="str">
        <f t="shared" ref="F4217" si="1190">CONCATENATE("[th]",B4193)</f>
        <v>[th]Målgörare</v>
      </c>
    </row>
    <row r="4218" spans="1:6">
      <c r="A4218" s="19" t="s">
        <v>237</v>
      </c>
      <c r="B4218" s="1" t="s">
        <v>202</v>
      </c>
      <c r="C4218" t="str">
        <f>RIGHT(A4218,(LEN(A4218)-12))</f>
        <v/>
      </c>
      <c r="F4218" s="19" t="s">
        <v>151</v>
      </c>
    </row>
    <row r="4219" spans="1:6">
      <c r="A4219" s="19" t="s">
        <v>238</v>
      </c>
      <c r="B4219" s="1" t="s">
        <v>204</v>
      </c>
      <c r="C4219" t="str">
        <f>RIGHT(A4219,(LEN(A4219)-13))</f>
        <v/>
      </c>
      <c r="F4219" s="19" t="str">
        <f>CONCATENATE("[td]",VLOOKUP(IF((COUNTA(D4193)&gt;0),D4193,VALUE(C4193)),'Lookup tables'!$A$2:$B$42,2,FALSE))</f>
        <v>[td]hyfsad</v>
      </c>
    </row>
    <row r="4220" spans="1:6">
      <c r="A4220" s="19" t="s">
        <v>205</v>
      </c>
      <c r="B4220" s="1" t="s">
        <v>206</v>
      </c>
      <c r="C4220" t="str">
        <f>RIGHT(A4220,(LEN(A4220)-7))</f>
        <v>0</v>
      </c>
      <c r="F4220" s="19" t="s">
        <v>141</v>
      </c>
    </row>
    <row r="4221" spans="1:6">
      <c r="A4221" s="19"/>
      <c r="B4221" s="1" t="s">
        <v>208</v>
      </c>
      <c r="C4221" t="e">
        <f>RIGHT(A4221,(LEN(A4221)-13))</f>
        <v>#VALUE!</v>
      </c>
      <c r="F4221" s="19" t="str">
        <f t="shared" ref="F4221" si="1191">CONCATENATE("[th]",B4196)</f>
        <v>[th]Fasta situationer</v>
      </c>
    </row>
    <row r="4222" spans="1:6">
      <c r="A4222" s="19" t="s">
        <v>209</v>
      </c>
      <c r="B4222" s="1" t="s">
        <v>210</v>
      </c>
      <c r="C4222" t="str">
        <f>RIGHT(A4222,(LEN(A4222)-15))</f>
        <v>0</v>
      </c>
      <c r="F4222" s="19" t="s">
        <v>151</v>
      </c>
    </row>
    <row r="4223" spans="1:6">
      <c r="A4223" s="19" t="s">
        <v>211</v>
      </c>
      <c r="B4223" s="1" t="s">
        <v>212</v>
      </c>
      <c r="C4223" t="str">
        <f>RIGHT(A4223,(LEN(A4223)-15))</f>
        <v>3000</v>
      </c>
      <c r="F4223" s="19" t="str">
        <f>CONCATENATE("[td]",VLOOKUP(IF((COUNTA(D4196)&gt;0),D4196,VALUE(C4196)),'Lookup tables'!$A$2:$B$42,2,FALSE))</f>
        <v>[td]fenomenal</v>
      </c>
    </row>
    <row r="4224" spans="1:6">
      <c r="A4224" s="19" t="s">
        <v>430</v>
      </c>
      <c r="B4224" s="1" t="s">
        <v>214</v>
      </c>
      <c r="C4224" t="str">
        <f>RIGHT(A4224,(LEN(A4224)-5))</f>
        <v>1</v>
      </c>
      <c r="F4224" s="19" t="s">
        <v>215</v>
      </c>
    </row>
    <row r="4225" spans="1:6" ht="14.4">
      <c r="A4225" s="19" t="s">
        <v>332</v>
      </c>
      <c r="B4225" s="1" t="s">
        <v>217</v>
      </c>
      <c r="C4225" t="str">
        <f>RIGHT(A4225,(LEN(A4225)-8))</f>
        <v>1</v>
      </c>
      <c r="F4225" t="str">
        <f t="shared" ref="F4225:F4256" si="1192">IF((COUNTA(D4225)&gt;0),CONCATENATE("Övrigt: ",D4225),"")</f>
        <v/>
      </c>
    </row>
    <row r="4226" spans="1:6">
      <c r="A4226" s="19" t="s">
        <v>958</v>
      </c>
      <c r="B4226" s="11" t="s">
        <v>135</v>
      </c>
      <c r="C4226" s="19" t="str">
        <f>MID(A4226,8,(LEN(A4226)-8))</f>
        <v>242687866</v>
      </c>
      <c r="F4226" s="19" t="str">
        <f t="shared" ref="F4226:F4257" si="1193">CONCATENATE("[hr][b]",C4227,"[/b] ","[playerid=",C4226,"]")</f>
        <v>[hr][b]Svante Rogersson[/b] [playerid=242687866]</v>
      </c>
    </row>
    <row r="4227" spans="1:6" ht="14.4">
      <c r="A4227" s="19" t="s">
        <v>959</v>
      </c>
      <c r="B4227" s="11" t="s">
        <v>138</v>
      </c>
      <c r="C4227" s="19" t="str">
        <f>RIGHT(A4227,(LEN(A4227)-5))</f>
        <v>Svante Rogersson</v>
      </c>
      <c r="F4227" t="str">
        <f t="shared" ref="F4227" si="1194">CONCATENATE(C4228," år och ",C4229," dagar, TSI = ",C4243,", Lön = ",C4242)</f>
        <v>28 år och 65 dagar, TSI = 321830, Lön = 474200</v>
      </c>
    </row>
    <row r="4228" spans="1:6" ht="14.4">
      <c r="A4228" s="19" t="s">
        <v>335</v>
      </c>
      <c r="B4228" s="1" t="s">
        <v>140</v>
      </c>
      <c r="C4228" t="str">
        <f>RIGHT(A4228,(LEN(A4228)-4))</f>
        <v>28</v>
      </c>
      <c r="F4228" t="str">
        <f>CONCATENATE(VLOOKUP(IF((COUNTA(D4231)&gt;0),D4231,VALUE(C4231)),'Lookup tables'!$A$2:$B$42,2,FALSE)," form, ",VLOOKUP(IF((COUNTA(D4232)&gt;0),D4232,VALUE(C4232)),'Lookup tables'!$A$2:$B$42,2,FALSE)," kondition, ",VLOOKUP(IF((COUNTA(D4240)&gt;0),D4240,VALUE(C4240)),'Lookup tables'!$A$2:$B$42,2,FALSE)," rutin")</f>
        <v>ypperlig form, fenomenal kondition, legendarisk rutin</v>
      </c>
    </row>
    <row r="4229" spans="1:6" ht="14.4">
      <c r="A4229" s="19" t="s">
        <v>960</v>
      </c>
      <c r="B4229" s="1" t="s">
        <v>143</v>
      </c>
      <c r="C4229" t="str">
        <f>RIGHT(A4229,(LEN(A4229)-8))</f>
        <v>65</v>
      </c>
      <c r="F4229" t="str">
        <f>CONCATENATE(IF((COUNTA(C4252)&gt;0),CONCATENATE(C4252,", "),""),IF((LEN(C4259)&gt;0),CONCATENATE(VLOOKUP(VALUE(C4259),'Lookup tables'!$D$25:$E$27,2,FALSE),", "),""),CONCATENATE(VLOOKUP(VALUE(C4241),'Lookup tables'!$A$2:$B$42,2,FALSE)," ledarförmåga, "),CONCATENATE(VLOOKUP(C4254,'Lookup tables'!$D$29:$E$34,2,FALSE),", "),IF(AND((VALUE(C4230)&lt;0),(COUNTA(D4230)&lt;1)),"ingen skada",CONCATENATE("[b]skada +",IF((COUNTA(D4230)&gt;0),D4230,C4230),"[/b]")))</f>
        <v>hyfsad ledarförmåga, kontroversiell person, ingen skada</v>
      </c>
    </row>
    <row r="4230" spans="1:6" ht="14.4">
      <c r="A4230" s="19" t="s">
        <v>144</v>
      </c>
      <c r="B4230" s="1" t="s">
        <v>145</v>
      </c>
      <c r="C4230" t="str">
        <f t="shared" ref="C4230:C4248" si="1195">RIGHT(A4230,(LEN(A4230)-4))</f>
        <v>-1</v>
      </c>
      <c r="F4230" t="s">
        <v>146</v>
      </c>
    </row>
    <row r="4231" spans="1:6">
      <c r="A4231" s="19" t="s">
        <v>222</v>
      </c>
      <c r="B4231" s="1" t="s">
        <v>148</v>
      </c>
      <c r="C4231" t="str">
        <f t="shared" si="1195"/>
        <v>6</v>
      </c>
      <c r="F4231" s="19" t="str">
        <f t="shared" ref="F4231:F4262" si="1196">CONCATENATE("[th]",B4232)</f>
        <v>[th]Kondition</v>
      </c>
    </row>
    <row r="4232" spans="1:6">
      <c r="A4232" s="19" t="s">
        <v>370</v>
      </c>
      <c r="B4232" s="1" t="s">
        <v>150</v>
      </c>
      <c r="C4232" t="str">
        <f t="shared" si="1195"/>
        <v>8</v>
      </c>
      <c r="F4232" s="19" t="s">
        <v>151</v>
      </c>
    </row>
    <row r="4233" spans="1:6">
      <c r="A4233" s="19" t="s">
        <v>832</v>
      </c>
      <c r="B4233" s="1" t="s">
        <v>153</v>
      </c>
      <c r="C4233" t="str">
        <f t="shared" si="1195"/>
        <v>16</v>
      </c>
      <c r="F4233" s="19" t="str">
        <f>CONCATENATE("[td]",VLOOKUP(IF((COUNTA(D4232)&gt;0),D4232,VALUE(C4232)),'Lookup tables'!$A$2:$B$42,2,FALSE))</f>
        <v>[td]fenomenal</v>
      </c>
    </row>
    <row r="4234" spans="1:6">
      <c r="A4234" s="19" t="s">
        <v>938</v>
      </c>
      <c r="B4234" s="1" t="s">
        <v>155</v>
      </c>
      <c r="C4234" t="str">
        <f t="shared" si="1195"/>
        <v>10</v>
      </c>
      <c r="F4234" s="19" t="s">
        <v>141</v>
      </c>
    </row>
    <row r="4235" spans="1:6">
      <c r="A4235" s="19" t="s">
        <v>907</v>
      </c>
      <c r="B4235" s="1" t="s">
        <v>157</v>
      </c>
      <c r="C4235" t="str">
        <f t="shared" si="1195"/>
        <v>15</v>
      </c>
      <c r="F4235" s="19" t="str">
        <f t="shared" ref="F4235" si="1197">CONCATENATE("[th]",B4239)</f>
        <v>[th]Målvakt</v>
      </c>
    </row>
    <row r="4236" spans="1:6">
      <c r="A4236" s="19" t="s">
        <v>663</v>
      </c>
      <c r="B4236" s="1" t="s">
        <v>159</v>
      </c>
      <c r="C4236" t="str">
        <f t="shared" si="1195"/>
        <v>7</v>
      </c>
      <c r="F4236" s="19" t="s">
        <v>151</v>
      </c>
    </row>
    <row r="4237" spans="1:6">
      <c r="A4237" s="19" t="s">
        <v>359</v>
      </c>
      <c r="B4237" s="1" t="s">
        <v>161</v>
      </c>
      <c r="C4237" t="str">
        <f t="shared" si="1195"/>
        <v>3</v>
      </c>
      <c r="F4237" s="19" t="str">
        <f>CONCATENATE("[td]",VLOOKUP(IF((COUNTA(D4239)&gt;0),D4239,VALUE(C4239)),'Lookup tables'!$A$2:$B$42,2,FALSE))</f>
        <v>[td]katastrofal</v>
      </c>
    </row>
    <row r="4238" spans="1:6">
      <c r="A4238" s="19" t="s">
        <v>716</v>
      </c>
      <c r="B4238" s="1" t="s">
        <v>163</v>
      </c>
      <c r="C4238" t="str">
        <f t="shared" si="1195"/>
        <v>3</v>
      </c>
      <c r="F4238" s="19" t="s">
        <v>164</v>
      </c>
    </row>
    <row r="4239" spans="1:6">
      <c r="A4239" s="19" t="s">
        <v>287</v>
      </c>
      <c r="B4239" s="1" t="s">
        <v>166</v>
      </c>
      <c r="C4239" t="str">
        <f t="shared" si="1195"/>
        <v>1</v>
      </c>
      <c r="F4239" s="19" t="s">
        <v>136</v>
      </c>
    </row>
    <row r="4240" spans="1:6">
      <c r="A4240" s="19" t="s">
        <v>382</v>
      </c>
      <c r="B4240" s="1" t="s">
        <v>168</v>
      </c>
      <c r="C4240" t="str">
        <f t="shared" si="1195"/>
        <v>10</v>
      </c>
      <c r="F4240" s="19" t="str">
        <f t="shared" ref="F4240" si="1198">CONCATENATE("[th]",B4233)</f>
        <v>[th]Spelupplägg</v>
      </c>
    </row>
    <row r="4241" spans="1:6">
      <c r="A4241" s="19" t="s">
        <v>401</v>
      </c>
      <c r="B4241" s="1" t="s">
        <v>170</v>
      </c>
      <c r="C4241" t="str">
        <f t="shared" si="1195"/>
        <v>4</v>
      </c>
      <c r="F4241" s="19" t="s">
        <v>151</v>
      </c>
    </row>
    <row r="4242" spans="1:6">
      <c r="A4242" s="19" t="s">
        <v>961</v>
      </c>
      <c r="B4242" s="1" t="s">
        <v>172</v>
      </c>
      <c r="C4242" t="str">
        <f t="shared" si="1195"/>
        <v>474200</v>
      </c>
      <c r="F4242" s="19" t="str">
        <f>CONCATENATE("[td]",VLOOKUP(IF((COUNTA(D4233)&gt;0),D4233,VALUE(C4233)),'Lookup tables'!$A$2:$B$42,2,FALSE))</f>
        <v>[td]utomjordisk</v>
      </c>
    </row>
    <row r="4243" spans="1:6">
      <c r="A4243" s="19" t="s">
        <v>962</v>
      </c>
      <c r="B4243" s="1" t="s">
        <v>174</v>
      </c>
      <c r="C4243" t="str">
        <f t="shared" si="1195"/>
        <v>321830</v>
      </c>
      <c r="F4243" s="19" t="s">
        <v>141</v>
      </c>
    </row>
    <row r="4244" spans="1:6">
      <c r="A4244" s="19" t="s">
        <v>736</v>
      </c>
      <c r="B4244" s="1" t="s">
        <v>176</v>
      </c>
      <c r="C4244" t="str">
        <f t="shared" si="1195"/>
        <v>87</v>
      </c>
      <c r="F4244" s="19" t="str">
        <f t="shared" ref="F4244" si="1199">CONCATENATE("[th]",B4235)</f>
        <v>[th]Framspel</v>
      </c>
    </row>
    <row r="4245" spans="1:6">
      <c r="A4245" s="19" t="s">
        <v>177</v>
      </c>
      <c r="B4245" s="1" t="s">
        <v>178</v>
      </c>
      <c r="C4245" t="str">
        <f t="shared" si="1195"/>
        <v>0</v>
      </c>
      <c r="F4245" s="19" t="s">
        <v>151</v>
      </c>
    </row>
    <row r="4246" spans="1:6">
      <c r="A4246" s="19" t="s">
        <v>179</v>
      </c>
      <c r="B4246" s="1" t="s">
        <v>180</v>
      </c>
      <c r="C4246" t="str">
        <f t="shared" si="1195"/>
        <v>0</v>
      </c>
      <c r="F4246" s="19" t="str">
        <f>CONCATENATE("[td]",VLOOKUP(IF((COUNTA(D4235)&gt;0),D4235,VALUE(C4235)),'Lookup tables'!$A$2:$B$42,2,FALSE))</f>
        <v>[td]titanisk</v>
      </c>
    </row>
    <row r="4247" spans="1:6">
      <c r="A4247" s="19" t="s">
        <v>181</v>
      </c>
      <c r="B4247" s="1" t="s">
        <v>182</v>
      </c>
      <c r="C4247" t="str">
        <f t="shared" si="1195"/>
        <v>0</v>
      </c>
      <c r="F4247" s="19" t="s">
        <v>164</v>
      </c>
    </row>
    <row r="4248" spans="1:6">
      <c r="A4248" s="19" t="s">
        <v>731</v>
      </c>
      <c r="B4248" s="1" t="s">
        <v>184</v>
      </c>
      <c r="C4248" t="str">
        <f t="shared" si="1195"/>
        <v>4</v>
      </c>
      <c r="F4248" s="19" t="s">
        <v>136</v>
      </c>
    </row>
    <row r="4249" spans="1:6">
      <c r="A4249" s="19" t="s">
        <v>185</v>
      </c>
      <c r="B4249" s="1" t="s">
        <v>186</v>
      </c>
      <c r="C4249" t="str">
        <f>RIGHT(A4249,(LEN(A4249)-10))</f>
        <v>1</v>
      </c>
      <c r="F4249" s="19" t="str">
        <f t="shared" ref="F4249" si="1200">CONCATENATE("[th]",B4236)</f>
        <v>[th]Ytter</v>
      </c>
    </row>
    <row r="4250" spans="1:6">
      <c r="A4250" s="19" t="s">
        <v>187</v>
      </c>
      <c r="B4250" s="1" t="s">
        <v>188</v>
      </c>
      <c r="C4250" t="str">
        <f>RIGHT(A4250,(LEN(A4250)-9))</f>
        <v>0</v>
      </c>
      <c r="F4250" s="19" t="s">
        <v>151</v>
      </c>
    </row>
    <row r="4251" spans="1:6">
      <c r="A4251" s="19" t="s">
        <v>611</v>
      </c>
      <c r="B4251" s="1" t="s">
        <v>190</v>
      </c>
      <c r="C4251" t="str">
        <f>RIGHT(A4251,(LEN(A4251)-11))</f>
        <v>1</v>
      </c>
      <c r="F4251" s="19" t="str">
        <f>CONCATENATE("[td]",VLOOKUP(IF((COUNTA(D4236)&gt;0),D4236,VALUE(C4236)),'Lookup tables'!$A$2:$B$42,2,FALSE))</f>
        <v>[td]enastående</v>
      </c>
    </row>
    <row r="4252" spans="1:6">
      <c r="A4252" s="19" t="s">
        <v>612</v>
      </c>
      <c r="B4252" s="1" t="s">
        <v>190</v>
      </c>
      <c r="F4252" s="19" t="s">
        <v>141</v>
      </c>
    </row>
    <row r="4253" spans="1:6">
      <c r="A4253" s="19" t="s">
        <v>293</v>
      </c>
      <c r="B4253" s="1" t="s">
        <v>193</v>
      </c>
      <c r="C4253" t="str">
        <f>RIGHT(A4253,(LEN(A4253)-11))</f>
        <v>1</v>
      </c>
      <c r="F4253" s="19" t="str">
        <f t="shared" ref="F4253" si="1201">CONCATENATE("[th]",B4238)</f>
        <v>[th]Försvar</v>
      </c>
    </row>
    <row r="4254" spans="1:6">
      <c r="A4254" s="19" t="s">
        <v>294</v>
      </c>
      <c r="B4254" s="1" t="s">
        <v>193</v>
      </c>
      <c r="C4254" t="str">
        <f>RIGHT(A4254,(LEN(A4254)-16))</f>
        <v>controversial person</v>
      </c>
      <c r="F4254" s="19" t="s">
        <v>151</v>
      </c>
    </row>
    <row r="4255" spans="1:6">
      <c r="A4255" s="19" t="s">
        <v>235</v>
      </c>
      <c r="B4255" s="1" t="s">
        <v>196</v>
      </c>
      <c r="C4255" t="str">
        <f>RIGHT(A4255,(LEN(A4255)-8))</f>
        <v>3</v>
      </c>
      <c r="F4255" s="19" t="str">
        <f>CONCATENATE("[td]",VLOOKUP(IF((COUNTA(D4238)&gt;0),D4238,VALUE(C4238)),'Lookup tables'!$A$2:$B$42,2,FALSE))</f>
        <v>[td]dålig</v>
      </c>
    </row>
    <row r="4256" spans="1:6">
      <c r="A4256" s="19" t="s">
        <v>236</v>
      </c>
      <c r="B4256" s="1" t="s">
        <v>196</v>
      </c>
      <c r="C4256" t="str">
        <f>RIGHT(A4256,(LEN(A4256)-13))</f>
        <v>upright</v>
      </c>
      <c r="F4256" s="19" t="s">
        <v>164</v>
      </c>
    </row>
    <row r="4257" spans="1:6">
      <c r="A4257" s="19" t="s">
        <v>274</v>
      </c>
      <c r="B4257" s="1" t="s">
        <v>199</v>
      </c>
      <c r="C4257" t="str">
        <f>RIGHT(A4257,(LEN(A4257)-15))</f>
        <v>2</v>
      </c>
      <c r="F4257" s="19" t="s">
        <v>136</v>
      </c>
    </row>
    <row r="4258" spans="1:6">
      <c r="A4258" s="19" t="s">
        <v>275</v>
      </c>
      <c r="B4258" s="1" t="s">
        <v>199</v>
      </c>
      <c r="C4258" t="str">
        <f>RIGHT(A4258,(LEN(A4258)-20))</f>
        <v>balanced</v>
      </c>
      <c r="F4258" s="19" t="str">
        <f t="shared" ref="F4258" si="1202">CONCATENATE("[th]",B4234)</f>
        <v>[th]Målgörare</v>
      </c>
    </row>
    <row r="4259" spans="1:6">
      <c r="A4259" s="19" t="s">
        <v>237</v>
      </c>
      <c r="B4259" s="1" t="s">
        <v>202</v>
      </c>
      <c r="C4259" t="str">
        <f>RIGHT(A4259,(LEN(A4259)-12))</f>
        <v/>
      </c>
      <c r="F4259" s="19" t="s">
        <v>151</v>
      </c>
    </row>
    <row r="4260" spans="1:6">
      <c r="A4260" s="19" t="s">
        <v>238</v>
      </c>
      <c r="B4260" s="1" t="s">
        <v>204</v>
      </c>
      <c r="C4260" t="str">
        <f>RIGHT(A4260,(LEN(A4260)-13))</f>
        <v/>
      </c>
      <c r="F4260" s="19" t="str">
        <f>CONCATENATE("[td]",VLOOKUP(IF((COUNTA(D4234)&gt;0),D4234,VALUE(C4234)),'Lookup tables'!$A$2:$B$42,2,FALSE))</f>
        <v>[td]legendarisk</v>
      </c>
    </row>
    <row r="4261" spans="1:6">
      <c r="A4261" s="19" t="s">
        <v>205</v>
      </c>
      <c r="B4261" s="1" t="s">
        <v>206</v>
      </c>
      <c r="C4261" t="str">
        <f>RIGHT(A4261,(LEN(A4261)-7))</f>
        <v>0</v>
      </c>
      <c r="F4261" s="19" t="s">
        <v>141</v>
      </c>
    </row>
    <row r="4262" spans="1:6">
      <c r="A4262" s="19"/>
      <c r="B4262" s="1" t="s">
        <v>208</v>
      </c>
      <c r="C4262" t="e">
        <f>RIGHT(A4262,(LEN(A4262)-13))</f>
        <v>#VALUE!</v>
      </c>
      <c r="F4262" s="19" t="str">
        <f t="shared" ref="F4262" si="1203">CONCATENATE("[th]",B4237)</f>
        <v>[th]Fasta situationer</v>
      </c>
    </row>
    <row r="4263" spans="1:6">
      <c r="A4263" s="19" t="s">
        <v>209</v>
      </c>
      <c r="B4263" s="1" t="s">
        <v>210</v>
      </c>
      <c r="C4263" t="str">
        <f>RIGHT(A4263,(LEN(A4263)-15))</f>
        <v>0</v>
      </c>
      <c r="F4263" s="19" t="s">
        <v>151</v>
      </c>
    </row>
    <row r="4264" spans="1:6">
      <c r="A4264" s="19" t="s">
        <v>211</v>
      </c>
      <c r="B4264" s="1" t="s">
        <v>212</v>
      </c>
      <c r="C4264" t="str">
        <f>RIGHT(A4264,(LEN(A4264)-15))</f>
        <v>3000</v>
      </c>
      <c r="F4264" s="19" t="str">
        <f>CONCATENATE("[td]",VLOOKUP(IF((COUNTA(D4237)&gt;0),D4237,VALUE(C4237)),'Lookup tables'!$A$2:$B$42,2,FALSE))</f>
        <v>[td]dålig</v>
      </c>
    </row>
    <row r="4265" spans="1:6">
      <c r="A4265" s="19" t="s">
        <v>260</v>
      </c>
      <c r="B4265" s="1" t="s">
        <v>214</v>
      </c>
      <c r="C4265" t="str">
        <f>RIGHT(A4265,(LEN(A4265)-5))</f>
        <v>6</v>
      </c>
      <c r="F4265" s="19" t="s">
        <v>215</v>
      </c>
    </row>
    <row r="4266" spans="1:6" ht="14.4">
      <c r="A4266" s="19" t="s">
        <v>240</v>
      </c>
      <c r="B4266" s="1" t="s">
        <v>217</v>
      </c>
      <c r="C4266" t="str">
        <f>RIGHT(A4266,(LEN(A4266)-8))</f>
        <v>0</v>
      </c>
      <c r="F4266" t="str">
        <f t="shared" ref="F4266:F4297" si="1204">IF((COUNTA(D4266)&gt;0),CONCATENATE("Övrigt: ",D4266),"")</f>
        <v/>
      </c>
    </row>
    <row r="4267" spans="1:6">
      <c r="A4267" s="19" t="s">
        <v>963</v>
      </c>
      <c r="B4267" s="11" t="s">
        <v>135</v>
      </c>
      <c r="C4267" s="19" t="str">
        <f>MID(A4267,8,(LEN(A4267)-8))</f>
        <v>246037159</v>
      </c>
      <c r="F4267" s="19" t="str">
        <f t="shared" ref="F4267:F4298" si="1205">CONCATENATE("[hr][b]",C4268,"[/b] ","[playerid=",C4267,"]")</f>
        <v>[hr][b]Tomas Bladell[/b] [playerid=246037159]</v>
      </c>
    </row>
    <row r="4268" spans="1:6" ht="14.4">
      <c r="A4268" s="19" t="s">
        <v>964</v>
      </c>
      <c r="B4268" s="11" t="s">
        <v>138</v>
      </c>
      <c r="C4268" s="19" t="str">
        <f>RIGHT(A4268,(LEN(A4268)-5))</f>
        <v>Tomas Bladell</v>
      </c>
      <c r="F4268" t="str">
        <f t="shared" ref="F4268" si="1206">CONCATENATE(C4269," år och ",C4270," dagar, TSI = ",C4284,", Lön = ",C4283)</f>
        <v>28 år och 12 dagar, TSI = 314420, Lön = 613000</v>
      </c>
    </row>
    <row r="4269" spans="1:6" ht="14.4">
      <c r="A4269" s="19" t="s">
        <v>335</v>
      </c>
      <c r="B4269" s="1" t="s">
        <v>140</v>
      </c>
      <c r="C4269" t="str">
        <f>RIGHT(A4269,(LEN(A4269)-4))</f>
        <v>28</v>
      </c>
      <c r="F4269" t="str">
        <f>CONCATENATE(VLOOKUP(IF((COUNTA(D4272)&gt;0),D4272,VALUE(C4272)),'Lookup tables'!$A$2:$B$42,2,FALSE)," form, ",VLOOKUP(IF((COUNTA(D4273)&gt;0),D4273,VALUE(C4273)),'Lookup tables'!$A$2:$B$42,2,FALSE)," kondition, ",VLOOKUP(IF((COUNTA(D4281)&gt;0),D4281,VALUE(C4281)),'Lookup tables'!$A$2:$B$42,2,FALSE)," rutin")</f>
        <v>fenomenal form, enastående kondition, unik rutin</v>
      </c>
    </row>
    <row r="4270" spans="1:6" ht="14.4">
      <c r="A4270" s="19" t="s">
        <v>369</v>
      </c>
      <c r="B4270" s="1" t="s">
        <v>143</v>
      </c>
      <c r="C4270" t="str">
        <f>RIGHT(A4270,(LEN(A4270)-8))</f>
        <v>12</v>
      </c>
      <c r="F4270" t="str">
        <f>CONCATENATE(IF((COUNTA(C4293)&gt;0),CONCATENATE(C4293,", "),""),IF((LEN(C4300)&gt;0),CONCATENATE(VLOOKUP(VALUE(C4300),'Lookup tables'!$D$25:$E$27,2,FALSE),", "),""),CONCATENATE(VLOOKUP(VALUE(C4282),'Lookup tables'!$A$2:$B$42,2,FALSE)," ledarförmåga, "),CONCATENATE(VLOOKUP(C4295,'Lookup tables'!$D$29:$E$34,2,FALSE),", "),IF(AND((VALUE(C4271)&lt;0),(COUNTA(D4271)&lt;1)),"ingen skada",CONCATENATE("[b]skada +",IF((COUNTA(D4271)&gt;0),D4271,C4271),"[/b]")))</f>
        <v>ypperlig ledarförmåga, sympatisk kille, ingen skada</v>
      </c>
    </row>
    <row r="4271" spans="1:6" ht="14.4">
      <c r="A4271" s="19" t="s">
        <v>144</v>
      </c>
      <c r="B4271" s="1" t="s">
        <v>145</v>
      </c>
      <c r="C4271" t="str">
        <f t="shared" ref="C4271:C4289" si="1207">RIGHT(A4271,(LEN(A4271)-4))</f>
        <v>-1</v>
      </c>
      <c r="F4271" t="s">
        <v>146</v>
      </c>
    </row>
    <row r="4272" spans="1:6">
      <c r="A4272" s="19" t="s">
        <v>147</v>
      </c>
      <c r="B4272" s="1" t="s">
        <v>148</v>
      </c>
      <c r="C4272" t="str">
        <f t="shared" si="1207"/>
        <v>8</v>
      </c>
      <c r="F4272" s="19" t="str">
        <f t="shared" ref="F4272:F4303" si="1208">CONCATENATE("[th]",B4273)</f>
        <v>[th]Kondition</v>
      </c>
    </row>
    <row r="4273" spans="1:6">
      <c r="A4273" s="19" t="s">
        <v>223</v>
      </c>
      <c r="B4273" s="1" t="s">
        <v>150</v>
      </c>
      <c r="C4273" t="str">
        <f t="shared" si="1207"/>
        <v>7</v>
      </c>
      <c r="F4273" s="19" t="s">
        <v>151</v>
      </c>
    </row>
    <row r="4274" spans="1:6">
      <c r="A4274" s="19" t="s">
        <v>832</v>
      </c>
      <c r="B4274" s="1" t="s">
        <v>153</v>
      </c>
      <c r="C4274" t="str">
        <f t="shared" si="1207"/>
        <v>16</v>
      </c>
      <c r="F4274" s="19" t="str">
        <f>CONCATENATE("[td]",VLOOKUP(IF((COUNTA(D4273)&gt;0),D4273,VALUE(C4273)),'Lookup tables'!$A$2:$B$42,2,FALSE))</f>
        <v>[td]enastående</v>
      </c>
    </row>
    <row r="4275" spans="1:6">
      <c r="A4275" s="19" t="s">
        <v>906</v>
      </c>
      <c r="B4275" s="1" t="s">
        <v>155</v>
      </c>
      <c r="C4275" t="str">
        <f t="shared" si="1207"/>
        <v>9</v>
      </c>
      <c r="F4275" s="19" t="s">
        <v>141</v>
      </c>
    </row>
    <row r="4276" spans="1:6">
      <c r="A4276" s="19" t="s">
        <v>584</v>
      </c>
      <c r="B4276" s="1" t="s">
        <v>157</v>
      </c>
      <c r="C4276" t="str">
        <f t="shared" si="1207"/>
        <v>14</v>
      </c>
      <c r="F4276" s="19" t="str">
        <f t="shared" ref="F4276" si="1209">CONCATENATE("[th]",B4280)</f>
        <v>[th]Målvakt</v>
      </c>
    </row>
    <row r="4277" spans="1:6">
      <c r="A4277" s="19" t="s">
        <v>480</v>
      </c>
      <c r="B4277" s="1" t="s">
        <v>159</v>
      </c>
      <c r="C4277" t="str">
        <f t="shared" si="1207"/>
        <v>4</v>
      </c>
      <c r="F4277" s="19" t="s">
        <v>151</v>
      </c>
    </row>
    <row r="4278" spans="1:6">
      <c r="A4278" s="19" t="s">
        <v>285</v>
      </c>
      <c r="B4278" s="1" t="s">
        <v>161</v>
      </c>
      <c r="C4278" t="str">
        <f t="shared" si="1207"/>
        <v>8</v>
      </c>
      <c r="F4278" s="19" t="str">
        <f>CONCATENATE("[td]",VLOOKUP(IF((COUNTA(D4280)&gt;0),D4280,VALUE(C4280)),'Lookup tables'!$A$2:$B$42,2,FALSE))</f>
        <v>[td]katastrofal</v>
      </c>
    </row>
    <row r="4279" spans="1:6">
      <c r="A4279" s="19" t="s">
        <v>818</v>
      </c>
      <c r="B4279" s="1" t="s">
        <v>163</v>
      </c>
      <c r="C4279" t="str">
        <f t="shared" si="1207"/>
        <v>2</v>
      </c>
      <c r="F4279" s="19" t="s">
        <v>164</v>
      </c>
    </row>
    <row r="4280" spans="1:6">
      <c r="A4280" s="19" t="s">
        <v>287</v>
      </c>
      <c r="B4280" s="1" t="s">
        <v>166</v>
      </c>
      <c r="C4280" t="str">
        <f t="shared" si="1207"/>
        <v>1</v>
      </c>
      <c r="F4280" s="19" t="s">
        <v>136</v>
      </c>
    </row>
    <row r="4281" spans="1:6">
      <c r="A4281" s="19" t="s">
        <v>268</v>
      </c>
      <c r="B4281" s="1" t="s">
        <v>168</v>
      </c>
      <c r="C4281" t="str">
        <f t="shared" si="1207"/>
        <v>9</v>
      </c>
      <c r="F4281" s="19" t="str">
        <f t="shared" ref="F4281" si="1210">CONCATENATE("[th]",B4274)</f>
        <v>[th]Spelupplägg</v>
      </c>
    </row>
    <row r="4282" spans="1:6">
      <c r="A4282" s="19" t="s">
        <v>169</v>
      </c>
      <c r="B4282" s="1" t="s">
        <v>170</v>
      </c>
      <c r="C4282" t="str">
        <f t="shared" si="1207"/>
        <v>6</v>
      </c>
      <c r="F4282" s="19" t="s">
        <v>151</v>
      </c>
    </row>
    <row r="4283" spans="1:6">
      <c r="A4283" s="19" t="s">
        <v>965</v>
      </c>
      <c r="B4283" s="1" t="s">
        <v>172</v>
      </c>
      <c r="C4283" t="str">
        <f t="shared" si="1207"/>
        <v>613000</v>
      </c>
      <c r="F4283" s="19" t="str">
        <f>CONCATENATE("[td]",VLOOKUP(IF((COUNTA(D4274)&gt;0),D4274,VALUE(C4274)),'Lookup tables'!$A$2:$B$42,2,FALSE))</f>
        <v>[td]utomjordisk</v>
      </c>
    </row>
    <row r="4284" spans="1:6">
      <c r="A4284" s="19" t="s">
        <v>966</v>
      </c>
      <c r="B4284" s="1" t="s">
        <v>174</v>
      </c>
      <c r="C4284" t="str">
        <f t="shared" si="1207"/>
        <v>314420</v>
      </c>
      <c r="F4284" s="19" t="s">
        <v>141</v>
      </c>
    </row>
    <row r="4285" spans="1:6">
      <c r="A4285" s="19" t="s">
        <v>529</v>
      </c>
      <c r="B4285" s="1" t="s">
        <v>176</v>
      </c>
      <c r="C4285" t="str">
        <f t="shared" si="1207"/>
        <v>56</v>
      </c>
      <c r="F4285" s="19" t="str">
        <f t="shared" ref="F4285" si="1211">CONCATENATE("[th]",B4276)</f>
        <v>[th]Framspel</v>
      </c>
    </row>
    <row r="4286" spans="1:6">
      <c r="A4286" s="19" t="s">
        <v>730</v>
      </c>
      <c r="B4286" s="1" t="s">
        <v>178</v>
      </c>
      <c r="C4286" t="str">
        <f t="shared" si="1207"/>
        <v>2</v>
      </c>
      <c r="F4286" s="19" t="s">
        <v>151</v>
      </c>
    </row>
    <row r="4287" spans="1:6">
      <c r="A4287" s="19" t="s">
        <v>179</v>
      </c>
      <c r="B4287" s="1" t="s">
        <v>180</v>
      </c>
      <c r="C4287" t="str">
        <f t="shared" si="1207"/>
        <v>0</v>
      </c>
      <c r="F4287" s="19" t="str">
        <f>CONCATENATE("[td]",VLOOKUP(IF((COUNTA(D4276)&gt;0),D4276,VALUE(C4276)),'Lookup tables'!$A$2:$B$42,2,FALSE))</f>
        <v>[td]himmelsk</v>
      </c>
    </row>
    <row r="4288" spans="1:6">
      <c r="A4288" s="19" t="s">
        <v>181</v>
      </c>
      <c r="B4288" s="1" t="s">
        <v>182</v>
      </c>
      <c r="C4288" t="str">
        <f t="shared" si="1207"/>
        <v>0</v>
      </c>
      <c r="F4288" s="19" t="s">
        <v>164</v>
      </c>
    </row>
    <row r="4289" spans="1:6">
      <c r="A4289" s="19" t="s">
        <v>645</v>
      </c>
      <c r="B4289" s="1" t="s">
        <v>184</v>
      </c>
      <c r="C4289" t="str">
        <f t="shared" si="1207"/>
        <v>2</v>
      </c>
      <c r="F4289" s="19" t="s">
        <v>136</v>
      </c>
    </row>
    <row r="4290" spans="1:6">
      <c r="A4290" s="19" t="s">
        <v>185</v>
      </c>
      <c r="B4290" s="1" t="s">
        <v>186</v>
      </c>
      <c r="C4290" t="str">
        <f>RIGHT(A4290,(LEN(A4290)-10))</f>
        <v>1</v>
      </c>
      <c r="F4290" s="19" t="str">
        <f t="shared" ref="F4290" si="1212">CONCATENATE("[th]",B4277)</f>
        <v>[th]Ytter</v>
      </c>
    </row>
    <row r="4291" spans="1:6">
      <c r="A4291" s="19" t="s">
        <v>187</v>
      </c>
      <c r="B4291" s="1" t="s">
        <v>188</v>
      </c>
      <c r="C4291" t="str">
        <f>RIGHT(A4291,(LEN(A4291)-9))</f>
        <v>0</v>
      </c>
      <c r="F4291" s="19" t="s">
        <v>151</v>
      </c>
    </row>
    <row r="4292" spans="1:6">
      <c r="A4292" s="19" t="s">
        <v>611</v>
      </c>
      <c r="B4292" s="1" t="s">
        <v>190</v>
      </c>
      <c r="C4292" t="str">
        <f>RIGHT(A4292,(LEN(A4292)-11))</f>
        <v>1</v>
      </c>
      <c r="F4292" s="19" t="str">
        <f>CONCATENATE("[td]",VLOOKUP(IF((COUNTA(D4277)&gt;0),D4277,VALUE(C4277)),'Lookup tables'!$A$2:$B$42,2,FALSE))</f>
        <v>[td]hyfsad</v>
      </c>
    </row>
    <row r="4293" spans="1:6">
      <c r="A4293" s="19" t="s">
        <v>612</v>
      </c>
      <c r="B4293" s="1" t="s">
        <v>190</v>
      </c>
      <c r="F4293" s="19" t="s">
        <v>141</v>
      </c>
    </row>
    <row r="4294" spans="1:6">
      <c r="A4294" s="19" t="s">
        <v>330</v>
      </c>
      <c r="B4294" s="1" t="s">
        <v>193</v>
      </c>
      <c r="C4294" t="str">
        <f>RIGHT(A4294,(LEN(A4294)-11))</f>
        <v>2</v>
      </c>
      <c r="F4294" s="19" t="str">
        <f t="shared" ref="F4294" si="1213">CONCATENATE("[th]",B4279)</f>
        <v>[th]Försvar</v>
      </c>
    </row>
    <row r="4295" spans="1:6">
      <c r="A4295" s="19" t="s">
        <v>331</v>
      </c>
      <c r="B4295" s="1" t="s">
        <v>193</v>
      </c>
      <c r="C4295" t="str">
        <f>RIGHT(A4295,(LEN(A4295)-16))</f>
        <v>pleasant guy</v>
      </c>
      <c r="F4295" s="19" t="s">
        <v>151</v>
      </c>
    </row>
    <row r="4296" spans="1:6">
      <c r="A4296" s="19" t="s">
        <v>272</v>
      </c>
      <c r="B4296" s="1" t="s">
        <v>196</v>
      </c>
      <c r="C4296" t="str">
        <f>RIGHT(A4296,(LEN(A4296)-8))</f>
        <v>1</v>
      </c>
      <c r="F4296" s="19" t="str">
        <f>CONCATENATE("[td]",VLOOKUP(IF((COUNTA(D4279)&gt;0),D4279,VALUE(C4279)),'Lookup tables'!$A$2:$B$42,2,FALSE))</f>
        <v>[td]usel</v>
      </c>
    </row>
    <row r="4297" spans="1:6">
      <c r="A4297" s="19" t="s">
        <v>273</v>
      </c>
      <c r="B4297" s="1" t="s">
        <v>196</v>
      </c>
      <c r="C4297" t="str">
        <f>RIGHT(A4297,(LEN(A4297)-13))</f>
        <v>dishonest</v>
      </c>
      <c r="F4297" s="19" t="s">
        <v>164</v>
      </c>
    </row>
    <row r="4298" spans="1:6">
      <c r="A4298" s="19" t="s">
        <v>274</v>
      </c>
      <c r="B4298" s="1" t="s">
        <v>199</v>
      </c>
      <c r="C4298" t="str">
        <f>RIGHT(A4298,(LEN(A4298)-15))</f>
        <v>2</v>
      </c>
      <c r="F4298" s="19" t="s">
        <v>136</v>
      </c>
    </row>
    <row r="4299" spans="1:6">
      <c r="A4299" s="19" t="s">
        <v>275</v>
      </c>
      <c r="B4299" s="1" t="s">
        <v>199</v>
      </c>
      <c r="C4299" t="str">
        <f>RIGHT(A4299,(LEN(A4299)-20))</f>
        <v>balanced</v>
      </c>
      <c r="F4299" s="19" t="str">
        <f t="shared" ref="F4299" si="1214">CONCATENATE("[th]",B4275)</f>
        <v>[th]Målgörare</v>
      </c>
    </row>
    <row r="4300" spans="1:6">
      <c r="A4300" s="19" t="s">
        <v>237</v>
      </c>
      <c r="B4300" s="1" t="s">
        <v>202</v>
      </c>
      <c r="C4300" t="str">
        <f>RIGHT(A4300,(LEN(A4300)-12))</f>
        <v/>
      </c>
      <c r="F4300" s="19" t="s">
        <v>151</v>
      </c>
    </row>
    <row r="4301" spans="1:6">
      <c r="A4301" s="19" t="s">
        <v>238</v>
      </c>
      <c r="B4301" s="1" t="s">
        <v>204</v>
      </c>
      <c r="C4301" t="str">
        <f>RIGHT(A4301,(LEN(A4301)-13))</f>
        <v/>
      </c>
      <c r="F4301" s="19" t="str">
        <f>CONCATENATE("[td]",VLOOKUP(IF((COUNTA(D4275)&gt;0),D4275,VALUE(C4275)),'Lookup tables'!$A$2:$B$42,2,FALSE))</f>
        <v>[td]unik</v>
      </c>
    </row>
    <row r="4302" spans="1:6">
      <c r="A4302" s="19" t="s">
        <v>205</v>
      </c>
      <c r="B4302" s="1" t="s">
        <v>206</v>
      </c>
      <c r="C4302" t="str">
        <f>RIGHT(A4302,(LEN(A4302)-7))</f>
        <v>0</v>
      </c>
      <c r="F4302" s="19" t="s">
        <v>141</v>
      </c>
    </row>
    <row r="4303" spans="1:6">
      <c r="A4303" s="19" t="s">
        <v>967</v>
      </c>
      <c r="B4303" s="1" t="s">
        <v>208</v>
      </c>
      <c r="C4303" t="str">
        <f>RIGHT(A4303,(LEN(A4303)-13))</f>
        <v>18</v>
      </c>
      <c r="F4303" s="19" t="str">
        <f t="shared" ref="F4303" si="1215">CONCATENATE("[th]",B4278)</f>
        <v>[th]Fasta situationer</v>
      </c>
    </row>
    <row r="4304" spans="1:6">
      <c r="A4304" s="19" t="s">
        <v>209</v>
      </c>
      <c r="B4304" s="1" t="s">
        <v>210</v>
      </c>
      <c r="C4304" t="str">
        <f>RIGHT(A4304,(LEN(A4304)-15))</f>
        <v>0</v>
      </c>
      <c r="F4304" s="19" t="s">
        <v>151</v>
      </c>
    </row>
    <row r="4305" spans="1:6">
      <c r="A4305" s="19" t="s">
        <v>211</v>
      </c>
      <c r="B4305" s="1" t="s">
        <v>212</v>
      </c>
      <c r="C4305" t="str">
        <f>RIGHT(A4305,(LEN(A4305)-15))</f>
        <v>3000</v>
      </c>
      <c r="F4305" s="19" t="str">
        <f>CONCATENATE("[td]",VLOOKUP(IF((COUNTA(D4278)&gt;0),D4278,VALUE(C4278)),'Lookup tables'!$A$2:$B$42,2,FALSE))</f>
        <v>[td]fenomenal</v>
      </c>
    </row>
    <row r="4306" spans="1:6">
      <c r="A4306" s="19" t="s">
        <v>239</v>
      </c>
      <c r="B4306" s="1" t="s">
        <v>214</v>
      </c>
      <c r="C4306" t="str">
        <f>RIGHT(A4306,(LEN(A4306)-5))</f>
        <v>0</v>
      </c>
      <c r="F4306" s="19" t="s">
        <v>215</v>
      </c>
    </row>
    <row r="4307" spans="1:6" ht="14.4">
      <c r="A4307" s="19" t="s">
        <v>548</v>
      </c>
      <c r="B4307" s="1" t="s">
        <v>217</v>
      </c>
      <c r="C4307" t="str">
        <f>RIGHT(A4307,(LEN(A4307)-8))</f>
        <v>4</v>
      </c>
      <c r="F4307" t="str">
        <f t="shared" ref="F4307:F4338" si="1216">IF((COUNTA(D4307)&gt;0),CONCATENATE("Övrigt: ",D4307),"")</f>
        <v/>
      </c>
    </row>
    <row r="4308" spans="1:6">
      <c r="A4308" s="19" t="s">
        <v>968</v>
      </c>
      <c r="B4308" s="11" t="s">
        <v>135</v>
      </c>
      <c r="C4308" s="19" t="str">
        <f>MID(A4308,8,(LEN(A4308)-8))</f>
        <v>255565334</v>
      </c>
      <c r="F4308" s="19" t="str">
        <f t="shared" ref="F4308:F4339" si="1217">CONCATENATE("[hr][b]",C4309,"[/b] ","[playerid=",C4308,"]")</f>
        <v>[hr][b]Ulf 'Babyface Killer' Rosenström[/b] [playerid=255565334]</v>
      </c>
    </row>
    <row r="4309" spans="1:6" ht="14.4">
      <c r="A4309" s="19" t="s">
        <v>969</v>
      </c>
      <c r="B4309" s="11" t="s">
        <v>138</v>
      </c>
      <c r="C4309" s="19" t="str">
        <f>RIGHT(A4309,(LEN(A4309)-5))</f>
        <v>Ulf 'Babyface Killer' Rosenström</v>
      </c>
      <c r="F4309" t="str">
        <f t="shared" ref="F4309" si="1218">CONCATENATE(C4310," år och ",C4311," dagar, TSI = ",C4325,", Lön = ",C4324)</f>
        <v>27 år och 27 dagar, TSI = 333230, Lön = 290500</v>
      </c>
    </row>
    <row r="4310" spans="1:6" ht="14.4">
      <c r="A4310" s="19" t="s">
        <v>220</v>
      </c>
      <c r="B4310" s="1" t="s">
        <v>140</v>
      </c>
      <c r="C4310" t="str">
        <f>RIGHT(A4310,(LEN(A4310)-4))</f>
        <v>27</v>
      </c>
      <c r="F4310" t="str">
        <f>CONCATENATE(VLOOKUP(IF((COUNTA(D4313)&gt;0),D4313,VALUE(C4313)),'Lookup tables'!$A$2:$B$42,2,FALSE)," form, ",VLOOKUP(IF((COUNTA(D4314)&gt;0),D4314,VALUE(C4314)),'Lookup tables'!$A$2:$B$42,2,FALSE)," kondition, ",VLOOKUP(IF((COUNTA(D4322)&gt;0),D4322,VALUE(C4322)),'Lookup tables'!$A$2:$B$42,2,FALSE)," rutin")</f>
        <v>enastående form, fenomenal kondition, fenomenal rutin</v>
      </c>
    </row>
    <row r="4311" spans="1:6" ht="14.4">
      <c r="A4311" s="19" t="s">
        <v>970</v>
      </c>
      <c r="B4311" s="1" t="s">
        <v>143</v>
      </c>
      <c r="C4311" t="str">
        <f>RIGHT(A4311,(LEN(A4311)-8))</f>
        <v>27</v>
      </c>
      <c r="F4311" t="str">
        <f>CONCATENATE(IF((COUNTA(C4334)&gt;0),CONCATENATE(C4334,", "),""),IF((LEN(C4341)&gt;0),CONCATENATE(VLOOKUP(VALUE(C4341),'Lookup tables'!$D$25:$E$27,2,FALSE),", "),""),CONCATENATE(VLOOKUP(VALUE(C4323),'Lookup tables'!$A$2:$B$42,2,FALSE)," ledarförmåga, "),CONCATENATE(VLOOKUP(C4336,'Lookup tables'!$D$29:$E$34,2,FALSE),", "),IF(AND((VALUE(C4312)&lt;0),(COUNTA(D4312)&lt;1)),"ingen skada",CONCATENATE("[b]skada +",IF((COUNTA(D4312)&gt;0),D4312,C4312),"[/b]")))</f>
        <v>bra ledarförmåga, sympatisk kille, ingen skada</v>
      </c>
    </row>
    <row r="4312" spans="1:6" ht="14.4">
      <c r="A4312" s="19" t="s">
        <v>144</v>
      </c>
      <c r="B4312" s="1" t="s">
        <v>145</v>
      </c>
      <c r="C4312" t="str">
        <f t="shared" ref="C4312:C4330" si="1219">RIGHT(A4312,(LEN(A4312)-4))</f>
        <v>-1</v>
      </c>
      <c r="F4312" t="s">
        <v>146</v>
      </c>
    </row>
    <row r="4313" spans="1:6">
      <c r="A4313" s="19" t="s">
        <v>245</v>
      </c>
      <c r="B4313" s="1" t="s">
        <v>148</v>
      </c>
      <c r="C4313" t="str">
        <f t="shared" si="1219"/>
        <v>7</v>
      </c>
      <c r="F4313" s="19" t="str">
        <f t="shared" ref="F4313:F4360" si="1220">CONCATENATE("[th]",B4314)</f>
        <v>[th]Kondition</v>
      </c>
    </row>
    <row r="4314" spans="1:6">
      <c r="A4314" s="19" t="s">
        <v>370</v>
      </c>
      <c r="B4314" s="1" t="s">
        <v>150</v>
      </c>
      <c r="C4314" t="str">
        <f t="shared" si="1219"/>
        <v>8</v>
      </c>
      <c r="F4314" s="19" t="s">
        <v>151</v>
      </c>
    </row>
    <row r="4315" spans="1:6">
      <c r="A4315" s="19" t="s">
        <v>463</v>
      </c>
      <c r="B4315" s="1" t="s">
        <v>153</v>
      </c>
      <c r="C4315" t="str">
        <f t="shared" si="1219"/>
        <v>14</v>
      </c>
      <c r="F4315" s="19" t="str">
        <f>CONCATENATE("[td]",VLOOKUP(IF((COUNTA(D4314)&gt;0),D4314,VALUE(C4314)),'Lookup tables'!$A$2:$B$42,2,FALSE))</f>
        <v>[td]fenomenal</v>
      </c>
    </row>
    <row r="4316" spans="1:6">
      <c r="A4316" s="19" t="s">
        <v>971</v>
      </c>
      <c r="B4316" s="1" t="s">
        <v>155</v>
      </c>
      <c r="C4316" t="str">
        <f t="shared" si="1219"/>
        <v>12</v>
      </c>
      <c r="F4316" s="19" t="s">
        <v>141</v>
      </c>
    </row>
    <row r="4317" spans="1:6">
      <c r="A4317" s="19" t="s">
        <v>907</v>
      </c>
      <c r="B4317" s="1" t="s">
        <v>157</v>
      </c>
      <c r="C4317" t="str">
        <f t="shared" si="1219"/>
        <v>15</v>
      </c>
      <c r="F4317" s="19" t="str">
        <f t="shared" ref="F4317" si="1221">CONCATENATE("[th]",B4321)</f>
        <v>[th]Målvakt</v>
      </c>
    </row>
    <row r="4318" spans="1:6">
      <c r="A4318" s="19" t="s">
        <v>284</v>
      </c>
      <c r="B4318" s="1" t="s">
        <v>159</v>
      </c>
      <c r="C4318" t="str">
        <f t="shared" si="1219"/>
        <v>3</v>
      </c>
      <c r="F4318" s="19" t="s">
        <v>151</v>
      </c>
    </row>
    <row r="4319" spans="1:6">
      <c r="A4319" s="19" t="s">
        <v>585</v>
      </c>
      <c r="B4319" s="1" t="s">
        <v>161</v>
      </c>
      <c r="C4319" t="str">
        <f t="shared" si="1219"/>
        <v>5</v>
      </c>
      <c r="F4319" s="19" t="str">
        <f>CONCATENATE("[td]",VLOOKUP(IF((COUNTA(D4321)&gt;0),D4321,VALUE(C4321)),'Lookup tables'!$A$2:$B$42,2,FALSE))</f>
        <v>[td]katastrofal</v>
      </c>
    </row>
    <row r="4320" spans="1:6">
      <c r="A4320" s="19" t="s">
        <v>286</v>
      </c>
      <c r="B4320" s="1" t="s">
        <v>163</v>
      </c>
      <c r="C4320" t="str">
        <f t="shared" si="1219"/>
        <v>4</v>
      </c>
      <c r="F4320" s="19" t="s">
        <v>164</v>
      </c>
    </row>
    <row r="4321" spans="1:6">
      <c r="A4321" s="19" t="s">
        <v>287</v>
      </c>
      <c r="B4321" s="1" t="s">
        <v>166</v>
      </c>
      <c r="C4321" t="str">
        <f t="shared" si="1219"/>
        <v>1</v>
      </c>
      <c r="F4321" s="19" t="s">
        <v>136</v>
      </c>
    </row>
    <row r="4322" spans="1:6">
      <c r="A4322" s="19" t="s">
        <v>228</v>
      </c>
      <c r="B4322" s="1" t="s">
        <v>168</v>
      </c>
      <c r="C4322" t="str">
        <f t="shared" si="1219"/>
        <v>8</v>
      </c>
      <c r="F4322" s="19" t="str">
        <f t="shared" ref="F4322" si="1222">CONCATENATE("[th]",B4315)</f>
        <v>[th]Spelupplägg</v>
      </c>
    </row>
    <row r="4323" spans="1:6">
      <c r="A4323" s="19" t="s">
        <v>338</v>
      </c>
      <c r="B4323" s="1" t="s">
        <v>170</v>
      </c>
      <c r="C4323" t="str">
        <f t="shared" si="1219"/>
        <v>5</v>
      </c>
      <c r="F4323" s="19" t="s">
        <v>151</v>
      </c>
    </row>
    <row r="4324" spans="1:6">
      <c r="A4324" s="19" t="s">
        <v>972</v>
      </c>
      <c r="B4324" s="1" t="s">
        <v>172</v>
      </c>
      <c r="C4324" t="str">
        <f t="shared" si="1219"/>
        <v>290500</v>
      </c>
      <c r="F4324" s="19" t="str">
        <f>CONCATENATE("[td]",VLOOKUP(IF((COUNTA(D4315)&gt;0),D4315,VALUE(C4315)),'Lookup tables'!$A$2:$B$42,2,FALSE))</f>
        <v>[td]himmelsk</v>
      </c>
    </row>
    <row r="4325" spans="1:6">
      <c r="A4325" s="19" t="s">
        <v>973</v>
      </c>
      <c r="B4325" s="1" t="s">
        <v>174</v>
      </c>
      <c r="C4325" t="str">
        <f t="shared" si="1219"/>
        <v>333230</v>
      </c>
      <c r="F4325" s="19" t="s">
        <v>141</v>
      </c>
    </row>
    <row r="4326" spans="1:6">
      <c r="A4326" s="19" t="s">
        <v>631</v>
      </c>
      <c r="B4326" s="1" t="s">
        <v>176</v>
      </c>
      <c r="C4326" t="str">
        <f t="shared" si="1219"/>
        <v>84</v>
      </c>
      <c r="F4326" s="19" t="str">
        <f t="shared" ref="F4326" si="1223">CONCATENATE("[th]",B4317)</f>
        <v>[th]Framspel</v>
      </c>
    </row>
    <row r="4327" spans="1:6">
      <c r="A4327" s="19" t="s">
        <v>177</v>
      </c>
      <c r="B4327" s="1" t="s">
        <v>178</v>
      </c>
      <c r="C4327" t="str">
        <f t="shared" si="1219"/>
        <v>0</v>
      </c>
      <c r="F4327" s="19" t="s">
        <v>151</v>
      </c>
    </row>
    <row r="4328" spans="1:6">
      <c r="A4328" s="19" t="s">
        <v>179</v>
      </c>
      <c r="B4328" s="1" t="s">
        <v>180</v>
      </c>
      <c r="C4328" t="str">
        <f t="shared" si="1219"/>
        <v>0</v>
      </c>
      <c r="F4328" s="19" t="str">
        <f>CONCATENATE("[td]",VLOOKUP(IF((COUNTA(D4317)&gt;0),D4317,VALUE(C4317)),'Lookup tables'!$A$2:$B$42,2,FALSE))</f>
        <v>[td]titanisk</v>
      </c>
    </row>
    <row r="4329" spans="1:6">
      <c r="A4329" s="19" t="s">
        <v>181</v>
      </c>
      <c r="B4329" s="1" t="s">
        <v>182</v>
      </c>
      <c r="C4329" t="str">
        <f t="shared" si="1219"/>
        <v>0</v>
      </c>
      <c r="F4329" s="19" t="s">
        <v>164</v>
      </c>
    </row>
    <row r="4330" spans="1:6">
      <c r="A4330" s="19" t="s">
        <v>450</v>
      </c>
      <c r="B4330" s="1" t="s">
        <v>184</v>
      </c>
      <c r="C4330" t="str">
        <f t="shared" si="1219"/>
        <v>7</v>
      </c>
      <c r="F4330" s="19" t="s">
        <v>136</v>
      </c>
    </row>
    <row r="4331" spans="1:6">
      <c r="A4331" s="19" t="s">
        <v>185</v>
      </c>
      <c r="B4331" s="1" t="s">
        <v>186</v>
      </c>
      <c r="C4331" t="str">
        <f>RIGHT(A4331,(LEN(A4331)-10))</f>
        <v>1</v>
      </c>
      <c r="F4331" s="19" t="str">
        <f t="shared" ref="F4331" si="1224">CONCATENATE("[th]",B4318)</f>
        <v>[th]Ytter</v>
      </c>
    </row>
    <row r="4332" spans="1:6">
      <c r="A4332" s="19" t="s">
        <v>187</v>
      </c>
      <c r="B4332" s="1" t="s">
        <v>188</v>
      </c>
      <c r="C4332" t="str">
        <f>RIGHT(A4332,(LEN(A4332)-9))</f>
        <v>0</v>
      </c>
      <c r="F4332" s="19" t="s">
        <v>151</v>
      </c>
    </row>
    <row r="4333" spans="1:6">
      <c r="A4333" s="19" t="s">
        <v>406</v>
      </c>
      <c r="B4333" s="1" t="s">
        <v>190</v>
      </c>
      <c r="C4333" t="str">
        <f>RIGHT(A4333,(LEN(A4333)-11))</f>
        <v>2</v>
      </c>
      <c r="F4333" s="19" t="str">
        <f>CONCATENATE("[td]",VLOOKUP(IF((COUNTA(D4318)&gt;0),D4318,VALUE(C4318)),'Lookup tables'!$A$2:$B$42,2,FALSE))</f>
        <v>[td]dålig</v>
      </c>
    </row>
    <row r="4334" spans="1:6">
      <c r="A4334" s="19" t="s">
        <v>407</v>
      </c>
      <c r="B4334" s="1" t="s">
        <v>190</v>
      </c>
      <c r="F4334" s="19" t="s">
        <v>141</v>
      </c>
    </row>
    <row r="4335" spans="1:6">
      <c r="A4335" s="19" t="s">
        <v>330</v>
      </c>
      <c r="B4335" s="1" t="s">
        <v>193</v>
      </c>
      <c r="C4335" t="str">
        <f>RIGHT(A4335,(LEN(A4335)-11))</f>
        <v>2</v>
      </c>
      <c r="F4335" s="19" t="str">
        <f t="shared" ref="F4335" si="1225">CONCATENATE("[th]",B4320)</f>
        <v>[th]Försvar</v>
      </c>
    </row>
    <row r="4336" spans="1:6">
      <c r="A4336" s="19" t="s">
        <v>331</v>
      </c>
      <c r="B4336" s="1" t="s">
        <v>193</v>
      </c>
      <c r="C4336" t="str">
        <f>RIGHT(A4336,(LEN(A4336)-16))</f>
        <v>pleasant guy</v>
      </c>
      <c r="F4336" s="19" t="s">
        <v>151</v>
      </c>
    </row>
    <row r="4337" spans="1:6">
      <c r="A4337" s="19" t="s">
        <v>195</v>
      </c>
      <c r="B4337" s="1" t="s">
        <v>196</v>
      </c>
      <c r="C4337" t="str">
        <f>RIGHT(A4337,(LEN(A4337)-8))</f>
        <v>2</v>
      </c>
      <c r="F4337" s="19" t="str">
        <f>CONCATENATE("[td]",VLOOKUP(IF((COUNTA(D4320)&gt;0),D4320,VALUE(C4320)),'Lookup tables'!$A$2:$B$42,2,FALSE))</f>
        <v>[td]hyfsad</v>
      </c>
    </row>
    <row r="4338" spans="1:6">
      <c r="A4338" s="19" t="s">
        <v>197</v>
      </c>
      <c r="B4338" s="1" t="s">
        <v>196</v>
      </c>
      <c r="C4338" t="str">
        <f>RIGHT(A4338,(LEN(A4338)-13))</f>
        <v>honest</v>
      </c>
      <c r="F4338" s="19" t="s">
        <v>164</v>
      </c>
    </row>
    <row r="4339" spans="1:6">
      <c r="A4339" s="19" t="s">
        <v>408</v>
      </c>
      <c r="B4339" s="1" t="s">
        <v>199</v>
      </c>
      <c r="C4339" t="str">
        <f>RIGHT(A4339,(LEN(A4339)-15))</f>
        <v>4</v>
      </c>
      <c r="F4339" s="19" t="s">
        <v>136</v>
      </c>
    </row>
    <row r="4340" spans="1:6">
      <c r="A4340" s="19" t="s">
        <v>409</v>
      </c>
      <c r="B4340" s="1" t="s">
        <v>199</v>
      </c>
      <c r="C4340" t="str">
        <f>RIGHT(A4340,(LEN(A4340)-20))</f>
        <v>fiery</v>
      </c>
      <c r="F4340" s="19" t="str">
        <f t="shared" ref="F4340" si="1226">CONCATENATE("[th]",B4316)</f>
        <v>[th]Målgörare</v>
      </c>
    </row>
    <row r="4341" spans="1:6">
      <c r="A4341" s="19" t="s">
        <v>237</v>
      </c>
      <c r="B4341" s="1" t="s">
        <v>202</v>
      </c>
      <c r="C4341" t="str">
        <f>RIGHT(A4341,(LEN(A4341)-12))</f>
        <v/>
      </c>
      <c r="F4341" s="19" t="s">
        <v>151</v>
      </c>
    </row>
    <row r="4342" spans="1:6">
      <c r="A4342" s="19" t="s">
        <v>238</v>
      </c>
      <c r="B4342" s="1" t="s">
        <v>204</v>
      </c>
      <c r="C4342" t="str">
        <f>RIGHT(A4342,(LEN(A4342)-13))</f>
        <v/>
      </c>
      <c r="F4342" s="19" t="str">
        <f>CONCATENATE("[td]",VLOOKUP(IF((COUNTA(D4316)&gt;0),D4316,VALUE(C4316)),'Lookup tables'!$A$2:$B$42,2,FALSE))</f>
        <v>[td]övernaturlig</v>
      </c>
    </row>
    <row r="4343" spans="1:6">
      <c r="A4343" s="19" t="s">
        <v>205</v>
      </c>
      <c r="B4343" s="1" t="s">
        <v>206</v>
      </c>
      <c r="C4343" t="str">
        <f>RIGHT(A4343,(LEN(A4343)-7))</f>
        <v>0</v>
      </c>
      <c r="F4343" s="19" t="s">
        <v>141</v>
      </c>
    </row>
    <row r="4344" spans="1:6">
      <c r="A4344" s="19" t="s">
        <v>590</v>
      </c>
      <c r="B4344" s="1" t="s">
        <v>208</v>
      </c>
      <c r="C4344" t="str">
        <f>RIGHT(A4344,(LEN(A4344)-13))</f>
        <v>9</v>
      </c>
      <c r="F4344" s="19" t="str">
        <f t="shared" ref="F4344" si="1227">CONCATENATE("[th]",B4319)</f>
        <v>[th]Fasta situationer</v>
      </c>
    </row>
    <row r="4345" spans="1:6">
      <c r="A4345" s="19" t="s">
        <v>209</v>
      </c>
      <c r="B4345" s="1" t="s">
        <v>210</v>
      </c>
      <c r="C4345" t="str">
        <f>RIGHT(A4345,(LEN(A4345)-15))</f>
        <v>0</v>
      </c>
      <c r="F4345" s="19" t="s">
        <v>151</v>
      </c>
    </row>
    <row r="4346" spans="1:6">
      <c r="A4346" s="19" t="s">
        <v>211</v>
      </c>
      <c r="B4346" s="1" t="s">
        <v>212</v>
      </c>
      <c r="C4346" t="str">
        <f>RIGHT(A4346,(LEN(A4346)-15))</f>
        <v>3000</v>
      </c>
      <c r="F4346" s="19" t="str">
        <f>CONCATENATE("[td]",VLOOKUP(IF((COUNTA(D4319)&gt;0),D4319,VALUE(C4319)),'Lookup tables'!$A$2:$B$42,2,FALSE))</f>
        <v>[td]bra</v>
      </c>
    </row>
    <row r="4347" spans="1:6">
      <c r="A4347" s="19" t="s">
        <v>342</v>
      </c>
      <c r="B4347" s="1" t="s">
        <v>214</v>
      </c>
      <c r="C4347" t="str">
        <f>RIGHT(A4347,(LEN(A4347)-5))</f>
        <v>3</v>
      </c>
      <c r="F4347" s="19" t="s">
        <v>215</v>
      </c>
    </row>
    <row r="4348" spans="1:6" ht="14.4">
      <c r="A4348" s="19" t="s">
        <v>240</v>
      </c>
      <c r="B4348" s="1" t="s">
        <v>217</v>
      </c>
      <c r="C4348" t="str">
        <f>RIGHT(A4348,(LEN(A4348)-8))</f>
        <v>0</v>
      </c>
      <c r="F4348" t="str">
        <f t="shared" ref="F4348:F4360" si="1228">IF((COUNTA(D4348)&gt;0),CONCATENATE("Övrigt: ",D4348),"")</f>
        <v/>
      </c>
    </row>
    <row r="4349" spans="1:6" ht="14.4">
      <c r="A4349" s="19" t="s">
        <v>974</v>
      </c>
      <c r="B4349" s="11"/>
      <c r="C4349" s="19"/>
      <c r="F4349" s="19"/>
    </row>
    <row r="4350" spans="1:6" ht="14.4">
      <c r="A4350" s="19" t="s">
        <v>975</v>
      </c>
      <c r="B4350" s="11"/>
      <c r="C4350" s="19"/>
    </row>
    <row r="4351" spans="1:6" ht="14.4">
      <c r="A4351" s="19" t="s">
        <v>976</v>
      </c>
      <c r="B4351" s="1"/>
    </row>
    <row r="4352" spans="1:6" ht="14.4">
      <c r="A4352" s="19" t="s">
        <v>977</v>
      </c>
      <c r="B4352" s="1"/>
    </row>
    <row r="4353" spans="1:6" ht="14.4">
      <c r="A4353" s="19" t="s">
        <v>978</v>
      </c>
      <c r="B4353" s="1"/>
    </row>
    <row r="4354" spans="1:6" ht="14.4">
      <c r="A4354" s="19" t="s">
        <v>979</v>
      </c>
      <c r="B4354" s="1"/>
      <c r="F4354" s="19"/>
    </row>
    <row r="4355" spans="1:6" ht="14.4">
      <c r="A4355" s="19" t="s">
        <v>980</v>
      </c>
      <c r="B4355" s="1"/>
      <c r="F4355" s="19"/>
    </row>
    <row r="4356" spans="1:6" ht="14.4">
      <c r="A4356" s="19" t="s">
        <v>981</v>
      </c>
      <c r="B4356" s="1"/>
      <c r="F4356" s="19"/>
    </row>
    <row r="4357" spans="1:6" ht="14.4">
      <c r="A4357" s="19" t="s">
        <v>982</v>
      </c>
      <c r="B4357" s="1"/>
      <c r="F4357" s="19"/>
    </row>
    <row r="4358" spans="1:6" ht="14.4">
      <c r="A4358" s="19" t="s">
        <v>983</v>
      </c>
      <c r="B4358" s="1"/>
      <c r="F4358" s="19"/>
    </row>
    <row r="4359" spans="1:6" ht="14.4">
      <c r="A4359" s="19" t="s">
        <v>984</v>
      </c>
      <c r="B4359" s="1"/>
      <c r="F4359" s="19"/>
    </row>
    <row r="4360" spans="1:6" ht="12.75" customHeight="1">
      <c r="A4360" s="19" t="s">
        <v>985</v>
      </c>
      <c r="F4360" s="19"/>
    </row>
    <row r="4361" spans="1:6" ht="12.75" customHeight="1">
      <c r="A4361" s="19" t="s">
        <v>986</v>
      </c>
    </row>
    <row r="4362" spans="1:6" ht="12.75" customHeight="1">
      <c r="A4362" s="19" t="s">
        <v>59</v>
      </c>
    </row>
    <row r="4363" spans="1:6" ht="12.75" customHeight="1">
      <c r="A4363" s="19" t="s">
        <v>60</v>
      </c>
    </row>
    <row r="4364" spans="1:6" ht="12.75" customHeight="1">
      <c r="A4364" s="19" t="s">
        <v>61</v>
      </c>
    </row>
    <row r="4365" spans="1:6" ht="12.75" customHeight="1">
      <c r="A4365" s="19" t="s">
        <v>62</v>
      </c>
    </row>
    <row r="4366" spans="1:6" ht="12.75" customHeight="1">
      <c r="A4366" s="19" t="s">
        <v>63</v>
      </c>
    </row>
    <row r="4367" spans="1:6" ht="12.75" customHeight="1">
      <c r="A4367" s="19" t="s">
        <v>64</v>
      </c>
    </row>
    <row r="4368" spans="1:6" ht="12.75" customHeight="1">
      <c r="A4368" s="19" t="s">
        <v>65</v>
      </c>
    </row>
    <row r="4369" spans="1:1" ht="12.75" customHeight="1">
      <c r="A4369" s="19" t="s">
        <v>66</v>
      </c>
    </row>
    <row r="4370" spans="1:1" ht="12.75" customHeight="1">
      <c r="A4370" s="19" t="s">
        <v>67</v>
      </c>
    </row>
    <row r="4371" spans="1:1" ht="12.75" customHeight="1">
      <c r="A4371" s="19" t="s">
        <v>68</v>
      </c>
    </row>
    <row r="4372" spans="1:1" ht="12.75" customHeight="1">
      <c r="A4372" s="19" t="s">
        <v>69</v>
      </c>
    </row>
    <row r="4373" spans="1:1" ht="12.75" customHeight="1">
      <c r="A4373" s="19" t="s">
        <v>70</v>
      </c>
    </row>
    <row r="4374" spans="1:1" ht="12.75" customHeight="1">
      <c r="A4374" s="19" t="s">
        <v>71</v>
      </c>
    </row>
    <row r="4375" spans="1:1" ht="12.75" customHeight="1">
      <c r="A4375" s="19" t="s">
        <v>72</v>
      </c>
    </row>
    <row r="4376" spans="1:1" ht="12.75" customHeight="1">
      <c r="A4376" s="19" t="s">
        <v>73</v>
      </c>
    </row>
    <row r="4377" spans="1:1" ht="12.75" customHeight="1">
      <c r="A4377" s="19" t="s">
        <v>74</v>
      </c>
    </row>
    <row r="4378" spans="1:1" ht="12.75" customHeight="1">
      <c r="A4378" s="19" t="s">
        <v>75</v>
      </c>
    </row>
    <row r="4379" spans="1:1" ht="12.75" customHeight="1">
      <c r="A4379" s="19" t="s">
        <v>76</v>
      </c>
    </row>
    <row r="4380" spans="1:1" ht="12.75" customHeight="1">
      <c r="A4380" s="19" t="s">
        <v>77</v>
      </c>
    </row>
    <row r="4381" spans="1:1" ht="12.75" customHeight="1">
      <c r="A4381" s="19" t="s">
        <v>78</v>
      </c>
    </row>
    <row r="4382" spans="1:1" ht="12.75" customHeight="1">
      <c r="A4382" s="19" t="s">
        <v>79</v>
      </c>
    </row>
    <row r="4383" spans="1:1" ht="12.75" customHeight="1">
      <c r="A4383" s="19" t="s">
        <v>80</v>
      </c>
    </row>
    <row r="4384" spans="1:1" ht="12.75" customHeight="1">
      <c r="A4384" s="19" t="s">
        <v>81</v>
      </c>
    </row>
    <row r="4385" spans="1:1" ht="12.75" customHeight="1">
      <c r="A4385" s="19" t="s">
        <v>82</v>
      </c>
    </row>
    <row r="4386" spans="1:1" ht="12.75" customHeight="1">
      <c r="A4386" s="19" t="s">
        <v>83</v>
      </c>
    </row>
    <row r="4387" spans="1:1" ht="12.75" customHeight="1">
      <c r="A4387" s="19" t="s">
        <v>84</v>
      </c>
    </row>
    <row r="4388" spans="1:1" ht="12.75" customHeight="1">
      <c r="A4388" s="19" t="s">
        <v>85</v>
      </c>
    </row>
    <row r="4389" spans="1:1" ht="12.75" customHeight="1">
      <c r="A4389" s="19" t="s">
        <v>86</v>
      </c>
    </row>
    <row r="4390" spans="1:1" ht="12.75" customHeight="1">
      <c r="A4390" s="19" t="s">
        <v>87</v>
      </c>
    </row>
    <row r="4391" spans="1:1" ht="12.75" customHeight="1">
      <c r="A4391" s="19" t="s">
        <v>88</v>
      </c>
    </row>
    <row r="4392" spans="1:1" ht="12.75" customHeight="1">
      <c r="A4392" s="19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358"/>
  <sheetViews>
    <sheetView workbookViewId="0"/>
  </sheetViews>
  <sheetFormatPr defaultColWidth="17.109375" defaultRowHeight="12.75" customHeight="1"/>
  <cols>
    <col min="1" max="1" width="41.109375" customWidth="1"/>
    <col min="2" max="2" width="51.88671875" customWidth="1"/>
    <col min="3" max="6" width="9.109375" customWidth="1"/>
  </cols>
  <sheetData>
    <row r="1" spans="1:6" ht="15" customHeight="1">
      <c r="A1" s="19" t="s">
        <v>6</v>
      </c>
      <c r="B1" s="19"/>
      <c r="C1" s="19"/>
      <c r="D1" s="19"/>
      <c r="E1" s="19"/>
      <c r="F1" s="19"/>
    </row>
    <row r="2" spans="1:6" ht="15" customHeight="1">
      <c r="A2" s="19" t="s">
        <v>7</v>
      </c>
      <c r="B2" s="19"/>
      <c r="C2" s="19"/>
      <c r="D2" s="19"/>
      <c r="E2" s="19"/>
      <c r="F2" s="19"/>
    </row>
    <row r="3" spans="1:6" ht="15" customHeight="1">
      <c r="A3" s="19" t="s">
        <v>8</v>
      </c>
      <c r="B3" s="19"/>
      <c r="C3" s="19"/>
      <c r="D3" s="19"/>
      <c r="E3" s="19"/>
      <c r="F3" s="19"/>
    </row>
    <row r="4" spans="1:6" ht="15" customHeight="1">
      <c r="A4" s="19" t="s">
        <v>10</v>
      </c>
      <c r="B4" s="19"/>
      <c r="C4" s="19"/>
      <c r="D4" s="19"/>
      <c r="E4" s="19"/>
      <c r="F4" s="19"/>
    </row>
    <row r="5" spans="1:6" ht="15" customHeight="1">
      <c r="A5" s="19" t="s">
        <v>13</v>
      </c>
      <c r="B5" s="19"/>
      <c r="C5" s="19"/>
      <c r="D5" s="19"/>
      <c r="E5" s="19"/>
      <c r="F5" s="19"/>
    </row>
    <row r="6" spans="1:6" ht="15" customHeight="1">
      <c r="A6" s="19" t="s">
        <v>14</v>
      </c>
      <c r="B6" s="19"/>
      <c r="C6" s="19"/>
      <c r="D6" s="19"/>
      <c r="E6" s="19"/>
      <c r="F6" s="19"/>
    </row>
    <row r="7" spans="1:6" ht="15" customHeight="1">
      <c r="A7" s="19" t="s">
        <v>15</v>
      </c>
      <c r="B7" s="19"/>
      <c r="C7" s="19"/>
      <c r="D7" s="19"/>
      <c r="E7" s="19"/>
      <c r="F7" s="19"/>
    </row>
    <row r="8" spans="1:6" ht="15" customHeight="1">
      <c r="A8" s="19" t="s">
        <v>16</v>
      </c>
      <c r="B8" s="19"/>
      <c r="C8" s="19"/>
      <c r="D8" s="19"/>
      <c r="E8" s="19"/>
      <c r="F8" s="19"/>
    </row>
    <row r="9" spans="1:6" ht="15" customHeight="1">
      <c r="A9" s="19" t="s">
        <v>17</v>
      </c>
      <c r="B9" s="19"/>
      <c r="C9" s="19"/>
      <c r="D9" s="19"/>
      <c r="E9" s="19"/>
      <c r="F9" s="19"/>
    </row>
    <row r="10" spans="1:6" ht="15" customHeight="1">
      <c r="A10" s="19" t="s">
        <v>18</v>
      </c>
      <c r="B10" s="19"/>
      <c r="C10" s="19"/>
      <c r="D10" s="19"/>
      <c r="E10" s="19"/>
      <c r="F10" s="19"/>
    </row>
    <row r="11" spans="1:6" ht="15" customHeight="1">
      <c r="A11" s="19" t="s">
        <v>19</v>
      </c>
      <c r="B11" s="19"/>
      <c r="C11" s="19"/>
      <c r="D11" s="19"/>
      <c r="E11" s="19"/>
      <c r="F11" s="19"/>
    </row>
    <row r="12" spans="1:6" ht="15" customHeight="1">
      <c r="A12" s="19" t="s">
        <v>20</v>
      </c>
      <c r="B12" s="19"/>
      <c r="C12" s="19"/>
      <c r="D12" s="19"/>
      <c r="E12" s="19"/>
      <c r="F12" s="19"/>
    </row>
    <row r="13" spans="1:6" ht="15" customHeight="1">
      <c r="A13" s="19" t="s">
        <v>21</v>
      </c>
      <c r="B13" s="19"/>
      <c r="C13" s="19"/>
      <c r="D13" s="19"/>
      <c r="E13" s="19"/>
      <c r="F13" s="19"/>
    </row>
    <row r="14" spans="1:6" ht="15" customHeight="1">
      <c r="A14" s="19" t="s">
        <v>22</v>
      </c>
      <c r="B14" s="19"/>
      <c r="C14" s="19"/>
      <c r="D14" s="19"/>
      <c r="E14" s="19"/>
      <c r="F14" s="19"/>
    </row>
    <row r="15" spans="1:6" ht="15" customHeight="1">
      <c r="A15" s="19" t="s">
        <v>23</v>
      </c>
      <c r="B15" s="19"/>
      <c r="C15" s="19"/>
      <c r="D15" s="19"/>
      <c r="E15" s="19"/>
      <c r="F15" s="19"/>
    </row>
    <row r="16" spans="1:6" ht="15" customHeight="1">
      <c r="A16" s="19" t="s">
        <v>24</v>
      </c>
      <c r="B16" s="19"/>
      <c r="C16" s="19"/>
      <c r="D16" s="19"/>
      <c r="E16" s="19"/>
      <c r="F16" s="19"/>
    </row>
    <row r="17" spans="1:6" ht="15" customHeight="1">
      <c r="A17" s="19" t="s">
        <v>25</v>
      </c>
      <c r="B17" s="19"/>
      <c r="C17" s="19"/>
      <c r="D17" s="19"/>
      <c r="E17" s="19"/>
      <c r="F17" s="19"/>
    </row>
    <row r="18" spans="1:6" ht="15" customHeight="1">
      <c r="A18" s="19" t="s">
        <v>26</v>
      </c>
      <c r="B18" s="19"/>
      <c r="C18" s="19"/>
      <c r="D18" s="19"/>
      <c r="E18" s="19"/>
      <c r="F18" s="19"/>
    </row>
    <row r="19" spans="1:6" ht="15" customHeight="1">
      <c r="A19" s="19" t="s">
        <v>27</v>
      </c>
      <c r="B19" s="19"/>
      <c r="C19" s="19"/>
      <c r="D19" s="19"/>
      <c r="E19" s="19"/>
      <c r="F19" s="19"/>
    </row>
    <row r="20" spans="1:6" ht="15" customHeight="1">
      <c r="A20" s="19" t="s">
        <v>28</v>
      </c>
      <c r="B20" s="19"/>
      <c r="C20" s="19"/>
      <c r="D20" s="19"/>
      <c r="E20" s="19"/>
      <c r="F20" s="19"/>
    </row>
    <row r="21" spans="1:6" ht="15" customHeight="1">
      <c r="A21" s="19" t="s">
        <v>29</v>
      </c>
      <c r="B21" s="19"/>
      <c r="C21" s="19"/>
      <c r="D21" s="19"/>
      <c r="E21" s="19"/>
      <c r="F21" s="19"/>
    </row>
    <row r="22" spans="1:6" ht="15" customHeight="1">
      <c r="A22" s="19" t="s">
        <v>30</v>
      </c>
      <c r="B22" s="19"/>
      <c r="C22" s="19"/>
      <c r="D22" s="19"/>
      <c r="E22" s="19"/>
      <c r="F22" s="19"/>
    </row>
    <row r="23" spans="1:6" ht="15" customHeight="1">
      <c r="A23" s="19" t="s">
        <v>31</v>
      </c>
      <c r="B23" s="19"/>
      <c r="C23" s="19"/>
      <c r="D23" s="19"/>
      <c r="E23" s="19"/>
      <c r="F23" s="19"/>
    </row>
    <row r="24" spans="1:6" ht="15" customHeight="1">
      <c r="A24" s="19" t="s">
        <v>32</v>
      </c>
      <c r="B24" s="19"/>
      <c r="C24" s="19"/>
      <c r="D24" s="19"/>
      <c r="E24" s="19"/>
      <c r="F24" s="19"/>
    </row>
    <row r="25" spans="1:6" ht="15" customHeight="1">
      <c r="A25" s="19" t="s">
        <v>33</v>
      </c>
      <c r="B25" s="19"/>
      <c r="C25" s="19"/>
      <c r="D25" s="19"/>
      <c r="E25" s="19"/>
      <c r="F25" s="19"/>
    </row>
    <row r="26" spans="1:6" ht="15" customHeight="1">
      <c r="A26" s="19" t="s">
        <v>34</v>
      </c>
      <c r="B26" s="19"/>
      <c r="C26" s="19"/>
      <c r="D26" s="19"/>
      <c r="E26" s="19"/>
      <c r="F26" s="19"/>
    </row>
    <row r="27" spans="1:6" ht="15" customHeight="1">
      <c r="A27" s="19" t="s">
        <v>35</v>
      </c>
      <c r="B27" s="19"/>
      <c r="C27" s="19"/>
      <c r="D27" s="19"/>
      <c r="E27" s="19"/>
      <c r="F27" s="19"/>
    </row>
    <row r="28" spans="1:6" ht="15" customHeight="1">
      <c r="A28" s="19" t="s">
        <v>36</v>
      </c>
      <c r="B28" s="19"/>
      <c r="C28" s="19"/>
      <c r="D28" s="19"/>
      <c r="E28" s="19"/>
      <c r="F28" s="19"/>
    </row>
    <row r="29" spans="1:6" ht="15" customHeight="1">
      <c r="A29" s="19" t="s">
        <v>37</v>
      </c>
      <c r="B29" s="19"/>
      <c r="C29" s="19"/>
      <c r="D29" s="19"/>
      <c r="E29" s="19"/>
      <c r="F29" s="19"/>
    </row>
    <row r="30" spans="1:6" ht="15" customHeight="1">
      <c r="A30" s="19" t="s">
        <v>38</v>
      </c>
      <c r="B30" s="19"/>
      <c r="C30" s="19"/>
      <c r="D30" s="19"/>
      <c r="E30" s="19"/>
      <c r="F30" s="19"/>
    </row>
    <row r="31" spans="1:6" ht="15" customHeight="1">
      <c r="A31" s="19" t="s">
        <v>39</v>
      </c>
      <c r="B31" s="19"/>
      <c r="C31" s="19"/>
      <c r="D31" s="19"/>
      <c r="E31" s="19"/>
      <c r="F31" s="19"/>
    </row>
    <row r="32" spans="1:6" ht="15" customHeight="1">
      <c r="A32" s="19" t="s">
        <v>40</v>
      </c>
      <c r="B32" s="19"/>
      <c r="C32" s="19"/>
      <c r="D32" s="19"/>
      <c r="E32" s="19"/>
      <c r="F32" s="19"/>
    </row>
    <row r="33" spans="1:6" ht="15" customHeight="1">
      <c r="A33" s="19" t="s">
        <v>41</v>
      </c>
      <c r="B33" s="19"/>
      <c r="C33" s="19"/>
      <c r="D33" s="19"/>
      <c r="E33" s="19"/>
      <c r="F33" s="19"/>
    </row>
    <row r="34" spans="1:6" ht="15" customHeight="1">
      <c r="A34" s="19" t="s">
        <v>42</v>
      </c>
      <c r="B34" s="19"/>
      <c r="C34" s="19"/>
      <c r="D34" s="19"/>
      <c r="E34" s="19"/>
      <c r="F34" s="19"/>
    </row>
    <row r="35" spans="1:6" ht="15" customHeight="1">
      <c r="A35" s="19" t="s">
        <v>43</v>
      </c>
      <c r="B35" s="19"/>
      <c r="C35" s="19"/>
      <c r="D35" s="19"/>
      <c r="E35" s="19"/>
      <c r="F35" s="19"/>
    </row>
    <row r="36" spans="1:6" ht="15" customHeight="1">
      <c r="A36" s="19" t="s">
        <v>44</v>
      </c>
      <c r="B36" s="19"/>
      <c r="C36" s="19"/>
      <c r="D36" s="19"/>
      <c r="E36" s="19"/>
      <c r="F36" s="19"/>
    </row>
    <row r="37" spans="1:6" ht="15" customHeight="1">
      <c r="A37" s="19" t="s">
        <v>45</v>
      </c>
      <c r="B37" s="19"/>
      <c r="C37" s="19"/>
      <c r="D37" s="19"/>
      <c r="E37" s="19"/>
      <c r="F37" s="19"/>
    </row>
    <row r="38" spans="1:6" ht="15" customHeight="1">
      <c r="A38" s="19" t="s">
        <v>46</v>
      </c>
      <c r="B38" s="19"/>
      <c r="C38" s="19"/>
      <c r="D38" s="19"/>
      <c r="E38" s="19"/>
      <c r="F38" s="19"/>
    </row>
    <row r="39" spans="1:6" ht="15" customHeight="1">
      <c r="A39" s="19" t="s">
        <v>47</v>
      </c>
      <c r="B39" s="19"/>
      <c r="C39" s="19"/>
      <c r="D39" s="19"/>
      <c r="E39" s="19"/>
      <c r="F39" s="19"/>
    </row>
    <row r="40" spans="1:6" ht="15" customHeight="1">
      <c r="A40" s="19" t="s">
        <v>48</v>
      </c>
      <c r="B40" s="19"/>
      <c r="C40" s="19"/>
      <c r="D40" s="19"/>
      <c r="E40" s="19"/>
      <c r="F40" s="19"/>
    </row>
    <row r="41" spans="1:6" ht="15" customHeight="1">
      <c r="A41" s="19" t="s">
        <v>49</v>
      </c>
      <c r="B41" s="19"/>
      <c r="C41" s="19"/>
      <c r="D41" s="19"/>
      <c r="E41" s="19"/>
      <c r="F41" s="19"/>
    </row>
    <row r="42" spans="1:6" ht="15" customHeight="1">
      <c r="A42" s="19" t="s">
        <v>50</v>
      </c>
      <c r="B42" s="19"/>
      <c r="C42" s="19"/>
      <c r="D42" s="19"/>
      <c r="E42" s="19"/>
      <c r="F42" s="19"/>
    </row>
    <row r="43" spans="1:6" ht="15" customHeight="1">
      <c r="A43" s="19" t="s">
        <v>51</v>
      </c>
      <c r="B43" s="19"/>
      <c r="C43" s="19"/>
      <c r="D43" s="19"/>
      <c r="E43" s="19"/>
      <c r="F43" s="19"/>
    </row>
    <row r="44" spans="1:6" ht="15" customHeight="1">
      <c r="A44" s="19" t="s">
        <v>52</v>
      </c>
      <c r="B44" s="19"/>
      <c r="C44" s="19"/>
      <c r="D44" s="19"/>
      <c r="E44" s="19"/>
      <c r="F44" s="19"/>
    </row>
    <row r="45" spans="1:6" ht="15" customHeight="1">
      <c r="A45" s="19" t="s">
        <v>53</v>
      </c>
      <c r="B45" s="19"/>
      <c r="C45" s="19"/>
      <c r="D45" s="19"/>
      <c r="E45" s="19"/>
      <c r="F45" s="19"/>
    </row>
    <row r="46" spans="1:6" ht="15" customHeight="1">
      <c r="A46" s="19" t="s">
        <v>54</v>
      </c>
      <c r="B46" s="19"/>
      <c r="C46" s="19"/>
      <c r="D46" s="19"/>
      <c r="E46" s="19"/>
      <c r="F46" s="19"/>
    </row>
    <row r="47" spans="1:6" ht="15" customHeight="1">
      <c r="A47" s="19" t="s">
        <v>55</v>
      </c>
      <c r="B47" s="19"/>
      <c r="C47" s="19"/>
      <c r="D47" s="19"/>
      <c r="E47" s="19"/>
      <c r="F47" s="19"/>
    </row>
    <row r="48" spans="1:6" ht="15" customHeight="1">
      <c r="A48" s="19" t="s">
        <v>56</v>
      </c>
      <c r="B48" s="19"/>
      <c r="C48" s="19"/>
      <c r="D48" s="19"/>
      <c r="E48" s="19"/>
      <c r="F48" s="19"/>
    </row>
    <row r="49" spans="1:6" ht="15" customHeight="1">
      <c r="A49" s="19" t="s">
        <v>57</v>
      </c>
      <c r="B49" s="19"/>
      <c r="C49" s="19"/>
      <c r="D49" s="19"/>
      <c r="E49" s="19"/>
      <c r="F49" s="19"/>
    </row>
    <row r="50" spans="1:6" ht="15" customHeight="1">
      <c r="A50" s="19" t="s">
        <v>58</v>
      </c>
      <c r="B50" s="19"/>
      <c r="C50" s="19"/>
      <c r="D50" s="19"/>
      <c r="E50" s="19"/>
      <c r="F50" s="19"/>
    </row>
    <row r="51" spans="1:6" ht="15" customHeight="1">
      <c r="A51" s="19" t="s">
        <v>59</v>
      </c>
      <c r="B51" s="19"/>
      <c r="C51" s="19"/>
      <c r="D51" s="19"/>
      <c r="E51" s="19"/>
      <c r="F51" s="19"/>
    </row>
    <row r="52" spans="1:6" ht="15" customHeight="1">
      <c r="A52" s="19" t="s">
        <v>60</v>
      </c>
      <c r="B52" s="19"/>
      <c r="C52" s="19"/>
      <c r="D52" s="19"/>
      <c r="E52" s="19"/>
      <c r="F52" s="19"/>
    </row>
    <row r="53" spans="1:6" ht="15" customHeight="1">
      <c r="A53" s="19" t="s">
        <v>61</v>
      </c>
      <c r="B53" s="19"/>
      <c r="C53" s="19"/>
      <c r="D53" s="19"/>
      <c r="E53" s="19"/>
      <c r="F53" s="19"/>
    </row>
    <row r="54" spans="1:6" ht="15" customHeight="1">
      <c r="A54" s="19" t="s">
        <v>62</v>
      </c>
      <c r="B54" s="19"/>
      <c r="C54" s="19"/>
      <c r="D54" s="19"/>
      <c r="E54" s="19"/>
      <c r="F54" s="19"/>
    </row>
    <row r="55" spans="1:6" ht="15" customHeight="1">
      <c r="A55" s="19" t="s">
        <v>63</v>
      </c>
      <c r="B55" s="19"/>
      <c r="C55" s="19"/>
      <c r="D55" s="19"/>
      <c r="E55" s="19"/>
      <c r="F55" s="19"/>
    </row>
    <row r="56" spans="1:6" ht="15" customHeight="1">
      <c r="A56" s="19" t="s">
        <v>64</v>
      </c>
      <c r="B56" s="19"/>
      <c r="C56" s="19"/>
      <c r="D56" s="19"/>
      <c r="E56" s="19"/>
      <c r="F56" s="19"/>
    </row>
    <row r="57" spans="1:6" ht="15" customHeight="1">
      <c r="A57" s="19" t="s">
        <v>65</v>
      </c>
      <c r="B57" s="19"/>
      <c r="C57" s="19"/>
      <c r="D57" s="19"/>
      <c r="E57" s="19"/>
      <c r="F57" s="19"/>
    </row>
    <row r="58" spans="1:6" ht="15" customHeight="1">
      <c r="A58" s="19" t="s">
        <v>66</v>
      </c>
      <c r="B58" s="19"/>
      <c r="C58" s="19"/>
      <c r="D58" s="19"/>
      <c r="E58" s="19"/>
      <c r="F58" s="19"/>
    </row>
    <row r="59" spans="1:6" ht="15" customHeight="1">
      <c r="A59" s="19" t="s">
        <v>67</v>
      </c>
      <c r="B59" s="19"/>
      <c r="C59" s="19"/>
      <c r="D59" s="19"/>
      <c r="E59" s="19"/>
      <c r="F59" s="19"/>
    </row>
    <row r="60" spans="1:6" ht="15" customHeight="1">
      <c r="A60" s="19" t="s">
        <v>68</v>
      </c>
      <c r="B60" s="19"/>
      <c r="C60" s="19"/>
      <c r="D60" s="19"/>
      <c r="E60" s="19"/>
      <c r="F60" s="19"/>
    </row>
    <row r="61" spans="1:6" ht="15" customHeight="1">
      <c r="A61" s="19" t="s">
        <v>69</v>
      </c>
      <c r="B61" s="19"/>
      <c r="C61" s="19"/>
      <c r="D61" s="19"/>
      <c r="E61" s="19"/>
      <c r="F61" s="19"/>
    </row>
    <row r="62" spans="1:6" ht="15" customHeight="1">
      <c r="A62" s="19" t="s">
        <v>70</v>
      </c>
      <c r="B62" s="19"/>
      <c r="C62" s="19"/>
      <c r="D62" s="19"/>
      <c r="E62" s="19"/>
      <c r="F62" s="19"/>
    </row>
    <row r="63" spans="1:6" ht="15" customHeight="1">
      <c r="A63" s="19" t="s">
        <v>71</v>
      </c>
      <c r="B63" s="19"/>
      <c r="C63" s="19"/>
      <c r="D63" s="19"/>
      <c r="E63" s="19"/>
      <c r="F63" s="19"/>
    </row>
    <row r="64" spans="1:6" ht="15" customHeight="1">
      <c r="A64" s="19" t="s">
        <v>72</v>
      </c>
      <c r="B64" s="19"/>
      <c r="C64" s="19"/>
      <c r="D64" s="19"/>
      <c r="E64" s="19"/>
      <c r="F64" s="19"/>
    </row>
    <row r="65" spans="1:6" ht="15" customHeight="1">
      <c r="A65" s="19" t="s">
        <v>73</v>
      </c>
      <c r="B65" s="19"/>
      <c r="C65" s="19"/>
      <c r="D65" s="19"/>
      <c r="E65" s="19"/>
      <c r="F65" s="19"/>
    </row>
    <row r="66" spans="1:6" ht="15" customHeight="1">
      <c r="A66" s="19" t="s">
        <v>74</v>
      </c>
      <c r="B66" s="19"/>
      <c r="C66" s="19"/>
      <c r="D66" s="19"/>
      <c r="E66" s="19"/>
      <c r="F66" s="19"/>
    </row>
    <row r="67" spans="1:6" ht="15" customHeight="1">
      <c r="A67" s="19" t="s">
        <v>75</v>
      </c>
      <c r="B67" s="19"/>
      <c r="C67" s="19"/>
      <c r="D67" s="19"/>
      <c r="E67" s="19"/>
      <c r="F67" s="19"/>
    </row>
    <row r="68" spans="1:6" ht="15" customHeight="1">
      <c r="A68" s="19" t="s">
        <v>76</v>
      </c>
      <c r="B68" s="19"/>
      <c r="C68" s="19"/>
      <c r="D68" s="19"/>
      <c r="E68" s="19"/>
      <c r="F68" s="19"/>
    </row>
    <row r="69" spans="1:6" ht="15" customHeight="1">
      <c r="A69" s="19" t="s">
        <v>77</v>
      </c>
      <c r="B69" s="19"/>
      <c r="C69" s="19"/>
      <c r="D69" s="19"/>
      <c r="E69" s="19"/>
      <c r="F69" s="19"/>
    </row>
    <row r="70" spans="1:6" ht="15" customHeight="1">
      <c r="A70" s="19" t="s">
        <v>78</v>
      </c>
      <c r="B70" s="19"/>
      <c r="C70" s="19"/>
      <c r="D70" s="19"/>
      <c r="E70" s="19"/>
      <c r="F70" s="19"/>
    </row>
    <row r="71" spans="1:6" ht="15" customHeight="1">
      <c r="A71" s="19" t="s">
        <v>79</v>
      </c>
      <c r="B71" s="19"/>
      <c r="C71" s="19"/>
      <c r="D71" s="19"/>
      <c r="E71" s="19"/>
      <c r="F71" s="19"/>
    </row>
    <row r="72" spans="1:6" ht="15" customHeight="1">
      <c r="A72" s="19" t="s">
        <v>80</v>
      </c>
      <c r="B72" s="19"/>
      <c r="C72" s="19"/>
      <c r="D72" s="19"/>
      <c r="E72" s="19"/>
      <c r="F72" s="19"/>
    </row>
    <row r="73" spans="1:6" ht="15" customHeight="1">
      <c r="A73" s="19" t="s">
        <v>81</v>
      </c>
      <c r="B73" s="19"/>
      <c r="C73" s="19"/>
      <c r="D73" s="19"/>
      <c r="E73" s="19"/>
      <c r="F73" s="19"/>
    </row>
    <row r="74" spans="1:6" ht="15" customHeight="1">
      <c r="A74" s="19" t="s">
        <v>82</v>
      </c>
      <c r="B74" s="19"/>
      <c r="C74" s="19"/>
      <c r="D74" s="19"/>
      <c r="E74" s="19"/>
      <c r="F74" s="19"/>
    </row>
    <row r="75" spans="1:6" ht="15" customHeight="1">
      <c r="A75" s="19" t="s">
        <v>83</v>
      </c>
      <c r="B75" s="19"/>
      <c r="C75" s="19"/>
      <c r="D75" s="19"/>
      <c r="E75" s="19"/>
      <c r="F75" s="19"/>
    </row>
    <row r="76" spans="1:6" ht="15" customHeight="1">
      <c r="A76" s="19" t="s">
        <v>84</v>
      </c>
      <c r="B76" s="19"/>
      <c r="C76" s="19"/>
      <c r="D76" s="19"/>
      <c r="E76" s="19"/>
      <c r="F76" s="19"/>
    </row>
    <row r="77" spans="1:6" ht="15" customHeight="1">
      <c r="A77" s="19" t="s">
        <v>85</v>
      </c>
      <c r="B77" s="19"/>
      <c r="C77" s="19"/>
      <c r="D77" s="19"/>
      <c r="E77" s="19"/>
      <c r="F77" s="19"/>
    </row>
    <row r="78" spans="1:6" ht="15" customHeight="1">
      <c r="A78" s="19" t="s">
        <v>86</v>
      </c>
      <c r="B78" s="19"/>
      <c r="C78" s="19"/>
      <c r="D78" s="19"/>
      <c r="E78" s="19"/>
      <c r="F78" s="19"/>
    </row>
    <row r="79" spans="1:6" ht="15" customHeight="1">
      <c r="A79" s="19" t="s">
        <v>87</v>
      </c>
      <c r="B79" s="19"/>
      <c r="C79" s="19"/>
      <c r="D79" s="19"/>
      <c r="E79" s="19"/>
      <c r="F79" s="19"/>
    </row>
    <row r="80" spans="1:6" ht="15" customHeight="1">
      <c r="A80" s="19" t="s">
        <v>88</v>
      </c>
      <c r="B80" s="19"/>
      <c r="C80" s="19"/>
      <c r="D80" s="19"/>
      <c r="E80" s="19"/>
      <c r="F80" s="19"/>
    </row>
    <row r="81" spans="1:6" ht="15" customHeight="1">
      <c r="A81" s="19" t="s">
        <v>89</v>
      </c>
      <c r="B81" s="19"/>
      <c r="C81" s="19"/>
      <c r="D81" s="19"/>
      <c r="E81" s="19"/>
      <c r="F81" s="19"/>
    </row>
    <row r="82" spans="1:6" ht="15" customHeight="1">
      <c r="A82" s="19" t="s">
        <v>90</v>
      </c>
      <c r="B82" s="19"/>
      <c r="C82" s="19"/>
      <c r="D82" s="19"/>
      <c r="E82" s="19"/>
      <c r="F82" s="19"/>
    </row>
    <row r="83" spans="1:6" ht="15" customHeight="1">
      <c r="A83" s="19" t="s">
        <v>91</v>
      </c>
      <c r="B83" s="19"/>
      <c r="C83" s="19"/>
      <c r="D83" s="19"/>
      <c r="E83" s="19"/>
      <c r="F83" s="19"/>
    </row>
    <row r="84" spans="1:6" ht="15" customHeight="1">
      <c r="A84" s="19" t="s">
        <v>92</v>
      </c>
      <c r="B84" s="19"/>
      <c r="C84" s="19"/>
      <c r="D84" s="19"/>
      <c r="E84" s="19"/>
      <c r="F84" s="19"/>
    </row>
    <row r="85" spans="1:6" ht="15" customHeight="1">
      <c r="A85" s="19" t="s">
        <v>93</v>
      </c>
      <c r="B85" s="19"/>
      <c r="C85" s="19"/>
      <c r="D85" s="19"/>
      <c r="E85" s="19"/>
      <c r="F85" s="19"/>
    </row>
    <row r="86" spans="1:6" ht="15" customHeight="1">
      <c r="A86" s="19" t="s">
        <v>94</v>
      </c>
      <c r="B86" s="19"/>
      <c r="C86" s="19"/>
      <c r="D86" s="19"/>
      <c r="E86" s="19"/>
      <c r="F86" s="19"/>
    </row>
    <row r="87" spans="1:6" ht="15" customHeight="1">
      <c r="A87" s="19" t="s">
        <v>95</v>
      </c>
      <c r="B87" s="19"/>
      <c r="C87" s="19"/>
      <c r="D87" s="19"/>
      <c r="E87" s="19"/>
      <c r="F87" s="19"/>
    </row>
    <row r="88" spans="1:6" ht="15" customHeight="1">
      <c r="A88" s="19" t="s">
        <v>96</v>
      </c>
      <c r="B88" s="19"/>
      <c r="C88" s="19"/>
      <c r="D88" s="19"/>
      <c r="E88" s="19"/>
      <c r="F88" s="19"/>
    </row>
    <row r="89" spans="1:6" ht="15" customHeight="1">
      <c r="A89" s="19" t="s">
        <v>97</v>
      </c>
      <c r="B89" s="19"/>
      <c r="C89" s="19"/>
      <c r="D89" s="19"/>
      <c r="E89" s="19"/>
      <c r="F89" s="19"/>
    </row>
    <row r="90" spans="1:6" ht="15" customHeight="1">
      <c r="A90" s="19" t="s">
        <v>98</v>
      </c>
      <c r="B90" s="19"/>
      <c r="C90" s="19"/>
      <c r="D90" s="19"/>
      <c r="E90" s="19"/>
      <c r="F90" s="19"/>
    </row>
    <row r="91" spans="1:6" ht="15" customHeight="1">
      <c r="A91" s="19" t="s">
        <v>99</v>
      </c>
      <c r="B91" s="19"/>
      <c r="C91" s="19"/>
      <c r="D91" s="19"/>
      <c r="E91" s="19"/>
      <c r="F91" s="19"/>
    </row>
    <row r="92" spans="1:6" ht="15" customHeight="1">
      <c r="A92" s="19" t="s">
        <v>100</v>
      </c>
      <c r="B92" s="19"/>
      <c r="C92" s="19"/>
      <c r="D92" s="19"/>
      <c r="E92" s="19"/>
      <c r="F92" s="19"/>
    </row>
    <row r="93" spans="1:6" ht="15" customHeight="1">
      <c r="A93" s="19" t="s">
        <v>101</v>
      </c>
      <c r="B93" s="19"/>
      <c r="C93" s="19"/>
      <c r="D93" s="19"/>
      <c r="E93" s="19"/>
      <c r="F93" s="19"/>
    </row>
    <row r="94" spans="1:6" ht="15" customHeight="1">
      <c r="A94" s="19" t="s">
        <v>102</v>
      </c>
      <c r="B94" s="19"/>
      <c r="C94" s="19"/>
      <c r="D94" s="19"/>
      <c r="E94" s="19"/>
      <c r="F94" s="19"/>
    </row>
    <row r="95" spans="1:6" ht="15" customHeight="1">
      <c r="A95" s="19" t="s">
        <v>103</v>
      </c>
      <c r="B95" s="19"/>
      <c r="C95" s="19"/>
      <c r="D95" s="19"/>
      <c r="E95" s="19"/>
      <c r="F95" s="19"/>
    </row>
    <row r="96" spans="1:6" ht="15" customHeight="1">
      <c r="A96" s="19" t="s">
        <v>104</v>
      </c>
      <c r="B96" s="19"/>
      <c r="C96" s="19"/>
      <c r="D96" s="19"/>
      <c r="E96" s="19"/>
      <c r="F96" s="19"/>
    </row>
    <row r="97" spans="1:6" ht="15" customHeight="1">
      <c r="A97" s="19" t="s">
        <v>105</v>
      </c>
      <c r="B97" s="19"/>
      <c r="C97" s="19"/>
      <c r="D97" s="19"/>
      <c r="E97" s="19"/>
      <c r="F97" s="19"/>
    </row>
    <row r="98" spans="1:6" ht="15" customHeight="1">
      <c r="A98" s="19" t="s">
        <v>106</v>
      </c>
      <c r="B98" s="19"/>
      <c r="C98" s="19"/>
      <c r="D98" s="19"/>
      <c r="E98" s="19"/>
      <c r="F98" s="19"/>
    </row>
    <row r="99" spans="1:6" ht="15" customHeight="1">
      <c r="A99" s="19" t="s">
        <v>107</v>
      </c>
      <c r="B99" s="19"/>
      <c r="C99" s="19"/>
      <c r="D99" s="19"/>
      <c r="E99" s="19"/>
      <c r="F99" s="19"/>
    </row>
    <row r="100" spans="1:6" ht="15" customHeight="1">
      <c r="A100" s="19" t="s">
        <v>108</v>
      </c>
      <c r="B100" s="19"/>
      <c r="C100" s="19"/>
      <c r="D100" s="19"/>
      <c r="E100" s="19"/>
      <c r="F100" s="19"/>
    </row>
    <row r="101" spans="1:6" ht="15" customHeight="1">
      <c r="A101" s="19" t="s">
        <v>109</v>
      </c>
      <c r="B101" s="19"/>
      <c r="C101" s="19"/>
      <c r="D101" s="19"/>
      <c r="E101" s="19"/>
      <c r="F101" s="19"/>
    </row>
    <row r="102" spans="1:6" ht="15" customHeight="1">
      <c r="A102" s="19" t="s">
        <v>110</v>
      </c>
      <c r="B102" s="19"/>
      <c r="C102" s="19"/>
      <c r="D102" s="19"/>
      <c r="E102" s="19"/>
      <c r="F102" s="19"/>
    </row>
    <row r="103" spans="1:6" ht="15" customHeight="1">
      <c r="A103" s="19" t="s">
        <v>111</v>
      </c>
      <c r="B103" s="19"/>
      <c r="C103" s="19"/>
      <c r="D103" s="19"/>
      <c r="E103" s="19"/>
      <c r="F103" s="19"/>
    </row>
    <row r="104" spans="1:6" ht="15" customHeight="1">
      <c r="A104" s="19" t="s">
        <v>112</v>
      </c>
      <c r="B104" s="19"/>
      <c r="C104" s="19"/>
      <c r="D104" s="19"/>
      <c r="E104" s="19"/>
      <c r="F104" s="19"/>
    </row>
    <row r="105" spans="1:6" ht="15" customHeight="1">
      <c r="A105" s="19" t="s">
        <v>113</v>
      </c>
      <c r="B105" s="19"/>
      <c r="C105" s="19"/>
      <c r="D105" s="19"/>
      <c r="E105" s="19"/>
      <c r="F105" s="19"/>
    </row>
    <row r="106" spans="1:6" ht="15" customHeight="1">
      <c r="A106" s="19" t="s">
        <v>114</v>
      </c>
      <c r="B106" s="19"/>
      <c r="C106" s="19"/>
      <c r="D106" s="19"/>
      <c r="E106" s="19"/>
      <c r="F106" s="19"/>
    </row>
    <row r="107" spans="1:6" ht="15" customHeight="1">
      <c r="A107" s="19" t="s">
        <v>115</v>
      </c>
      <c r="B107" s="19"/>
      <c r="C107" s="19"/>
      <c r="D107" s="19"/>
      <c r="E107" s="19"/>
      <c r="F107" s="19"/>
    </row>
    <row r="108" spans="1:6" ht="15" customHeight="1">
      <c r="A108" s="19" t="s">
        <v>116</v>
      </c>
      <c r="B108" s="19"/>
      <c r="C108" s="19"/>
      <c r="D108" s="19"/>
      <c r="E108" s="19"/>
      <c r="F108" s="19"/>
    </row>
    <row r="109" spans="1:6" ht="15" customHeight="1">
      <c r="A109" s="19" t="s">
        <v>117</v>
      </c>
      <c r="B109" s="19"/>
      <c r="C109" s="19"/>
      <c r="D109" s="19"/>
      <c r="E109" s="19"/>
      <c r="F109" s="19"/>
    </row>
    <row r="110" spans="1:6" ht="15" customHeight="1">
      <c r="A110" s="19" t="s">
        <v>118</v>
      </c>
      <c r="B110" s="19"/>
      <c r="C110" s="19"/>
      <c r="D110" s="19"/>
      <c r="E110" s="19"/>
      <c r="F110" s="19"/>
    </row>
    <row r="111" spans="1:6" ht="15" customHeight="1">
      <c r="A111" s="19" t="s">
        <v>119</v>
      </c>
      <c r="B111" s="19"/>
      <c r="C111" s="19"/>
      <c r="D111" s="19"/>
      <c r="E111" s="19"/>
      <c r="F111" s="19"/>
    </row>
    <row r="112" spans="1:6" ht="15" customHeight="1">
      <c r="A112" s="19" t="s">
        <v>120</v>
      </c>
      <c r="B112" s="19"/>
      <c r="C112" s="19"/>
      <c r="D112" s="19"/>
      <c r="E112" s="19"/>
      <c r="F112" s="19"/>
    </row>
    <row r="113" spans="1:6" ht="15" customHeight="1">
      <c r="A113" s="19" t="s">
        <v>121</v>
      </c>
      <c r="B113" s="19"/>
      <c r="C113" s="19"/>
      <c r="D113" s="19"/>
      <c r="E113" s="19"/>
      <c r="F113" s="19"/>
    </row>
    <row r="114" spans="1:6" ht="15" customHeight="1">
      <c r="A114" s="19" t="s">
        <v>122</v>
      </c>
      <c r="B114" s="19"/>
      <c r="C114" s="19"/>
      <c r="D114" s="19"/>
      <c r="E114" s="19"/>
      <c r="F114" s="19"/>
    </row>
    <row r="115" spans="1:6" ht="15" customHeight="1">
      <c r="A115" s="19" t="s">
        <v>123</v>
      </c>
      <c r="B115" s="19"/>
      <c r="C115" s="19"/>
      <c r="D115" s="19"/>
      <c r="E115" s="19"/>
      <c r="F115" s="19"/>
    </row>
    <row r="116" spans="1:6" ht="15" customHeight="1">
      <c r="A116" s="19" t="s">
        <v>124</v>
      </c>
      <c r="B116" s="19"/>
      <c r="C116" s="19"/>
      <c r="D116" s="19"/>
      <c r="E116" s="19"/>
      <c r="F116" s="19"/>
    </row>
    <row r="117" spans="1:6" ht="15" customHeight="1">
      <c r="A117" s="19" t="s">
        <v>125</v>
      </c>
      <c r="B117" s="19"/>
      <c r="C117" s="19"/>
      <c r="D117" s="19"/>
      <c r="E117" s="19"/>
      <c r="F117" s="19"/>
    </row>
    <row r="118" spans="1:6" ht="15" customHeight="1">
      <c r="A118" s="19" t="s">
        <v>126</v>
      </c>
      <c r="B118" s="19"/>
      <c r="C118" s="19"/>
      <c r="D118" s="19"/>
      <c r="E118" s="19"/>
      <c r="F118" s="19"/>
    </row>
    <row r="119" spans="1:6" ht="15" customHeight="1">
      <c r="A119" s="19" t="s">
        <v>127</v>
      </c>
      <c r="B119" s="19"/>
      <c r="C119" s="19"/>
      <c r="D119" s="19"/>
      <c r="E119" s="19"/>
      <c r="F119" s="19"/>
    </row>
    <row r="120" spans="1:6" ht="15" customHeight="1">
      <c r="A120" s="19" t="s">
        <v>128</v>
      </c>
      <c r="B120" s="19"/>
      <c r="C120" s="19"/>
      <c r="D120" s="19"/>
      <c r="E120" s="19"/>
      <c r="F120" s="19"/>
    </row>
    <row r="121" spans="1:6" ht="15" customHeight="1">
      <c r="A121" s="19" t="s">
        <v>129</v>
      </c>
      <c r="B121" s="19"/>
      <c r="C121" s="19"/>
      <c r="D121" s="19"/>
      <c r="E121" s="19"/>
      <c r="F121" s="19"/>
    </row>
    <row r="122" spans="1:6" ht="15" customHeight="1">
      <c r="A122" s="19" t="s">
        <v>130</v>
      </c>
      <c r="B122" s="19"/>
      <c r="C122" s="19"/>
      <c r="D122" s="19"/>
      <c r="E122" s="19"/>
      <c r="F122" s="19"/>
    </row>
    <row r="123" spans="1:6" ht="15" customHeight="1">
      <c r="A123" s="19" t="s">
        <v>131</v>
      </c>
      <c r="B123" s="19"/>
      <c r="C123" s="19"/>
      <c r="D123" s="19"/>
      <c r="E123" s="19"/>
      <c r="F123" s="19"/>
    </row>
    <row r="124" spans="1:6" ht="15" customHeight="1">
      <c r="A124" s="19" t="s">
        <v>132</v>
      </c>
      <c r="B124" s="19"/>
      <c r="C124" s="19"/>
      <c r="D124" s="19"/>
      <c r="E124" s="19"/>
      <c r="F124" s="19"/>
    </row>
    <row r="125" spans="1:6" ht="15" customHeight="1">
      <c r="A125" s="19" t="s">
        <v>134</v>
      </c>
      <c r="B125" s="19" t="s">
        <v>987</v>
      </c>
      <c r="C125" s="19"/>
      <c r="D125" s="19"/>
      <c r="E125" s="19"/>
      <c r="F125" s="19"/>
    </row>
    <row r="126" spans="1:6" ht="15" customHeight="1">
      <c r="A126" s="19" t="s">
        <v>137</v>
      </c>
      <c r="B126" s="19" t="s">
        <v>988</v>
      </c>
      <c r="C126" s="19"/>
      <c r="D126" s="19"/>
      <c r="E126" s="19"/>
      <c r="F126" s="19"/>
    </row>
    <row r="127" spans="1:6" ht="15" customHeight="1">
      <c r="A127" s="19" t="s">
        <v>139</v>
      </c>
      <c r="B127" t="s">
        <v>133</v>
      </c>
      <c r="C127" s="19"/>
      <c r="D127" s="19"/>
      <c r="E127" s="19"/>
      <c r="F127" s="19"/>
    </row>
    <row r="128" spans="1:6" ht="15" customHeight="1">
      <c r="A128" s="19" t="s">
        <v>142</v>
      </c>
      <c r="B128" s="19" t="s">
        <v>136</v>
      </c>
      <c r="C128" s="19"/>
      <c r="D128" s="19"/>
      <c r="E128" s="19"/>
      <c r="F128" s="19"/>
    </row>
    <row r="129" spans="1:6" ht="15" customHeight="1">
      <c r="A129" s="19" t="s">
        <v>144</v>
      </c>
      <c r="B129" s="19" t="s">
        <v>989</v>
      </c>
      <c r="C129" s="19"/>
      <c r="D129" s="19"/>
      <c r="E129" s="19"/>
      <c r="F129" s="19"/>
    </row>
    <row r="130" spans="1:6" ht="15" customHeight="1">
      <c r="A130" s="19" t="s">
        <v>147</v>
      </c>
      <c r="B130" s="19" t="str">
        <f>CONCATENATE("[b]",RIGHT(A126,(LEN(A126)-5)),"[/b]")</f>
        <v>[b]Andris 'Hertan' Hertmanis[/b]</v>
      </c>
      <c r="C130" s="19"/>
      <c r="D130" s="19"/>
      <c r="E130" s="19"/>
      <c r="F130" s="19"/>
    </row>
    <row r="131" spans="1:6" ht="15" customHeight="1">
      <c r="A131" s="19" t="s">
        <v>149</v>
      </c>
      <c r="B131" s="19" t="s">
        <v>141</v>
      </c>
      <c r="C131" s="19"/>
      <c r="D131" s="19"/>
      <c r="E131" s="19"/>
      <c r="F131" s="19"/>
    </row>
    <row r="132" spans="1:6" ht="15" customHeight="1">
      <c r="A132" s="19" t="s">
        <v>152</v>
      </c>
      <c r="B132" s="19" t="s">
        <v>989</v>
      </c>
      <c r="C132" s="19"/>
      <c r="D132" s="19"/>
      <c r="E132" s="19"/>
      <c r="F132" s="19"/>
    </row>
    <row r="133" spans="1:6" ht="15" customHeight="1">
      <c r="A133" s="19" t="s">
        <v>154</v>
      </c>
      <c r="B133" s="19" t="str">
        <f>CONCATENATE("[playerid=",MID(A125,8,(LEN(A125)-1)))</f>
        <v>[playerid=206613872]</v>
      </c>
      <c r="C133" s="19"/>
      <c r="D133" s="19"/>
      <c r="E133" s="19"/>
      <c r="F133" s="19"/>
    </row>
    <row r="134" spans="1:6" ht="15" customHeight="1">
      <c r="A134" s="19" t="s">
        <v>156</v>
      </c>
      <c r="B134" s="19" t="s">
        <v>141</v>
      </c>
      <c r="C134" s="19"/>
      <c r="D134" s="19"/>
      <c r="E134" s="19"/>
      <c r="F134" s="19"/>
    </row>
    <row r="135" spans="1:6" ht="15" customHeight="1">
      <c r="A135" s="19" t="s">
        <v>158</v>
      </c>
      <c r="B135" s="19"/>
      <c r="C135" s="19"/>
      <c r="D135" s="19"/>
      <c r="E135" s="19"/>
      <c r="F135" s="19"/>
    </row>
    <row r="136" spans="1:6" ht="15" customHeight="1">
      <c r="A136" s="19" t="s">
        <v>160</v>
      </c>
      <c r="B136" s="19"/>
      <c r="C136" s="19"/>
      <c r="D136" s="19"/>
      <c r="E136" s="19"/>
      <c r="F136" s="19"/>
    </row>
    <row r="137" spans="1:6" ht="15" customHeight="1">
      <c r="A137" s="19" t="s">
        <v>162</v>
      </c>
      <c r="B137" s="19"/>
      <c r="C137" s="19"/>
      <c r="D137" s="19"/>
      <c r="E137" s="19"/>
      <c r="F137" s="19"/>
    </row>
    <row r="138" spans="1:6" ht="15" customHeight="1">
      <c r="A138" s="19" t="s">
        <v>165</v>
      </c>
      <c r="B138" s="19"/>
      <c r="C138" s="19"/>
      <c r="D138" s="19"/>
      <c r="E138" s="19"/>
      <c r="F138" s="19"/>
    </row>
    <row r="139" spans="1:6" ht="15" customHeight="1">
      <c r="A139" s="19" t="s">
        <v>167</v>
      </c>
      <c r="B139" s="19"/>
      <c r="C139" s="19"/>
      <c r="D139" s="19"/>
      <c r="E139" s="19"/>
      <c r="F139" s="19"/>
    </row>
    <row r="140" spans="1:6" ht="15" customHeight="1">
      <c r="A140" s="19" t="s">
        <v>169</v>
      </c>
      <c r="B140" s="19"/>
      <c r="C140" s="19"/>
      <c r="D140" s="19"/>
      <c r="E140" s="19"/>
      <c r="F140" s="19"/>
    </row>
    <row r="141" spans="1:6" ht="15" customHeight="1">
      <c r="A141" s="19" t="s">
        <v>171</v>
      </c>
      <c r="B141" s="19"/>
      <c r="C141" s="19"/>
      <c r="D141" s="19"/>
      <c r="E141" s="19"/>
      <c r="F141" s="19"/>
    </row>
    <row r="142" spans="1:6" ht="15" customHeight="1">
      <c r="A142" s="19" t="s">
        <v>173</v>
      </c>
      <c r="B142" s="19"/>
      <c r="C142" s="19"/>
      <c r="D142" s="19"/>
      <c r="E142" s="19"/>
      <c r="F142" s="19"/>
    </row>
    <row r="143" spans="1:6" ht="15" customHeight="1">
      <c r="A143" s="19" t="s">
        <v>175</v>
      </c>
      <c r="B143" s="19"/>
      <c r="C143" s="19"/>
      <c r="D143" s="19"/>
      <c r="E143" s="19"/>
      <c r="F143" s="19"/>
    </row>
    <row r="144" spans="1:6" ht="15" customHeight="1">
      <c r="A144" s="19" t="s">
        <v>177</v>
      </c>
      <c r="B144" s="19"/>
      <c r="C144" s="19"/>
      <c r="D144" s="19"/>
      <c r="E144" s="19"/>
      <c r="F144" s="19"/>
    </row>
    <row r="145" spans="1:6" ht="15" customHeight="1">
      <c r="A145" s="19" t="s">
        <v>179</v>
      </c>
      <c r="B145" s="19"/>
      <c r="C145" s="19"/>
      <c r="D145" s="19"/>
      <c r="E145" s="19"/>
      <c r="F145" s="19"/>
    </row>
    <row r="146" spans="1:6" ht="15" customHeight="1">
      <c r="A146" s="19" t="s">
        <v>181</v>
      </c>
      <c r="B146" s="19"/>
      <c r="C146" s="19"/>
      <c r="D146" s="19"/>
      <c r="E146" s="19"/>
      <c r="F146" s="19"/>
    </row>
    <row r="147" spans="1:6" ht="15" customHeight="1">
      <c r="A147" s="19" t="s">
        <v>183</v>
      </c>
      <c r="B147" s="19"/>
      <c r="C147" s="19"/>
      <c r="D147" s="19"/>
      <c r="E147" s="19"/>
      <c r="F147" s="19"/>
    </row>
    <row r="148" spans="1:6" ht="15" customHeight="1">
      <c r="A148" s="19" t="s">
        <v>185</v>
      </c>
      <c r="B148" s="19"/>
      <c r="C148" s="19"/>
      <c r="D148" s="19"/>
      <c r="E148" s="19"/>
      <c r="F148" s="19"/>
    </row>
    <row r="149" spans="1:6" ht="15" customHeight="1">
      <c r="A149" s="19" t="s">
        <v>187</v>
      </c>
      <c r="B149" s="19"/>
      <c r="C149" s="19"/>
      <c r="D149" s="19"/>
      <c r="E149" s="19"/>
      <c r="F149" s="19"/>
    </row>
    <row r="150" spans="1:6" ht="15" customHeight="1">
      <c r="A150" s="19" t="s">
        <v>189</v>
      </c>
      <c r="B150" s="19"/>
      <c r="C150" s="19"/>
      <c r="D150" s="19"/>
      <c r="E150" s="19"/>
      <c r="F150" s="19"/>
    </row>
    <row r="151" spans="1:6" ht="15" customHeight="1">
      <c r="A151" s="19" t="s">
        <v>191</v>
      </c>
      <c r="B151" s="19"/>
      <c r="C151" s="19"/>
      <c r="D151" s="19"/>
      <c r="E151" s="19"/>
      <c r="F151" s="19"/>
    </row>
    <row r="152" spans="1:6" ht="15" customHeight="1">
      <c r="A152" s="19" t="s">
        <v>192</v>
      </c>
      <c r="B152" s="19"/>
      <c r="C152" s="19"/>
      <c r="D152" s="19"/>
      <c r="E152" s="19"/>
      <c r="F152" s="19"/>
    </row>
    <row r="153" spans="1:6" ht="15" customHeight="1">
      <c r="A153" s="19" t="s">
        <v>194</v>
      </c>
      <c r="B153" s="19"/>
      <c r="C153" s="19"/>
      <c r="D153" s="19"/>
      <c r="E153" s="19"/>
      <c r="F153" s="19"/>
    </row>
    <row r="154" spans="1:6" ht="15" customHeight="1">
      <c r="A154" s="19" t="s">
        <v>195</v>
      </c>
      <c r="B154" s="19"/>
      <c r="C154" s="19"/>
      <c r="D154" s="19"/>
      <c r="E154" s="19"/>
      <c r="F154" s="19"/>
    </row>
    <row r="155" spans="1:6" ht="15" customHeight="1">
      <c r="A155" s="19" t="s">
        <v>197</v>
      </c>
      <c r="B155" s="19"/>
      <c r="C155" s="19"/>
      <c r="D155" s="19"/>
      <c r="E155" s="19"/>
      <c r="F155" s="19"/>
    </row>
    <row r="156" spans="1:6" ht="15" customHeight="1">
      <c r="A156" s="19" t="s">
        <v>198</v>
      </c>
      <c r="B156" s="19"/>
      <c r="C156" s="19"/>
      <c r="D156" s="19"/>
      <c r="E156" s="19"/>
      <c r="F156" s="19"/>
    </row>
    <row r="157" spans="1:6" ht="15" customHeight="1">
      <c r="A157" s="19" t="s">
        <v>200</v>
      </c>
      <c r="B157" s="19"/>
      <c r="C157" s="19"/>
      <c r="D157" s="19"/>
      <c r="E157" s="19"/>
      <c r="F157" s="19"/>
    </row>
    <row r="158" spans="1:6" ht="15" customHeight="1">
      <c r="A158" s="19" t="s">
        <v>201</v>
      </c>
      <c r="B158" s="19"/>
      <c r="C158" s="19"/>
      <c r="D158" s="19"/>
      <c r="E158" s="19"/>
      <c r="F158" s="19"/>
    </row>
    <row r="159" spans="1:6" ht="15" customHeight="1">
      <c r="A159" s="19" t="s">
        <v>203</v>
      </c>
      <c r="B159" s="19"/>
      <c r="C159" s="19"/>
      <c r="D159" s="19"/>
      <c r="E159" s="19"/>
      <c r="F159" s="19"/>
    </row>
    <row r="160" spans="1:6" ht="15" customHeight="1">
      <c r="A160" s="19" t="s">
        <v>205</v>
      </c>
      <c r="B160" s="19"/>
      <c r="C160" s="19"/>
      <c r="D160" s="19"/>
      <c r="E160" s="19"/>
      <c r="F160" s="19"/>
    </row>
    <row r="161" spans="1:6" ht="15" customHeight="1">
      <c r="A161" s="19" t="s">
        <v>207</v>
      </c>
      <c r="B161" s="19"/>
      <c r="C161" s="19"/>
      <c r="D161" s="19"/>
      <c r="E161" s="19"/>
      <c r="F161" s="19"/>
    </row>
    <row r="162" spans="1:6" ht="15" customHeight="1">
      <c r="A162" s="19" t="s">
        <v>209</v>
      </c>
      <c r="B162" s="19"/>
      <c r="C162" s="19"/>
      <c r="D162" s="19"/>
      <c r="E162" s="19"/>
      <c r="F162" s="19"/>
    </row>
    <row r="163" spans="1:6" ht="15" customHeight="1">
      <c r="A163" s="19" t="s">
        <v>211</v>
      </c>
      <c r="B163" s="19"/>
      <c r="C163" s="19"/>
      <c r="D163" s="19"/>
      <c r="E163" s="19"/>
      <c r="F163" s="19"/>
    </row>
    <row r="164" spans="1:6" ht="15" customHeight="1">
      <c r="A164" s="19" t="s">
        <v>213</v>
      </c>
      <c r="B164" s="19"/>
      <c r="C164" s="19"/>
      <c r="D164" s="19"/>
      <c r="E164" s="19"/>
      <c r="F164" s="19"/>
    </row>
    <row r="165" spans="1:6" ht="15" customHeight="1">
      <c r="A165" s="19" t="s">
        <v>216</v>
      </c>
      <c r="B165" s="19"/>
      <c r="C165" s="19"/>
      <c r="D165" s="19"/>
      <c r="E165" s="19"/>
      <c r="F165" s="19"/>
    </row>
    <row r="166" spans="1:6" ht="15" customHeight="1">
      <c r="A166" s="19" t="s">
        <v>218</v>
      </c>
      <c r="B166" s="19"/>
      <c r="C166" s="19"/>
      <c r="D166" s="19"/>
      <c r="E166" s="19"/>
      <c r="F166" s="19"/>
    </row>
    <row r="167" spans="1:6" ht="15" customHeight="1">
      <c r="A167" s="19" t="s">
        <v>219</v>
      </c>
      <c r="B167" s="19"/>
      <c r="C167" s="19"/>
      <c r="D167" s="19"/>
      <c r="E167" s="19"/>
      <c r="F167" s="19"/>
    </row>
    <row r="168" spans="1:6" ht="15" customHeight="1">
      <c r="A168" s="19" t="s">
        <v>220</v>
      </c>
      <c r="B168" s="19"/>
      <c r="C168" s="19"/>
      <c r="D168" s="19"/>
      <c r="E168" s="19"/>
      <c r="F168" s="19"/>
    </row>
    <row r="169" spans="1:6" ht="15" customHeight="1">
      <c r="A169" s="19" t="s">
        <v>221</v>
      </c>
      <c r="B169" s="19"/>
      <c r="C169" s="19"/>
      <c r="D169" s="19"/>
      <c r="E169" s="19"/>
      <c r="F169" s="19"/>
    </row>
    <row r="170" spans="1:6" ht="15" customHeight="1">
      <c r="A170" s="19" t="s">
        <v>144</v>
      </c>
      <c r="B170" s="19"/>
      <c r="C170" s="19"/>
      <c r="D170" s="19"/>
      <c r="E170" s="19"/>
      <c r="F170" s="19"/>
    </row>
    <row r="171" spans="1:6" ht="15" customHeight="1">
      <c r="A171" s="19" t="s">
        <v>222</v>
      </c>
      <c r="B171" s="19"/>
      <c r="C171" s="19"/>
      <c r="D171" s="19"/>
      <c r="E171" s="19"/>
      <c r="F171" s="19"/>
    </row>
    <row r="172" spans="1:6" ht="15" customHeight="1">
      <c r="A172" s="19" t="s">
        <v>223</v>
      </c>
      <c r="B172" s="19"/>
      <c r="C172" s="19"/>
      <c r="D172" s="19"/>
      <c r="E172" s="19"/>
      <c r="F172" s="19"/>
    </row>
    <row r="173" spans="1:6" ht="15" customHeight="1">
      <c r="A173" s="19" t="s">
        <v>152</v>
      </c>
      <c r="B173" s="19"/>
      <c r="C173" s="19"/>
      <c r="D173" s="19"/>
      <c r="E173" s="19"/>
      <c r="F173" s="19"/>
    </row>
    <row r="174" spans="1:6" ht="15" customHeight="1">
      <c r="A174" s="19" t="s">
        <v>224</v>
      </c>
      <c r="B174" s="19"/>
      <c r="C174" s="19"/>
      <c r="D174" s="19"/>
      <c r="E174" s="19"/>
      <c r="F174" s="19"/>
    </row>
    <row r="175" spans="1:6" ht="15" customHeight="1">
      <c r="A175" s="19" t="s">
        <v>156</v>
      </c>
      <c r="B175" s="19"/>
      <c r="C175" s="19"/>
      <c r="D175" s="19"/>
      <c r="E175" s="19"/>
      <c r="F175" s="19"/>
    </row>
    <row r="176" spans="1:6" ht="15" customHeight="1">
      <c r="A176" s="19" t="s">
        <v>225</v>
      </c>
      <c r="B176" s="19"/>
      <c r="C176" s="19"/>
      <c r="D176" s="19"/>
      <c r="E176" s="19"/>
      <c r="F176" s="19"/>
    </row>
    <row r="177" spans="1:6" ht="15" customHeight="1">
      <c r="A177" s="19" t="s">
        <v>226</v>
      </c>
      <c r="B177" s="19"/>
      <c r="C177" s="19"/>
      <c r="D177" s="19"/>
      <c r="E177" s="19"/>
      <c r="F177" s="19"/>
    </row>
    <row r="178" spans="1:6" ht="15" customHeight="1">
      <c r="A178" s="19" t="s">
        <v>227</v>
      </c>
      <c r="B178" s="19"/>
      <c r="C178" s="19"/>
      <c r="D178" s="19"/>
      <c r="E178" s="19"/>
      <c r="F178" s="19"/>
    </row>
    <row r="179" spans="1:6" ht="15" customHeight="1">
      <c r="A179" s="19" t="s">
        <v>165</v>
      </c>
      <c r="B179" s="19"/>
      <c r="C179" s="19"/>
      <c r="D179" s="19"/>
      <c r="E179" s="19"/>
      <c r="F179" s="19"/>
    </row>
    <row r="180" spans="1:6" ht="15" customHeight="1">
      <c r="A180" s="19" t="s">
        <v>228</v>
      </c>
      <c r="B180" s="19"/>
      <c r="C180" s="19"/>
      <c r="D180" s="19"/>
      <c r="E180" s="19"/>
      <c r="F180" s="19"/>
    </row>
    <row r="181" spans="1:6" ht="15" customHeight="1">
      <c r="A181" s="19" t="s">
        <v>229</v>
      </c>
      <c r="B181" s="19"/>
      <c r="C181" s="19"/>
      <c r="D181" s="19"/>
      <c r="E181" s="19"/>
      <c r="F181" s="19"/>
    </row>
    <row r="182" spans="1:6" ht="15" customHeight="1">
      <c r="A182" s="19" t="s">
        <v>230</v>
      </c>
      <c r="B182" s="19"/>
      <c r="C182" s="19"/>
      <c r="D182" s="19"/>
      <c r="E182" s="19"/>
      <c r="F182" s="19"/>
    </row>
    <row r="183" spans="1:6" ht="15" customHeight="1">
      <c r="A183" s="19" t="s">
        <v>231</v>
      </c>
      <c r="B183" s="19"/>
      <c r="C183" s="19"/>
      <c r="D183" s="19"/>
      <c r="E183" s="19"/>
      <c r="F183" s="19"/>
    </row>
    <row r="184" spans="1:6" ht="15" customHeight="1">
      <c r="A184" s="19" t="s">
        <v>232</v>
      </c>
      <c r="B184" s="19"/>
      <c r="C184" s="19"/>
      <c r="D184" s="19"/>
      <c r="E184" s="19"/>
      <c r="F184" s="19"/>
    </row>
    <row r="185" spans="1:6" ht="15" customHeight="1">
      <c r="A185" s="19" t="s">
        <v>177</v>
      </c>
      <c r="B185" s="19"/>
      <c r="C185" s="19"/>
      <c r="D185" s="19"/>
      <c r="E185" s="19"/>
      <c r="F185" s="19"/>
    </row>
    <row r="186" spans="1:6" ht="15" customHeight="1">
      <c r="A186" s="19" t="s">
        <v>179</v>
      </c>
      <c r="B186" s="19"/>
      <c r="C186" s="19"/>
      <c r="D186" s="19"/>
      <c r="E186" s="19"/>
      <c r="F186" s="19"/>
    </row>
    <row r="187" spans="1:6" ht="15" customHeight="1">
      <c r="A187" s="19" t="s">
        <v>181</v>
      </c>
      <c r="B187" s="19"/>
      <c r="C187" s="19"/>
      <c r="D187" s="19"/>
      <c r="E187" s="19"/>
      <c r="F187" s="19"/>
    </row>
    <row r="188" spans="1:6" ht="15" customHeight="1">
      <c r="A188" s="19" t="s">
        <v>183</v>
      </c>
      <c r="B188" s="19"/>
      <c r="C188" s="19"/>
      <c r="D188" s="19"/>
      <c r="E188" s="19"/>
      <c r="F188" s="19"/>
    </row>
    <row r="189" spans="1:6" ht="15" customHeight="1">
      <c r="A189" s="19" t="s">
        <v>185</v>
      </c>
      <c r="B189" s="19"/>
      <c r="C189" s="19"/>
      <c r="D189" s="19"/>
      <c r="E189" s="19"/>
      <c r="F189" s="19"/>
    </row>
    <row r="190" spans="1:6" ht="15" customHeight="1">
      <c r="A190" s="19" t="s">
        <v>187</v>
      </c>
      <c r="B190" s="19"/>
      <c r="C190" s="19"/>
      <c r="D190" s="19"/>
      <c r="E190" s="19"/>
      <c r="F190" s="19"/>
    </row>
    <row r="191" spans="1:6" ht="15" customHeight="1">
      <c r="A191" s="19" t="s">
        <v>189</v>
      </c>
      <c r="B191" s="19"/>
      <c r="C191" s="19"/>
      <c r="D191" s="19"/>
      <c r="E191" s="19"/>
      <c r="F191" s="19"/>
    </row>
    <row r="192" spans="1:6" ht="15" customHeight="1">
      <c r="A192" s="19" t="s">
        <v>191</v>
      </c>
      <c r="B192" s="19"/>
      <c r="C192" s="19"/>
      <c r="D192" s="19"/>
      <c r="E192" s="19"/>
      <c r="F192" s="19"/>
    </row>
    <row r="193" spans="1:6" ht="15" customHeight="1">
      <c r="A193" s="19" t="s">
        <v>233</v>
      </c>
      <c r="B193" s="19"/>
      <c r="C193" s="19"/>
      <c r="D193" s="19"/>
      <c r="E193" s="19"/>
      <c r="F193" s="19"/>
    </row>
    <row r="194" spans="1:6" ht="15" customHeight="1">
      <c r="A194" s="19" t="s">
        <v>234</v>
      </c>
      <c r="B194" s="19"/>
      <c r="C194" s="19"/>
      <c r="D194" s="19"/>
      <c r="E194" s="19"/>
      <c r="F194" s="19"/>
    </row>
    <row r="195" spans="1:6" ht="15" customHeight="1">
      <c r="A195" s="19" t="s">
        <v>235</v>
      </c>
      <c r="B195" s="19"/>
      <c r="C195" s="19"/>
      <c r="D195" s="19"/>
      <c r="E195" s="19"/>
      <c r="F195" s="19"/>
    </row>
    <row r="196" spans="1:6" ht="15" customHeight="1">
      <c r="A196" s="19" t="s">
        <v>236</v>
      </c>
      <c r="B196" s="19"/>
      <c r="C196" s="19"/>
      <c r="D196" s="19"/>
      <c r="E196" s="19"/>
      <c r="F196" s="19"/>
    </row>
    <row r="197" spans="1:6" ht="15" customHeight="1">
      <c r="A197" s="19" t="s">
        <v>198</v>
      </c>
      <c r="B197" s="19"/>
      <c r="C197" s="19"/>
      <c r="D197" s="19"/>
      <c r="E197" s="19"/>
      <c r="F197" s="19"/>
    </row>
    <row r="198" spans="1:6" ht="15" customHeight="1">
      <c r="A198" s="19" t="s">
        <v>200</v>
      </c>
      <c r="B198" s="19"/>
      <c r="C198" s="19"/>
      <c r="D198" s="19"/>
      <c r="E198" s="19"/>
      <c r="F198" s="19"/>
    </row>
    <row r="199" spans="1:6" ht="15" customHeight="1">
      <c r="A199" s="19" t="s">
        <v>237</v>
      </c>
      <c r="B199" s="19"/>
      <c r="C199" s="19"/>
      <c r="D199" s="19"/>
      <c r="E199" s="19"/>
      <c r="F199" s="19"/>
    </row>
    <row r="200" spans="1:6" ht="15" customHeight="1">
      <c r="A200" s="19" t="s">
        <v>238</v>
      </c>
      <c r="B200" s="19"/>
      <c r="C200" s="19"/>
      <c r="D200" s="19"/>
      <c r="E200" s="19"/>
      <c r="F200" s="19"/>
    </row>
    <row r="201" spans="1:6" ht="15" customHeight="1">
      <c r="A201" s="19" t="s">
        <v>205</v>
      </c>
      <c r="B201" s="19"/>
      <c r="C201" s="19"/>
      <c r="D201" s="19"/>
      <c r="E201" s="19"/>
      <c r="F201" s="19"/>
    </row>
    <row r="202" spans="1:6" ht="15" customHeight="1">
      <c r="A202" s="19" t="s">
        <v>207</v>
      </c>
      <c r="B202" s="19"/>
      <c r="C202" s="19"/>
      <c r="D202" s="19"/>
      <c r="E202" s="19"/>
      <c r="F202" s="19"/>
    </row>
    <row r="203" spans="1:6" ht="15" customHeight="1">
      <c r="A203" s="19" t="s">
        <v>209</v>
      </c>
      <c r="B203" s="19"/>
      <c r="C203" s="19"/>
      <c r="D203" s="19"/>
      <c r="E203" s="19"/>
      <c r="F203" s="19"/>
    </row>
    <row r="204" spans="1:6" ht="15" customHeight="1">
      <c r="A204" s="19" t="s">
        <v>211</v>
      </c>
      <c r="B204" s="19"/>
      <c r="C204" s="19"/>
      <c r="D204" s="19"/>
      <c r="E204" s="19"/>
      <c r="F204" s="19"/>
    </row>
    <row r="205" spans="1:6" ht="15" customHeight="1">
      <c r="A205" s="19" t="s">
        <v>239</v>
      </c>
      <c r="B205" s="19"/>
      <c r="C205" s="19"/>
      <c r="D205" s="19"/>
      <c r="E205" s="19"/>
      <c r="F205" s="19"/>
    </row>
    <row r="206" spans="1:6" ht="15" customHeight="1">
      <c r="A206" s="19" t="s">
        <v>240</v>
      </c>
      <c r="B206" s="19"/>
      <c r="C206" s="19"/>
      <c r="D206" s="19"/>
      <c r="E206" s="19"/>
      <c r="F206" s="19"/>
    </row>
    <row r="207" spans="1:6" ht="15" customHeight="1">
      <c r="A207" s="19" t="s">
        <v>241</v>
      </c>
      <c r="B207" s="19"/>
      <c r="C207" s="19"/>
      <c r="D207" s="19"/>
      <c r="E207" s="19"/>
      <c r="F207" s="19"/>
    </row>
    <row r="208" spans="1:6" ht="15" customHeight="1">
      <c r="A208" s="19" t="s">
        <v>242</v>
      </c>
      <c r="B208" s="19"/>
      <c r="C208" s="19"/>
      <c r="D208" s="19"/>
      <c r="E208" s="19"/>
      <c r="F208" s="19"/>
    </row>
    <row r="209" spans="1:6" ht="15" customHeight="1">
      <c r="A209" s="19" t="s">
        <v>243</v>
      </c>
      <c r="B209" s="19"/>
      <c r="C209" s="19"/>
      <c r="D209" s="19"/>
      <c r="E209" s="19"/>
      <c r="F209" s="19"/>
    </row>
    <row r="210" spans="1:6" ht="15" customHeight="1">
      <c r="A210" s="19" t="s">
        <v>244</v>
      </c>
      <c r="B210" s="19"/>
      <c r="C210" s="19"/>
      <c r="D210" s="19"/>
      <c r="E210" s="19"/>
      <c r="F210" s="19"/>
    </row>
    <row r="211" spans="1:6" ht="15" customHeight="1">
      <c r="A211" s="19" t="s">
        <v>144</v>
      </c>
      <c r="B211" s="19"/>
      <c r="C211" s="19"/>
      <c r="D211" s="19"/>
      <c r="E211" s="19"/>
      <c r="F211" s="19"/>
    </row>
    <row r="212" spans="1:6" ht="15" customHeight="1">
      <c r="A212" s="19" t="s">
        <v>245</v>
      </c>
      <c r="B212" s="19"/>
      <c r="C212" s="19"/>
      <c r="D212" s="19"/>
      <c r="E212" s="19"/>
      <c r="F212" s="19"/>
    </row>
    <row r="213" spans="1:6" ht="15" customHeight="1">
      <c r="A213" s="19" t="s">
        <v>223</v>
      </c>
      <c r="B213" s="19"/>
      <c r="C213" s="19"/>
      <c r="D213" s="19"/>
      <c r="E213" s="19"/>
      <c r="F213" s="19"/>
    </row>
    <row r="214" spans="1:6" ht="15" customHeight="1">
      <c r="A214" s="19" t="s">
        <v>246</v>
      </c>
      <c r="B214" s="19"/>
      <c r="C214" s="19"/>
      <c r="D214" s="19"/>
      <c r="E214" s="19"/>
      <c r="F214" s="19"/>
    </row>
    <row r="215" spans="1:6" ht="15" customHeight="1">
      <c r="A215" s="19" t="s">
        <v>224</v>
      </c>
      <c r="B215" s="19"/>
      <c r="C215" s="19"/>
      <c r="D215" s="19"/>
      <c r="E215" s="19"/>
      <c r="F215" s="19"/>
    </row>
    <row r="216" spans="1:6" ht="15" customHeight="1">
      <c r="A216" s="19" t="s">
        <v>247</v>
      </c>
      <c r="B216" s="19"/>
      <c r="C216" s="19"/>
      <c r="D216" s="19"/>
      <c r="E216" s="19"/>
      <c r="F216" s="19"/>
    </row>
    <row r="217" spans="1:6" ht="15" customHeight="1">
      <c r="A217" s="19" t="s">
        <v>225</v>
      </c>
      <c r="B217" s="19"/>
      <c r="C217" s="19"/>
      <c r="D217" s="19"/>
      <c r="E217" s="19"/>
      <c r="F217" s="19"/>
    </row>
    <row r="218" spans="1:6" ht="15" customHeight="1">
      <c r="A218" s="19" t="s">
        <v>248</v>
      </c>
      <c r="B218" s="19"/>
      <c r="C218" s="19"/>
      <c r="D218" s="19"/>
      <c r="E218" s="19"/>
      <c r="F218" s="19"/>
    </row>
    <row r="219" spans="1:6" ht="15" customHeight="1">
      <c r="A219" s="19" t="s">
        <v>249</v>
      </c>
      <c r="B219" s="19"/>
      <c r="C219" s="19"/>
      <c r="D219" s="19"/>
      <c r="E219" s="19"/>
      <c r="F219" s="19"/>
    </row>
    <row r="220" spans="1:6" ht="15" customHeight="1">
      <c r="A220" s="19" t="s">
        <v>250</v>
      </c>
      <c r="B220" s="19"/>
      <c r="C220" s="19"/>
      <c r="D220" s="19"/>
      <c r="E220" s="19"/>
      <c r="F220" s="19"/>
    </row>
    <row r="221" spans="1:6" ht="15" customHeight="1">
      <c r="A221" s="19" t="s">
        <v>251</v>
      </c>
      <c r="B221" s="19"/>
      <c r="C221" s="19"/>
      <c r="D221" s="19"/>
      <c r="E221" s="19"/>
      <c r="F221" s="19"/>
    </row>
    <row r="222" spans="1:6" ht="15" customHeight="1">
      <c r="A222" s="19" t="s">
        <v>252</v>
      </c>
      <c r="B222" s="19"/>
      <c r="C222" s="19"/>
      <c r="D222" s="19"/>
      <c r="E222" s="19"/>
      <c r="F222" s="19"/>
    </row>
    <row r="223" spans="1:6" ht="15" customHeight="1">
      <c r="A223" s="19" t="s">
        <v>253</v>
      </c>
      <c r="B223" s="19"/>
      <c r="C223" s="19"/>
      <c r="D223" s="19"/>
      <c r="E223" s="19"/>
      <c r="F223" s="19"/>
    </row>
    <row r="224" spans="1:6" ht="15" customHeight="1">
      <c r="A224" s="19" t="s">
        <v>254</v>
      </c>
      <c r="B224" s="19"/>
      <c r="C224" s="19"/>
      <c r="D224" s="19"/>
      <c r="E224" s="19"/>
      <c r="F224" s="19"/>
    </row>
    <row r="225" spans="1:6" ht="15" customHeight="1">
      <c r="A225" s="19" t="s">
        <v>255</v>
      </c>
      <c r="B225" s="19"/>
      <c r="C225" s="19"/>
      <c r="D225" s="19"/>
      <c r="E225" s="19"/>
      <c r="F225" s="19"/>
    </row>
    <row r="226" spans="1:6" ht="15" customHeight="1">
      <c r="A226" s="19" t="s">
        <v>177</v>
      </c>
      <c r="B226" s="19"/>
      <c r="C226" s="19"/>
      <c r="D226" s="19"/>
      <c r="E226" s="19"/>
      <c r="F226" s="19"/>
    </row>
    <row r="227" spans="1:6" ht="15" customHeight="1">
      <c r="A227" s="19" t="s">
        <v>179</v>
      </c>
      <c r="B227" s="19"/>
      <c r="C227" s="19"/>
      <c r="D227" s="19"/>
      <c r="E227" s="19"/>
      <c r="F227" s="19"/>
    </row>
    <row r="228" spans="1:6" ht="15" customHeight="1">
      <c r="A228" s="19" t="s">
        <v>181</v>
      </c>
      <c r="B228" s="19"/>
      <c r="C228" s="19"/>
      <c r="D228" s="19"/>
      <c r="E228" s="19"/>
      <c r="F228" s="19"/>
    </row>
    <row r="229" spans="1:6" ht="15" customHeight="1">
      <c r="A229" s="19" t="s">
        <v>183</v>
      </c>
      <c r="B229" s="19"/>
      <c r="C229" s="19"/>
      <c r="D229" s="19"/>
      <c r="E229" s="19"/>
      <c r="F229" s="19"/>
    </row>
    <row r="230" spans="1:6" ht="15" customHeight="1">
      <c r="A230" s="19" t="s">
        <v>185</v>
      </c>
      <c r="B230" s="19"/>
      <c r="C230" s="19"/>
      <c r="D230" s="19"/>
      <c r="E230" s="19"/>
      <c r="F230" s="19"/>
    </row>
    <row r="231" spans="1:6" ht="15" customHeight="1">
      <c r="A231" s="19" t="s">
        <v>187</v>
      </c>
      <c r="B231" s="19"/>
      <c r="C231" s="19"/>
      <c r="D231" s="19"/>
      <c r="E231" s="19"/>
      <c r="F231" s="19"/>
    </row>
    <row r="232" spans="1:6" ht="15" customHeight="1">
      <c r="A232" s="19" t="s">
        <v>189</v>
      </c>
      <c r="B232" s="19"/>
      <c r="C232" s="19"/>
      <c r="D232" s="19"/>
      <c r="E232" s="19"/>
      <c r="F232" s="19"/>
    </row>
    <row r="233" spans="1:6" ht="15" customHeight="1">
      <c r="A233" s="19" t="s">
        <v>191</v>
      </c>
      <c r="B233" s="19"/>
      <c r="C233" s="19"/>
      <c r="D233" s="19"/>
      <c r="E233" s="19"/>
      <c r="F233" s="19"/>
    </row>
    <row r="234" spans="1:6" ht="15" customHeight="1">
      <c r="A234" s="19" t="s">
        <v>256</v>
      </c>
      <c r="B234" s="19"/>
      <c r="C234" s="19"/>
      <c r="D234" s="19"/>
      <c r="E234" s="19"/>
      <c r="F234" s="19"/>
    </row>
    <row r="235" spans="1:6" ht="15" customHeight="1">
      <c r="A235" s="19" t="s">
        <v>257</v>
      </c>
      <c r="B235" s="19"/>
      <c r="C235" s="19"/>
      <c r="D235" s="19"/>
      <c r="E235" s="19"/>
      <c r="F235" s="19"/>
    </row>
    <row r="236" spans="1:6" ht="15" customHeight="1">
      <c r="A236" s="19" t="s">
        <v>195</v>
      </c>
      <c r="B236" s="19"/>
      <c r="C236" s="19"/>
      <c r="D236" s="19"/>
      <c r="E236" s="19"/>
      <c r="F236" s="19"/>
    </row>
    <row r="237" spans="1:6" ht="15" customHeight="1">
      <c r="A237" s="19" t="s">
        <v>197</v>
      </c>
      <c r="B237" s="19"/>
      <c r="C237" s="19"/>
      <c r="D237" s="19"/>
      <c r="E237" s="19"/>
      <c r="F237" s="19"/>
    </row>
    <row r="238" spans="1:6" ht="15" customHeight="1">
      <c r="A238" s="19" t="s">
        <v>258</v>
      </c>
      <c r="B238" s="19"/>
      <c r="C238" s="19"/>
      <c r="D238" s="19"/>
      <c r="E238" s="19"/>
      <c r="F238" s="19"/>
    </row>
    <row r="239" spans="1:6" ht="15" customHeight="1">
      <c r="A239" s="19" t="s">
        <v>259</v>
      </c>
      <c r="B239" s="19"/>
      <c r="C239" s="19"/>
      <c r="D239" s="19"/>
      <c r="E239" s="19"/>
      <c r="F239" s="19"/>
    </row>
    <row r="240" spans="1:6" ht="15" customHeight="1">
      <c r="A240" s="19" t="s">
        <v>237</v>
      </c>
      <c r="B240" s="19"/>
      <c r="C240" s="19"/>
      <c r="D240" s="19"/>
      <c r="E240" s="19"/>
      <c r="F240" s="19"/>
    </row>
    <row r="241" spans="1:6" ht="15" customHeight="1">
      <c r="A241" s="19" t="s">
        <v>238</v>
      </c>
      <c r="B241" s="19"/>
      <c r="C241" s="19"/>
      <c r="D241" s="19"/>
      <c r="E241" s="19"/>
      <c r="F241" s="19"/>
    </row>
    <row r="242" spans="1:6" ht="15" customHeight="1">
      <c r="A242" s="19" t="s">
        <v>205</v>
      </c>
      <c r="B242" s="19"/>
      <c r="C242" s="19"/>
      <c r="D242" s="19"/>
      <c r="E242" s="19"/>
      <c r="F242" s="19"/>
    </row>
    <row r="243" spans="1:6" ht="15" customHeight="1">
      <c r="A243" s="19" t="s">
        <v>207</v>
      </c>
      <c r="B243" s="19"/>
      <c r="C243" s="19"/>
      <c r="D243" s="19"/>
      <c r="E243" s="19"/>
      <c r="F243" s="19"/>
    </row>
    <row r="244" spans="1:6" ht="15" customHeight="1">
      <c r="A244" s="19" t="s">
        <v>209</v>
      </c>
      <c r="B244" s="19"/>
      <c r="C244" s="19"/>
      <c r="D244" s="19"/>
      <c r="E244" s="19"/>
      <c r="F244" s="19"/>
    </row>
    <row r="245" spans="1:6" ht="15" customHeight="1">
      <c r="A245" s="19" t="s">
        <v>211</v>
      </c>
      <c r="B245" s="19"/>
      <c r="C245" s="19"/>
      <c r="D245" s="19"/>
      <c r="E245" s="19"/>
      <c r="F245" s="19"/>
    </row>
    <row r="246" spans="1:6" ht="15" customHeight="1">
      <c r="A246" s="19" t="s">
        <v>260</v>
      </c>
      <c r="B246" s="19"/>
      <c r="C246" s="19"/>
      <c r="D246" s="19"/>
      <c r="E246" s="19"/>
      <c r="F246" s="19"/>
    </row>
    <row r="247" spans="1:6" ht="15" customHeight="1">
      <c r="A247" s="19" t="s">
        <v>261</v>
      </c>
      <c r="B247" s="19"/>
      <c r="C247" s="19"/>
      <c r="D247" s="19"/>
      <c r="E247" s="19"/>
      <c r="F247" s="19"/>
    </row>
    <row r="248" spans="1:6" ht="15" customHeight="1">
      <c r="A248" s="19" t="s">
        <v>262</v>
      </c>
      <c r="B248" s="19"/>
      <c r="C248" s="19"/>
      <c r="D248" s="19"/>
      <c r="E248" s="19"/>
      <c r="F248" s="19"/>
    </row>
    <row r="249" spans="1:6" ht="15" customHeight="1">
      <c r="A249" s="19" t="s">
        <v>263</v>
      </c>
      <c r="B249" s="19"/>
      <c r="C249" s="19"/>
      <c r="D249" s="19"/>
      <c r="E249" s="19"/>
      <c r="F249" s="19"/>
    </row>
    <row r="250" spans="1:6" ht="15" customHeight="1">
      <c r="A250" s="19" t="s">
        <v>243</v>
      </c>
      <c r="B250" s="19"/>
      <c r="C250" s="19"/>
      <c r="D250" s="19"/>
      <c r="E250" s="19"/>
      <c r="F250" s="19"/>
    </row>
    <row r="251" spans="1:6" ht="15" customHeight="1">
      <c r="A251" s="19" t="s">
        <v>264</v>
      </c>
      <c r="B251" s="19"/>
      <c r="C251" s="19"/>
      <c r="D251" s="19"/>
      <c r="E251" s="19"/>
      <c r="F251" s="19"/>
    </row>
    <row r="252" spans="1:6" ht="15" customHeight="1">
      <c r="A252" s="19" t="s">
        <v>144</v>
      </c>
      <c r="B252" s="19"/>
      <c r="C252" s="19"/>
      <c r="D252" s="19"/>
      <c r="E252" s="19"/>
      <c r="F252" s="19"/>
    </row>
    <row r="253" spans="1:6" ht="15" customHeight="1">
      <c r="A253" s="19" t="s">
        <v>147</v>
      </c>
      <c r="B253" s="19"/>
      <c r="C253" s="19"/>
      <c r="D253" s="19"/>
      <c r="E253" s="19"/>
      <c r="F253" s="19"/>
    </row>
    <row r="254" spans="1:6" ht="15" customHeight="1">
      <c r="A254" s="19" t="s">
        <v>223</v>
      </c>
      <c r="B254" s="19"/>
      <c r="C254" s="19"/>
      <c r="D254" s="19"/>
      <c r="E254" s="19"/>
      <c r="F254" s="19"/>
    </row>
    <row r="255" spans="1:6" ht="15" customHeight="1">
      <c r="A255" s="19" t="s">
        <v>246</v>
      </c>
      <c r="B255" s="19"/>
      <c r="C255" s="19"/>
      <c r="D255" s="19"/>
      <c r="E255" s="19"/>
      <c r="F255" s="19"/>
    </row>
    <row r="256" spans="1:6" ht="15" customHeight="1">
      <c r="A256" s="19" t="s">
        <v>224</v>
      </c>
      <c r="B256" s="19"/>
      <c r="C256" s="19"/>
      <c r="D256" s="19"/>
      <c r="E256" s="19"/>
      <c r="F256" s="19"/>
    </row>
    <row r="257" spans="1:6" ht="15" customHeight="1">
      <c r="A257" s="19" t="s">
        <v>265</v>
      </c>
      <c r="B257" s="19"/>
      <c r="C257" s="19"/>
      <c r="D257" s="19"/>
      <c r="E257" s="19"/>
      <c r="F257" s="19"/>
    </row>
    <row r="258" spans="1:6" ht="15" customHeight="1">
      <c r="A258" s="19" t="s">
        <v>158</v>
      </c>
      <c r="B258" s="19"/>
      <c r="C258" s="19"/>
      <c r="D258" s="19"/>
      <c r="E258" s="19"/>
      <c r="F258" s="19"/>
    </row>
    <row r="259" spans="1:6" ht="15" customHeight="1">
      <c r="A259" s="19" t="s">
        <v>266</v>
      </c>
      <c r="B259" s="19"/>
      <c r="C259" s="19"/>
      <c r="D259" s="19"/>
      <c r="E259" s="19"/>
      <c r="F259" s="19"/>
    </row>
    <row r="260" spans="1:6" ht="15" customHeight="1">
      <c r="A260" s="19" t="s">
        <v>249</v>
      </c>
      <c r="B260" s="19"/>
      <c r="C260" s="19"/>
      <c r="D260" s="19"/>
      <c r="E260" s="19"/>
      <c r="F260" s="19"/>
    </row>
    <row r="261" spans="1:6" ht="15" customHeight="1">
      <c r="A261" s="19" t="s">
        <v>267</v>
      </c>
      <c r="B261" s="19"/>
      <c r="C261" s="19"/>
      <c r="D261" s="19"/>
      <c r="E261" s="19"/>
      <c r="F261" s="19"/>
    </row>
    <row r="262" spans="1:6" ht="15" customHeight="1">
      <c r="A262" s="19" t="s">
        <v>268</v>
      </c>
      <c r="B262" s="19"/>
      <c r="C262" s="19"/>
      <c r="D262" s="19"/>
      <c r="E262" s="19"/>
      <c r="F262" s="19"/>
    </row>
    <row r="263" spans="1:6" ht="15" customHeight="1">
      <c r="A263" s="19" t="s">
        <v>229</v>
      </c>
      <c r="B263" s="19"/>
      <c r="C263" s="19"/>
      <c r="D263" s="19"/>
      <c r="E263" s="19"/>
      <c r="F263" s="19"/>
    </row>
    <row r="264" spans="1:6" ht="15" customHeight="1">
      <c r="A264" s="19" t="s">
        <v>269</v>
      </c>
      <c r="B264" s="19"/>
      <c r="C264" s="19"/>
      <c r="D264" s="19"/>
      <c r="E264" s="19"/>
      <c r="F264" s="19"/>
    </row>
    <row r="265" spans="1:6" ht="15" customHeight="1">
      <c r="A265" s="19" t="s">
        <v>270</v>
      </c>
      <c r="B265" s="19"/>
      <c r="C265" s="19"/>
      <c r="D265" s="19"/>
      <c r="E265" s="19"/>
      <c r="F265" s="19"/>
    </row>
    <row r="266" spans="1:6" ht="15" customHeight="1">
      <c r="A266" s="19" t="s">
        <v>271</v>
      </c>
      <c r="B266" s="19"/>
      <c r="C266" s="19"/>
      <c r="D266" s="19"/>
      <c r="E266" s="19"/>
      <c r="F266" s="19"/>
    </row>
    <row r="267" spans="1:6" ht="15" customHeight="1">
      <c r="A267" s="19" t="s">
        <v>177</v>
      </c>
      <c r="B267" s="19"/>
      <c r="C267" s="19"/>
      <c r="D267" s="19"/>
      <c r="E267" s="19"/>
      <c r="F267" s="19"/>
    </row>
    <row r="268" spans="1:6" ht="15" customHeight="1">
      <c r="A268" s="19" t="s">
        <v>179</v>
      </c>
      <c r="B268" s="19"/>
      <c r="C268" s="19"/>
      <c r="D268" s="19"/>
      <c r="E268" s="19"/>
      <c r="F268" s="19"/>
    </row>
    <row r="269" spans="1:6" ht="15" customHeight="1">
      <c r="A269" s="19" t="s">
        <v>181</v>
      </c>
      <c r="B269" s="19"/>
      <c r="C269" s="19"/>
      <c r="D269" s="19"/>
      <c r="E269" s="19"/>
      <c r="F269" s="19"/>
    </row>
    <row r="270" spans="1:6" ht="15" customHeight="1">
      <c r="A270" s="19" t="s">
        <v>183</v>
      </c>
      <c r="B270" s="19"/>
      <c r="C270" s="19"/>
      <c r="D270" s="19"/>
      <c r="E270" s="19"/>
      <c r="F270" s="19"/>
    </row>
    <row r="271" spans="1:6" ht="15" customHeight="1">
      <c r="A271" s="19" t="s">
        <v>185</v>
      </c>
      <c r="B271" s="19"/>
      <c r="C271" s="19"/>
      <c r="D271" s="19"/>
      <c r="E271" s="19"/>
      <c r="F271" s="19"/>
    </row>
    <row r="272" spans="1:6" ht="15" customHeight="1">
      <c r="A272" s="19" t="s">
        <v>187</v>
      </c>
      <c r="B272" s="19"/>
      <c r="C272" s="19"/>
      <c r="D272" s="19"/>
      <c r="E272" s="19"/>
      <c r="F272" s="19"/>
    </row>
    <row r="273" spans="1:6" ht="15" customHeight="1">
      <c r="A273" s="19" t="s">
        <v>189</v>
      </c>
      <c r="B273" s="19"/>
      <c r="C273" s="19"/>
      <c r="D273" s="19"/>
      <c r="E273" s="19"/>
      <c r="F273" s="19"/>
    </row>
    <row r="274" spans="1:6" ht="15" customHeight="1">
      <c r="A274" s="19" t="s">
        <v>191</v>
      </c>
      <c r="B274" s="19"/>
      <c r="C274" s="19"/>
      <c r="D274" s="19"/>
      <c r="E274" s="19"/>
      <c r="F274" s="19"/>
    </row>
    <row r="275" spans="1:6" ht="15" customHeight="1">
      <c r="A275" s="19" t="s">
        <v>233</v>
      </c>
      <c r="B275" s="19"/>
      <c r="C275" s="19"/>
      <c r="D275" s="19"/>
      <c r="E275" s="19"/>
      <c r="F275" s="19"/>
    </row>
    <row r="276" spans="1:6" ht="15" customHeight="1">
      <c r="A276" s="19" t="s">
        <v>234</v>
      </c>
      <c r="B276" s="19"/>
      <c r="C276" s="19"/>
      <c r="D276" s="19"/>
      <c r="E276" s="19"/>
      <c r="F276" s="19"/>
    </row>
    <row r="277" spans="1:6" ht="15" customHeight="1">
      <c r="A277" s="19" t="s">
        <v>272</v>
      </c>
      <c r="B277" s="19"/>
      <c r="C277" s="19"/>
      <c r="D277" s="19"/>
      <c r="E277" s="19"/>
      <c r="F277" s="19"/>
    </row>
    <row r="278" spans="1:6" ht="15" customHeight="1">
      <c r="A278" s="19" t="s">
        <v>273</v>
      </c>
      <c r="B278" s="19"/>
      <c r="C278" s="19"/>
      <c r="D278" s="19"/>
      <c r="E278" s="19"/>
      <c r="F278" s="19"/>
    </row>
    <row r="279" spans="1:6" ht="15" customHeight="1">
      <c r="A279" s="19" t="s">
        <v>274</v>
      </c>
      <c r="B279" s="19"/>
      <c r="C279" s="19"/>
      <c r="D279" s="19"/>
      <c r="E279" s="19"/>
      <c r="F279" s="19"/>
    </row>
    <row r="280" spans="1:6" ht="15" customHeight="1">
      <c r="A280" s="19" t="s">
        <v>275</v>
      </c>
      <c r="B280" s="19"/>
      <c r="C280" s="19"/>
      <c r="D280" s="19"/>
      <c r="E280" s="19"/>
      <c r="F280" s="19"/>
    </row>
    <row r="281" spans="1:6" ht="15" customHeight="1">
      <c r="A281" s="19" t="s">
        <v>237</v>
      </c>
      <c r="B281" s="19"/>
      <c r="C281" s="19"/>
      <c r="D281" s="19"/>
      <c r="E281" s="19"/>
      <c r="F281" s="19"/>
    </row>
    <row r="282" spans="1:6" ht="15" customHeight="1">
      <c r="A282" s="19" t="s">
        <v>238</v>
      </c>
      <c r="B282" s="19"/>
      <c r="C282" s="19"/>
      <c r="D282" s="19"/>
      <c r="E282" s="19"/>
      <c r="F282" s="19"/>
    </row>
    <row r="283" spans="1:6" ht="15" customHeight="1">
      <c r="A283" s="19" t="s">
        <v>205</v>
      </c>
      <c r="B283" s="19"/>
      <c r="C283" s="19"/>
      <c r="D283" s="19"/>
      <c r="E283" s="19"/>
      <c r="F283" s="19"/>
    </row>
    <row r="284" spans="1:6" ht="15" customHeight="1">
      <c r="A284" s="19" t="s">
        <v>207</v>
      </c>
      <c r="B284" s="19"/>
      <c r="C284" s="19"/>
      <c r="D284" s="19"/>
      <c r="E284" s="19"/>
      <c r="F284" s="19"/>
    </row>
    <row r="285" spans="1:6" ht="15" customHeight="1">
      <c r="A285" s="19" t="s">
        <v>209</v>
      </c>
      <c r="B285" s="19"/>
      <c r="C285" s="19"/>
      <c r="D285" s="19"/>
      <c r="E285" s="19"/>
      <c r="F285" s="19"/>
    </row>
    <row r="286" spans="1:6" ht="15" customHeight="1">
      <c r="A286" s="19" t="s">
        <v>211</v>
      </c>
      <c r="B286" s="19"/>
      <c r="C286" s="19"/>
      <c r="D286" s="19"/>
      <c r="E286" s="19"/>
      <c r="F286" s="19"/>
    </row>
    <row r="287" spans="1:6" ht="15" customHeight="1">
      <c r="A287" s="19" t="s">
        <v>239</v>
      </c>
      <c r="B287" s="19"/>
      <c r="C287" s="19"/>
      <c r="D287" s="19"/>
      <c r="E287" s="19"/>
      <c r="F287" s="19"/>
    </row>
    <row r="288" spans="1:6" ht="15" customHeight="1">
      <c r="A288" s="19" t="s">
        <v>240</v>
      </c>
      <c r="B288" s="19"/>
      <c r="C288" s="19"/>
      <c r="D288" s="19"/>
      <c r="E288" s="19"/>
      <c r="F288" s="19"/>
    </row>
    <row r="289" spans="1:6" ht="15" customHeight="1">
      <c r="A289" s="19" t="s">
        <v>276</v>
      </c>
      <c r="B289" s="19"/>
      <c r="C289" s="19"/>
      <c r="D289" s="19"/>
      <c r="E289" s="19"/>
      <c r="F289" s="19"/>
    </row>
    <row r="290" spans="1:6" ht="15" customHeight="1">
      <c r="A290" s="19" t="s">
        <v>277</v>
      </c>
      <c r="B290" s="19"/>
      <c r="C290" s="19"/>
      <c r="D290" s="19"/>
      <c r="E290" s="19"/>
      <c r="F290" s="19"/>
    </row>
    <row r="291" spans="1:6" ht="15" customHeight="1">
      <c r="A291" s="19" t="s">
        <v>278</v>
      </c>
      <c r="B291" s="19"/>
      <c r="C291" s="19"/>
      <c r="D291" s="19"/>
      <c r="E291" s="19"/>
      <c r="F291" s="19"/>
    </row>
    <row r="292" spans="1:6" ht="15" customHeight="1">
      <c r="A292" s="19" t="s">
        <v>279</v>
      </c>
      <c r="B292" s="19"/>
      <c r="C292" s="19"/>
      <c r="D292" s="19"/>
      <c r="E292" s="19"/>
      <c r="F292" s="19"/>
    </row>
    <row r="293" spans="1:6" ht="15" customHeight="1">
      <c r="A293" s="19" t="s">
        <v>144</v>
      </c>
      <c r="B293" s="19"/>
      <c r="C293" s="19"/>
      <c r="D293" s="19"/>
      <c r="E293" s="19"/>
      <c r="F293" s="19"/>
    </row>
    <row r="294" spans="1:6" ht="15" customHeight="1">
      <c r="A294" s="19" t="s">
        <v>280</v>
      </c>
      <c r="B294" s="19"/>
      <c r="C294" s="19"/>
      <c r="D294" s="19"/>
      <c r="E294" s="19"/>
      <c r="F294" s="19"/>
    </row>
    <row r="295" spans="1:6" ht="15" customHeight="1">
      <c r="A295" s="19" t="s">
        <v>223</v>
      </c>
      <c r="B295" s="19"/>
      <c r="C295" s="19"/>
      <c r="D295" s="19"/>
      <c r="E295" s="19"/>
      <c r="F295" s="19"/>
    </row>
    <row r="296" spans="1:6" ht="15" customHeight="1">
      <c r="A296" s="19" t="s">
        <v>281</v>
      </c>
      <c r="B296" s="19"/>
      <c r="C296" s="19"/>
      <c r="D296" s="19"/>
      <c r="E296" s="19"/>
      <c r="F296" s="19"/>
    </row>
    <row r="297" spans="1:6" ht="15" customHeight="1">
      <c r="A297" s="19" t="s">
        <v>282</v>
      </c>
      <c r="B297" s="19"/>
      <c r="C297" s="19"/>
      <c r="D297" s="19"/>
      <c r="E297" s="19"/>
      <c r="F297" s="19"/>
    </row>
    <row r="298" spans="1:6" ht="15" customHeight="1">
      <c r="A298" s="19" t="s">
        <v>283</v>
      </c>
      <c r="B298" s="19"/>
      <c r="C298" s="19"/>
      <c r="D298" s="19"/>
      <c r="E298" s="19"/>
      <c r="F298" s="19"/>
    </row>
    <row r="299" spans="1:6" ht="15" customHeight="1">
      <c r="A299" s="19" t="s">
        <v>284</v>
      </c>
      <c r="B299" s="19"/>
      <c r="C299" s="19"/>
      <c r="D299" s="19"/>
      <c r="E299" s="19"/>
      <c r="F299" s="19"/>
    </row>
    <row r="300" spans="1:6" ht="15" customHeight="1">
      <c r="A300" s="19" t="s">
        <v>285</v>
      </c>
      <c r="B300" s="19"/>
      <c r="C300" s="19"/>
      <c r="D300" s="19"/>
      <c r="E300" s="19"/>
      <c r="F300" s="19"/>
    </row>
    <row r="301" spans="1:6" ht="15" customHeight="1">
      <c r="A301" s="19" t="s">
        <v>286</v>
      </c>
      <c r="B301" s="19"/>
      <c r="C301" s="19"/>
      <c r="D301" s="19"/>
      <c r="E301" s="19"/>
      <c r="F301" s="19"/>
    </row>
    <row r="302" spans="1:6" ht="15" customHeight="1">
      <c r="A302" s="19" t="s">
        <v>287</v>
      </c>
      <c r="B302" s="19"/>
      <c r="C302" s="19"/>
      <c r="D302" s="19"/>
      <c r="E302" s="19"/>
      <c r="F302" s="19"/>
    </row>
    <row r="303" spans="1:6" ht="15" customHeight="1">
      <c r="A303" s="19" t="s">
        <v>288</v>
      </c>
      <c r="B303" s="19"/>
      <c r="C303" s="19"/>
      <c r="D303" s="19"/>
      <c r="E303" s="19"/>
      <c r="F303" s="19"/>
    </row>
    <row r="304" spans="1:6" ht="15" customHeight="1">
      <c r="A304" s="19" t="s">
        <v>289</v>
      </c>
      <c r="B304" s="19"/>
      <c r="C304" s="19"/>
      <c r="D304" s="19"/>
      <c r="E304" s="19"/>
      <c r="F304" s="19"/>
    </row>
    <row r="305" spans="1:6" ht="15" customHeight="1">
      <c r="A305" s="19" t="s">
        <v>290</v>
      </c>
      <c r="B305" s="19"/>
      <c r="C305" s="19"/>
      <c r="D305" s="19"/>
      <c r="E305" s="19"/>
      <c r="F305" s="19"/>
    </row>
    <row r="306" spans="1:6" ht="15" customHeight="1">
      <c r="A306" s="19" t="s">
        <v>291</v>
      </c>
      <c r="B306" s="19"/>
      <c r="C306" s="19"/>
      <c r="D306" s="19"/>
      <c r="E306" s="19"/>
      <c r="F306" s="19"/>
    </row>
    <row r="307" spans="1:6" ht="15" customHeight="1">
      <c r="A307" s="19" t="s">
        <v>292</v>
      </c>
      <c r="B307" s="19"/>
      <c r="C307" s="19"/>
      <c r="D307" s="19"/>
      <c r="E307" s="19"/>
      <c r="F307" s="19"/>
    </row>
    <row r="308" spans="1:6" ht="15" customHeight="1">
      <c r="A308" s="19" t="s">
        <v>177</v>
      </c>
      <c r="B308" s="19"/>
      <c r="C308" s="19"/>
      <c r="D308" s="19"/>
      <c r="E308" s="19"/>
      <c r="F308" s="19"/>
    </row>
    <row r="309" spans="1:6" ht="15" customHeight="1">
      <c r="A309" s="19" t="s">
        <v>179</v>
      </c>
      <c r="B309" s="19"/>
      <c r="C309" s="19"/>
      <c r="D309" s="19"/>
      <c r="E309" s="19"/>
      <c r="F309" s="19"/>
    </row>
    <row r="310" spans="1:6" ht="15" customHeight="1">
      <c r="A310" s="19" t="s">
        <v>181</v>
      </c>
      <c r="B310" s="19"/>
      <c r="C310" s="19"/>
      <c r="D310" s="19"/>
      <c r="E310" s="19"/>
      <c r="F310" s="19"/>
    </row>
    <row r="311" spans="1:6" ht="15" customHeight="1">
      <c r="A311" s="19" t="s">
        <v>183</v>
      </c>
      <c r="B311" s="19"/>
      <c r="C311" s="19"/>
      <c r="D311" s="19"/>
      <c r="E311" s="19"/>
      <c r="F311" s="19"/>
    </row>
    <row r="312" spans="1:6" ht="15" customHeight="1">
      <c r="A312" s="19" t="s">
        <v>185</v>
      </c>
      <c r="B312" s="19"/>
      <c r="C312" s="19"/>
      <c r="D312" s="19"/>
      <c r="E312" s="19"/>
      <c r="F312" s="19"/>
    </row>
    <row r="313" spans="1:6" ht="15" customHeight="1">
      <c r="A313" s="19" t="s">
        <v>187</v>
      </c>
      <c r="B313" s="19"/>
      <c r="C313" s="19"/>
      <c r="D313" s="19"/>
      <c r="E313" s="19"/>
      <c r="F313" s="19"/>
    </row>
    <row r="314" spans="1:6" ht="15" customHeight="1">
      <c r="A314" s="19" t="s">
        <v>189</v>
      </c>
      <c r="B314" s="19"/>
      <c r="C314" s="19"/>
      <c r="D314" s="19"/>
      <c r="E314" s="19"/>
      <c r="F314" s="19"/>
    </row>
    <row r="315" spans="1:6" ht="15" customHeight="1">
      <c r="A315" s="19" t="s">
        <v>191</v>
      </c>
      <c r="B315" s="19"/>
      <c r="C315" s="19"/>
      <c r="D315" s="19"/>
      <c r="E315" s="19"/>
      <c r="F315" s="19"/>
    </row>
    <row r="316" spans="1:6" ht="15" customHeight="1">
      <c r="A316" s="19" t="s">
        <v>293</v>
      </c>
      <c r="B316" s="19"/>
      <c r="C316" s="19"/>
      <c r="D316" s="19"/>
      <c r="E316" s="19"/>
      <c r="F316" s="19"/>
    </row>
    <row r="317" spans="1:6" ht="15" customHeight="1">
      <c r="A317" s="19" t="s">
        <v>294</v>
      </c>
      <c r="B317" s="19"/>
      <c r="C317" s="19"/>
      <c r="D317" s="19"/>
      <c r="E317" s="19"/>
      <c r="F317" s="19"/>
    </row>
    <row r="318" spans="1:6" ht="15" customHeight="1">
      <c r="A318" s="19" t="s">
        <v>195</v>
      </c>
      <c r="B318" s="19"/>
      <c r="C318" s="19"/>
      <c r="D318" s="19"/>
      <c r="E318" s="19"/>
      <c r="F318" s="19"/>
    </row>
    <row r="319" spans="1:6" ht="15" customHeight="1">
      <c r="A319" s="19" t="s">
        <v>197</v>
      </c>
      <c r="B319" s="19"/>
      <c r="C319" s="19"/>
      <c r="D319" s="19"/>
      <c r="E319" s="19"/>
      <c r="F319" s="19"/>
    </row>
    <row r="320" spans="1:6" ht="15" customHeight="1">
      <c r="A320" s="19" t="s">
        <v>295</v>
      </c>
      <c r="B320" s="19"/>
      <c r="C320" s="19"/>
      <c r="D320" s="19"/>
      <c r="E320" s="19"/>
      <c r="F320" s="19"/>
    </row>
    <row r="321" spans="1:6" ht="15" customHeight="1">
      <c r="A321" s="19" t="s">
        <v>296</v>
      </c>
      <c r="B321" s="19"/>
      <c r="C321" s="19"/>
      <c r="D321" s="19"/>
      <c r="E321" s="19"/>
      <c r="F321" s="19"/>
    </row>
    <row r="322" spans="1:6" ht="15" customHeight="1">
      <c r="A322" s="19" t="s">
        <v>297</v>
      </c>
      <c r="B322" s="19"/>
      <c r="C322" s="19"/>
      <c r="D322" s="19"/>
      <c r="E322" s="19"/>
      <c r="F322" s="19"/>
    </row>
    <row r="323" spans="1:6" ht="15" customHeight="1">
      <c r="A323" s="19" t="s">
        <v>298</v>
      </c>
      <c r="B323" s="19"/>
      <c r="C323" s="19"/>
      <c r="D323" s="19"/>
      <c r="E323" s="19"/>
      <c r="F323" s="19"/>
    </row>
    <row r="324" spans="1:6" ht="15" customHeight="1">
      <c r="A324" s="19" t="s">
        <v>205</v>
      </c>
      <c r="B324" s="19"/>
      <c r="C324" s="19"/>
      <c r="D324" s="19"/>
      <c r="E324" s="19"/>
      <c r="F324" s="19"/>
    </row>
    <row r="325" spans="1:6" ht="15" customHeight="1">
      <c r="A325" s="19" t="s">
        <v>299</v>
      </c>
      <c r="B325" s="19"/>
      <c r="C325" s="19"/>
      <c r="D325" s="19"/>
      <c r="E325" s="19"/>
      <c r="F325" s="19"/>
    </row>
    <row r="326" spans="1:6" ht="15" customHeight="1">
      <c r="A326" s="19" t="s">
        <v>209</v>
      </c>
      <c r="B326" s="19"/>
      <c r="C326" s="19"/>
      <c r="D326" s="19"/>
      <c r="E326" s="19"/>
      <c r="F326" s="19"/>
    </row>
    <row r="327" spans="1:6" ht="15" customHeight="1">
      <c r="A327" s="19" t="s">
        <v>211</v>
      </c>
      <c r="B327" s="19"/>
      <c r="C327" s="19"/>
      <c r="D327" s="19"/>
      <c r="E327" s="19"/>
      <c r="F327" s="19"/>
    </row>
    <row r="328" spans="1:6" ht="15" customHeight="1">
      <c r="A328" s="19" t="s">
        <v>300</v>
      </c>
      <c r="B328" s="19"/>
      <c r="C328" s="19"/>
      <c r="D328" s="19"/>
      <c r="E328" s="19"/>
      <c r="F328" s="19"/>
    </row>
    <row r="329" spans="1:6" ht="15" customHeight="1">
      <c r="A329" s="19" t="s">
        <v>240</v>
      </c>
      <c r="B329" s="19"/>
      <c r="C329" s="19"/>
      <c r="D329" s="19"/>
      <c r="E329" s="19"/>
      <c r="F329" s="19"/>
    </row>
    <row r="330" spans="1:6" ht="15" customHeight="1">
      <c r="A330" s="19" t="s">
        <v>301</v>
      </c>
      <c r="B330" s="19"/>
      <c r="C330" s="19"/>
      <c r="D330" s="19"/>
      <c r="E330" s="19"/>
      <c r="F330" s="19"/>
    </row>
    <row r="331" spans="1:6" ht="15" customHeight="1">
      <c r="A331" s="19" t="s">
        <v>302</v>
      </c>
      <c r="B331" s="19"/>
      <c r="C331" s="19"/>
      <c r="D331" s="19"/>
      <c r="E331" s="19"/>
      <c r="F331" s="19"/>
    </row>
    <row r="332" spans="1:6" ht="15" customHeight="1">
      <c r="A332" s="19" t="s">
        <v>303</v>
      </c>
      <c r="B332" s="19"/>
      <c r="C332" s="19"/>
      <c r="D332" s="19"/>
      <c r="E332" s="19"/>
      <c r="F332" s="19"/>
    </row>
    <row r="333" spans="1:6" ht="15" customHeight="1">
      <c r="A333" s="19" t="s">
        <v>304</v>
      </c>
      <c r="B333" s="19"/>
      <c r="C333" s="19"/>
      <c r="D333" s="19"/>
      <c r="E333" s="19"/>
      <c r="F333" s="19"/>
    </row>
    <row r="334" spans="1:6" ht="15" customHeight="1">
      <c r="A334" s="19" t="s">
        <v>144</v>
      </c>
      <c r="B334" s="19"/>
      <c r="C334" s="19"/>
      <c r="D334" s="19"/>
      <c r="E334" s="19"/>
      <c r="F334" s="19"/>
    </row>
    <row r="335" spans="1:6" ht="15" customHeight="1">
      <c r="A335" s="19" t="s">
        <v>305</v>
      </c>
      <c r="B335" s="19"/>
      <c r="C335" s="19"/>
      <c r="D335" s="19"/>
      <c r="E335" s="19"/>
      <c r="F335" s="19"/>
    </row>
    <row r="336" spans="1:6" ht="15" customHeight="1">
      <c r="A336" s="19" t="s">
        <v>223</v>
      </c>
      <c r="B336" s="19"/>
      <c r="C336" s="19"/>
      <c r="D336" s="19"/>
      <c r="E336" s="19"/>
      <c r="F336" s="19"/>
    </row>
    <row r="337" spans="1:6" ht="15" customHeight="1">
      <c r="A337" s="19" t="s">
        <v>152</v>
      </c>
      <c r="B337" s="19"/>
      <c r="C337" s="19"/>
      <c r="D337" s="19"/>
      <c r="E337" s="19"/>
      <c r="F337" s="19"/>
    </row>
    <row r="338" spans="1:6" ht="15" customHeight="1">
      <c r="A338" s="19" t="s">
        <v>282</v>
      </c>
      <c r="B338" s="19"/>
      <c r="C338" s="19"/>
      <c r="D338" s="19"/>
      <c r="E338" s="19"/>
      <c r="F338" s="19"/>
    </row>
    <row r="339" spans="1:6" ht="15" customHeight="1">
      <c r="A339" s="19" t="s">
        <v>247</v>
      </c>
      <c r="B339" s="19"/>
      <c r="C339" s="19"/>
      <c r="D339" s="19"/>
      <c r="E339" s="19"/>
      <c r="F339" s="19"/>
    </row>
    <row r="340" spans="1:6" ht="15" customHeight="1">
      <c r="A340" s="19" t="s">
        <v>158</v>
      </c>
      <c r="B340" s="19"/>
      <c r="C340" s="19"/>
      <c r="D340" s="19"/>
      <c r="E340" s="19"/>
      <c r="F340" s="19"/>
    </row>
    <row r="341" spans="1:6" ht="15" customHeight="1">
      <c r="A341" s="19" t="s">
        <v>306</v>
      </c>
      <c r="B341" s="19"/>
      <c r="C341" s="19"/>
      <c r="D341" s="19"/>
      <c r="E341" s="19"/>
      <c r="F341" s="19"/>
    </row>
    <row r="342" spans="1:6" ht="15" customHeight="1">
      <c r="A342" s="19" t="s">
        <v>227</v>
      </c>
      <c r="B342" s="19"/>
      <c r="C342" s="19"/>
      <c r="D342" s="19"/>
      <c r="E342" s="19"/>
      <c r="F342" s="19"/>
    </row>
    <row r="343" spans="1:6" ht="15" customHeight="1">
      <c r="A343" s="19" t="s">
        <v>307</v>
      </c>
      <c r="B343" s="19"/>
      <c r="C343" s="19"/>
      <c r="D343" s="19"/>
      <c r="E343" s="19"/>
      <c r="F343" s="19"/>
    </row>
    <row r="344" spans="1:6" ht="15" customHeight="1">
      <c r="A344" s="19" t="s">
        <v>308</v>
      </c>
      <c r="B344" s="19"/>
      <c r="C344" s="19"/>
      <c r="D344" s="19"/>
      <c r="E344" s="19"/>
      <c r="F344" s="19"/>
    </row>
    <row r="345" spans="1:6" ht="15" customHeight="1">
      <c r="A345" s="19" t="s">
        <v>289</v>
      </c>
      <c r="B345" s="19"/>
      <c r="C345" s="19"/>
      <c r="D345" s="19"/>
      <c r="E345" s="19"/>
      <c r="F345" s="19"/>
    </row>
    <row r="346" spans="1:6" ht="15" customHeight="1">
      <c r="A346" s="19" t="s">
        <v>309</v>
      </c>
      <c r="B346" s="19"/>
      <c r="C346" s="19"/>
      <c r="D346" s="19"/>
      <c r="E346" s="19"/>
      <c r="F346" s="19"/>
    </row>
    <row r="347" spans="1:6" ht="15" customHeight="1">
      <c r="A347" s="19" t="s">
        <v>310</v>
      </c>
      <c r="B347" s="19"/>
      <c r="C347" s="19"/>
      <c r="D347" s="19"/>
      <c r="E347" s="19"/>
      <c r="F347" s="19"/>
    </row>
    <row r="348" spans="1:6" ht="15" customHeight="1">
      <c r="A348" s="19" t="s">
        <v>311</v>
      </c>
      <c r="B348" s="19"/>
      <c r="C348" s="19"/>
      <c r="D348" s="19"/>
      <c r="E348" s="19"/>
      <c r="F348" s="19"/>
    </row>
    <row r="349" spans="1:6" ht="15" customHeight="1">
      <c r="A349" s="19" t="s">
        <v>177</v>
      </c>
      <c r="B349" s="19"/>
      <c r="C349" s="19"/>
      <c r="D349" s="19"/>
      <c r="E349" s="19"/>
      <c r="F349" s="19"/>
    </row>
    <row r="350" spans="1:6" ht="15" customHeight="1">
      <c r="A350" s="19" t="s">
        <v>179</v>
      </c>
      <c r="B350" s="19"/>
      <c r="C350" s="19"/>
      <c r="D350" s="19"/>
      <c r="E350" s="19"/>
      <c r="F350" s="19"/>
    </row>
    <row r="351" spans="1:6" ht="15" customHeight="1">
      <c r="A351" s="19" t="s">
        <v>181</v>
      </c>
      <c r="B351" s="19"/>
      <c r="C351" s="19"/>
      <c r="D351" s="19"/>
      <c r="E351" s="19"/>
      <c r="F351" s="19"/>
    </row>
    <row r="352" spans="1:6" ht="15" customHeight="1">
      <c r="A352" s="19" t="s">
        <v>183</v>
      </c>
      <c r="B352" s="19"/>
      <c r="C352" s="19"/>
      <c r="D352" s="19"/>
      <c r="E352" s="19"/>
      <c r="F352" s="19"/>
    </row>
    <row r="353" spans="1:6" ht="15" customHeight="1">
      <c r="A353" s="19" t="s">
        <v>185</v>
      </c>
      <c r="B353" s="19"/>
      <c r="C353" s="19"/>
      <c r="D353" s="19"/>
      <c r="E353" s="19"/>
      <c r="F353" s="19"/>
    </row>
    <row r="354" spans="1:6" ht="15" customHeight="1">
      <c r="A354" s="19" t="s">
        <v>187</v>
      </c>
      <c r="B354" s="19"/>
      <c r="C354" s="19"/>
      <c r="D354" s="19"/>
      <c r="E354" s="19"/>
      <c r="F354" s="19"/>
    </row>
    <row r="355" spans="1:6" ht="15" customHeight="1">
      <c r="A355" s="19" t="s">
        <v>189</v>
      </c>
      <c r="B355" s="19"/>
      <c r="C355" s="19"/>
      <c r="D355" s="19"/>
      <c r="E355" s="19"/>
      <c r="F355" s="19"/>
    </row>
    <row r="356" spans="1:6" ht="15" customHeight="1">
      <c r="A356" s="19" t="s">
        <v>191</v>
      </c>
      <c r="B356" s="19"/>
      <c r="C356" s="19"/>
      <c r="D356" s="19"/>
      <c r="E356" s="19"/>
      <c r="F356" s="19"/>
    </row>
    <row r="357" spans="1:6" ht="15" customHeight="1">
      <c r="A357" s="19" t="s">
        <v>293</v>
      </c>
      <c r="B357" s="19"/>
      <c r="C357" s="19"/>
      <c r="D357" s="19"/>
      <c r="E357" s="19"/>
      <c r="F357" s="19"/>
    </row>
    <row r="358" spans="1:6" ht="15" customHeight="1">
      <c r="A358" s="19" t="s">
        <v>294</v>
      </c>
      <c r="B358" s="19"/>
      <c r="C358" s="19"/>
      <c r="D358" s="19"/>
      <c r="E358" s="19"/>
      <c r="F358" s="19"/>
    </row>
    <row r="359" spans="1:6" ht="15" customHeight="1">
      <c r="A359" s="19" t="s">
        <v>312</v>
      </c>
      <c r="B359" s="19"/>
      <c r="C359" s="19"/>
      <c r="D359" s="19"/>
      <c r="E359" s="19"/>
      <c r="F359" s="19"/>
    </row>
    <row r="360" spans="1:6" ht="15" customHeight="1">
      <c r="A360" s="19" t="s">
        <v>313</v>
      </c>
      <c r="B360" s="19"/>
      <c r="C360" s="19"/>
      <c r="D360" s="19"/>
      <c r="E360" s="19"/>
      <c r="F360" s="19"/>
    </row>
    <row r="361" spans="1:6" ht="15" customHeight="1">
      <c r="A361" s="19" t="s">
        <v>198</v>
      </c>
      <c r="B361" s="19"/>
      <c r="C361" s="19"/>
      <c r="D361" s="19"/>
      <c r="E361" s="19"/>
      <c r="F361" s="19"/>
    </row>
    <row r="362" spans="1:6" ht="15" customHeight="1">
      <c r="A362" s="19" t="s">
        <v>200</v>
      </c>
      <c r="B362" s="19"/>
      <c r="C362" s="19"/>
      <c r="D362" s="19"/>
      <c r="E362" s="19"/>
      <c r="F362" s="19"/>
    </row>
    <row r="363" spans="1:6" ht="15" customHeight="1">
      <c r="A363" s="19" t="s">
        <v>237</v>
      </c>
      <c r="B363" s="19"/>
      <c r="C363" s="19"/>
      <c r="D363" s="19"/>
      <c r="E363" s="19"/>
      <c r="F363" s="19"/>
    </row>
    <row r="364" spans="1:6" ht="15" customHeight="1">
      <c r="A364" s="19" t="s">
        <v>238</v>
      </c>
      <c r="B364" s="19"/>
      <c r="C364" s="19"/>
      <c r="D364" s="19"/>
      <c r="E364" s="19"/>
      <c r="F364" s="19"/>
    </row>
    <row r="365" spans="1:6" ht="15" customHeight="1">
      <c r="A365" s="19" t="s">
        <v>205</v>
      </c>
      <c r="B365" s="19"/>
      <c r="C365" s="19"/>
      <c r="D365" s="19"/>
      <c r="E365" s="19"/>
      <c r="F365" s="19"/>
    </row>
    <row r="366" spans="1:6" ht="15" customHeight="1">
      <c r="A366" s="19" t="s">
        <v>209</v>
      </c>
      <c r="B366" s="19"/>
      <c r="C366" s="19"/>
      <c r="D366" s="19"/>
      <c r="E366" s="19"/>
      <c r="F366" s="19"/>
    </row>
    <row r="367" spans="1:6" ht="15" customHeight="1">
      <c r="A367" s="19" t="s">
        <v>211</v>
      </c>
      <c r="B367" s="19"/>
      <c r="C367" s="19"/>
      <c r="D367" s="19"/>
      <c r="E367" s="19"/>
      <c r="F367" s="19"/>
    </row>
    <row r="368" spans="1:6" ht="15" customHeight="1">
      <c r="A368" s="19" t="s">
        <v>314</v>
      </c>
      <c r="B368" s="19"/>
      <c r="C368" s="19"/>
      <c r="D368" s="19"/>
      <c r="E368" s="19"/>
      <c r="F368" s="19"/>
    </row>
    <row r="369" spans="1:6" ht="15" customHeight="1">
      <c r="A369" s="19" t="s">
        <v>315</v>
      </c>
      <c r="B369" s="19"/>
      <c r="C369" s="19"/>
      <c r="D369" s="19"/>
      <c r="E369" s="19"/>
      <c r="F369" s="19"/>
    </row>
    <row r="370" spans="1:6" ht="15" customHeight="1">
      <c r="A370" s="19" t="s">
        <v>316</v>
      </c>
      <c r="B370" s="19"/>
      <c r="C370" s="19"/>
      <c r="D370" s="19"/>
      <c r="E370" s="19"/>
      <c r="F370" s="19"/>
    </row>
    <row r="371" spans="1:6" ht="15" customHeight="1">
      <c r="A371" s="19" t="s">
        <v>317</v>
      </c>
      <c r="B371" s="19"/>
      <c r="C371" s="19"/>
      <c r="D371" s="19"/>
      <c r="E371" s="19"/>
      <c r="F371" s="19"/>
    </row>
    <row r="372" spans="1:6" ht="15" customHeight="1">
      <c r="A372" s="19" t="s">
        <v>220</v>
      </c>
      <c r="B372" s="19"/>
      <c r="C372" s="19"/>
      <c r="D372" s="19"/>
      <c r="E372" s="19"/>
      <c r="F372" s="19"/>
    </row>
    <row r="373" spans="1:6" ht="15" customHeight="1">
      <c r="A373" s="19" t="s">
        <v>318</v>
      </c>
      <c r="B373" s="19"/>
      <c r="C373" s="19"/>
      <c r="D373" s="19"/>
      <c r="E373" s="19"/>
      <c r="F373" s="19"/>
    </row>
    <row r="374" spans="1:6" ht="15" customHeight="1">
      <c r="A374" s="19" t="s">
        <v>144</v>
      </c>
      <c r="B374" s="19"/>
      <c r="C374" s="19"/>
      <c r="D374" s="19"/>
      <c r="E374" s="19"/>
      <c r="F374" s="19"/>
    </row>
    <row r="375" spans="1:6" ht="15" customHeight="1">
      <c r="A375" s="19" t="s">
        <v>280</v>
      </c>
      <c r="B375" s="19"/>
      <c r="C375" s="19"/>
      <c r="D375" s="19"/>
      <c r="E375" s="19"/>
      <c r="F375" s="19"/>
    </row>
    <row r="376" spans="1:6" ht="15" customHeight="1">
      <c r="A376" s="19" t="s">
        <v>223</v>
      </c>
      <c r="B376" s="19"/>
      <c r="C376" s="19"/>
      <c r="D376" s="19"/>
      <c r="E376" s="19"/>
      <c r="F376" s="19"/>
    </row>
    <row r="377" spans="1:6" ht="15" customHeight="1">
      <c r="A377" s="19" t="s">
        <v>319</v>
      </c>
      <c r="B377" s="19"/>
      <c r="C377" s="19"/>
      <c r="D377" s="19"/>
      <c r="E377" s="19"/>
      <c r="F377" s="19"/>
    </row>
    <row r="378" spans="1:6" ht="15" customHeight="1">
      <c r="A378" s="19" t="s">
        <v>320</v>
      </c>
      <c r="B378" s="19"/>
      <c r="C378" s="19"/>
      <c r="D378" s="19"/>
      <c r="E378" s="19"/>
      <c r="F378" s="19"/>
    </row>
    <row r="379" spans="1:6" ht="15" customHeight="1">
      <c r="A379" s="19" t="s">
        <v>321</v>
      </c>
      <c r="B379" s="19"/>
      <c r="C379" s="19"/>
      <c r="D379" s="19"/>
      <c r="E379" s="19"/>
      <c r="F379" s="19"/>
    </row>
    <row r="380" spans="1:6" ht="15" customHeight="1">
      <c r="A380" s="19" t="s">
        <v>322</v>
      </c>
      <c r="B380" s="19"/>
      <c r="C380" s="19"/>
      <c r="D380" s="19"/>
      <c r="E380" s="19"/>
      <c r="F380" s="19"/>
    </row>
    <row r="381" spans="1:6" ht="15" customHeight="1">
      <c r="A381" s="19" t="s">
        <v>285</v>
      </c>
      <c r="B381" s="19"/>
      <c r="C381" s="19"/>
      <c r="D381" s="19"/>
      <c r="E381" s="19"/>
      <c r="F381" s="19"/>
    </row>
    <row r="382" spans="1:6" ht="15" customHeight="1">
      <c r="A382" s="19" t="s">
        <v>323</v>
      </c>
      <c r="B382" s="19"/>
      <c r="C382" s="19"/>
      <c r="D382" s="19"/>
      <c r="E382" s="19"/>
      <c r="F382" s="19"/>
    </row>
    <row r="383" spans="1:6" ht="15" customHeight="1">
      <c r="A383" s="19" t="s">
        <v>287</v>
      </c>
      <c r="B383" s="19"/>
      <c r="C383" s="19"/>
      <c r="D383" s="19"/>
      <c r="E383" s="19"/>
      <c r="F383" s="19"/>
    </row>
    <row r="384" spans="1:6" ht="15" customHeight="1">
      <c r="A384" s="19" t="s">
        <v>324</v>
      </c>
      <c r="B384" s="19"/>
      <c r="C384" s="19"/>
      <c r="D384" s="19"/>
      <c r="E384" s="19"/>
      <c r="F384" s="19"/>
    </row>
    <row r="385" spans="1:6" ht="15" customHeight="1">
      <c r="A385" s="19" t="s">
        <v>169</v>
      </c>
      <c r="B385" s="19"/>
      <c r="C385" s="19"/>
      <c r="D385" s="19"/>
      <c r="E385" s="19"/>
      <c r="F385" s="19"/>
    </row>
    <row r="386" spans="1:6" ht="15" customHeight="1">
      <c r="A386" s="19" t="s">
        <v>325</v>
      </c>
      <c r="B386" s="19"/>
      <c r="C386" s="19"/>
      <c r="D386" s="19"/>
      <c r="E386" s="19"/>
      <c r="F386" s="19"/>
    </row>
    <row r="387" spans="1:6" ht="15" customHeight="1">
      <c r="A387" s="19" t="s">
        <v>326</v>
      </c>
      <c r="B387" s="19"/>
      <c r="C387" s="19"/>
      <c r="D387" s="19"/>
      <c r="E387" s="19"/>
      <c r="F387" s="19"/>
    </row>
    <row r="388" spans="1:6" ht="15" customHeight="1">
      <c r="A388" s="19" t="s">
        <v>327</v>
      </c>
      <c r="B388" s="19"/>
      <c r="C388" s="19"/>
      <c r="D388" s="19"/>
      <c r="E388" s="19"/>
      <c r="F388" s="19"/>
    </row>
    <row r="389" spans="1:6" ht="15" customHeight="1">
      <c r="A389" s="19" t="s">
        <v>177</v>
      </c>
      <c r="B389" s="19"/>
      <c r="C389" s="19"/>
      <c r="D389" s="19"/>
      <c r="E389" s="19"/>
      <c r="F389" s="19"/>
    </row>
    <row r="390" spans="1:6" ht="15" customHeight="1">
      <c r="A390" s="19" t="s">
        <v>179</v>
      </c>
      <c r="B390" s="19"/>
      <c r="C390" s="19"/>
      <c r="D390" s="19"/>
      <c r="E390" s="19"/>
      <c r="F390" s="19"/>
    </row>
    <row r="391" spans="1:6" ht="15" customHeight="1">
      <c r="A391" s="19" t="s">
        <v>181</v>
      </c>
      <c r="B391" s="19"/>
      <c r="C391" s="19"/>
      <c r="D391" s="19"/>
      <c r="E391" s="19"/>
      <c r="F391" s="19"/>
    </row>
    <row r="392" spans="1:6" ht="15" customHeight="1">
      <c r="A392" s="19" t="s">
        <v>183</v>
      </c>
      <c r="B392" s="19"/>
      <c r="C392" s="19"/>
      <c r="D392" s="19"/>
      <c r="E392" s="19"/>
      <c r="F392" s="19"/>
    </row>
    <row r="393" spans="1:6" ht="15" customHeight="1">
      <c r="A393" s="19" t="s">
        <v>185</v>
      </c>
      <c r="B393" s="19"/>
      <c r="C393" s="19"/>
      <c r="D393" s="19"/>
      <c r="E393" s="19"/>
      <c r="F393" s="19"/>
    </row>
    <row r="394" spans="1:6" ht="15" customHeight="1">
      <c r="A394" s="19" t="s">
        <v>187</v>
      </c>
      <c r="B394" s="19"/>
      <c r="C394" s="19"/>
      <c r="D394" s="19"/>
      <c r="E394" s="19"/>
      <c r="F394" s="19"/>
    </row>
    <row r="395" spans="1:6" ht="15" customHeight="1">
      <c r="A395" s="19" t="s">
        <v>328</v>
      </c>
      <c r="B395" s="19"/>
      <c r="C395" s="19"/>
      <c r="D395" s="19"/>
      <c r="E395" s="19"/>
      <c r="F395" s="19"/>
    </row>
    <row r="396" spans="1:6" ht="15" customHeight="1">
      <c r="A396" s="19" t="s">
        <v>329</v>
      </c>
      <c r="B396" s="19"/>
      <c r="C396" s="19"/>
      <c r="D396" s="19"/>
      <c r="E396" s="19"/>
      <c r="F396" s="19"/>
    </row>
    <row r="397" spans="1:6" ht="15" customHeight="1">
      <c r="A397" s="19" t="s">
        <v>330</v>
      </c>
      <c r="B397" s="19"/>
      <c r="C397" s="19"/>
      <c r="D397" s="19"/>
      <c r="E397" s="19"/>
      <c r="F397" s="19"/>
    </row>
    <row r="398" spans="1:6" ht="15" customHeight="1">
      <c r="A398" s="19" t="s">
        <v>331</v>
      </c>
      <c r="B398" s="19"/>
      <c r="C398" s="19"/>
      <c r="D398" s="19"/>
      <c r="E398" s="19"/>
      <c r="F398" s="19"/>
    </row>
    <row r="399" spans="1:6" ht="15" customHeight="1">
      <c r="A399" s="19" t="s">
        <v>235</v>
      </c>
      <c r="B399" s="19"/>
      <c r="C399" s="19"/>
      <c r="D399" s="19"/>
      <c r="E399" s="19"/>
      <c r="F399" s="19"/>
    </row>
    <row r="400" spans="1:6" ht="15" customHeight="1">
      <c r="A400" s="19" t="s">
        <v>236</v>
      </c>
      <c r="B400" s="19"/>
      <c r="C400" s="19"/>
      <c r="D400" s="19"/>
      <c r="E400" s="19"/>
      <c r="F400" s="19"/>
    </row>
    <row r="401" spans="1:6" ht="15" customHeight="1">
      <c r="A401" s="19" t="s">
        <v>295</v>
      </c>
      <c r="B401" s="19"/>
      <c r="C401" s="19"/>
      <c r="D401" s="19"/>
      <c r="E401" s="19"/>
      <c r="F401" s="19"/>
    </row>
    <row r="402" spans="1:6" ht="15" customHeight="1">
      <c r="A402" s="19" t="s">
        <v>296</v>
      </c>
      <c r="B402" s="19"/>
      <c r="C402" s="19"/>
      <c r="D402" s="19"/>
      <c r="E402" s="19"/>
      <c r="F402" s="19"/>
    </row>
    <row r="403" spans="1:6" ht="15" customHeight="1">
      <c r="A403" s="19" t="s">
        <v>237</v>
      </c>
      <c r="B403" s="19"/>
      <c r="C403" s="19"/>
      <c r="D403" s="19"/>
      <c r="E403" s="19"/>
      <c r="F403" s="19"/>
    </row>
    <row r="404" spans="1:6" ht="15" customHeight="1">
      <c r="A404" s="19" t="s">
        <v>238</v>
      </c>
      <c r="B404" s="19"/>
      <c r="C404" s="19"/>
      <c r="D404" s="19"/>
      <c r="E404" s="19"/>
      <c r="F404" s="19"/>
    </row>
    <row r="405" spans="1:6" ht="15" customHeight="1">
      <c r="A405" s="19" t="s">
        <v>205</v>
      </c>
      <c r="B405" s="19"/>
      <c r="C405" s="19"/>
      <c r="D405" s="19"/>
      <c r="E405" s="19"/>
      <c r="F405" s="19"/>
    </row>
    <row r="406" spans="1:6" ht="15" customHeight="1">
      <c r="A406" s="19" t="s">
        <v>209</v>
      </c>
      <c r="B406" s="19"/>
      <c r="C406" s="19"/>
      <c r="D406" s="19"/>
      <c r="E406" s="19"/>
      <c r="F406" s="19"/>
    </row>
    <row r="407" spans="1:6" ht="15" customHeight="1">
      <c r="A407" s="19" t="s">
        <v>211</v>
      </c>
      <c r="B407" s="19"/>
      <c r="C407" s="19"/>
      <c r="D407" s="19"/>
      <c r="E407" s="19"/>
      <c r="F407" s="19"/>
    </row>
    <row r="408" spans="1:6" ht="15" customHeight="1">
      <c r="A408" s="19" t="s">
        <v>239</v>
      </c>
      <c r="B408" s="19"/>
      <c r="C408" s="19"/>
      <c r="D408" s="19"/>
      <c r="E408" s="19"/>
      <c r="F408" s="19"/>
    </row>
    <row r="409" spans="1:6" ht="15" customHeight="1">
      <c r="A409" s="19" t="s">
        <v>332</v>
      </c>
      <c r="B409" s="19"/>
      <c r="C409" s="19"/>
      <c r="D409" s="19"/>
      <c r="E409" s="19"/>
      <c r="F409" s="19"/>
    </row>
    <row r="410" spans="1:6" ht="15" customHeight="1">
      <c r="A410" s="19" t="s">
        <v>333</v>
      </c>
      <c r="B410" s="19"/>
      <c r="C410" s="19"/>
      <c r="D410" s="19"/>
      <c r="E410" s="19"/>
      <c r="F410" s="19"/>
    </row>
    <row r="411" spans="1:6" ht="15" customHeight="1">
      <c r="A411" s="19" t="s">
        <v>334</v>
      </c>
      <c r="B411" s="19"/>
      <c r="C411" s="19"/>
      <c r="D411" s="19"/>
      <c r="E411" s="19"/>
      <c r="F411" s="19"/>
    </row>
    <row r="412" spans="1:6" ht="15" customHeight="1">
      <c r="A412" s="19" t="s">
        <v>335</v>
      </c>
      <c r="B412" s="19"/>
      <c r="C412" s="19"/>
      <c r="D412" s="19"/>
      <c r="E412" s="19"/>
      <c r="F412" s="19"/>
    </row>
    <row r="413" spans="1:6" ht="15" customHeight="1">
      <c r="A413" s="19" t="s">
        <v>336</v>
      </c>
      <c r="B413" s="19"/>
      <c r="C413" s="19"/>
      <c r="D413" s="19"/>
      <c r="E413" s="19"/>
      <c r="F413" s="19"/>
    </row>
    <row r="414" spans="1:6" ht="15" customHeight="1">
      <c r="A414" s="19" t="s">
        <v>144</v>
      </c>
      <c r="B414" s="19"/>
      <c r="C414" s="19"/>
      <c r="D414" s="19"/>
      <c r="E414" s="19"/>
      <c r="F414" s="19"/>
    </row>
    <row r="415" spans="1:6" ht="15" customHeight="1">
      <c r="A415" s="19" t="s">
        <v>222</v>
      </c>
      <c r="B415" s="19"/>
      <c r="C415" s="19"/>
      <c r="D415" s="19"/>
      <c r="E415" s="19"/>
      <c r="F415" s="19"/>
    </row>
    <row r="416" spans="1:6" ht="15" customHeight="1">
      <c r="A416" s="19" t="s">
        <v>223</v>
      </c>
      <c r="B416" s="19"/>
      <c r="C416" s="19"/>
      <c r="D416" s="19"/>
      <c r="E416" s="19"/>
      <c r="F416" s="19"/>
    </row>
    <row r="417" spans="1:6" ht="15" customHeight="1">
      <c r="A417" s="19" t="s">
        <v>337</v>
      </c>
      <c r="B417" s="19"/>
      <c r="C417" s="19"/>
      <c r="D417" s="19"/>
      <c r="E417" s="19"/>
      <c r="F417" s="19"/>
    </row>
    <row r="418" spans="1:6" ht="15" customHeight="1">
      <c r="A418" s="19" t="s">
        <v>224</v>
      </c>
      <c r="B418" s="19"/>
      <c r="C418" s="19"/>
      <c r="D418" s="19"/>
      <c r="E418" s="19"/>
      <c r="F418" s="19"/>
    </row>
    <row r="419" spans="1:6" ht="15" customHeight="1">
      <c r="A419" s="19" t="s">
        <v>247</v>
      </c>
      <c r="B419" s="19"/>
      <c r="C419" s="19"/>
      <c r="D419" s="19"/>
      <c r="E419" s="19"/>
      <c r="F419" s="19"/>
    </row>
    <row r="420" spans="1:6" ht="15" customHeight="1">
      <c r="A420" s="19" t="s">
        <v>284</v>
      </c>
      <c r="B420" s="19"/>
      <c r="C420" s="19"/>
      <c r="D420" s="19"/>
      <c r="E420" s="19"/>
      <c r="F420" s="19"/>
    </row>
    <row r="421" spans="1:6" ht="15" customHeight="1">
      <c r="A421" s="19" t="s">
        <v>160</v>
      </c>
      <c r="B421" s="19"/>
      <c r="C421" s="19"/>
      <c r="D421" s="19"/>
      <c r="E421" s="19"/>
      <c r="F421" s="19"/>
    </row>
    <row r="422" spans="1:6" ht="15" customHeight="1">
      <c r="A422" s="19" t="s">
        <v>227</v>
      </c>
      <c r="B422" s="19"/>
      <c r="C422" s="19"/>
      <c r="D422" s="19"/>
      <c r="E422" s="19"/>
      <c r="F422" s="19"/>
    </row>
    <row r="423" spans="1:6" ht="15" customHeight="1">
      <c r="A423" s="19" t="s">
        <v>307</v>
      </c>
      <c r="B423" s="19"/>
      <c r="C423" s="19"/>
      <c r="D423" s="19"/>
      <c r="E423" s="19"/>
      <c r="F423" s="19"/>
    </row>
    <row r="424" spans="1:6" ht="15" customHeight="1">
      <c r="A424" s="19" t="s">
        <v>268</v>
      </c>
      <c r="B424" s="19"/>
      <c r="C424" s="19"/>
      <c r="D424" s="19"/>
      <c r="E424" s="19"/>
      <c r="F424" s="19"/>
    </row>
    <row r="425" spans="1:6" ht="15" customHeight="1">
      <c r="A425" s="19" t="s">
        <v>338</v>
      </c>
      <c r="B425" s="19"/>
      <c r="C425" s="19"/>
      <c r="D425" s="19"/>
      <c r="E425" s="19"/>
      <c r="F425" s="19"/>
    </row>
    <row r="426" spans="1:6" ht="15" customHeight="1">
      <c r="A426" s="19" t="s">
        <v>339</v>
      </c>
      <c r="B426" s="19"/>
      <c r="C426" s="19"/>
      <c r="D426" s="19"/>
      <c r="E426" s="19"/>
      <c r="F426" s="19"/>
    </row>
    <row r="427" spans="1:6" ht="15" customHeight="1">
      <c r="A427" s="19" t="s">
        <v>340</v>
      </c>
      <c r="B427" s="19"/>
      <c r="C427" s="19"/>
      <c r="D427" s="19"/>
      <c r="E427" s="19"/>
      <c r="F427" s="19"/>
    </row>
    <row r="428" spans="1:6" ht="15" customHeight="1">
      <c r="A428" s="19" t="s">
        <v>341</v>
      </c>
      <c r="B428" s="19"/>
      <c r="C428" s="19"/>
      <c r="D428" s="19"/>
      <c r="E428" s="19"/>
      <c r="F428" s="19"/>
    </row>
    <row r="429" spans="1:6" ht="15" customHeight="1">
      <c r="A429" s="19" t="s">
        <v>177</v>
      </c>
      <c r="B429" s="19"/>
      <c r="C429" s="19"/>
      <c r="D429" s="19"/>
      <c r="E429" s="19"/>
      <c r="F429" s="19"/>
    </row>
    <row r="430" spans="1:6" ht="15" customHeight="1">
      <c r="A430" s="19" t="s">
        <v>179</v>
      </c>
      <c r="B430" s="19"/>
      <c r="C430" s="19"/>
      <c r="D430" s="19"/>
      <c r="E430" s="19"/>
      <c r="F430" s="19"/>
    </row>
    <row r="431" spans="1:6" ht="15" customHeight="1">
      <c r="A431" s="19" t="s">
        <v>181</v>
      </c>
      <c r="B431" s="19"/>
      <c r="C431" s="19"/>
      <c r="D431" s="19"/>
      <c r="E431" s="19"/>
      <c r="F431" s="19"/>
    </row>
    <row r="432" spans="1:6" ht="15" customHeight="1">
      <c r="A432" s="19" t="s">
        <v>183</v>
      </c>
      <c r="B432" s="19"/>
      <c r="C432" s="19"/>
      <c r="D432" s="19"/>
      <c r="E432" s="19"/>
      <c r="F432" s="19"/>
    </row>
    <row r="433" spans="1:6" ht="15" customHeight="1">
      <c r="A433" s="19" t="s">
        <v>185</v>
      </c>
      <c r="B433" s="19"/>
      <c r="C433" s="19"/>
      <c r="D433" s="19"/>
      <c r="E433" s="19"/>
      <c r="F433" s="19"/>
    </row>
    <row r="434" spans="1:6" ht="15" customHeight="1">
      <c r="A434" s="19" t="s">
        <v>187</v>
      </c>
      <c r="B434" s="19"/>
      <c r="C434" s="19"/>
      <c r="D434" s="19"/>
      <c r="E434" s="19"/>
      <c r="F434" s="19"/>
    </row>
    <row r="435" spans="1:6" ht="15" customHeight="1">
      <c r="A435" s="19" t="s">
        <v>189</v>
      </c>
      <c r="B435" s="19"/>
      <c r="C435" s="19"/>
      <c r="D435" s="19"/>
      <c r="E435" s="19"/>
      <c r="F435" s="19"/>
    </row>
    <row r="436" spans="1:6" ht="15" customHeight="1">
      <c r="A436" s="19" t="s">
        <v>191</v>
      </c>
      <c r="B436" s="19"/>
      <c r="C436" s="19"/>
      <c r="D436" s="19"/>
      <c r="E436" s="19"/>
      <c r="F436" s="19"/>
    </row>
    <row r="437" spans="1:6" ht="15" customHeight="1">
      <c r="A437" s="19" t="s">
        <v>330</v>
      </c>
      <c r="B437" s="19"/>
      <c r="C437" s="19"/>
      <c r="D437" s="19"/>
      <c r="E437" s="19"/>
      <c r="F437" s="19"/>
    </row>
    <row r="438" spans="1:6" ht="15" customHeight="1">
      <c r="A438" s="19" t="s">
        <v>331</v>
      </c>
      <c r="B438" s="19"/>
      <c r="C438" s="19"/>
      <c r="D438" s="19"/>
      <c r="E438" s="19"/>
      <c r="F438" s="19"/>
    </row>
    <row r="439" spans="1:6" ht="15" customHeight="1">
      <c r="A439" s="19" t="s">
        <v>195</v>
      </c>
      <c r="B439" s="19"/>
      <c r="C439" s="19"/>
      <c r="D439" s="19"/>
      <c r="E439" s="19"/>
      <c r="F439" s="19"/>
    </row>
    <row r="440" spans="1:6" ht="15" customHeight="1">
      <c r="A440" s="19" t="s">
        <v>197</v>
      </c>
      <c r="B440" s="19"/>
      <c r="C440" s="19"/>
      <c r="D440" s="19"/>
      <c r="E440" s="19"/>
      <c r="F440" s="19"/>
    </row>
    <row r="441" spans="1:6" ht="15" customHeight="1">
      <c r="A441" s="19" t="s">
        <v>198</v>
      </c>
      <c r="B441" s="19"/>
      <c r="C441" s="19"/>
      <c r="D441" s="19"/>
      <c r="E441" s="19"/>
      <c r="F441" s="19"/>
    </row>
    <row r="442" spans="1:6" ht="15" customHeight="1">
      <c r="A442" s="19" t="s">
        <v>200</v>
      </c>
      <c r="B442" s="19"/>
      <c r="C442" s="19"/>
      <c r="D442" s="19"/>
      <c r="E442" s="19"/>
      <c r="F442" s="19"/>
    </row>
    <row r="443" spans="1:6" ht="15" customHeight="1">
      <c r="A443" s="19" t="s">
        <v>237</v>
      </c>
      <c r="B443" s="19"/>
      <c r="C443" s="19"/>
      <c r="D443" s="19"/>
      <c r="E443" s="19"/>
      <c r="F443" s="19"/>
    </row>
    <row r="444" spans="1:6" ht="15" customHeight="1">
      <c r="A444" s="19" t="s">
        <v>238</v>
      </c>
      <c r="B444" s="19"/>
      <c r="C444" s="19"/>
      <c r="D444" s="19"/>
      <c r="E444" s="19"/>
      <c r="F444" s="19"/>
    </row>
    <row r="445" spans="1:6" ht="15" customHeight="1">
      <c r="A445" s="19" t="s">
        <v>205</v>
      </c>
      <c r="B445" s="19"/>
      <c r="C445" s="19"/>
      <c r="D445" s="19"/>
      <c r="E445" s="19"/>
      <c r="F445" s="19"/>
    </row>
    <row r="446" spans="1:6" ht="15" customHeight="1">
      <c r="A446" s="19" t="s">
        <v>207</v>
      </c>
      <c r="B446" s="19"/>
      <c r="C446" s="19"/>
      <c r="D446" s="19"/>
      <c r="E446" s="19"/>
      <c r="F446" s="19"/>
    </row>
    <row r="447" spans="1:6" ht="15" customHeight="1">
      <c r="A447" s="19" t="s">
        <v>209</v>
      </c>
      <c r="B447" s="19"/>
      <c r="C447" s="19"/>
      <c r="D447" s="19"/>
      <c r="E447" s="19"/>
      <c r="F447" s="19"/>
    </row>
    <row r="448" spans="1:6" ht="15" customHeight="1">
      <c r="A448" s="19" t="s">
        <v>211</v>
      </c>
      <c r="B448" s="19"/>
      <c r="C448" s="19"/>
      <c r="D448" s="19"/>
      <c r="E448" s="19"/>
      <c r="F448" s="19"/>
    </row>
    <row r="449" spans="1:6" ht="15" customHeight="1">
      <c r="A449" s="19" t="s">
        <v>342</v>
      </c>
      <c r="B449" s="19"/>
      <c r="C449" s="19"/>
      <c r="D449" s="19"/>
      <c r="E449" s="19"/>
      <c r="F449" s="19"/>
    </row>
    <row r="450" spans="1:6" ht="15" customHeight="1">
      <c r="A450" s="19" t="s">
        <v>240</v>
      </c>
      <c r="B450" s="19"/>
      <c r="C450" s="19"/>
      <c r="D450" s="19"/>
      <c r="E450" s="19"/>
      <c r="F450" s="19"/>
    </row>
    <row r="451" spans="1:6" ht="15" customHeight="1">
      <c r="A451" s="19" t="s">
        <v>343</v>
      </c>
      <c r="B451" s="19"/>
      <c r="C451" s="19"/>
      <c r="D451" s="19"/>
      <c r="E451" s="19"/>
      <c r="F451" s="19"/>
    </row>
    <row r="452" spans="1:6" ht="15" customHeight="1">
      <c r="A452" s="19" t="s">
        <v>344</v>
      </c>
      <c r="B452" s="19"/>
      <c r="C452" s="19"/>
      <c r="D452" s="19"/>
      <c r="E452" s="19"/>
      <c r="F452" s="19"/>
    </row>
    <row r="453" spans="1:6" ht="15" customHeight="1">
      <c r="A453" s="19" t="s">
        <v>345</v>
      </c>
      <c r="B453" s="19"/>
      <c r="C453" s="19"/>
      <c r="D453" s="19"/>
      <c r="E453" s="19"/>
      <c r="F453" s="19"/>
    </row>
    <row r="454" spans="1:6" ht="15" customHeight="1">
      <c r="A454" s="19" t="s">
        <v>346</v>
      </c>
      <c r="B454" s="19"/>
      <c r="C454" s="19"/>
      <c r="D454" s="19"/>
      <c r="E454" s="19"/>
      <c r="F454" s="19"/>
    </row>
    <row r="455" spans="1:6" ht="15" customHeight="1">
      <c r="A455" s="19" t="s">
        <v>144</v>
      </c>
      <c r="B455" s="19"/>
      <c r="C455" s="19"/>
      <c r="D455" s="19"/>
      <c r="E455" s="19"/>
      <c r="F455" s="19"/>
    </row>
    <row r="456" spans="1:6" ht="15" customHeight="1">
      <c r="A456" s="19" t="s">
        <v>245</v>
      </c>
      <c r="B456" s="19"/>
      <c r="C456" s="19"/>
      <c r="D456" s="19"/>
      <c r="E456" s="19"/>
      <c r="F456" s="19"/>
    </row>
    <row r="457" spans="1:6" ht="15" customHeight="1">
      <c r="A457" s="19" t="s">
        <v>223</v>
      </c>
      <c r="B457" s="19"/>
      <c r="C457" s="19"/>
      <c r="D457" s="19"/>
      <c r="E457" s="19"/>
      <c r="F457" s="19"/>
    </row>
    <row r="458" spans="1:6" ht="15" customHeight="1">
      <c r="A458" s="19" t="s">
        <v>246</v>
      </c>
      <c r="B458" s="19"/>
      <c r="C458" s="19"/>
      <c r="D458" s="19"/>
      <c r="E458" s="19"/>
      <c r="F458" s="19"/>
    </row>
    <row r="459" spans="1:6" ht="15" customHeight="1">
      <c r="A459" s="19" t="s">
        <v>154</v>
      </c>
      <c r="B459" s="19"/>
      <c r="C459" s="19"/>
      <c r="D459" s="19"/>
      <c r="E459" s="19"/>
      <c r="F459" s="19"/>
    </row>
    <row r="460" spans="1:6" ht="15" customHeight="1">
      <c r="A460" s="19" t="s">
        <v>156</v>
      </c>
      <c r="B460" s="19"/>
      <c r="C460" s="19"/>
      <c r="D460" s="19"/>
      <c r="E460" s="19"/>
      <c r="F460" s="19"/>
    </row>
    <row r="461" spans="1:6" ht="15" customHeight="1">
      <c r="A461" s="19" t="s">
        <v>225</v>
      </c>
      <c r="B461" s="19"/>
      <c r="C461" s="19"/>
      <c r="D461" s="19"/>
      <c r="E461" s="19"/>
      <c r="F461" s="19"/>
    </row>
    <row r="462" spans="1:6" ht="15" customHeight="1">
      <c r="A462" s="19" t="s">
        <v>160</v>
      </c>
      <c r="B462" s="19"/>
      <c r="C462" s="19"/>
      <c r="D462" s="19"/>
      <c r="E462" s="19"/>
      <c r="F462" s="19"/>
    </row>
    <row r="463" spans="1:6" ht="15" customHeight="1">
      <c r="A463" s="19" t="s">
        <v>347</v>
      </c>
      <c r="B463" s="19"/>
      <c r="C463" s="19"/>
      <c r="D463" s="19"/>
      <c r="E463" s="19"/>
      <c r="F463" s="19"/>
    </row>
    <row r="464" spans="1:6" ht="15" customHeight="1">
      <c r="A464" s="19" t="s">
        <v>348</v>
      </c>
      <c r="B464" s="19"/>
      <c r="C464" s="19"/>
      <c r="D464" s="19"/>
      <c r="E464" s="19"/>
      <c r="F464" s="19"/>
    </row>
    <row r="465" spans="1:6" ht="15" customHeight="1">
      <c r="A465" s="19" t="s">
        <v>308</v>
      </c>
      <c r="B465" s="19"/>
      <c r="C465" s="19"/>
      <c r="D465" s="19"/>
      <c r="E465" s="19"/>
      <c r="F465" s="19"/>
    </row>
    <row r="466" spans="1:6" ht="15" customHeight="1">
      <c r="A466" s="19" t="s">
        <v>169</v>
      </c>
      <c r="B466" s="19"/>
      <c r="C466" s="19"/>
      <c r="D466" s="19"/>
      <c r="E466" s="19"/>
      <c r="F466" s="19"/>
    </row>
    <row r="467" spans="1:6" ht="15" customHeight="1">
      <c r="A467" s="19" t="s">
        <v>349</v>
      </c>
      <c r="B467" s="19"/>
      <c r="C467" s="19"/>
      <c r="D467" s="19"/>
      <c r="E467" s="19"/>
      <c r="F467" s="19"/>
    </row>
    <row r="468" spans="1:6" ht="15" customHeight="1">
      <c r="A468" s="19" t="s">
        <v>350</v>
      </c>
      <c r="B468" s="19"/>
      <c r="C468" s="19"/>
      <c r="D468" s="19"/>
      <c r="E468" s="19"/>
      <c r="F468" s="19"/>
    </row>
    <row r="469" spans="1:6" ht="15" customHeight="1">
      <c r="A469" s="19" t="s">
        <v>255</v>
      </c>
      <c r="B469" s="19"/>
      <c r="C469" s="19"/>
      <c r="D469" s="19"/>
      <c r="E469" s="19"/>
      <c r="F469" s="19"/>
    </row>
    <row r="470" spans="1:6" ht="15" customHeight="1">
      <c r="A470" s="19" t="s">
        <v>177</v>
      </c>
      <c r="B470" s="19"/>
      <c r="C470" s="19"/>
      <c r="D470" s="19"/>
      <c r="E470" s="19"/>
      <c r="F470" s="19"/>
    </row>
    <row r="471" spans="1:6" ht="15" customHeight="1">
      <c r="A471" s="19" t="s">
        <v>179</v>
      </c>
      <c r="B471" s="19"/>
      <c r="C471" s="19"/>
      <c r="D471" s="19"/>
      <c r="E471" s="19"/>
      <c r="F471" s="19"/>
    </row>
    <row r="472" spans="1:6" ht="15" customHeight="1">
      <c r="A472" s="19" t="s">
        <v>181</v>
      </c>
      <c r="B472" s="19"/>
      <c r="C472" s="19"/>
      <c r="D472" s="19"/>
      <c r="E472" s="19"/>
      <c r="F472" s="19"/>
    </row>
    <row r="473" spans="1:6" ht="15" customHeight="1">
      <c r="A473" s="19" t="s">
        <v>183</v>
      </c>
      <c r="B473" s="19"/>
      <c r="C473" s="19"/>
      <c r="D473" s="19"/>
      <c r="E473" s="19"/>
      <c r="F473" s="19"/>
    </row>
    <row r="474" spans="1:6" ht="15" customHeight="1">
      <c r="A474" s="19" t="s">
        <v>185</v>
      </c>
      <c r="B474" s="19"/>
      <c r="C474" s="19"/>
      <c r="D474" s="19"/>
      <c r="E474" s="19"/>
      <c r="F474" s="19"/>
    </row>
    <row r="475" spans="1:6" ht="15" customHeight="1">
      <c r="A475" s="19" t="s">
        <v>187</v>
      </c>
      <c r="B475" s="19"/>
      <c r="C475" s="19"/>
      <c r="D475" s="19"/>
      <c r="E475" s="19"/>
      <c r="F475" s="19"/>
    </row>
    <row r="476" spans="1:6" ht="15" customHeight="1">
      <c r="A476" s="19" t="s">
        <v>189</v>
      </c>
      <c r="B476" s="19"/>
      <c r="C476" s="19"/>
      <c r="D476" s="19"/>
      <c r="E476" s="19"/>
      <c r="F476" s="19"/>
    </row>
    <row r="477" spans="1:6" ht="15" customHeight="1">
      <c r="A477" s="19" t="s">
        <v>191</v>
      </c>
      <c r="B477" s="19"/>
      <c r="C477" s="19"/>
      <c r="D477" s="19"/>
      <c r="E477" s="19"/>
      <c r="F477" s="19"/>
    </row>
    <row r="478" spans="1:6" ht="15" customHeight="1">
      <c r="A478" s="19" t="s">
        <v>256</v>
      </c>
      <c r="B478" s="19"/>
      <c r="C478" s="19"/>
      <c r="D478" s="19"/>
      <c r="E478" s="19"/>
      <c r="F478" s="19"/>
    </row>
    <row r="479" spans="1:6" ht="15" customHeight="1">
      <c r="A479" s="19" t="s">
        <v>257</v>
      </c>
      <c r="B479" s="19"/>
      <c r="C479" s="19"/>
      <c r="D479" s="19"/>
      <c r="E479" s="19"/>
      <c r="F479" s="19"/>
    </row>
    <row r="480" spans="1:6" ht="15" customHeight="1">
      <c r="A480" s="19" t="s">
        <v>272</v>
      </c>
      <c r="B480" s="19"/>
      <c r="C480" s="19"/>
      <c r="D480" s="19"/>
      <c r="E480" s="19"/>
      <c r="F480" s="19"/>
    </row>
    <row r="481" spans="1:6" ht="15" customHeight="1">
      <c r="A481" s="19" t="s">
        <v>273</v>
      </c>
      <c r="B481" s="19"/>
      <c r="C481" s="19"/>
      <c r="D481" s="19"/>
      <c r="E481" s="19"/>
      <c r="F481" s="19"/>
    </row>
    <row r="482" spans="1:6" ht="15" customHeight="1">
      <c r="A482" s="19" t="s">
        <v>258</v>
      </c>
      <c r="B482" s="19"/>
      <c r="C482" s="19"/>
      <c r="D482" s="19"/>
      <c r="E482" s="19"/>
      <c r="F482" s="19"/>
    </row>
    <row r="483" spans="1:6" ht="15" customHeight="1">
      <c r="A483" s="19" t="s">
        <v>259</v>
      </c>
      <c r="B483" s="19"/>
      <c r="C483" s="19"/>
      <c r="D483" s="19"/>
      <c r="E483" s="19"/>
      <c r="F483" s="19"/>
    </row>
    <row r="484" spans="1:6" ht="15" customHeight="1">
      <c r="A484" s="19" t="s">
        <v>201</v>
      </c>
      <c r="B484" s="19"/>
      <c r="C484" s="19"/>
      <c r="D484" s="19"/>
      <c r="E484" s="19"/>
      <c r="F484" s="19"/>
    </row>
    <row r="485" spans="1:6" ht="15" customHeight="1">
      <c r="A485" s="19" t="s">
        <v>203</v>
      </c>
      <c r="B485" s="19"/>
      <c r="C485" s="19"/>
      <c r="D485" s="19"/>
      <c r="E485" s="19"/>
      <c r="F485" s="19"/>
    </row>
    <row r="486" spans="1:6" ht="15" customHeight="1">
      <c r="A486" s="19" t="s">
        <v>205</v>
      </c>
      <c r="B486" s="19"/>
      <c r="C486" s="19"/>
      <c r="D486" s="19"/>
      <c r="E486" s="19"/>
      <c r="F486" s="19"/>
    </row>
    <row r="487" spans="1:6" ht="15" customHeight="1">
      <c r="A487" s="19" t="s">
        <v>351</v>
      </c>
      <c r="B487" s="19"/>
      <c r="C487" s="19"/>
      <c r="D487" s="19"/>
      <c r="E487" s="19"/>
      <c r="F487" s="19"/>
    </row>
    <row r="488" spans="1:6" ht="15" customHeight="1">
      <c r="A488" s="19" t="s">
        <v>209</v>
      </c>
      <c r="B488" s="19"/>
      <c r="C488" s="19"/>
      <c r="D488" s="19"/>
      <c r="E488" s="19"/>
      <c r="F488" s="19"/>
    </row>
    <row r="489" spans="1:6" ht="15" customHeight="1">
      <c r="A489" s="19" t="s">
        <v>211</v>
      </c>
      <c r="B489" s="19"/>
      <c r="C489" s="19"/>
      <c r="D489" s="19"/>
      <c r="E489" s="19"/>
      <c r="F489" s="19"/>
    </row>
    <row r="490" spans="1:6" ht="15" customHeight="1">
      <c r="A490" s="19" t="s">
        <v>352</v>
      </c>
      <c r="B490" s="19"/>
      <c r="C490" s="19"/>
      <c r="D490" s="19"/>
      <c r="E490" s="19"/>
      <c r="F490" s="19"/>
    </row>
    <row r="491" spans="1:6" ht="15" customHeight="1">
      <c r="A491" s="19" t="s">
        <v>240</v>
      </c>
      <c r="B491" s="19"/>
      <c r="C491" s="19"/>
      <c r="D491" s="19"/>
      <c r="E491" s="19"/>
      <c r="F491" s="19"/>
    </row>
    <row r="492" spans="1:6" ht="15" customHeight="1">
      <c r="A492" s="19" t="s">
        <v>353</v>
      </c>
      <c r="B492" s="19"/>
      <c r="C492" s="19"/>
      <c r="D492" s="19"/>
      <c r="E492" s="19"/>
      <c r="F492" s="19"/>
    </row>
    <row r="493" spans="1:6" ht="15" customHeight="1">
      <c r="A493" s="19" t="s">
        <v>354</v>
      </c>
      <c r="B493" s="19"/>
      <c r="C493" s="19"/>
      <c r="D493" s="19"/>
      <c r="E493" s="19"/>
      <c r="F493" s="19"/>
    </row>
    <row r="494" spans="1:6" ht="15" customHeight="1">
      <c r="A494" s="19" t="s">
        <v>220</v>
      </c>
      <c r="B494" s="19"/>
      <c r="C494" s="19"/>
      <c r="D494" s="19"/>
      <c r="E494" s="19"/>
      <c r="F494" s="19"/>
    </row>
    <row r="495" spans="1:6" ht="15" customHeight="1">
      <c r="A495" s="19" t="s">
        <v>355</v>
      </c>
      <c r="B495" s="19"/>
      <c r="C495" s="19"/>
      <c r="D495" s="19"/>
      <c r="E495" s="19"/>
      <c r="F495" s="19"/>
    </row>
    <row r="496" spans="1:6" ht="15" customHeight="1">
      <c r="A496" s="19" t="s">
        <v>356</v>
      </c>
      <c r="B496" s="19"/>
      <c r="C496" s="19"/>
      <c r="D496" s="19"/>
      <c r="E496" s="19"/>
      <c r="F496" s="19"/>
    </row>
    <row r="497" spans="1:6" ht="15" customHeight="1">
      <c r="A497" s="19" t="s">
        <v>305</v>
      </c>
      <c r="B497" s="19"/>
      <c r="C497" s="19"/>
      <c r="D497" s="19"/>
      <c r="E497" s="19"/>
      <c r="F497" s="19"/>
    </row>
    <row r="498" spans="1:6" ht="15" customHeight="1">
      <c r="A498" s="19" t="s">
        <v>223</v>
      </c>
      <c r="B498" s="19"/>
      <c r="C498" s="19"/>
      <c r="D498" s="19"/>
      <c r="E498" s="19"/>
      <c r="F498" s="19"/>
    </row>
    <row r="499" spans="1:6" ht="15" customHeight="1">
      <c r="A499" s="19" t="s">
        <v>357</v>
      </c>
      <c r="B499" s="19"/>
      <c r="C499" s="19"/>
      <c r="D499" s="19"/>
      <c r="E499" s="19"/>
      <c r="F499" s="19"/>
    </row>
    <row r="500" spans="1:6" ht="15" customHeight="1">
      <c r="A500" s="19" t="s">
        <v>358</v>
      </c>
      <c r="B500" s="19"/>
      <c r="C500" s="19"/>
      <c r="D500" s="19"/>
      <c r="E500" s="19"/>
      <c r="F500" s="19"/>
    </row>
    <row r="501" spans="1:6" ht="15" customHeight="1">
      <c r="A501" s="19" t="s">
        <v>321</v>
      </c>
      <c r="B501" s="19"/>
      <c r="C501" s="19"/>
      <c r="D501" s="19"/>
      <c r="E501" s="19"/>
      <c r="F501" s="19"/>
    </row>
    <row r="502" spans="1:6" ht="15" customHeight="1">
      <c r="A502" s="19" t="s">
        <v>284</v>
      </c>
      <c r="B502" s="19"/>
      <c r="C502" s="19"/>
      <c r="D502" s="19"/>
      <c r="E502" s="19"/>
      <c r="F502" s="19"/>
    </row>
    <row r="503" spans="1:6" ht="15" customHeight="1">
      <c r="A503" s="19" t="s">
        <v>359</v>
      </c>
      <c r="B503" s="19"/>
      <c r="C503" s="19"/>
      <c r="D503" s="19"/>
      <c r="E503" s="19"/>
      <c r="F503" s="19"/>
    </row>
    <row r="504" spans="1:6" ht="15" customHeight="1">
      <c r="A504" s="19" t="s">
        <v>249</v>
      </c>
      <c r="B504" s="19"/>
      <c r="C504" s="19"/>
      <c r="D504" s="19"/>
      <c r="E504" s="19"/>
      <c r="F504" s="19"/>
    </row>
    <row r="505" spans="1:6" ht="15" customHeight="1">
      <c r="A505" s="19" t="s">
        <v>287</v>
      </c>
      <c r="B505" s="19"/>
      <c r="C505" s="19"/>
      <c r="D505" s="19"/>
      <c r="E505" s="19"/>
      <c r="F505" s="19"/>
    </row>
    <row r="506" spans="1:6" ht="15" customHeight="1">
      <c r="A506" s="19" t="s">
        <v>268</v>
      </c>
      <c r="B506" s="19"/>
      <c r="C506" s="19"/>
      <c r="D506" s="19"/>
      <c r="E506" s="19"/>
      <c r="F506" s="19"/>
    </row>
    <row r="507" spans="1:6" ht="15" customHeight="1">
      <c r="A507" s="19" t="s">
        <v>289</v>
      </c>
      <c r="B507" s="19"/>
      <c r="C507" s="19"/>
      <c r="D507" s="19"/>
      <c r="E507" s="19"/>
      <c r="F507" s="19"/>
    </row>
    <row r="508" spans="1:6" ht="15" customHeight="1">
      <c r="A508" s="19" t="s">
        <v>360</v>
      </c>
      <c r="B508" s="19"/>
      <c r="C508" s="19"/>
      <c r="D508" s="19"/>
      <c r="E508" s="19"/>
      <c r="F508" s="19"/>
    </row>
    <row r="509" spans="1:6" ht="15" customHeight="1">
      <c r="A509" s="19" t="s">
        <v>361</v>
      </c>
      <c r="B509" s="19"/>
      <c r="C509" s="19"/>
      <c r="D509" s="19"/>
      <c r="E509" s="19"/>
      <c r="F509" s="19"/>
    </row>
    <row r="510" spans="1:6" ht="15" customHeight="1">
      <c r="A510" s="19" t="s">
        <v>362</v>
      </c>
      <c r="B510" s="19"/>
      <c r="C510" s="19"/>
      <c r="D510" s="19"/>
      <c r="E510" s="19"/>
      <c r="F510" s="19"/>
    </row>
    <row r="511" spans="1:6" ht="15" customHeight="1">
      <c r="A511" s="19" t="s">
        <v>177</v>
      </c>
      <c r="B511" s="19"/>
      <c r="C511" s="19"/>
      <c r="D511" s="19"/>
      <c r="E511" s="19"/>
      <c r="F511" s="19"/>
    </row>
    <row r="512" spans="1:6" ht="15" customHeight="1">
      <c r="A512" s="19" t="s">
        <v>179</v>
      </c>
      <c r="B512" s="19"/>
      <c r="C512" s="19"/>
      <c r="D512" s="19"/>
      <c r="E512" s="19"/>
      <c r="F512" s="19"/>
    </row>
    <row r="513" spans="1:6" ht="15" customHeight="1">
      <c r="A513" s="19" t="s">
        <v>181</v>
      </c>
      <c r="B513" s="19"/>
      <c r="C513" s="19"/>
      <c r="D513" s="19"/>
      <c r="E513" s="19"/>
      <c r="F513" s="19"/>
    </row>
    <row r="514" spans="1:6" ht="15" customHeight="1">
      <c r="A514" s="19" t="s">
        <v>183</v>
      </c>
      <c r="B514" s="19"/>
      <c r="C514" s="19"/>
      <c r="D514" s="19"/>
      <c r="E514" s="19"/>
      <c r="F514" s="19"/>
    </row>
    <row r="515" spans="1:6" ht="15" customHeight="1">
      <c r="A515" s="19" t="s">
        <v>185</v>
      </c>
      <c r="B515" s="19"/>
      <c r="C515" s="19"/>
      <c r="D515" s="19"/>
      <c r="E515" s="19"/>
      <c r="F515" s="19"/>
    </row>
    <row r="516" spans="1:6" ht="15" customHeight="1">
      <c r="A516" s="19" t="s">
        <v>187</v>
      </c>
      <c r="B516" s="19"/>
      <c r="C516" s="19"/>
      <c r="D516" s="19"/>
      <c r="E516" s="19"/>
      <c r="F516" s="19"/>
    </row>
    <row r="517" spans="1:6" ht="15" customHeight="1">
      <c r="A517" s="19" t="s">
        <v>363</v>
      </c>
      <c r="B517" s="19"/>
      <c r="C517" s="19"/>
      <c r="D517" s="19"/>
      <c r="E517" s="19"/>
      <c r="F517" s="19"/>
    </row>
    <row r="518" spans="1:6" ht="15" customHeight="1">
      <c r="A518" s="19" t="s">
        <v>364</v>
      </c>
      <c r="B518" s="19"/>
      <c r="C518" s="19"/>
      <c r="D518" s="19"/>
      <c r="E518" s="19"/>
      <c r="F518" s="19"/>
    </row>
    <row r="519" spans="1:6" ht="15" customHeight="1">
      <c r="A519" s="19" t="s">
        <v>293</v>
      </c>
      <c r="B519" s="19"/>
      <c r="C519" s="19"/>
      <c r="D519" s="19"/>
      <c r="E519" s="19"/>
      <c r="F519" s="19"/>
    </row>
    <row r="520" spans="1:6" ht="15" customHeight="1">
      <c r="A520" s="19" t="s">
        <v>294</v>
      </c>
      <c r="B520" s="19"/>
      <c r="C520" s="19"/>
      <c r="D520" s="19"/>
      <c r="E520" s="19"/>
      <c r="F520" s="19"/>
    </row>
    <row r="521" spans="1:6" ht="15" customHeight="1">
      <c r="A521" s="19" t="s">
        <v>195</v>
      </c>
      <c r="B521" s="19"/>
      <c r="C521" s="19"/>
      <c r="D521" s="19"/>
      <c r="E521" s="19"/>
      <c r="F521" s="19"/>
    </row>
    <row r="522" spans="1:6" ht="15" customHeight="1">
      <c r="A522" s="19" t="s">
        <v>197</v>
      </c>
      <c r="B522" s="19"/>
      <c r="C522" s="19"/>
      <c r="D522" s="19"/>
      <c r="E522" s="19"/>
      <c r="F522" s="19"/>
    </row>
    <row r="523" spans="1:6" ht="15" customHeight="1">
      <c r="A523" s="19" t="s">
        <v>274</v>
      </c>
      <c r="B523" s="19"/>
      <c r="C523" s="19"/>
      <c r="D523" s="19"/>
      <c r="E523" s="19"/>
      <c r="F523" s="19"/>
    </row>
    <row r="524" spans="1:6" ht="15" customHeight="1">
      <c r="A524" s="19" t="s">
        <v>275</v>
      </c>
      <c r="B524" s="19"/>
      <c r="C524" s="19"/>
      <c r="D524" s="19"/>
      <c r="E524" s="19"/>
      <c r="F524" s="19"/>
    </row>
    <row r="525" spans="1:6" ht="15" customHeight="1">
      <c r="A525" s="19" t="s">
        <v>237</v>
      </c>
      <c r="B525" s="19"/>
      <c r="C525" s="19"/>
      <c r="D525" s="19"/>
      <c r="E525" s="19"/>
      <c r="F525" s="19"/>
    </row>
    <row r="526" spans="1:6" ht="15" customHeight="1">
      <c r="A526" s="19" t="s">
        <v>238</v>
      </c>
      <c r="B526" s="19"/>
      <c r="C526" s="19"/>
      <c r="D526" s="19"/>
      <c r="E526" s="19"/>
      <c r="F526" s="19"/>
    </row>
    <row r="527" spans="1:6" ht="15" customHeight="1">
      <c r="A527" s="19" t="s">
        <v>205</v>
      </c>
      <c r="B527" s="19"/>
      <c r="C527" s="19"/>
      <c r="D527" s="19"/>
      <c r="E527" s="19"/>
      <c r="F527" s="19"/>
    </row>
    <row r="528" spans="1:6" ht="15" customHeight="1">
      <c r="A528" s="19" t="s">
        <v>365</v>
      </c>
      <c r="B528" s="19"/>
      <c r="C528" s="19"/>
      <c r="D528" s="19"/>
      <c r="E528" s="19"/>
      <c r="F528" s="19"/>
    </row>
    <row r="529" spans="1:6" ht="15" customHeight="1">
      <c r="A529" s="19" t="s">
        <v>209</v>
      </c>
      <c r="B529" s="19"/>
      <c r="C529" s="19"/>
      <c r="D529" s="19"/>
      <c r="E529" s="19"/>
      <c r="F529" s="19"/>
    </row>
    <row r="530" spans="1:6" ht="15" customHeight="1">
      <c r="A530" s="19" t="s">
        <v>211</v>
      </c>
      <c r="B530" s="19"/>
      <c r="C530" s="19"/>
      <c r="D530" s="19"/>
      <c r="E530" s="19"/>
      <c r="F530" s="19"/>
    </row>
    <row r="531" spans="1:6" ht="15" customHeight="1">
      <c r="A531" s="19" t="s">
        <v>366</v>
      </c>
      <c r="B531" s="19"/>
      <c r="C531" s="19"/>
      <c r="D531" s="19"/>
      <c r="E531" s="19"/>
      <c r="F531" s="19"/>
    </row>
    <row r="532" spans="1:6" ht="15" customHeight="1">
      <c r="A532" s="19" t="s">
        <v>240</v>
      </c>
      <c r="B532" s="19"/>
      <c r="C532" s="19"/>
      <c r="D532" s="19"/>
      <c r="E532" s="19"/>
      <c r="F532" s="19"/>
    </row>
    <row r="533" spans="1:6" ht="15" customHeight="1">
      <c r="A533" s="19" t="s">
        <v>367</v>
      </c>
      <c r="B533" s="19"/>
      <c r="C533" s="19"/>
      <c r="D533" s="19"/>
      <c r="E533" s="19"/>
      <c r="F533" s="19"/>
    </row>
    <row r="534" spans="1:6" ht="15" customHeight="1">
      <c r="A534" s="19" t="s">
        <v>368</v>
      </c>
      <c r="B534" s="19"/>
      <c r="C534" s="19"/>
      <c r="D534" s="19"/>
      <c r="E534" s="19"/>
      <c r="F534" s="19"/>
    </row>
    <row r="535" spans="1:6" ht="15" customHeight="1">
      <c r="A535" s="19" t="s">
        <v>345</v>
      </c>
      <c r="B535" s="19"/>
      <c r="C535" s="19"/>
      <c r="D535" s="19"/>
      <c r="E535" s="19"/>
      <c r="F535" s="19"/>
    </row>
    <row r="536" spans="1:6" ht="15" customHeight="1">
      <c r="A536" s="19" t="s">
        <v>369</v>
      </c>
      <c r="B536" s="19"/>
      <c r="C536" s="19"/>
      <c r="D536" s="19"/>
      <c r="E536" s="19"/>
      <c r="F536" s="19"/>
    </row>
    <row r="537" spans="1:6" ht="15" customHeight="1">
      <c r="A537" s="19" t="s">
        <v>144</v>
      </c>
      <c r="B537" s="19"/>
      <c r="C537" s="19"/>
      <c r="D537" s="19"/>
      <c r="E537" s="19"/>
      <c r="F537" s="19"/>
    </row>
    <row r="538" spans="1:6" ht="15" customHeight="1">
      <c r="A538" s="19" t="s">
        <v>222</v>
      </c>
      <c r="B538" s="19"/>
      <c r="C538" s="19"/>
      <c r="D538" s="19"/>
      <c r="E538" s="19"/>
      <c r="F538" s="19"/>
    </row>
    <row r="539" spans="1:6" ht="15" customHeight="1">
      <c r="A539" s="19" t="s">
        <v>370</v>
      </c>
      <c r="B539" s="19"/>
      <c r="C539" s="19"/>
      <c r="D539" s="19"/>
      <c r="E539" s="19"/>
      <c r="F539" s="19"/>
    </row>
    <row r="540" spans="1:6" ht="15" customHeight="1">
      <c r="A540" s="19" t="s">
        <v>371</v>
      </c>
      <c r="B540" s="19"/>
      <c r="C540" s="19"/>
      <c r="D540" s="19"/>
      <c r="E540" s="19"/>
      <c r="F540" s="19"/>
    </row>
    <row r="541" spans="1:6" ht="15" customHeight="1">
      <c r="A541" s="19" t="s">
        <v>358</v>
      </c>
      <c r="B541" s="19"/>
      <c r="C541" s="19"/>
      <c r="D541" s="19"/>
      <c r="E541" s="19"/>
      <c r="F541" s="19"/>
    </row>
    <row r="542" spans="1:6" ht="15" customHeight="1">
      <c r="A542" s="19" t="s">
        <v>321</v>
      </c>
      <c r="B542" s="19"/>
      <c r="C542" s="19"/>
      <c r="D542" s="19"/>
      <c r="E542" s="19"/>
      <c r="F542" s="19"/>
    </row>
    <row r="543" spans="1:6" ht="15" customHeight="1">
      <c r="A543" s="19" t="s">
        <v>372</v>
      </c>
      <c r="B543" s="19"/>
      <c r="C543" s="19"/>
      <c r="D543" s="19"/>
      <c r="E543" s="19"/>
      <c r="F543" s="19"/>
    </row>
    <row r="544" spans="1:6" ht="15" customHeight="1">
      <c r="A544" s="19" t="s">
        <v>373</v>
      </c>
      <c r="B544" s="19"/>
      <c r="C544" s="19"/>
      <c r="D544" s="19"/>
      <c r="E544" s="19"/>
      <c r="F544" s="19"/>
    </row>
    <row r="545" spans="1:6" ht="15" customHeight="1">
      <c r="A545" s="19" t="s">
        <v>249</v>
      </c>
      <c r="B545" s="19"/>
      <c r="C545" s="19"/>
      <c r="D545" s="19"/>
      <c r="E545" s="19"/>
      <c r="F545" s="19"/>
    </row>
    <row r="546" spans="1:6" ht="15" customHeight="1">
      <c r="A546" s="19" t="s">
        <v>287</v>
      </c>
      <c r="B546" s="19"/>
      <c r="C546" s="19"/>
      <c r="D546" s="19"/>
      <c r="E546" s="19"/>
      <c r="F546" s="19"/>
    </row>
    <row r="547" spans="1:6" ht="15" customHeight="1">
      <c r="A547" s="19" t="s">
        <v>228</v>
      </c>
      <c r="B547" s="19"/>
      <c r="C547" s="19"/>
      <c r="D547" s="19"/>
      <c r="E547" s="19"/>
      <c r="F547" s="19"/>
    </row>
    <row r="548" spans="1:6" ht="15" customHeight="1">
      <c r="A548" s="19" t="s">
        <v>338</v>
      </c>
      <c r="B548" s="19"/>
      <c r="C548" s="19"/>
      <c r="D548" s="19"/>
      <c r="E548" s="19"/>
      <c r="F548" s="19"/>
    </row>
    <row r="549" spans="1:6" ht="15" customHeight="1">
      <c r="A549" s="19" t="s">
        <v>374</v>
      </c>
      <c r="B549" s="19"/>
      <c r="C549" s="19"/>
      <c r="D549" s="19"/>
      <c r="E549" s="19"/>
      <c r="F549" s="19"/>
    </row>
    <row r="550" spans="1:6" ht="15" customHeight="1">
      <c r="A550" s="19" t="s">
        <v>375</v>
      </c>
      <c r="B550" s="19"/>
      <c r="C550" s="19"/>
      <c r="D550" s="19"/>
      <c r="E550" s="19"/>
      <c r="F550" s="19"/>
    </row>
    <row r="551" spans="1:6" ht="15" customHeight="1">
      <c r="A551" s="19" t="s">
        <v>362</v>
      </c>
      <c r="B551" s="19"/>
      <c r="C551" s="19"/>
      <c r="D551" s="19"/>
      <c r="E551" s="19"/>
      <c r="F551" s="19"/>
    </row>
    <row r="552" spans="1:6" ht="15" customHeight="1">
      <c r="A552" s="19" t="s">
        <v>177</v>
      </c>
      <c r="B552" s="19"/>
      <c r="C552" s="19"/>
      <c r="D552" s="19"/>
      <c r="E552" s="19"/>
      <c r="F552" s="19"/>
    </row>
    <row r="553" spans="1:6" ht="15" customHeight="1">
      <c r="A553" s="19" t="s">
        <v>179</v>
      </c>
      <c r="B553" s="19"/>
      <c r="C553" s="19"/>
      <c r="D553" s="19"/>
      <c r="E553" s="19"/>
      <c r="F553" s="19"/>
    </row>
    <row r="554" spans="1:6" ht="15" customHeight="1">
      <c r="A554" s="19" t="s">
        <v>181</v>
      </c>
      <c r="B554" s="19"/>
      <c r="C554" s="19"/>
      <c r="D554" s="19"/>
      <c r="E554" s="19"/>
      <c r="F554" s="19"/>
    </row>
    <row r="555" spans="1:6" ht="15" customHeight="1">
      <c r="A555" s="19" t="s">
        <v>183</v>
      </c>
      <c r="B555" s="19"/>
      <c r="C555" s="19"/>
      <c r="D555" s="19"/>
      <c r="E555" s="19"/>
      <c r="F555" s="19"/>
    </row>
    <row r="556" spans="1:6" ht="15" customHeight="1">
      <c r="A556" s="19" t="s">
        <v>185</v>
      </c>
      <c r="B556" s="19"/>
      <c r="C556" s="19"/>
      <c r="D556" s="19"/>
      <c r="E556" s="19"/>
      <c r="F556" s="19"/>
    </row>
    <row r="557" spans="1:6" ht="15" customHeight="1">
      <c r="A557" s="19" t="s">
        <v>187</v>
      </c>
      <c r="B557" s="19"/>
      <c r="C557" s="19"/>
      <c r="D557" s="19"/>
      <c r="E557" s="19"/>
      <c r="F557" s="19"/>
    </row>
    <row r="558" spans="1:6" ht="15" customHeight="1">
      <c r="A558" s="19" t="s">
        <v>189</v>
      </c>
      <c r="B558" s="19"/>
      <c r="C558" s="19"/>
      <c r="D558" s="19"/>
      <c r="E558" s="19"/>
      <c r="F558" s="19"/>
    </row>
    <row r="559" spans="1:6" ht="15" customHeight="1">
      <c r="A559" s="19" t="s">
        <v>191</v>
      </c>
      <c r="B559" s="19"/>
      <c r="C559" s="19"/>
      <c r="D559" s="19"/>
      <c r="E559" s="19"/>
      <c r="F559" s="19"/>
    </row>
    <row r="560" spans="1:6" ht="15" customHeight="1">
      <c r="A560" s="19" t="s">
        <v>233</v>
      </c>
      <c r="B560" s="19"/>
      <c r="C560" s="19"/>
      <c r="D560" s="19"/>
      <c r="E560" s="19"/>
      <c r="F560" s="19"/>
    </row>
    <row r="561" spans="1:6" ht="15" customHeight="1">
      <c r="A561" s="19" t="s">
        <v>234</v>
      </c>
      <c r="B561" s="19"/>
      <c r="C561" s="19"/>
      <c r="D561" s="19"/>
      <c r="E561" s="19"/>
      <c r="F561" s="19"/>
    </row>
    <row r="562" spans="1:6" ht="15" customHeight="1">
      <c r="A562" s="19" t="s">
        <v>272</v>
      </c>
      <c r="B562" s="19"/>
      <c r="C562" s="19"/>
      <c r="D562" s="19"/>
      <c r="E562" s="19"/>
      <c r="F562" s="19"/>
    </row>
    <row r="563" spans="1:6" ht="15" customHeight="1">
      <c r="A563" s="19" t="s">
        <v>273</v>
      </c>
      <c r="B563" s="19"/>
      <c r="C563" s="19"/>
      <c r="D563" s="19"/>
      <c r="E563" s="19"/>
      <c r="F563" s="19"/>
    </row>
    <row r="564" spans="1:6" ht="15" customHeight="1">
      <c r="A564" s="19" t="s">
        <v>295</v>
      </c>
      <c r="B564" s="19"/>
      <c r="C564" s="19"/>
      <c r="D564" s="19"/>
      <c r="E564" s="19"/>
      <c r="F564" s="19"/>
    </row>
    <row r="565" spans="1:6" ht="15" customHeight="1">
      <c r="A565" s="19" t="s">
        <v>296</v>
      </c>
      <c r="B565" s="19"/>
      <c r="C565" s="19"/>
      <c r="D565" s="19"/>
      <c r="E565" s="19"/>
      <c r="F565" s="19"/>
    </row>
    <row r="566" spans="1:6" ht="15" customHeight="1">
      <c r="A566" s="19" t="s">
        <v>237</v>
      </c>
      <c r="B566" s="19"/>
      <c r="C566" s="19"/>
      <c r="D566" s="19"/>
      <c r="E566" s="19"/>
      <c r="F566" s="19"/>
    </row>
    <row r="567" spans="1:6" ht="15" customHeight="1">
      <c r="A567" s="19" t="s">
        <v>238</v>
      </c>
      <c r="B567" s="19"/>
      <c r="C567" s="19"/>
      <c r="D567" s="19"/>
      <c r="E567" s="19"/>
      <c r="F567" s="19"/>
    </row>
    <row r="568" spans="1:6" ht="15" customHeight="1">
      <c r="A568" s="19" t="s">
        <v>205</v>
      </c>
      <c r="B568" s="19"/>
      <c r="C568" s="19"/>
      <c r="D568" s="19"/>
      <c r="E568" s="19"/>
      <c r="F568" s="19"/>
    </row>
    <row r="569" spans="1:6" ht="15" customHeight="1">
      <c r="A569" s="19" t="s">
        <v>351</v>
      </c>
      <c r="B569" s="19"/>
      <c r="C569" s="19"/>
      <c r="D569" s="19"/>
      <c r="E569" s="19"/>
      <c r="F569" s="19"/>
    </row>
    <row r="570" spans="1:6" ht="15" customHeight="1">
      <c r="A570" s="19" t="s">
        <v>209</v>
      </c>
      <c r="B570" s="19"/>
      <c r="C570" s="19"/>
      <c r="D570" s="19"/>
      <c r="E570" s="19"/>
      <c r="F570" s="19"/>
    </row>
    <row r="571" spans="1:6" ht="15" customHeight="1">
      <c r="A571" s="19" t="s">
        <v>211</v>
      </c>
      <c r="B571" s="19"/>
      <c r="C571" s="19"/>
      <c r="D571" s="19"/>
      <c r="E571" s="19"/>
      <c r="F571" s="19"/>
    </row>
    <row r="572" spans="1:6" ht="15" customHeight="1">
      <c r="A572" s="19" t="s">
        <v>239</v>
      </c>
      <c r="B572" s="19"/>
      <c r="C572" s="19"/>
      <c r="D572" s="19"/>
      <c r="E572" s="19"/>
      <c r="F572" s="19"/>
    </row>
    <row r="573" spans="1:6" ht="15" customHeight="1">
      <c r="A573" s="19" t="s">
        <v>240</v>
      </c>
      <c r="B573" s="19"/>
      <c r="C573" s="19"/>
      <c r="D573" s="19"/>
      <c r="E573" s="19"/>
      <c r="F573" s="19"/>
    </row>
    <row r="574" spans="1:6" ht="15" customHeight="1">
      <c r="A574" s="19" t="s">
        <v>376</v>
      </c>
      <c r="B574" s="19"/>
      <c r="C574" s="19"/>
      <c r="D574" s="19"/>
      <c r="E574" s="19"/>
      <c r="F574" s="19"/>
    </row>
    <row r="575" spans="1:6" ht="15" customHeight="1">
      <c r="A575" s="19" t="s">
        <v>377</v>
      </c>
      <c r="B575" s="19"/>
      <c r="C575" s="19"/>
      <c r="D575" s="19"/>
      <c r="E575" s="19"/>
      <c r="F575" s="19"/>
    </row>
    <row r="576" spans="1:6" ht="15" customHeight="1">
      <c r="A576" s="19" t="s">
        <v>335</v>
      </c>
      <c r="B576" s="19"/>
      <c r="C576" s="19"/>
      <c r="D576" s="19"/>
      <c r="E576" s="19"/>
      <c r="F576" s="19"/>
    </row>
    <row r="577" spans="1:6" ht="15" customHeight="1">
      <c r="A577" s="19" t="s">
        <v>378</v>
      </c>
      <c r="B577" s="19"/>
      <c r="C577" s="19"/>
      <c r="D577" s="19"/>
      <c r="E577" s="19"/>
      <c r="F577" s="19"/>
    </row>
    <row r="578" spans="1:6" ht="15" customHeight="1">
      <c r="A578" s="19" t="s">
        <v>144</v>
      </c>
      <c r="B578" s="19"/>
      <c r="C578" s="19"/>
      <c r="D578" s="19"/>
      <c r="E578" s="19"/>
      <c r="F578" s="19"/>
    </row>
    <row r="579" spans="1:6" ht="15" customHeight="1">
      <c r="A579" s="19" t="s">
        <v>222</v>
      </c>
      <c r="B579" s="19"/>
      <c r="C579" s="19"/>
      <c r="D579" s="19"/>
      <c r="E579" s="19"/>
      <c r="F579" s="19"/>
    </row>
    <row r="580" spans="1:6" ht="15" customHeight="1">
      <c r="A580" s="19" t="s">
        <v>223</v>
      </c>
      <c r="B580" s="19"/>
      <c r="C580" s="19"/>
      <c r="D580" s="19"/>
      <c r="E580" s="19"/>
      <c r="F580" s="19"/>
    </row>
    <row r="581" spans="1:6" ht="15" customHeight="1">
      <c r="A581" s="19" t="s">
        <v>379</v>
      </c>
      <c r="B581" s="19"/>
      <c r="C581" s="19"/>
      <c r="D581" s="19"/>
      <c r="E581" s="19"/>
      <c r="F581" s="19"/>
    </row>
    <row r="582" spans="1:6" ht="15" customHeight="1">
      <c r="A582" s="19" t="s">
        <v>358</v>
      </c>
      <c r="B582" s="19"/>
      <c r="C582" s="19"/>
      <c r="D582" s="19"/>
      <c r="E582" s="19"/>
      <c r="F582" s="19"/>
    </row>
    <row r="583" spans="1:6" ht="15" customHeight="1">
      <c r="A583" s="19" t="s">
        <v>380</v>
      </c>
      <c r="B583" s="19"/>
      <c r="C583" s="19"/>
      <c r="D583" s="19"/>
      <c r="E583" s="19"/>
      <c r="F583" s="19"/>
    </row>
    <row r="584" spans="1:6" ht="15" customHeight="1">
      <c r="A584" s="19" t="s">
        <v>381</v>
      </c>
      <c r="B584" s="19"/>
      <c r="C584" s="19"/>
      <c r="D584" s="19"/>
      <c r="E584" s="19"/>
      <c r="F584" s="19"/>
    </row>
    <row r="585" spans="1:6" ht="15" customHeight="1">
      <c r="A585" s="19" t="s">
        <v>359</v>
      </c>
      <c r="B585" s="19"/>
      <c r="C585" s="19"/>
      <c r="D585" s="19"/>
      <c r="E585" s="19"/>
      <c r="F585" s="19"/>
    </row>
    <row r="586" spans="1:6" ht="15" customHeight="1">
      <c r="A586" s="19" t="s">
        <v>323</v>
      </c>
      <c r="B586" s="19"/>
      <c r="C586" s="19"/>
      <c r="D586" s="19"/>
      <c r="E586" s="19"/>
      <c r="F586" s="19"/>
    </row>
    <row r="587" spans="1:6" ht="15" customHeight="1">
      <c r="A587" s="19" t="s">
        <v>287</v>
      </c>
      <c r="B587" s="19"/>
      <c r="C587" s="19"/>
      <c r="D587" s="19"/>
      <c r="E587" s="19"/>
      <c r="F587" s="19"/>
    </row>
    <row r="588" spans="1:6" ht="15" customHeight="1">
      <c r="A588" s="19" t="s">
        <v>382</v>
      </c>
      <c r="B588" s="19"/>
      <c r="C588" s="19"/>
      <c r="D588" s="19"/>
      <c r="E588" s="19"/>
      <c r="F588" s="19"/>
    </row>
    <row r="589" spans="1:6" ht="15" customHeight="1">
      <c r="A589" s="19" t="s">
        <v>338</v>
      </c>
      <c r="B589" s="19"/>
      <c r="C589" s="19"/>
      <c r="D589" s="19"/>
      <c r="E589" s="19"/>
      <c r="F589" s="19"/>
    </row>
    <row r="590" spans="1:6" ht="15" customHeight="1">
      <c r="A590" s="19" t="s">
        <v>383</v>
      </c>
      <c r="B590" s="19"/>
      <c r="C590" s="19"/>
      <c r="D590" s="19"/>
      <c r="E590" s="19"/>
      <c r="F590" s="19"/>
    </row>
    <row r="591" spans="1:6" ht="15" customHeight="1">
      <c r="A591" s="19" t="s">
        <v>384</v>
      </c>
      <c r="B591" s="19"/>
      <c r="C591" s="19"/>
      <c r="D591" s="19"/>
      <c r="E591" s="19"/>
      <c r="F591" s="19"/>
    </row>
    <row r="592" spans="1:6" ht="15" customHeight="1">
      <c r="A592" s="19" t="s">
        <v>385</v>
      </c>
      <c r="B592" s="19"/>
      <c r="C592" s="19"/>
      <c r="D592" s="19"/>
      <c r="E592" s="19"/>
      <c r="F592" s="19"/>
    </row>
    <row r="593" spans="1:6" ht="15" customHeight="1">
      <c r="A593" s="19" t="s">
        <v>177</v>
      </c>
      <c r="B593" s="19"/>
      <c r="C593" s="19"/>
      <c r="D593" s="19"/>
      <c r="E593" s="19"/>
      <c r="F593" s="19"/>
    </row>
    <row r="594" spans="1:6" ht="15" customHeight="1">
      <c r="A594" s="19" t="s">
        <v>179</v>
      </c>
      <c r="B594" s="19"/>
      <c r="C594" s="19"/>
      <c r="D594" s="19"/>
      <c r="E594" s="19"/>
      <c r="F594" s="19"/>
    </row>
    <row r="595" spans="1:6" ht="15" customHeight="1">
      <c r="A595" s="19" t="s">
        <v>181</v>
      </c>
      <c r="B595" s="19"/>
      <c r="C595" s="19"/>
      <c r="D595" s="19"/>
      <c r="E595" s="19"/>
      <c r="F595" s="19"/>
    </row>
    <row r="596" spans="1:6" ht="15" customHeight="1">
      <c r="A596" s="19" t="s">
        <v>183</v>
      </c>
      <c r="B596" s="19"/>
      <c r="C596" s="19"/>
      <c r="D596" s="19"/>
      <c r="E596" s="19"/>
      <c r="F596" s="19"/>
    </row>
    <row r="597" spans="1:6" ht="15" customHeight="1">
      <c r="A597" s="19" t="s">
        <v>185</v>
      </c>
      <c r="B597" s="19"/>
      <c r="C597" s="19"/>
      <c r="D597" s="19"/>
      <c r="E597" s="19"/>
      <c r="F597" s="19"/>
    </row>
    <row r="598" spans="1:6" ht="15" customHeight="1">
      <c r="A598" s="19" t="s">
        <v>187</v>
      </c>
      <c r="B598" s="19"/>
      <c r="C598" s="19"/>
      <c r="D598" s="19"/>
      <c r="E598" s="19"/>
      <c r="F598" s="19"/>
    </row>
    <row r="599" spans="1:6" ht="15" customHeight="1">
      <c r="A599" s="19" t="s">
        <v>328</v>
      </c>
      <c r="B599" s="19"/>
      <c r="C599" s="19"/>
      <c r="D599" s="19"/>
      <c r="E599" s="19"/>
      <c r="F599" s="19"/>
    </row>
    <row r="600" spans="1:6" ht="15" customHeight="1">
      <c r="A600" s="19" t="s">
        <v>329</v>
      </c>
      <c r="B600" s="19"/>
      <c r="C600" s="19"/>
      <c r="D600" s="19"/>
      <c r="E600" s="19"/>
      <c r="F600" s="19"/>
    </row>
    <row r="601" spans="1:6" ht="15" customHeight="1">
      <c r="A601" s="19" t="s">
        <v>330</v>
      </c>
      <c r="B601" s="19"/>
      <c r="C601" s="19"/>
      <c r="D601" s="19"/>
      <c r="E601" s="19"/>
      <c r="F601" s="19"/>
    </row>
    <row r="602" spans="1:6" ht="15" customHeight="1">
      <c r="A602" s="19" t="s">
        <v>331</v>
      </c>
      <c r="B602" s="19"/>
      <c r="C602" s="19"/>
      <c r="D602" s="19"/>
      <c r="E602" s="19"/>
      <c r="F602" s="19"/>
    </row>
    <row r="603" spans="1:6" ht="15" customHeight="1">
      <c r="A603" s="19" t="s">
        <v>272</v>
      </c>
      <c r="B603" s="19"/>
      <c r="C603" s="19"/>
      <c r="D603" s="19"/>
      <c r="E603" s="19"/>
      <c r="F603" s="19"/>
    </row>
    <row r="604" spans="1:6" ht="15" customHeight="1">
      <c r="A604" s="19" t="s">
        <v>273</v>
      </c>
      <c r="B604" s="19"/>
      <c r="C604" s="19"/>
      <c r="D604" s="19"/>
      <c r="E604" s="19"/>
      <c r="F604" s="19"/>
    </row>
    <row r="605" spans="1:6" ht="15" customHeight="1">
      <c r="A605" s="19" t="s">
        <v>274</v>
      </c>
      <c r="B605" s="19"/>
      <c r="C605" s="19"/>
      <c r="D605" s="19"/>
      <c r="E605" s="19"/>
      <c r="F605" s="19"/>
    </row>
    <row r="606" spans="1:6" ht="15" customHeight="1">
      <c r="A606" s="19" t="s">
        <v>275</v>
      </c>
      <c r="B606" s="19"/>
      <c r="C606" s="19"/>
      <c r="D606" s="19"/>
      <c r="E606" s="19"/>
      <c r="F606" s="19"/>
    </row>
    <row r="607" spans="1:6" ht="15" customHeight="1">
      <c r="A607" s="19" t="s">
        <v>237</v>
      </c>
      <c r="B607" s="19"/>
      <c r="C607" s="19"/>
      <c r="D607" s="19"/>
      <c r="E607" s="19"/>
      <c r="F607" s="19"/>
    </row>
    <row r="608" spans="1:6" ht="15" customHeight="1">
      <c r="A608" s="19" t="s">
        <v>238</v>
      </c>
      <c r="B608" s="19"/>
      <c r="C608" s="19"/>
      <c r="D608" s="19"/>
      <c r="E608" s="19"/>
      <c r="F608" s="19"/>
    </row>
    <row r="609" spans="1:6" ht="15" customHeight="1">
      <c r="A609" s="19" t="s">
        <v>205</v>
      </c>
      <c r="B609" s="19"/>
      <c r="C609" s="19"/>
      <c r="D609" s="19"/>
      <c r="E609" s="19"/>
      <c r="F609" s="19"/>
    </row>
    <row r="610" spans="1:6" ht="15" customHeight="1">
      <c r="A610" s="19" t="s">
        <v>386</v>
      </c>
      <c r="B610" s="19"/>
      <c r="C610" s="19"/>
      <c r="D610" s="19"/>
      <c r="E610" s="19"/>
      <c r="F610" s="19"/>
    </row>
    <row r="611" spans="1:6" ht="15" customHeight="1">
      <c r="A611" s="19" t="s">
        <v>211</v>
      </c>
      <c r="B611" s="19"/>
      <c r="C611" s="19"/>
      <c r="D611" s="19"/>
      <c r="E611" s="19"/>
      <c r="F611" s="19"/>
    </row>
    <row r="612" spans="1:6" ht="15" customHeight="1">
      <c r="A612" s="19" t="s">
        <v>352</v>
      </c>
      <c r="B612" s="19"/>
      <c r="C612" s="19"/>
      <c r="D612" s="19"/>
      <c r="E612" s="19"/>
      <c r="F612" s="19"/>
    </row>
    <row r="613" spans="1:6" ht="15" customHeight="1">
      <c r="A613" s="19" t="s">
        <v>240</v>
      </c>
      <c r="B613" s="19"/>
      <c r="C613" s="19"/>
      <c r="D613" s="19"/>
      <c r="E613" s="19"/>
      <c r="F613" s="19"/>
    </row>
    <row r="614" spans="1:6" ht="15" customHeight="1">
      <c r="A614" s="19" t="s">
        <v>387</v>
      </c>
      <c r="B614" s="19"/>
      <c r="C614" s="19"/>
      <c r="D614" s="19"/>
      <c r="E614" s="19"/>
      <c r="F614" s="19"/>
    </row>
    <row r="615" spans="1:6" ht="15" customHeight="1">
      <c r="A615" s="19" t="s">
        <v>388</v>
      </c>
      <c r="B615" s="19"/>
      <c r="C615" s="19"/>
      <c r="D615" s="19"/>
      <c r="E615" s="19"/>
      <c r="F615" s="19"/>
    </row>
    <row r="616" spans="1:6" ht="15" customHeight="1">
      <c r="A616" s="19" t="s">
        <v>278</v>
      </c>
      <c r="B616" s="19"/>
      <c r="C616" s="19"/>
      <c r="D616" s="19"/>
      <c r="E616" s="19"/>
      <c r="F616" s="19"/>
    </row>
    <row r="617" spans="1:6" ht="15" customHeight="1">
      <c r="A617" s="19" t="s">
        <v>221</v>
      </c>
      <c r="B617" s="19"/>
      <c r="C617" s="19"/>
      <c r="D617" s="19"/>
      <c r="E617" s="19"/>
      <c r="F617" s="19"/>
    </row>
    <row r="618" spans="1:6" ht="15" customHeight="1">
      <c r="A618" s="19" t="s">
        <v>144</v>
      </c>
      <c r="B618" s="19"/>
      <c r="C618" s="19"/>
      <c r="D618" s="19"/>
      <c r="E618" s="19"/>
      <c r="F618" s="19"/>
    </row>
    <row r="619" spans="1:6" ht="15" customHeight="1">
      <c r="A619" s="19" t="s">
        <v>222</v>
      </c>
      <c r="B619" s="19"/>
      <c r="C619" s="19"/>
      <c r="D619" s="19"/>
      <c r="E619" s="19"/>
      <c r="F619" s="19"/>
    </row>
    <row r="620" spans="1:6" ht="15" customHeight="1">
      <c r="A620" s="19" t="s">
        <v>370</v>
      </c>
      <c r="B620" s="19"/>
      <c r="C620" s="19"/>
      <c r="D620" s="19"/>
      <c r="E620" s="19"/>
      <c r="F620" s="19"/>
    </row>
    <row r="621" spans="1:6" ht="15" customHeight="1">
      <c r="A621" s="19" t="s">
        <v>389</v>
      </c>
      <c r="B621" s="19"/>
      <c r="C621" s="19"/>
      <c r="D621" s="19"/>
      <c r="E621" s="19"/>
      <c r="F621" s="19"/>
    </row>
    <row r="622" spans="1:6" ht="15" customHeight="1">
      <c r="A622" s="19" t="s">
        <v>358</v>
      </c>
      <c r="B622" s="19"/>
      <c r="C622" s="19"/>
      <c r="D622" s="19"/>
      <c r="E622" s="19"/>
      <c r="F622" s="19"/>
    </row>
    <row r="623" spans="1:6" ht="15" customHeight="1">
      <c r="A623" s="19" t="s">
        <v>321</v>
      </c>
      <c r="B623" s="19"/>
      <c r="C623" s="19"/>
      <c r="D623" s="19"/>
      <c r="E623" s="19"/>
      <c r="F623" s="19"/>
    </row>
    <row r="624" spans="1:6" ht="15" customHeight="1">
      <c r="A624" s="19" t="s">
        <v>284</v>
      </c>
      <c r="B624" s="19"/>
      <c r="C624" s="19"/>
      <c r="D624" s="19"/>
      <c r="E624" s="19"/>
      <c r="F624" s="19"/>
    </row>
    <row r="625" spans="1:6" ht="15" customHeight="1">
      <c r="A625" s="19" t="s">
        <v>359</v>
      </c>
      <c r="B625" s="19"/>
      <c r="C625" s="19"/>
      <c r="D625" s="19"/>
      <c r="E625" s="19"/>
      <c r="F625" s="19"/>
    </row>
    <row r="626" spans="1:6" ht="15" customHeight="1">
      <c r="A626" s="19" t="s">
        <v>390</v>
      </c>
      <c r="B626" s="19"/>
      <c r="C626" s="19"/>
      <c r="D626" s="19"/>
      <c r="E626" s="19"/>
      <c r="F626" s="19"/>
    </row>
    <row r="627" spans="1:6" ht="15" customHeight="1">
      <c r="A627" s="19" t="s">
        <v>287</v>
      </c>
      <c r="B627" s="19"/>
      <c r="C627" s="19"/>
      <c r="D627" s="19"/>
      <c r="E627" s="19"/>
      <c r="F627" s="19"/>
    </row>
    <row r="628" spans="1:6" ht="15" customHeight="1">
      <c r="A628" s="19" t="s">
        <v>167</v>
      </c>
      <c r="B628" s="19"/>
      <c r="C628" s="19"/>
      <c r="D628" s="19"/>
      <c r="E628" s="19"/>
      <c r="F628" s="19"/>
    </row>
    <row r="629" spans="1:6" ht="15" customHeight="1">
      <c r="A629" s="19" t="s">
        <v>169</v>
      </c>
      <c r="B629" s="19"/>
      <c r="C629" s="19"/>
      <c r="D629" s="19"/>
      <c r="E629" s="19"/>
      <c r="F629" s="19"/>
    </row>
    <row r="630" spans="1:6" ht="15" customHeight="1">
      <c r="A630" s="19" t="s">
        <v>391</v>
      </c>
      <c r="B630" s="19"/>
      <c r="C630" s="19"/>
      <c r="D630" s="19"/>
      <c r="E630" s="19"/>
      <c r="F630" s="19"/>
    </row>
    <row r="631" spans="1:6" ht="15" customHeight="1">
      <c r="A631" s="19" t="s">
        <v>392</v>
      </c>
      <c r="B631" s="19"/>
      <c r="C631" s="19"/>
      <c r="D631" s="19"/>
      <c r="E631" s="19"/>
      <c r="F631" s="19"/>
    </row>
    <row r="632" spans="1:6" ht="15" customHeight="1">
      <c r="A632" s="19" t="s">
        <v>393</v>
      </c>
      <c r="B632" s="19"/>
      <c r="C632" s="19"/>
      <c r="D632" s="19"/>
      <c r="E632" s="19"/>
      <c r="F632" s="19"/>
    </row>
    <row r="633" spans="1:6" ht="15" customHeight="1">
      <c r="A633" s="19" t="s">
        <v>177</v>
      </c>
      <c r="B633" s="19"/>
      <c r="C633" s="19"/>
      <c r="D633" s="19"/>
      <c r="E633" s="19"/>
      <c r="F633" s="19"/>
    </row>
    <row r="634" spans="1:6" ht="15" customHeight="1">
      <c r="A634" s="19" t="s">
        <v>179</v>
      </c>
      <c r="B634" s="19"/>
      <c r="C634" s="19"/>
      <c r="D634" s="19"/>
      <c r="E634" s="19"/>
      <c r="F634" s="19"/>
    </row>
    <row r="635" spans="1:6" ht="15" customHeight="1">
      <c r="A635" s="19" t="s">
        <v>181</v>
      </c>
      <c r="B635" s="19"/>
      <c r="C635" s="19"/>
      <c r="D635" s="19"/>
      <c r="E635" s="19"/>
      <c r="F635" s="19"/>
    </row>
    <row r="636" spans="1:6" ht="15" customHeight="1">
      <c r="A636" s="19" t="s">
        <v>183</v>
      </c>
      <c r="B636" s="19"/>
      <c r="C636" s="19"/>
      <c r="D636" s="19"/>
      <c r="E636" s="19"/>
      <c r="F636" s="19"/>
    </row>
    <row r="637" spans="1:6" ht="15" customHeight="1">
      <c r="A637" s="19" t="s">
        <v>185</v>
      </c>
      <c r="B637" s="19"/>
      <c r="C637" s="19"/>
      <c r="D637" s="19"/>
      <c r="E637" s="19"/>
      <c r="F637" s="19"/>
    </row>
    <row r="638" spans="1:6" ht="15" customHeight="1">
      <c r="A638" s="19" t="s">
        <v>187</v>
      </c>
      <c r="B638" s="19"/>
      <c r="C638" s="19"/>
      <c r="D638" s="19"/>
      <c r="E638" s="19"/>
      <c r="F638" s="19"/>
    </row>
    <row r="639" spans="1:6" ht="15" customHeight="1">
      <c r="A639" s="19" t="s">
        <v>363</v>
      </c>
      <c r="B639" s="19"/>
      <c r="C639" s="19"/>
      <c r="D639" s="19"/>
      <c r="E639" s="19"/>
      <c r="F639" s="19"/>
    </row>
    <row r="640" spans="1:6" ht="15" customHeight="1">
      <c r="A640" s="19" t="s">
        <v>364</v>
      </c>
      <c r="B640" s="19"/>
      <c r="C640" s="19"/>
      <c r="D640" s="19"/>
      <c r="E640" s="19"/>
      <c r="F640" s="19"/>
    </row>
    <row r="641" spans="1:6" ht="15" customHeight="1">
      <c r="A641" s="19" t="s">
        <v>192</v>
      </c>
      <c r="B641" s="19"/>
      <c r="C641" s="19"/>
      <c r="D641" s="19"/>
      <c r="E641" s="19"/>
      <c r="F641" s="19"/>
    </row>
    <row r="642" spans="1:6" ht="15" customHeight="1">
      <c r="A642" s="19" t="s">
        <v>194</v>
      </c>
      <c r="B642" s="19"/>
      <c r="C642" s="19"/>
      <c r="D642" s="19"/>
      <c r="E642" s="19"/>
      <c r="F642" s="19"/>
    </row>
    <row r="643" spans="1:6" ht="15" customHeight="1">
      <c r="A643" s="19" t="s">
        <v>235</v>
      </c>
      <c r="B643" s="19"/>
      <c r="C643" s="19"/>
      <c r="D643" s="19"/>
      <c r="E643" s="19"/>
      <c r="F643" s="19"/>
    </row>
    <row r="644" spans="1:6" ht="15" customHeight="1">
      <c r="A644" s="19" t="s">
        <v>236</v>
      </c>
      <c r="B644" s="19"/>
      <c r="C644" s="19"/>
      <c r="D644" s="19"/>
      <c r="E644" s="19"/>
      <c r="F644" s="19"/>
    </row>
    <row r="645" spans="1:6" ht="15" customHeight="1">
      <c r="A645" s="19" t="s">
        <v>258</v>
      </c>
      <c r="B645" s="19"/>
      <c r="C645" s="19"/>
      <c r="D645" s="19"/>
      <c r="E645" s="19"/>
      <c r="F645" s="19"/>
    </row>
    <row r="646" spans="1:6" ht="15" customHeight="1">
      <c r="A646" s="19" t="s">
        <v>259</v>
      </c>
      <c r="B646" s="19"/>
      <c r="C646" s="19"/>
      <c r="D646" s="19"/>
      <c r="E646" s="19"/>
      <c r="F646" s="19"/>
    </row>
    <row r="647" spans="1:6" ht="15" customHeight="1">
      <c r="A647" s="19" t="s">
        <v>297</v>
      </c>
      <c r="B647" s="19"/>
      <c r="C647" s="19"/>
      <c r="D647" s="19"/>
      <c r="E647" s="19"/>
      <c r="F647" s="19"/>
    </row>
    <row r="648" spans="1:6" ht="15" customHeight="1">
      <c r="A648" s="19" t="s">
        <v>203</v>
      </c>
      <c r="B648" s="19"/>
      <c r="C648" s="19"/>
      <c r="D648" s="19"/>
      <c r="E648" s="19"/>
      <c r="F648" s="19"/>
    </row>
    <row r="649" spans="1:6" ht="15" customHeight="1">
      <c r="A649" s="19" t="s">
        <v>205</v>
      </c>
      <c r="B649" s="19"/>
      <c r="C649" s="19"/>
      <c r="D649" s="19"/>
      <c r="E649" s="19"/>
      <c r="F649" s="19"/>
    </row>
    <row r="650" spans="1:6" ht="15" customHeight="1">
      <c r="A650" s="19" t="s">
        <v>365</v>
      </c>
      <c r="B650" s="19"/>
      <c r="C650" s="19"/>
      <c r="D650" s="19"/>
      <c r="E650" s="19"/>
      <c r="F650" s="19"/>
    </row>
    <row r="651" spans="1:6" ht="15" customHeight="1">
      <c r="A651" s="19" t="s">
        <v>209</v>
      </c>
      <c r="B651" s="19"/>
      <c r="C651" s="19"/>
      <c r="D651" s="19"/>
      <c r="E651" s="19"/>
      <c r="F651" s="19"/>
    </row>
    <row r="652" spans="1:6" ht="15" customHeight="1">
      <c r="A652" s="19" t="s">
        <v>211</v>
      </c>
      <c r="B652" s="19"/>
      <c r="C652" s="19"/>
      <c r="D652" s="19"/>
      <c r="E652" s="19"/>
      <c r="F652" s="19"/>
    </row>
    <row r="653" spans="1:6" ht="15" customHeight="1">
      <c r="A653" s="19" t="s">
        <v>394</v>
      </c>
      <c r="B653" s="19"/>
      <c r="C653" s="19"/>
      <c r="D653" s="19"/>
      <c r="E653" s="19"/>
      <c r="F653" s="19"/>
    </row>
    <row r="654" spans="1:6" ht="15" customHeight="1">
      <c r="A654" s="19" t="s">
        <v>395</v>
      </c>
      <c r="B654" s="19"/>
      <c r="C654" s="19"/>
      <c r="D654" s="19"/>
      <c r="E654" s="19"/>
      <c r="F654" s="19"/>
    </row>
    <row r="655" spans="1:6" ht="15" customHeight="1">
      <c r="A655" s="19" t="s">
        <v>396</v>
      </c>
      <c r="B655" s="19"/>
      <c r="C655" s="19"/>
      <c r="D655" s="19"/>
      <c r="E655" s="19"/>
      <c r="F655" s="19"/>
    </row>
    <row r="656" spans="1:6" ht="15" customHeight="1">
      <c r="A656" s="19" t="s">
        <v>397</v>
      </c>
      <c r="B656" s="19"/>
      <c r="C656" s="19"/>
      <c r="D656" s="19"/>
      <c r="E656" s="19"/>
      <c r="F656" s="19"/>
    </row>
    <row r="657" spans="1:6" ht="15" customHeight="1">
      <c r="A657" s="19" t="s">
        <v>398</v>
      </c>
      <c r="B657" s="19"/>
      <c r="C657" s="19"/>
      <c r="D657" s="19"/>
      <c r="E657" s="19"/>
      <c r="F657" s="19"/>
    </row>
    <row r="658" spans="1:6" ht="15" customHeight="1">
      <c r="A658" s="19" t="s">
        <v>399</v>
      </c>
      <c r="B658" s="19"/>
      <c r="C658" s="19"/>
      <c r="D658" s="19"/>
      <c r="E658" s="19"/>
      <c r="F658" s="19"/>
    </row>
    <row r="659" spans="1:6" ht="15" customHeight="1">
      <c r="A659" s="19" t="s">
        <v>144</v>
      </c>
      <c r="B659" s="19"/>
      <c r="C659" s="19"/>
      <c r="D659" s="19"/>
      <c r="E659" s="19"/>
      <c r="F659" s="19"/>
    </row>
    <row r="660" spans="1:6" ht="15" customHeight="1">
      <c r="A660" s="19" t="s">
        <v>245</v>
      </c>
      <c r="B660" s="19"/>
      <c r="C660" s="19"/>
      <c r="D660" s="19"/>
      <c r="E660" s="19"/>
      <c r="F660" s="19"/>
    </row>
    <row r="661" spans="1:6" ht="15" customHeight="1">
      <c r="A661" s="19" t="s">
        <v>370</v>
      </c>
      <c r="B661" s="19"/>
      <c r="C661" s="19"/>
      <c r="D661" s="19"/>
      <c r="E661" s="19"/>
      <c r="F661" s="19"/>
    </row>
    <row r="662" spans="1:6" ht="15" customHeight="1">
      <c r="A662" s="19" t="s">
        <v>379</v>
      </c>
      <c r="B662" s="19"/>
      <c r="C662" s="19"/>
      <c r="D662" s="19"/>
      <c r="E662" s="19"/>
      <c r="F662" s="19"/>
    </row>
    <row r="663" spans="1:6" ht="15" customHeight="1">
      <c r="A663" s="19" t="s">
        <v>224</v>
      </c>
      <c r="B663" s="19"/>
      <c r="C663" s="19"/>
      <c r="D663" s="19"/>
      <c r="E663" s="19"/>
      <c r="F663" s="19"/>
    </row>
    <row r="664" spans="1:6" ht="15" customHeight="1">
      <c r="A664" s="19" t="s">
        <v>400</v>
      </c>
      <c r="B664" s="19"/>
      <c r="C664" s="19"/>
      <c r="D664" s="19"/>
      <c r="E664" s="19"/>
      <c r="F664" s="19"/>
    </row>
    <row r="665" spans="1:6" ht="15" customHeight="1">
      <c r="A665" s="19" t="s">
        <v>381</v>
      </c>
      <c r="B665" s="19"/>
      <c r="C665" s="19"/>
      <c r="D665" s="19"/>
      <c r="E665" s="19"/>
      <c r="F665" s="19"/>
    </row>
    <row r="666" spans="1:6" ht="15" customHeight="1">
      <c r="A666" s="19" t="s">
        <v>359</v>
      </c>
      <c r="B666" s="19"/>
      <c r="C666" s="19"/>
      <c r="D666" s="19"/>
      <c r="E666" s="19"/>
      <c r="F666" s="19"/>
    </row>
    <row r="667" spans="1:6" ht="15" customHeight="1">
      <c r="A667" s="19" t="s">
        <v>249</v>
      </c>
      <c r="B667" s="19"/>
      <c r="C667" s="19"/>
      <c r="D667" s="19"/>
      <c r="E667" s="19"/>
      <c r="F667" s="19"/>
    </row>
    <row r="668" spans="1:6" ht="15" customHeight="1">
      <c r="A668" s="19" t="s">
        <v>287</v>
      </c>
      <c r="B668" s="19"/>
      <c r="C668" s="19"/>
      <c r="D668" s="19"/>
      <c r="E668" s="19"/>
      <c r="F668" s="19"/>
    </row>
    <row r="669" spans="1:6" ht="15" customHeight="1">
      <c r="A669" s="19" t="s">
        <v>268</v>
      </c>
      <c r="B669" s="19"/>
      <c r="C669" s="19"/>
      <c r="D669" s="19"/>
      <c r="E669" s="19"/>
      <c r="F669" s="19"/>
    </row>
    <row r="670" spans="1:6" ht="15" customHeight="1">
      <c r="A670" s="19" t="s">
        <v>401</v>
      </c>
      <c r="B670" s="19"/>
      <c r="C670" s="19"/>
      <c r="D670" s="19"/>
      <c r="E670" s="19"/>
      <c r="F670" s="19"/>
    </row>
    <row r="671" spans="1:6" ht="15" customHeight="1">
      <c r="A671" s="19" t="s">
        <v>402</v>
      </c>
      <c r="B671" s="19"/>
      <c r="C671" s="19"/>
      <c r="D671" s="19"/>
      <c r="E671" s="19"/>
      <c r="F671" s="19"/>
    </row>
    <row r="672" spans="1:6" ht="15" customHeight="1">
      <c r="A672" s="19" t="s">
        <v>403</v>
      </c>
      <c r="B672" s="19"/>
      <c r="C672" s="19"/>
      <c r="D672" s="19"/>
      <c r="E672" s="19"/>
      <c r="F672" s="19"/>
    </row>
    <row r="673" spans="1:6" ht="15" customHeight="1">
      <c r="A673" s="19" t="s">
        <v>404</v>
      </c>
      <c r="B673" s="19"/>
      <c r="C673" s="19"/>
      <c r="D673" s="19"/>
      <c r="E673" s="19"/>
      <c r="F673" s="19"/>
    </row>
    <row r="674" spans="1:6" ht="15" customHeight="1">
      <c r="A674" s="19" t="s">
        <v>177</v>
      </c>
      <c r="B674" s="19"/>
      <c r="C674" s="19"/>
      <c r="D674" s="19"/>
      <c r="E674" s="19"/>
      <c r="F674" s="19"/>
    </row>
    <row r="675" spans="1:6" ht="15" customHeight="1">
      <c r="A675" s="19" t="s">
        <v>179</v>
      </c>
      <c r="B675" s="19"/>
      <c r="C675" s="19"/>
      <c r="D675" s="19"/>
      <c r="E675" s="19"/>
      <c r="F675" s="19"/>
    </row>
    <row r="676" spans="1:6" ht="15" customHeight="1">
      <c r="A676" s="19" t="s">
        <v>181</v>
      </c>
      <c r="B676" s="19"/>
      <c r="C676" s="19"/>
      <c r="D676" s="19"/>
      <c r="E676" s="19"/>
      <c r="F676" s="19"/>
    </row>
    <row r="677" spans="1:6" ht="15" customHeight="1">
      <c r="A677" s="19" t="s">
        <v>405</v>
      </c>
      <c r="B677" s="19"/>
      <c r="C677" s="19"/>
      <c r="D677" s="19"/>
      <c r="E677" s="19"/>
      <c r="F677" s="19"/>
    </row>
    <row r="678" spans="1:6" ht="15" customHeight="1">
      <c r="A678" s="19" t="s">
        <v>185</v>
      </c>
      <c r="B678" s="19"/>
      <c r="C678" s="19"/>
      <c r="D678" s="19"/>
      <c r="E678" s="19"/>
      <c r="F678" s="19"/>
    </row>
    <row r="679" spans="1:6" ht="15" customHeight="1">
      <c r="A679" s="19" t="s">
        <v>187</v>
      </c>
      <c r="B679" s="19"/>
      <c r="C679" s="19"/>
      <c r="D679" s="19"/>
      <c r="E679" s="19"/>
      <c r="F679" s="19"/>
    </row>
    <row r="680" spans="1:6" ht="15" customHeight="1">
      <c r="A680" s="19" t="s">
        <v>406</v>
      </c>
      <c r="B680" s="19"/>
      <c r="C680" s="19"/>
      <c r="D680" s="19"/>
      <c r="E680" s="19"/>
      <c r="F680" s="19"/>
    </row>
    <row r="681" spans="1:6" ht="15" customHeight="1">
      <c r="A681" s="19" t="s">
        <v>407</v>
      </c>
      <c r="B681" s="19"/>
      <c r="C681" s="19"/>
      <c r="D681" s="19"/>
      <c r="E681" s="19"/>
      <c r="F681" s="19"/>
    </row>
    <row r="682" spans="1:6" ht="15" customHeight="1">
      <c r="A682" s="19" t="s">
        <v>293</v>
      </c>
      <c r="B682" s="19"/>
      <c r="C682" s="19"/>
      <c r="D682" s="19"/>
      <c r="E682" s="19"/>
      <c r="F682" s="19"/>
    </row>
    <row r="683" spans="1:6" ht="15" customHeight="1">
      <c r="A683" s="19" t="s">
        <v>294</v>
      </c>
      <c r="B683" s="19"/>
      <c r="C683" s="19"/>
      <c r="D683" s="19"/>
      <c r="E683" s="19"/>
      <c r="F683" s="19"/>
    </row>
    <row r="684" spans="1:6" ht="15" customHeight="1">
      <c r="A684" s="19" t="s">
        <v>195</v>
      </c>
      <c r="B684" s="19"/>
      <c r="C684" s="19"/>
      <c r="D684" s="19"/>
      <c r="E684" s="19"/>
      <c r="F684" s="19"/>
    </row>
    <row r="685" spans="1:6" ht="15" customHeight="1">
      <c r="A685" s="19" t="s">
        <v>197</v>
      </c>
      <c r="B685" s="19"/>
      <c r="C685" s="19"/>
      <c r="D685" s="19"/>
      <c r="E685" s="19"/>
      <c r="F685" s="19"/>
    </row>
    <row r="686" spans="1:6" ht="15" customHeight="1">
      <c r="A686" s="19" t="s">
        <v>408</v>
      </c>
      <c r="B686" s="19"/>
      <c r="C686" s="19"/>
      <c r="D686" s="19"/>
      <c r="E686" s="19"/>
      <c r="F686" s="19"/>
    </row>
    <row r="687" spans="1:6" ht="15" customHeight="1">
      <c r="A687" s="19" t="s">
        <v>409</v>
      </c>
      <c r="B687" s="19"/>
      <c r="C687" s="19"/>
      <c r="D687" s="19"/>
      <c r="E687" s="19"/>
      <c r="F687" s="19"/>
    </row>
    <row r="688" spans="1:6" ht="15" customHeight="1">
      <c r="A688" s="19" t="s">
        <v>237</v>
      </c>
      <c r="B688" s="19"/>
      <c r="C688" s="19"/>
      <c r="D688" s="19"/>
      <c r="E688" s="19"/>
      <c r="F688" s="19"/>
    </row>
    <row r="689" spans="1:6" ht="15" customHeight="1">
      <c r="A689" s="19" t="s">
        <v>238</v>
      </c>
      <c r="B689" s="19"/>
      <c r="C689" s="19"/>
      <c r="D689" s="19"/>
      <c r="E689" s="19"/>
      <c r="F689" s="19"/>
    </row>
    <row r="690" spans="1:6" ht="15" customHeight="1">
      <c r="A690" s="19" t="s">
        <v>205</v>
      </c>
      <c r="B690" s="19"/>
      <c r="C690" s="19"/>
      <c r="D690" s="19"/>
      <c r="E690" s="19"/>
      <c r="F690" s="19"/>
    </row>
    <row r="691" spans="1:6" ht="15" customHeight="1">
      <c r="A691" s="19" t="s">
        <v>209</v>
      </c>
      <c r="B691" s="19"/>
      <c r="C691" s="19"/>
      <c r="D691" s="19"/>
      <c r="E691" s="19"/>
      <c r="F691" s="19"/>
    </row>
    <row r="692" spans="1:6" ht="15" customHeight="1">
      <c r="A692" s="19" t="s">
        <v>211</v>
      </c>
      <c r="B692" s="19"/>
      <c r="C692" s="19"/>
      <c r="D692" s="19"/>
      <c r="E692" s="19"/>
      <c r="F692" s="19"/>
    </row>
    <row r="693" spans="1:6" ht="15" customHeight="1">
      <c r="A693" s="19" t="s">
        <v>300</v>
      </c>
      <c r="B693" s="19"/>
      <c r="C693" s="19"/>
      <c r="D693" s="19"/>
      <c r="E693" s="19"/>
      <c r="F693" s="19"/>
    </row>
    <row r="694" spans="1:6" ht="15" customHeight="1">
      <c r="A694" s="19" t="s">
        <v>240</v>
      </c>
      <c r="B694" s="19"/>
      <c r="C694" s="19"/>
      <c r="D694" s="19"/>
      <c r="E694" s="19"/>
      <c r="F694" s="19"/>
    </row>
    <row r="695" spans="1:6" ht="15" customHeight="1">
      <c r="A695" s="19" t="s">
        <v>410</v>
      </c>
      <c r="B695" s="19"/>
      <c r="C695" s="19"/>
      <c r="D695" s="19"/>
      <c r="E695" s="19"/>
      <c r="F695" s="19"/>
    </row>
    <row r="696" spans="1:6" ht="15" customHeight="1">
      <c r="A696" s="19" t="s">
        <v>411</v>
      </c>
      <c r="B696" s="19"/>
      <c r="C696" s="19"/>
      <c r="D696" s="19"/>
      <c r="E696" s="19"/>
      <c r="F696" s="19"/>
    </row>
    <row r="697" spans="1:6" ht="15" customHeight="1">
      <c r="A697" s="19" t="s">
        <v>303</v>
      </c>
      <c r="B697" s="19"/>
      <c r="C697" s="19"/>
      <c r="D697" s="19"/>
      <c r="E697" s="19"/>
      <c r="F697" s="19"/>
    </row>
    <row r="698" spans="1:6" ht="15" customHeight="1">
      <c r="A698" s="19" t="s">
        <v>412</v>
      </c>
      <c r="B698" s="19"/>
      <c r="C698" s="19"/>
      <c r="D698" s="19"/>
      <c r="E698" s="19"/>
      <c r="F698" s="19"/>
    </row>
    <row r="699" spans="1:6" ht="15" customHeight="1">
      <c r="A699" s="19" t="s">
        <v>144</v>
      </c>
      <c r="B699" s="19"/>
      <c r="C699" s="19"/>
      <c r="D699" s="19"/>
      <c r="E699" s="19"/>
      <c r="F699" s="19"/>
    </row>
    <row r="700" spans="1:6" ht="15" customHeight="1">
      <c r="A700" s="19" t="s">
        <v>245</v>
      </c>
      <c r="B700" s="19"/>
      <c r="C700" s="19"/>
      <c r="D700" s="19"/>
      <c r="E700" s="19"/>
      <c r="F700" s="19"/>
    </row>
    <row r="701" spans="1:6" ht="15" customHeight="1">
      <c r="A701" s="19" t="s">
        <v>370</v>
      </c>
      <c r="B701" s="19"/>
      <c r="C701" s="19"/>
      <c r="D701" s="19"/>
      <c r="E701" s="19"/>
      <c r="F701" s="19"/>
    </row>
    <row r="702" spans="1:6" ht="15" customHeight="1">
      <c r="A702" s="19" t="s">
        <v>413</v>
      </c>
      <c r="B702" s="19"/>
      <c r="C702" s="19"/>
      <c r="D702" s="19"/>
      <c r="E702" s="19"/>
      <c r="F702" s="19"/>
    </row>
    <row r="703" spans="1:6" ht="15" customHeight="1">
      <c r="A703" s="19" t="s">
        <v>414</v>
      </c>
      <c r="B703" s="19"/>
      <c r="C703" s="19"/>
      <c r="D703" s="19"/>
      <c r="E703" s="19"/>
      <c r="F703" s="19"/>
    </row>
    <row r="704" spans="1:6" ht="15" customHeight="1">
      <c r="A704" s="19" t="s">
        <v>415</v>
      </c>
      <c r="B704" s="19"/>
      <c r="C704" s="19"/>
      <c r="D704" s="19"/>
      <c r="E704" s="19"/>
      <c r="F704" s="19"/>
    </row>
    <row r="705" spans="1:6" ht="15" customHeight="1">
      <c r="A705" s="19" t="s">
        <v>416</v>
      </c>
      <c r="B705" s="19"/>
      <c r="C705" s="19"/>
      <c r="D705" s="19"/>
      <c r="E705" s="19"/>
      <c r="F705" s="19"/>
    </row>
    <row r="706" spans="1:6" ht="15" customHeight="1">
      <c r="A706" s="19" t="s">
        <v>417</v>
      </c>
      <c r="B706" s="19"/>
      <c r="C706" s="19"/>
      <c r="D706" s="19"/>
      <c r="E706" s="19"/>
      <c r="F706" s="19"/>
    </row>
    <row r="707" spans="1:6" ht="15" customHeight="1">
      <c r="A707" s="19" t="s">
        <v>418</v>
      </c>
      <c r="B707" s="19"/>
      <c r="C707" s="19"/>
      <c r="D707" s="19"/>
      <c r="E707" s="19"/>
      <c r="F707" s="19"/>
    </row>
    <row r="708" spans="1:6" ht="15" customHeight="1">
      <c r="A708" s="19" t="s">
        <v>287</v>
      </c>
      <c r="B708" s="19"/>
      <c r="C708" s="19"/>
      <c r="D708" s="19"/>
      <c r="E708" s="19"/>
      <c r="F708" s="19"/>
    </row>
    <row r="709" spans="1:6" ht="15" customHeight="1">
      <c r="A709" s="19" t="s">
        <v>382</v>
      </c>
      <c r="B709" s="19"/>
      <c r="C709" s="19"/>
      <c r="D709" s="19"/>
      <c r="E709" s="19"/>
      <c r="F709" s="19"/>
    </row>
    <row r="710" spans="1:6" ht="15" customHeight="1">
      <c r="A710" s="19" t="s">
        <v>169</v>
      </c>
      <c r="B710" s="19"/>
      <c r="C710" s="19"/>
      <c r="D710" s="19"/>
      <c r="E710" s="19"/>
      <c r="F710" s="19"/>
    </row>
    <row r="711" spans="1:6" ht="15" customHeight="1">
      <c r="A711" s="19" t="s">
        <v>419</v>
      </c>
      <c r="B711" s="19"/>
      <c r="C711" s="19"/>
      <c r="D711" s="19"/>
      <c r="E711" s="19"/>
      <c r="F711" s="19"/>
    </row>
    <row r="712" spans="1:6" ht="15" customHeight="1">
      <c r="A712" s="19" t="s">
        <v>420</v>
      </c>
      <c r="B712" s="19"/>
      <c r="C712" s="19"/>
      <c r="D712" s="19"/>
      <c r="E712" s="19"/>
      <c r="F712" s="19"/>
    </row>
    <row r="713" spans="1:6" ht="15" customHeight="1">
      <c r="A713" s="19" t="s">
        <v>421</v>
      </c>
      <c r="B713" s="19"/>
      <c r="C713" s="19"/>
      <c r="D713" s="19"/>
      <c r="E713" s="19"/>
      <c r="F713" s="19"/>
    </row>
    <row r="714" spans="1:6" ht="15" customHeight="1">
      <c r="A714" s="19" t="s">
        <v>177</v>
      </c>
      <c r="B714" s="19"/>
      <c r="C714" s="19"/>
      <c r="D714" s="19"/>
      <c r="E714" s="19"/>
      <c r="F714" s="19"/>
    </row>
    <row r="715" spans="1:6" ht="15" customHeight="1">
      <c r="A715" s="19" t="s">
        <v>179</v>
      </c>
      <c r="B715" s="19"/>
      <c r="C715" s="19"/>
      <c r="D715" s="19"/>
      <c r="E715" s="19"/>
      <c r="F715" s="19"/>
    </row>
    <row r="716" spans="1:6" ht="15" customHeight="1">
      <c r="A716" s="19" t="s">
        <v>181</v>
      </c>
      <c r="B716" s="19"/>
      <c r="C716" s="19"/>
      <c r="D716" s="19"/>
      <c r="E716" s="19"/>
      <c r="F716" s="19"/>
    </row>
    <row r="717" spans="1:6" ht="15" customHeight="1">
      <c r="A717" s="19" t="s">
        <v>405</v>
      </c>
      <c r="B717" s="19"/>
      <c r="C717" s="19"/>
      <c r="D717" s="19"/>
      <c r="E717" s="19"/>
      <c r="F717" s="19"/>
    </row>
    <row r="718" spans="1:6" ht="15" customHeight="1">
      <c r="A718" s="19" t="s">
        <v>185</v>
      </c>
      <c r="B718" s="19"/>
      <c r="C718" s="19"/>
      <c r="D718" s="19"/>
      <c r="E718" s="19"/>
      <c r="F718" s="19"/>
    </row>
    <row r="719" spans="1:6" ht="15" customHeight="1">
      <c r="A719" s="19" t="s">
        <v>187</v>
      </c>
      <c r="B719" s="19"/>
      <c r="C719" s="19"/>
      <c r="D719" s="19"/>
      <c r="E719" s="19"/>
      <c r="F719" s="19"/>
    </row>
    <row r="720" spans="1:6" ht="15" customHeight="1">
      <c r="A720" s="19" t="s">
        <v>406</v>
      </c>
      <c r="B720" s="19"/>
      <c r="C720" s="19"/>
      <c r="D720" s="19"/>
      <c r="E720" s="19"/>
      <c r="F720" s="19"/>
    </row>
    <row r="721" spans="1:6" ht="15" customHeight="1">
      <c r="A721" s="19" t="s">
        <v>407</v>
      </c>
      <c r="B721" s="19"/>
      <c r="C721" s="19"/>
      <c r="D721" s="19"/>
      <c r="E721" s="19"/>
      <c r="F721" s="19"/>
    </row>
    <row r="722" spans="1:6" ht="15" customHeight="1">
      <c r="A722" s="19" t="s">
        <v>293</v>
      </c>
      <c r="B722" s="19"/>
      <c r="C722" s="19"/>
      <c r="D722" s="19"/>
      <c r="E722" s="19"/>
      <c r="F722" s="19"/>
    </row>
    <row r="723" spans="1:6" ht="15" customHeight="1">
      <c r="A723" s="19" t="s">
        <v>294</v>
      </c>
      <c r="B723" s="19"/>
      <c r="C723" s="19"/>
      <c r="D723" s="19"/>
      <c r="E723" s="19"/>
      <c r="F723" s="19"/>
    </row>
    <row r="724" spans="1:6" ht="15" customHeight="1">
      <c r="A724" s="19" t="s">
        <v>272</v>
      </c>
      <c r="B724" s="19"/>
      <c r="C724" s="19"/>
      <c r="D724" s="19"/>
      <c r="E724" s="19"/>
      <c r="F724" s="19"/>
    </row>
    <row r="725" spans="1:6" ht="15" customHeight="1">
      <c r="A725" s="19" t="s">
        <v>273</v>
      </c>
      <c r="B725" s="19"/>
      <c r="C725" s="19"/>
      <c r="D725" s="19"/>
      <c r="E725" s="19"/>
      <c r="F725" s="19"/>
    </row>
    <row r="726" spans="1:6" ht="15" customHeight="1">
      <c r="A726" s="19" t="s">
        <v>258</v>
      </c>
      <c r="B726" s="19"/>
      <c r="C726" s="19"/>
      <c r="D726" s="19"/>
      <c r="E726" s="19"/>
      <c r="F726" s="19"/>
    </row>
    <row r="727" spans="1:6" ht="15" customHeight="1">
      <c r="A727" s="19" t="s">
        <v>259</v>
      </c>
      <c r="B727" s="19"/>
      <c r="C727" s="19"/>
      <c r="D727" s="19"/>
      <c r="E727" s="19"/>
      <c r="F727" s="19"/>
    </row>
    <row r="728" spans="1:6" ht="15" customHeight="1">
      <c r="A728" s="19" t="s">
        <v>237</v>
      </c>
      <c r="B728" s="19"/>
      <c r="C728" s="19"/>
      <c r="D728" s="19"/>
      <c r="E728" s="19"/>
      <c r="F728" s="19"/>
    </row>
    <row r="729" spans="1:6" ht="15" customHeight="1">
      <c r="A729" s="19" t="s">
        <v>238</v>
      </c>
      <c r="B729" s="19"/>
      <c r="C729" s="19"/>
      <c r="D729" s="19"/>
      <c r="E729" s="19"/>
      <c r="F729" s="19"/>
    </row>
    <row r="730" spans="1:6" ht="15" customHeight="1">
      <c r="A730" s="19" t="s">
        <v>205</v>
      </c>
      <c r="B730" s="19"/>
      <c r="C730" s="19"/>
      <c r="D730" s="19"/>
      <c r="E730" s="19"/>
      <c r="F730" s="19"/>
    </row>
    <row r="731" spans="1:6" ht="15" customHeight="1">
      <c r="A731" s="19" t="s">
        <v>209</v>
      </c>
      <c r="B731" s="19"/>
      <c r="C731" s="19"/>
      <c r="D731" s="19"/>
      <c r="E731" s="19"/>
      <c r="F731" s="19"/>
    </row>
    <row r="732" spans="1:6" ht="15" customHeight="1">
      <c r="A732" s="19" t="s">
        <v>211</v>
      </c>
      <c r="B732" s="19"/>
      <c r="C732" s="19"/>
      <c r="D732" s="19"/>
      <c r="E732" s="19"/>
      <c r="F732" s="19"/>
    </row>
    <row r="733" spans="1:6" ht="15" customHeight="1">
      <c r="A733" s="19" t="s">
        <v>422</v>
      </c>
      <c r="B733" s="19"/>
      <c r="C733" s="19"/>
      <c r="D733" s="19"/>
      <c r="E733" s="19"/>
      <c r="F733" s="19"/>
    </row>
    <row r="734" spans="1:6" ht="15" customHeight="1">
      <c r="A734" s="19" t="s">
        <v>240</v>
      </c>
      <c r="B734" s="19"/>
      <c r="C734" s="19"/>
      <c r="D734" s="19"/>
      <c r="E734" s="19"/>
      <c r="F734" s="19"/>
    </row>
    <row r="735" spans="1:6" ht="15" customHeight="1">
      <c r="A735" s="19" t="s">
        <v>423</v>
      </c>
      <c r="B735" s="19"/>
      <c r="C735" s="19"/>
      <c r="D735" s="19"/>
      <c r="E735" s="19"/>
      <c r="F735" s="19"/>
    </row>
    <row r="736" spans="1:6" ht="15" customHeight="1">
      <c r="A736" s="19" t="s">
        <v>424</v>
      </c>
      <c r="B736" s="19"/>
      <c r="C736" s="19"/>
      <c r="D736" s="19"/>
      <c r="E736" s="19"/>
      <c r="F736" s="19"/>
    </row>
    <row r="737" spans="1:6" ht="15" customHeight="1">
      <c r="A737" s="19" t="s">
        <v>398</v>
      </c>
      <c r="B737" s="19"/>
      <c r="C737" s="19"/>
      <c r="D737" s="19"/>
      <c r="E737" s="19"/>
      <c r="F737" s="19"/>
    </row>
    <row r="738" spans="1:6" ht="15" customHeight="1">
      <c r="A738" s="19" t="s">
        <v>425</v>
      </c>
      <c r="B738" s="19"/>
      <c r="C738" s="19"/>
      <c r="D738" s="19"/>
      <c r="E738" s="19"/>
      <c r="F738" s="19"/>
    </row>
    <row r="739" spans="1:6" ht="15" customHeight="1">
      <c r="A739" s="19" t="s">
        <v>356</v>
      </c>
      <c r="B739" s="19"/>
      <c r="C739" s="19"/>
      <c r="D739" s="19"/>
      <c r="E739" s="19"/>
      <c r="F739" s="19"/>
    </row>
    <row r="740" spans="1:6" ht="15" customHeight="1">
      <c r="A740" s="19" t="s">
        <v>245</v>
      </c>
      <c r="B740" s="19"/>
      <c r="C740" s="19"/>
      <c r="D740" s="19"/>
      <c r="E740" s="19"/>
      <c r="F740" s="19"/>
    </row>
    <row r="741" spans="1:6" ht="15" customHeight="1">
      <c r="A741" s="19" t="s">
        <v>223</v>
      </c>
      <c r="B741" s="19"/>
      <c r="C741" s="19"/>
      <c r="D741" s="19"/>
      <c r="E741" s="19"/>
      <c r="F741" s="19"/>
    </row>
    <row r="742" spans="1:6" ht="15" customHeight="1">
      <c r="A742" s="19" t="s">
        <v>389</v>
      </c>
      <c r="B742" s="19"/>
      <c r="C742" s="19"/>
      <c r="D742" s="19"/>
      <c r="E742" s="19"/>
      <c r="F742" s="19"/>
    </row>
    <row r="743" spans="1:6" ht="15" customHeight="1">
      <c r="A743" s="19" t="s">
        <v>320</v>
      </c>
      <c r="B743" s="19"/>
      <c r="C743" s="19"/>
      <c r="D743" s="19"/>
      <c r="E743" s="19"/>
      <c r="F743" s="19"/>
    </row>
    <row r="744" spans="1:6" ht="15" customHeight="1">
      <c r="A744" s="19" t="s">
        <v>426</v>
      </c>
      <c r="B744" s="19"/>
      <c r="C744" s="19"/>
      <c r="D744" s="19"/>
      <c r="E744" s="19"/>
      <c r="F744" s="19"/>
    </row>
    <row r="745" spans="1:6" ht="15" customHeight="1">
      <c r="A745" s="19" t="s">
        <v>225</v>
      </c>
      <c r="B745" s="19"/>
      <c r="C745" s="19"/>
      <c r="D745" s="19"/>
      <c r="E745" s="19"/>
      <c r="F745" s="19"/>
    </row>
    <row r="746" spans="1:6" ht="15" customHeight="1">
      <c r="A746" s="19" t="s">
        <v>427</v>
      </c>
      <c r="B746" s="19"/>
      <c r="C746" s="19"/>
      <c r="D746" s="19"/>
      <c r="E746" s="19"/>
      <c r="F746" s="19"/>
    </row>
    <row r="747" spans="1:6" ht="15" customHeight="1">
      <c r="A747" s="19" t="s">
        <v>323</v>
      </c>
      <c r="B747" s="19"/>
      <c r="C747" s="19"/>
      <c r="D747" s="19"/>
      <c r="E747" s="19"/>
      <c r="F747" s="19"/>
    </row>
    <row r="748" spans="1:6" ht="15" customHeight="1">
      <c r="A748" s="19" t="s">
        <v>287</v>
      </c>
      <c r="B748" s="19"/>
      <c r="C748" s="19"/>
      <c r="D748" s="19"/>
      <c r="E748" s="19"/>
      <c r="F748" s="19"/>
    </row>
    <row r="749" spans="1:6" ht="15" customHeight="1">
      <c r="A749" s="19" t="s">
        <v>324</v>
      </c>
      <c r="B749" s="19"/>
      <c r="C749" s="19"/>
      <c r="D749" s="19"/>
      <c r="E749" s="19"/>
      <c r="F749" s="19"/>
    </row>
    <row r="750" spans="1:6" ht="15" customHeight="1">
      <c r="A750" s="19" t="s">
        <v>338</v>
      </c>
      <c r="B750" s="19"/>
      <c r="C750" s="19"/>
      <c r="D750" s="19"/>
      <c r="E750" s="19"/>
      <c r="F750" s="19"/>
    </row>
    <row r="751" spans="1:6" ht="15" customHeight="1">
      <c r="A751" s="19" t="s">
        <v>428</v>
      </c>
      <c r="B751" s="19"/>
      <c r="C751" s="19"/>
      <c r="D751" s="19"/>
      <c r="E751" s="19"/>
      <c r="F751" s="19"/>
    </row>
    <row r="752" spans="1:6" ht="15" customHeight="1">
      <c r="A752" s="19" t="s">
        <v>429</v>
      </c>
      <c r="B752" s="19"/>
      <c r="C752" s="19"/>
      <c r="D752" s="19"/>
      <c r="E752" s="19"/>
      <c r="F752" s="19"/>
    </row>
    <row r="753" spans="1:6" ht="15" customHeight="1">
      <c r="A753" s="19" t="s">
        <v>421</v>
      </c>
      <c r="B753" s="19"/>
      <c r="C753" s="19"/>
      <c r="D753" s="19"/>
      <c r="E753" s="19"/>
      <c r="F753" s="19"/>
    </row>
    <row r="754" spans="1:6" ht="15" customHeight="1">
      <c r="A754" s="19" t="s">
        <v>177</v>
      </c>
      <c r="B754" s="19"/>
      <c r="C754" s="19"/>
      <c r="D754" s="19"/>
      <c r="E754" s="19"/>
      <c r="F754" s="19"/>
    </row>
    <row r="755" spans="1:6" ht="15" customHeight="1">
      <c r="A755" s="19" t="s">
        <v>179</v>
      </c>
      <c r="B755" s="19"/>
      <c r="C755" s="19"/>
      <c r="D755" s="19"/>
      <c r="E755" s="19"/>
      <c r="F755" s="19"/>
    </row>
    <row r="756" spans="1:6" ht="15" customHeight="1">
      <c r="A756" s="19" t="s">
        <v>181</v>
      </c>
      <c r="B756" s="19"/>
      <c r="C756" s="19"/>
      <c r="D756" s="19"/>
      <c r="E756" s="19"/>
      <c r="F756" s="19"/>
    </row>
    <row r="757" spans="1:6" ht="15" customHeight="1">
      <c r="A757" s="19" t="s">
        <v>405</v>
      </c>
      <c r="B757" s="19"/>
      <c r="C757" s="19"/>
      <c r="D757" s="19"/>
      <c r="E757" s="19"/>
      <c r="F757" s="19"/>
    </row>
    <row r="758" spans="1:6" ht="15" customHeight="1">
      <c r="A758" s="19" t="s">
        <v>185</v>
      </c>
      <c r="B758" s="19"/>
      <c r="C758" s="19"/>
      <c r="D758" s="19"/>
      <c r="E758" s="19"/>
      <c r="F758" s="19"/>
    </row>
    <row r="759" spans="1:6" ht="15" customHeight="1">
      <c r="A759" s="19" t="s">
        <v>187</v>
      </c>
      <c r="B759" s="19"/>
      <c r="C759" s="19"/>
      <c r="D759" s="19"/>
      <c r="E759" s="19"/>
      <c r="F759" s="19"/>
    </row>
    <row r="760" spans="1:6" ht="15" customHeight="1">
      <c r="A760" s="19" t="s">
        <v>406</v>
      </c>
      <c r="B760" s="19"/>
      <c r="C760" s="19"/>
      <c r="D760" s="19"/>
      <c r="E760" s="19"/>
      <c r="F760" s="19"/>
    </row>
    <row r="761" spans="1:6" ht="15" customHeight="1">
      <c r="A761" s="19" t="s">
        <v>407</v>
      </c>
      <c r="B761" s="19"/>
      <c r="C761" s="19"/>
      <c r="D761" s="19"/>
      <c r="E761" s="19"/>
      <c r="F761" s="19"/>
    </row>
    <row r="762" spans="1:6" ht="15" customHeight="1">
      <c r="A762" s="19" t="s">
        <v>293</v>
      </c>
      <c r="B762" s="19"/>
      <c r="C762" s="19"/>
      <c r="D762" s="19"/>
      <c r="E762" s="19"/>
      <c r="F762" s="19"/>
    </row>
    <row r="763" spans="1:6" ht="15" customHeight="1">
      <c r="A763" s="19" t="s">
        <v>294</v>
      </c>
      <c r="B763" s="19"/>
      <c r="C763" s="19"/>
      <c r="D763" s="19"/>
      <c r="E763" s="19"/>
      <c r="F763" s="19"/>
    </row>
    <row r="764" spans="1:6" ht="15" customHeight="1">
      <c r="A764" s="19" t="s">
        <v>312</v>
      </c>
      <c r="B764" s="19"/>
      <c r="C764" s="19"/>
      <c r="D764" s="19"/>
      <c r="E764" s="19"/>
      <c r="F764" s="19"/>
    </row>
    <row r="765" spans="1:6" ht="15" customHeight="1">
      <c r="A765" s="19" t="s">
        <v>313</v>
      </c>
      <c r="B765" s="19"/>
      <c r="C765" s="19"/>
      <c r="D765" s="19"/>
      <c r="E765" s="19"/>
      <c r="F765" s="19"/>
    </row>
    <row r="766" spans="1:6" ht="15" customHeight="1">
      <c r="A766" s="19" t="s">
        <v>198</v>
      </c>
      <c r="B766" s="19"/>
      <c r="C766" s="19"/>
      <c r="D766" s="19"/>
      <c r="E766" s="19"/>
      <c r="F766" s="19"/>
    </row>
    <row r="767" spans="1:6" ht="15" customHeight="1">
      <c r="A767" s="19" t="s">
        <v>200</v>
      </c>
      <c r="B767" s="19"/>
      <c r="C767" s="19"/>
      <c r="D767" s="19"/>
      <c r="E767" s="19"/>
      <c r="F767" s="19"/>
    </row>
    <row r="768" spans="1:6" ht="15" customHeight="1">
      <c r="A768" s="19" t="s">
        <v>237</v>
      </c>
      <c r="B768" s="19"/>
      <c r="C768" s="19"/>
      <c r="D768" s="19"/>
      <c r="E768" s="19"/>
      <c r="F768" s="19"/>
    </row>
    <row r="769" spans="1:6" ht="15" customHeight="1">
      <c r="A769" s="19" t="s">
        <v>238</v>
      </c>
      <c r="B769" s="19"/>
      <c r="C769" s="19"/>
      <c r="D769" s="19"/>
      <c r="E769" s="19"/>
      <c r="F769" s="19"/>
    </row>
    <row r="770" spans="1:6" ht="15" customHeight="1">
      <c r="A770" s="19" t="s">
        <v>205</v>
      </c>
      <c r="B770" s="19"/>
      <c r="C770" s="19"/>
      <c r="D770" s="19"/>
      <c r="E770" s="19"/>
      <c r="F770" s="19"/>
    </row>
    <row r="771" spans="1:6" ht="15" customHeight="1">
      <c r="A771" s="19" t="s">
        <v>365</v>
      </c>
      <c r="B771" s="19"/>
      <c r="C771" s="19"/>
      <c r="D771" s="19"/>
      <c r="E771" s="19"/>
      <c r="F771" s="19"/>
    </row>
    <row r="772" spans="1:6" ht="15" customHeight="1">
      <c r="A772" s="19" t="s">
        <v>209</v>
      </c>
      <c r="B772" s="19"/>
      <c r="C772" s="19"/>
      <c r="D772" s="19"/>
      <c r="E772" s="19"/>
      <c r="F772" s="19"/>
    </row>
    <row r="773" spans="1:6" ht="15" customHeight="1">
      <c r="A773" s="19" t="s">
        <v>211</v>
      </c>
      <c r="B773" s="19"/>
      <c r="C773" s="19"/>
      <c r="D773" s="19"/>
      <c r="E773" s="19"/>
      <c r="F773" s="19"/>
    </row>
    <row r="774" spans="1:6" ht="15" customHeight="1">
      <c r="A774" s="19" t="s">
        <v>430</v>
      </c>
      <c r="B774" s="19"/>
      <c r="C774" s="19"/>
      <c r="D774" s="19"/>
      <c r="E774" s="19"/>
      <c r="F774" s="19"/>
    </row>
    <row r="775" spans="1:6" ht="15" customHeight="1">
      <c r="A775" s="19" t="s">
        <v>431</v>
      </c>
      <c r="B775" s="19"/>
      <c r="C775" s="19"/>
      <c r="D775" s="19"/>
      <c r="E775" s="19"/>
      <c r="F775" s="19"/>
    </row>
    <row r="776" spans="1:6" ht="15" customHeight="1">
      <c r="A776" s="19" t="s">
        <v>432</v>
      </c>
      <c r="B776" s="19"/>
      <c r="C776" s="19"/>
      <c r="D776" s="19"/>
      <c r="E776" s="19"/>
      <c r="F776" s="19"/>
    </row>
    <row r="777" spans="1:6" ht="15" customHeight="1">
      <c r="A777" s="19" t="s">
        <v>433</v>
      </c>
      <c r="B777" s="19"/>
      <c r="C777" s="19"/>
      <c r="D777" s="19"/>
      <c r="E777" s="19"/>
      <c r="F777" s="19"/>
    </row>
    <row r="778" spans="1:6" ht="15" customHeight="1">
      <c r="A778" s="19" t="s">
        <v>220</v>
      </c>
      <c r="B778" s="19"/>
      <c r="C778" s="19"/>
      <c r="D778" s="19"/>
      <c r="E778" s="19"/>
      <c r="F778" s="19"/>
    </row>
    <row r="779" spans="1:6" ht="15" customHeight="1">
      <c r="A779" s="19" t="s">
        <v>434</v>
      </c>
      <c r="B779" s="19"/>
      <c r="C779" s="19"/>
      <c r="D779" s="19"/>
      <c r="E779" s="19"/>
      <c r="F779" s="19"/>
    </row>
    <row r="780" spans="1:6" ht="15" customHeight="1">
      <c r="A780" s="19" t="s">
        <v>144</v>
      </c>
      <c r="B780" s="19"/>
      <c r="C780" s="19"/>
      <c r="D780" s="19"/>
      <c r="E780" s="19"/>
      <c r="F780" s="19"/>
    </row>
    <row r="781" spans="1:6" ht="15" customHeight="1">
      <c r="A781" s="19" t="s">
        <v>245</v>
      </c>
      <c r="B781" s="19"/>
      <c r="C781" s="19"/>
      <c r="D781" s="19"/>
      <c r="E781" s="19"/>
      <c r="F781" s="19"/>
    </row>
    <row r="782" spans="1:6" ht="15" customHeight="1">
      <c r="A782" s="19" t="s">
        <v>223</v>
      </c>
      <c r="B782" s="19"/>
      <c r="C782" s="19"/>
      <c r="D782" s="19"/>
      <c r="E782" s="19"/>
      <c r="F782" s="19"/>
    </row>
    <row r="783" spans="1:6" ht="15" customHeight="1">
      <c r="A783" s="19" t="s">
        <v>435</v>
      </c>
      <c r="B783" s="19"/>
      <c r="C783" s="19"/>
      <c r="D783" s="19"/>
      <c r="E783" s="19"/>
      <c r="F783" s="19"/>
    </row>
    <row r="784" spans="1:6" ht="15" customHeight="1">
      <c r="A784" s="19" t="s">
        <v>436</v>
      </c>
      <c r="B784" s="19"/>
      <c r="C784" s="19"/>
      <c r="D784" s="19"/>
      <c r="E784" s="19"/>
      <c r="F784" s="19"/>
    </row>
    <row r="785" spans="1:6" ht="15" customHeight="1">
      <c r="A785" s="19" t="s">
        <v>426</v>
      </c>
      <c r="B785" s="19"/>
      <c r="C785" s="19"/>
      <c r="D785" s="19"/>
      <c r="E785" s="19"/>
      <c r="F785" s="19"/>
    </row>
    <row r="786" spans="1:6" ht="15" customHeight="1">
      <c r="A786" s="19" t="s">
        <v>437</v>
      </c>
      <c r="B786" s="19"/>
      <c r="C786" s="19"/>
      <c r="D786" s="19"/>
      <c r="E786" s="19"/>
      <c r="F786" s="19"/>
    </row>
    <row r="787" spans="1:6" ht="15" customHeight="1">
      <c r="A787" s="19" t="s">
        <v>438</v>
      </c>
      <c r="B787" s="19"/>
      <c r="C787" s="19"/>
      <c r="D787" s="19"/>
      <c r="E787" s="19"/>
      <c r="F787" s="19"/>
    </row>
    <row r="788" spans="1:6" ht="15" customHeight="1">
      <c r="A788" s="19" t="s">
        <v>323</v>
      </c>
      <c r="B788" s="19"/>
      <c r="C788" s="19"/>
      <c r="D788" s="19"/>
      <c r="E788" s="19"/>
      <c r="F788" s="19"/>
    </row>
    <row r="789" spans="1:6" ht="15" customHeight="1">
      <c r="A789" s="19" t="s">
        <v>287</v>
      </c>
      <c r="B789" s="19"/>
      <c r="C789" s="19"/>
      <c r="D789" s="19"/>
      <c r="E789" s="19"/>
      <c r="F789" s="19"/>
    </row>
    <row r="790" spans="1:6" ht="15" customHeight="1">
      <c r="A790" s="19" t="s">
        <v>228</v>
      </c>
      <c r="B790" s="19"/>
      <c r="C790" s="19"/>
      <c r="D790" s="19"/>
      <c r="E790" s="19"/>
      <c r="F790" s="19"/>
    </row>
    <row r="791" spans="1:6" ht="15" customHeight="1">
      <c r="A791" s="19" t="s">
        <v>439</v>
      </c>
      <c r="B791" s="19"/>
      <c r="C791" s="19"/>
      <c r="D791" s="19"/>
      <c r="E791" s="19"/>
      <c r="F791" s="19"/>
    </row>
    <row r="792" spans="1:6" ht="15" customHeight="1">
      <c r="A792" s="19" t="s">
        <v>440</v>
      </c>
      <c r="B792" s="19"/>
      <c r="C792" s="19"/>
      <c r="D792" s="19"/>
      <c r="E792" s="19"/>
      <c r="F792" s="19"/>
    </row>
    <row r="793" spans="1:6" ht="15" customHeight="1">
      <c r="A793" s="19" t="s">
        <v>441</v>
      </c>
      <c r="B793" s="19"/>
      <c r="C793" s="19"/>
      <c r="D793" s="19"/>
      <c r="E793" s="19"/>
      <c r="F793" s="19"/>
    </row>
    <row r="794" spans="1:6" ht="15" customHeight="1">
      <c r="A794" s="19" t="s">
        <v>385</v>
      </c>
      <c r="B794" s="19"/>
      <c r="C794" s="19"/>
      <c r="D794" s="19"/>
      <c r="E794" s="19"/>
      <c r="F794" s="19"/>
    </row>
    <row r="795" spans="1:6" ht="15" customHeight="1">
      <c r="A795" s="19" t="s">
        <v>177</v>
      </c>
      <c r="B795" s="19"/>
      <c r="C795" s="19"/>
      <c r="D795" s="19"/>
      <c r="E795" s="19"/>
      <c r="F795" s="19"/>
    </row>
    <row r="796" spans="1:6" ht="15" customHeight="1">
      <c r="A796" s="19" t="s">
        <v>179</v>
      </c>
      <c r="B796" s="19"/>
      <c r="C796" s="19"/>
      <c r="D796" s="19"/>
      <c r="E796" s="19"/>
      <c r="F796" s="19"/>
    </row>
    <row r="797" spans="1:6" ht="15" customHeight="1">
      <c r="A797" s="19" t="s">
        <v>181</v>
      </c>
      <c r="B797" s="19"/>
      <c r="C797" s="19"/>
      <c r="D797" s="19"/>
      <c r="E797" s="19"/>
      <c r="F797" s="19"/>
    </row>
    <row r="798" spans="1:6" ht="15" customHeight="1">
      <c r="A798" s="19" t="s">
        <v>183</v>
      </c>
      <c r="B798" s="19"/>
      <c r="C798" s="19"/>
      <c r="D798" s="19"/>
      <c r="E798" s="19"/>
      <c r="F798" s="19"/>
    </row>
    <row r="799" spans="1:6" ht="15" customHeight="1">
      <c r="A799" s="19" t="s">
        <v>185</v>
      </c>
      <c r="B799" s="19"/>
      <c r="C799" s="19"/>
      <c r="D799" s="19"/>
      <c r="E799" s="19"/>
      <c r="F799" s="19"/>
    </row>
    <row r="800" spans="1:6" ht="15" customHeight="1">
      <c r="A800" s="19" t="s">
        <v>187</v>
      </c>
      <c r="B800" s="19"/>
      <c r="C800" s="19"/>
      <c r="D800" s="19"/>
      <c r="E800" s="19"/>
      <c r="F800" s="19"/>
    </row>
    <row r="801" spans="1:6" ht="15" customHeight="1">
      <c r="A801" s="19" t="s">
        <v>406</v>
      </c>
      <c r="B801" s="19"/>
      <c r="C801" s="19"/>
      <c r="D801" s="19"/>
      <c r="E801" s="19"/>
      <c r="F801" s="19"/>
    </row>
    <row r="802" spans="1:6" ht="15" customHeight="1">
      <c r="A802" s="19" t="s">
        <v>407</v>
      </c>
      <c r="B802" s="19"/>
      <c r="C802" s="19"/>
      <c r="D802" s="19"/>
      <c r="E802" s="19"/>
      <c r="F802" s="19"/>
    </row>
    <row r="803" spans="1:6" ht="15" customHeight="1">
      <c r="A803" s="19" t="s">
        <v>293</v>
      </c>
      <c r="B803" s="19"/>
      <c r="C803" s="19"/>
      <c r="D803" s="19"/>
      <c r="E803" s="19"/>
      <c r="F803" s="19"/>
    </row>
    <row r="804" spans="1:6" ht="15" customHeight="1">
      <c r="A804" s="19" t="s">
        <v>294</v>
      </c>
      <c r="B804" s="19"/>
      <c r="C804" s="19"/>
      <c r="D804" s="19"/>
      <c r="E804" s="19"/>
      <c r="F804" s="19"/>
    </row>
    <row r="805" spans="1:6" ht="15" customHeight="1">
      <c r="A805" s="19" t="s">
        <v>235</v>
      </c>
      <c r="B805" s="19"/>
      <c r="C805" s="19"/>
      <c r="D805" s="19"/>
      <c r="E805" s="19"/>
      <c r="F805" s="19"/>
    </row>
    <row r="806" spans="1:6" ht="15" customHeight="1">
      <c r="A806" s="19" t="s">
        <v>236</v>
      </c>
      <c r="B806" s="19"/>
      <c r="C806" s="19"/>
      <c r="D806" s="19"/>
      <c r="E806" s="19"/>
      <c r="F806" s="19"/>
    </row>
    <row r="807" spans="1:6" ht="15" customHeight="1">
      <c r="A807" s="19" t="s">
        <v>258</v>
      </c>
      <c r="B807" s="19"/>
      <c r="C807" s="19"/>
      <c r="D807" s="19"/>
      <c r="E807" s="19"/>
      <c r="F807" s="19"/>
    </row>
    <row r="808" spans="1:6" ht="15" customHeight="1">
      <c r="A808" s="19" t="s">
        <v>259</v>
      </c>
      <c r="B808" s="19"/>
      <c r="C808" s="19"/>
      <c r="D808" s="19"/>
      <c r="E808" s="19"/>
      <c r="F808" s="19"/>
    </row>
    <row r="809" spans="1:6" ht="15" customHeight="1">
      <c r="A809" s="19" t="s">
        <v>237</v>
      </c>
      <c r="B809" s="19"/>
      <c r="C809" s="19"/>
      <c r="D809" s="19"/>
      <c r="E809" s="19"/>
      <c r="F809" s="19"/>
    </row>
    <row r="810" spans="1:6" ht="15" customHeight="1">
      <c r="A810" s="19" t="s">
        <v>238</v>
      </c>
      <c r="B810" s="19"/>
      <c r="C810" s="19"/>
      <c r="D810" s="19"/>
      <c r="E810" s="19"/>
      <c r="F810" s="19"/>
    </row>
    <row r="811" spans="1:6" ht="15" customHeight="1">
      <c r="A811" s="19" t="s">
        <v>205</v>
      </c>
      <c r="B811" s="19"/>
      <c r="C811" s="19"/>
      <c r="D811" s="19"/>
      <c r="E811" s="19"/>
      <c r="F811" s="19"/>
    </row>
    <row r="812" spans="1:6" ht="15" customHeight="1">
      <c r="A812" s="19" t="s">
        <v>365</v>
      </c>
      <c r="B812" s="19"/>
      <c r="C812" s="19"/>
      <c r="D812" s="19"/>
      <c r="E812" s="19"/>
      <c r="F812" s="19"/>
    </row>
    <row r="813" spans="1:6" ht="15" customHeight="1">
      <c r="A813" s="19" t="s">
        <v>209</v>
      </c>
      <c r="B813" s="19"/>
      <c r="C813" s="19"/>
      <c r="D813" s="19"/>
      <c r="E813" s="19"/>
      <c r="F813" s="19"/>
    </row>
    <row r="814" spans="1:6" ht="15" customHeight="1">
      <c r="A814" s="19" t="s">
        <v>211</v>
      </c>
      <c r="B814" s="19"/>
      <c r="C814" s="19"/>
      <c r="D814" s="19"/>
      <c r="E814" s="19"/>
      <c r="F814" s="19"/>
    </row>
    <row r="815" spans="1:6" ht="15" customHeight="1">
      <c r="A815" s="19" t="s">
        <v>239</v>
      </c>
      <c r="B815" s="19"/>
      <c r="C815" s="19"/>
      <c r="D815" s="19"/>
      <c r="E815" s="19"/>
      <c r="F815" s="19"/>
    </row>
    <row r="816" spans="1:6" ht="15" customHeight="1">
      <c r="A816" s="19" t="s">
        <v>240</v>
      </c>
      <c r="B816" s="19"/>
      <c r="C816" s="19"/>
      <c r="D816" s="19"/>
      <c r="E816" s="19"/>
      <c r="F816" s="19"/>
    </row>
    <row r="817" spans="1:6" ht="15" customHeight="1">
      <c r="A817" s="19" t="s">
        <v>442</v>
      </c>
      <c r="B817" s="19"/>
      <c r="C817" s="19"/>
      <c r="D817" s="19"/>
      <c r="E817" s="19"/>
      <c r="F817" s="19"/>
    </row>
    <row r="818" spans="1:6" ht="15" customHeight="1">
      <c r="A818" s="19" t="s">
        <v>443</v>
      </c>
      <c r="B818" s="19"/>
      <c r="C818" s="19"/>
      <c r="D818" s="19"/>
      <c r="E818" s="19"/>
      <c r="F818" s="19"/>
    </row>
    <row r="819" spans="1:6" ht="15" customHeight="1">
      <c r="A819" s="19" t="s">
        <v>345</v>
      </c>
      <c r="B819" s="19"/>
      <c r="C819" s="19"/>
      <c r="D819" s="19"/>
      <c r="E819" s="19"/>
      <c r="F819" s="19"/>
    </row>
    <row r="820" spans="1:6" ht="15" customHeight="1">
      <c r="A820" s="19" t="s">
        <v>444</v>
      </c>
      <c r="B820" s="19"/>
      <c r="C820" s="19"/>
      <c r="D820" s="19"/>
      <c r="E820" s="19"/>
      <c r="F820" s="19"/>
    </row>
    <row r="821" spans="1:6" ht="15" customHeight="1">
      <c r="A821" s="19" t="s">
        <v>144</v>
      </c>
      <c r="B821" s="19"/>
      <c r="C821" s="19"/>
      <c r="D821" s="19"/>
      <c r="E821" s="19"/>
      <c r="F821" s="19"/>
    </row>
    <row r="822" spans="1:6" ht="15" customHeight="1">
      <c r="A822" s="19" t="s">
        <v>245</v>
      </c>
      <c r="B822" s="19"/>
      <c r="C822" s="19"/>
      <c r="D822" s="19"/>
      <c r="E822" s="19"/>
      <c r="F822" s="19"/>
    </row>
    <row r="823" spans="1:6" ht="15" customHeight="1">
      <c r="A823" s="19" t="s">
        <v>223</v>
      </c>
      <c r="B823" s="19"/>
      <c r="C823" s="19"/>
      <c r="D823" s="19"/>
      <c r="E823" s="19"/>
      <c r="F823" s="19"/>
    </row>
    <row r="824" spans="1:6" ht="15" customHeight="1">
      <c r="A824" s="19" t="s">
        <v>445</v>
      </c>
      <c r="B824" s="19"/>
      <c r="C824" s="19"/>
      <c r="D824" s="19"/>
      <c r="E824" s="19"/>
      <c r="F824" s="19"/>
    </row>
    <row r="825" spans="1:6" ht="15" customHeight="1">
      <c r="A825" s="19" t="s">
        <v>320</v>
      </c>
      <c r="B825" s="19"/>
      <c r="C825" s="19"/>
      <c r="D825" s="19"/>
      <c r="E825" s="19"/>
      <c r="F825" s="19"/>
    </row>
    <row r="826" spans="1:6" ht="15" customHeight="1">
      <c r="A826" s="19" t="s">
        <v>400</v>
      </c>
      <c r="B826" s="19"/>
      <c r="C826" s="19"/>
      <c r="D826" s="19"/>
      <c r="E826" s="19"/>
      <c r="F826" s="19"/>
    </row>
    <row r="827" spans="1:6" ht="15" customHeight="1">
      <c r="A827" s="19" t="s">
        <v>446</v>
      </c>
      <c r="B827" s="19"/>
      <c r="C827" s="19"/>
      <c r="D827" s="19"/>
      <c r="E827" s="19"/>
      <c r="F827" s="19"/>
    </row>
    <row r="828" spans="1:6" ht="15" customHeight="1">
      <c r="A828" s="19" t="s">
        <v>306</v>
      </c>
      <c r="B828" s="19"/>
      <c r="C828" s="19"/>
      <c r="D828" s="19"/>
      <c r="E828" s="19"/>
      <c r="F828" s="19"/>
    </row>
    <row r="829" spans="1:6" ht="15" customHeight="1">
      <c r="A829" s="19" t="s">
        <v>418</v>
      </c>
      <c r="B829" s="19"/>
      <c r="C829" s="19"/>
      <c r="D829" s="19"/>
      <c r="E829" s="19"/>
      <c r="F829" s="19"/>
    </row>
    <row r="830" spans="1:6" ht="15" customHeight="1">
      <c r="A830" s="19" t="s">
        <v>287</v>
      </c>
      <c r="B830" s="19"/>
      <c r="C830" s="19"/>
      <c r="D830" s="19"/>
      <c r="E830" s="19"/>
      <c r="F830" s="19"/>
    </row>
    <row r="831" spans="1:6" ht="15" customHeight="1">
      <c r="A831" s="19" t="s">
        <v>167</v>
      </c>
      <c r="B831" s="19"/>
      <c r="C831" s="19"/>
      <c r="D831" s="19"/>
      <c r="E831" s="19"/>
      <c r="F831" s="19"/>
    </row>
    <row r="832" spans="1:6" ht="15" customHeight="1">
      <c r="A832" s="19" t="s">
        <v>229</v>
      </c>
      <c r="B832" s="19"/>
      <c r="C832" s="19"/>
      <c r="D832" s="19"/>
      <c r="E832" s="19"/>
      <c r="F832" s="19"/>
    </row>
    <row r="833" spans="1:6" ht="15" customHeight="1">
      <c r="A833" s="19" t="s">
        <v>447</v>
      </c>
      <c r="B833" s="19"/>
      <c r="C833" s="19"/>
      <c r="D833" s="19"/>
      <c r="E833" s="19"/>
      <c r="F833" s="19"/>
    </row>
    <row r="834" spans="1:6" ht="15" customHeight="1">
      <c r="A834" s="19" t="s">
        <v>448</v>
      </c>
      <c r="B834" s="19"/>
      <c r="C834" s="19"/>
      <c r="D834" s="19"/>
      <c r="E834" s="19"/>
      <c r="F834" s="19"/>
    </row>
    <row r="835" spans="1:6" ht="15" customHeight="1">
      <c r="A835" s="19" t="s">
        <v>449</v>
      </c>
      <c r="B835" s="19"/>
      <c r="C835" s="19"/>
      <c r="D835" s="19"/>
      <c r="E835" s="19"/>
      <c r="F835" s="19"/>
    </row>
    <row r="836" spans="1:6" ht="15" customHeight="1">
      <c r="A836" s="19" t="s">
        <v>177</v>
      </c>
      <c r="B836" s="19"/>
      <c r="C836" s="19"/>
      <c r="D836" s="19"/>
      <c r="E836" s="19"/>
      <c r="F836" s="19"/>
    </row>
    <row r="837" spans="1:6" ht="15" customHeight="1">
      <c r="A837" s="19" t="s">
        <v>179</v>
      </c>
      <c r="B837" s="19"/>
      <c r="C837" s="19"/>
      <c r="D837" s="19"/>
      <c r="E837" s="19"/>
      <c r="F837" s="19"/>
    </row>
    <row r="838" spans="1:6" ht="15" customHeight="1">
      <c r="A838" s="19" t="s">
        <v>181</v>
      </c>
      <c r="B838" s="19"/>
      <c r="C838" s="19"/>
      <c r="D838" s="19"/>
      <c r="E838" s="19"/>
      <c r="F838" s="19"/>
    </row>
    <row r="839" spans="1:6" ht="15" customHeight="1">
      <c r="A839" s="19" t="s">
        <v>450</v>
      </c>
      <c r="B839" s="19"/>
      <c r="C839" s="19"/>
      <c r="D839" s="19"/>
      <c r="E839" s="19"/>
      <c r="F839" s="19"/>
    </row>
    <row r="840" spans="1:6" ht="15" customHeight="1">
      <c r="A840" s="19" t="s">
        <v>185</v>
      </c>
      <c r="B840" s="19"/>
      <c r="C840" s="19"/>
      <c r="D840" s="19"/>
      <c r="E840" s="19"/>
      <c r="F840" s="19"/>
    </row>
    <row r="841" spans="1:6" ht="15" customHeight="1">
      <c r="A841" s="19" t="s">
        <v>187</v>
      </c>
      <c r="B841" s="19"/>
      <c r="C841" s="19"/>
      <c r="D841" s="19"/>
      <c r="E841" s="19"/>
      <c r="F841" s="19"/>
    </row>
    <row r="842" spans="1:6" ht="15" customHeight="1">
      <c r="A842" s="19" t="s">
        <v>189</v>
      </c>
      <c r="B842" s="19"/>
      <c r="C842" s="19"/>
      <c r="D842" s="19"/>
      <c r="E842" s="19"/>
      <c r="F842" s="19"/>
    </row>
    <row r="843" spans="1:6" ht="15" customHeight="1">
      <c r="A843" s="19" t="s">
        <v>191</v>
      </c>
      <c r="B843" s="19"/>
      <c r="C843" s="19"/>
      <c r="D843" s="19"/>
      <c r="E843" s="19"/>
      <c r="F843" s="19"/>
    </row>
    <row r="844" spans="1:6" ht="15" customHeight="1">
      <c r="A844" s="19" t="s">
        <v>293</v>
      </c>
      <c r="B844" s="19"/>
      <c r="C844" s="19"/>
      <c r="D844" s="19"/>
      <c r="E844" s="19"/>
      <c r="F844" s="19"/>
    </row>
    <row r="845" spans="1:6" ht="15" customHeight="1">
      <c r="A845" s="19" t="s">
        <v>294</v>
      </c>
      <c r="B845" s="19"/>
      <c r="C845" s="19"/>
      <c r="D845" s="19"/>
      <c r="E845" s="19"/>
      <c r="F845" s="19"/>
    </row>
    <row r="846" spans="1:6" ht="15" customHeight="1">
      <c r="A846" s="19" t="s">
        <v>235</v>
      </c>
      <c r="B846" s="19"/>
      <c r="C846" s="19"/>
      <c r="D846" s="19"/>
      <c r="E846" s="19"/>
      <c r="F846" s="19"/>
    </row>
    <row r="847" spans="1:6" ht="15" customHeight="1">
      <c r="A847" s="19" t="s">
        <v>236</v>
      </c>
      <c r="B847" s="19"/>
      <c r="C847" s="19"/>
      <c r="D847" s="19"/>
      <c r="E847" s="19"/>
      <c r="F847" s="19"/>
    </row>
    <row r="848" spans="1:6" ht="15" customHeight="1">
      <c r="A848" s="19" t="s">
        <v>295</v>
      </c>
      <c r="B848" s="19"/>
      <c r="C848" s="19"/>
      <c r="D848" s="19"/>
      <c r="E848" s="19"/>
      <c r="F848" s="19"/>
    </row>
    <row r="849" spans="1:6" ht="15" customHeight="1">
      <c r="A849" s="19" t="s">
        <v>296</v>
      </c>
      <c r="B849" s="19"/>
      <c r="C849" s="19"/>
      <c r="D849" s="19"/>
      <c r="E849" s="19"/>
      <c r="F849" s="19"/>
    </row>
    <row r="850" spans="1:6" ht="15" customHeight="1">
      <c r="A850" s="19" t="s">
        <v>237</v>
      </c>
      <c r="B850" s="19"/>
      <c r="C850" s="19"/>
      <c r="D850" s="19"/>
      <c r="E850" s="19"/>
      <c r="F850" s="19"/>
    </row>
    <row r="851" spans="1:6" ht="15" customHeight="1">
      <c r="A851" s="19" t="s">
        <v>238</v>
      </c>
      <c r="B851" s="19"/>
      <c r="C851" s="19"/>
      <c r="D851" s="19"/>
      <c r="E851" s="19"/>
      <c r="F851" s="19"/>
    </row>
    <row r="852" spans="1:6" ht="15" customHeight="1">
      <c r="A852" s="19" t="s">
        <v>205</v>
      </c>
      <c r="B852" s="19"/>
      <c r="C852" s="19"/>
      <c r="D852" s="19"/>
      <c r="E852" s="19"/>
      <c r="F852" s="19"/>
    </row>
    <row r="853" spans="1:6" ht="15" customHeight="1">
      <c r="A853" s="19" t="s">
        <v>209</v>
      </c>
      <c r="B853" s="19"/>
      <c r="C853" s="19"/>
      <c r="D853" s="19"/>
      <c r="E853" s="19"/>
      <c r="F853" s="19"/>
    </row>
    <row r="854" spans="1:6" ht="15" customHeight="1">
      <c r="A854" s="19" t="s">
        <v>211</v>
      </c>
      <c r="B854" s="19"/>
      <c r="C854" s="19"/>
      <c r="D854" s="19"/>
      <c r="E854" s="19"/>
      <c r="F854" s="19"/>
    </row>
    <row r="855" spans="1:6" ht="15" customHeight="1">
      <c r="A855" s="19" t="s">
        <v>213</v>
      </c>
      <c r="B855" s="19"/>
      <c r="C855" s="19"/>
      <c r="D855" s="19"/>
      <c r="E855" s="19"/>
      <c r="F855" s="19"/>
    </row>
    <row r="856" spans="1:6" ht="15" customHeight="1">
      <c r="A856" s="19" t="s">
        <v>451</v>
      </c>
      <c r="B856" s="19"/>
      <c r="C856" s="19"/>
      <c r="D856" s="19"/>
      <c r="E856" s="19"/>
      <c r="F856" s="19"/>
    </row>
    <row r="857" spans="1:6" ht="15" customHeight="1">
      <c r="A857" s="19" t="s">
        <v>452</v>
      </c>
      <c r="B857" s="19"/>
      <c r="C857" s="19"/>
      <c r="D857" s="19"/>
      <c r="E857" s="19"/>
      <c r="F857" s="19"/>
    </row>
    <row r="858" spans="1:6" ht="15" customHeight="1">
      <c r="A858" s="19" t="s">
        <v>453</v>
      </c>
      <c r="B858" s="19"/>
      <c r="C858" s="19"/>
      <c r="D858" s="19"/>
      <c r="E858" s="19"/>
      <c r="F858" s="19"/>
    </row>
    <row r="859" spans="1:6" ht="15" customHeight="1">
      <c r="A859" s="19" t="s">
        <v>335</v>
      </c>
      <c r="B859" s="19"/>
      <c r="C859" s="19"/>
      <c r="D859" s="19"/>
      <c r="E859" s="19"/>
      <c r="F859" s="19"/>
    </row>
    <row r="860" spans="1:6" ht="15" customHeight="1">
      <c r="A860" s="19" t="s">
        <v>454</v>
      </c>
      <c r="B860" s="19"/>
      <c r="C860" s="19"/>
      <c r="D860" s="19"/>
      <c r="E860" s="19"/>
      <c r="F860" s="19"/>
    </row>
    <row r="861" spans="1:6" ht="15" customHeight="1">
      <c r="A861" s="19" t="s">
        <v>144</v>
      </c>
      <c r="B861" s="19"/>
      <c r="C861" s="19"/>
      <c r="D861" s="19"/>
      <c r="E861" s="19"/>
      <c r="F861" s="19"/>
    </row>
    <row r="862" spans="1:6" ht="15" customHeight="1">
      <c r="A862" s="19" t="s">
        <v>222</v>
      </c>
      <c r="B862" s="19"/>
      <c r="C862" s="19"/>
      <c r="D862" s="19"/>
      <c r="E862" s="19"/>
      <c r="F862" s="19"/>
    </row>
    <row r="863" spans="1:6" ht="15" customHeight="1">
      <c r="A863" s="19" t="s">
        <v>223</v>
      </c>
      <c r="B863" s="19"/>
      <c r="C863" s="19"/>
      <c r="D863" s="19"/>
      <c r="E863" s="19"/>
      <c r="F863" s="19"/>
    </row>
    <row r="864" spans="1:6" ht="15" customHeight="1">
      <c r="A864" s="19" t="s">
        <v>357</v>
      </c>
      <c r="B864" s="19"/>
      <c r="C864" s="19"/>
      <c r="D864" s="19"/>
      <c r="E864" s="19"/>
      <c r="F864" s="19"/>
    </row>
    <row r="865" spans="1:6" ht="15" customHeight="1">
      <c r="A865" s="19" t="s">
        <v>224</v>
      </c>
      <c r="B865" s="19"/>
      <c r="C865" s="19"/>
      <c r="D865" s="19"/>
      <c r="E865" s="19"/>
      <c r="F865" s="19"/>
    </row>
    <row r="866" spans="1:6" ht="15" customHeight="1">
      <c r="A866" s="19" t="s">
        <v>321</v>
      </c>
      <c r="B866" s="19"/>
      <c r="C866" s="19"/>
      <c r="D866" s="19"/>
      <c r="E866" s="19"/>
      <c r="F866" s="19"/>
    </row>
    <row r="867" spans="1:6" ht="15" customHeight="1">
      <c r="A867" s="19" t="s">
        <v>455</v>
      </c>
      <c r="B867" s="19"/>
      <c r="C867" s="19"/>
      <c r="D867" s="19"/>
      <c r="E867" s="19"/>
      <c r="F867" s="19"/>
    </row>
    <row r="868" spans="1:6" ht="15" customHeight="1">
      <c r="A868" s="19" t="s">
        <v>359</v>
      </c>
      <c r="B868" s="19"/>
      <c r="C868" s="19"/>
      <c r="D868" s="19"/>
      <c r="E868" s="19"/>
      <c r="F868" s="19"/>
    </row>
    <row r="869" spans="1:6" ht="15" customHeight="1">
      <c r="A869" s="19" t="s">
        <v>323</v>
      </c>
      <c r="B869" s="19"/>
      <c r="C869" s="19"/>
      <c r="D869" s="19"/>
      <c r="E869" s="19"/>
      <c r="F869" s="19"/>
    </row>
    <row r="870" spans="1:6" ht="15" customHeight="1">
      <c r="A870" s="19" t="s">
        <v>287</v>
      </c>
      <c r="B870" s="19"/>
      <c r="C870" s="19"/>
      <c r="D870" s="19"/>
      <c r="E870" s="19"/>
      <c r="F870" s="19"/>
    </row>
    <row r="871" spans="1:6" ht="15" customHeight="1">
      <c r="A871" s="19" t="s">
        <v>228</v>
      </c>
      <c r="B871" s="19"/>
      <c r="C871" s="19"/>
      <c r="D871" s="19"/>
      <c r="E871" s="19"/>
      <c r="F871" s="19"/>
    </row>
    <row r="872" spans="1:6" ht="15" customHeight="1">
      <c r="A872" s="19" t="s">
        <v>401</v>
      </c>
      <c r="B872" s="19"/>
      <c r="C872" s="19"/>
      <c r="D872" s="19"/>
      <c r="E872" s="19"/>
      <c r="F872" s="19"/>
    </row>
    <row r="873" spans="1:6" ht="15" customHeight="1">
      <c r="A873" s="19" t="s">
        <v>456</v>
      </c>
      <c r="B873" s="19"/>
      <c r="C873" s="19"/>
      <c r="D873" s="19"/>
      <c r="E873" s="19"/>
      <c r="F873" s="19"/>
    </row>
    <row r="874" spans="1:6" ht="15" customHeight="1">
      <c r="A874" s="19" t="s">
        <v>457</v>
      </c>
      <c r="B874" s="19"/>
      <c r="C874" s="19"/>
      <c r="D874" s="19"/>
      <c r="E874" s="19"/>
      <c r="F874" s="19"/>
    </row>
    <row r="875" spans="1:6" ht="15" customHeight="1">
      <c r="A875" s="19" t="s">
        <v>458</v>
      </c>
      <c r="B875" s="19"/>
      <c r="C875" s="19"/>
      <c r="D875" s="19"/>
      <c r="E875" s="19"/>
      <c r="F875" s="19"/>
    </row>
    <row r="876" spans="1:6" ht="15" customHeight="1">
      <c r="A876" s="19" t="s">
        <v>177</v>
      </c>
      <c r="B876" s="19"/>
      <c r="C876" s="19"/>
      <c r="D876" s="19"/>
      <c r="E876" s="19"/>
      <c r="F876" s="19"/>
    </row>
    <row r="877" spans="1:6" ht="15" customHeight="1">
      <c r="A877" s="19" t="s">
        <v>179</v>
      </c>
      <c r="B877" s="19"/>
      <c r="C877" s="19"/>
      <c r="D877" s="19"/>
      <c r="E877" s="19"/>
      <c r="F877" s="19"/>
    </row>
    <row r="878" spans="1:6" ht="15" customHeight="1">
      <c r="A878" s="19" t="s">
        <v>181</v>
      </c>
      <c r="B878" s="19"/>
      <c r="C878" s="19"/>
      <c r="D878" s="19"/>
      <c r="E878" s="19"/>
      <c r="F878" s="19"/>
    </row>
    <row r="879" spans="1:6" ht="15" customHeight="1">
      <c r="A879" s="19" t="s">
        <v>405</v>
      </c>
      <c r="B879" s="19"/>
      <c r="C879" s="19"/>
      <c r="D879" s="19"/>
      <c r="E879" s="19"/>
      <c r="F879" s="19"/>
    </row>
    <row r="880" spans="1:6" ht="15" customHeight="1">
      <c r="A880" s="19" t="s">
        <v>185</v>
      </c>
      <c r="B880" s="19"/>
      <c r="C880" s="19"/>
      <c r="D880" s="19"/>
      <c r="E880" s="19"/>
      <c r="F880" s="19"/>
    </row>
    <row r="881" spans="1:6" ht="15" customHeight="1">
      <c r="A881" s="19" t="s">
        <v>187</v>
      </c>
      <c r="B881" s="19"/>
      <c r="C881" s="19"/>
      <c r="D881" s="19"/>
      <c r="E881" s="19"/>
      <c r="F881" s="19"/>
    </row>
    <row r="882" spans="1:6" ht="15" customHeight="1">
      <c r="A882" s="19" t="s">
        <v>363</v>
      </c>
      <c r="B882" s="19"/>
      <c r="C882" s="19"/>
      <c r="D882" s="19"/>
      <c r="E882" s="19"/>
      <c r="F882" s="19"/>
    </row>
    <row r="883" spans="1:6" ht="15" customHeight="1">
      <c r="A883" s="19" t="s">
        <v>364</v>
      </c>
      <c r="B883" s="19"/>
      <c r="C883" s="19"/>
      <c r="D883" s="19"/>
      <c r="E883" s="19"/>
      <c r="F883" s="19"/>
    </row>
    <row r="884" spans="1:6" ht="15" customHeight="1">
      <c r="A884" s="19" t="s">
        <v>293</v>
      </c>
      <c r="B884" s="19"/>
      <c r="C884" s="19"/>
      <c r="D884" s="19"/>
      <c r="E884" s="19"/>
      <c r="F884" s="19"/>
    </row>
    <row r="885" spans="1:6" ht="15" customHeight="1">
      <c r="A885" s="19" t="s">
        <v>294</v>
      </c>
      <c r="B885" s="19"/>
      <c r="C885" s="19"/>
      <c r="D885" s="19"/>
      <c r="E885" s="19"/>
      <c r="F885" s="19"/>
    </row>
    <row r="886" spans="1:6" ht="15" customHeight="1">
      <c r="A886" s="19" t="s">
        <v>272</v>
      </c>
      <c r="B886" s="19"/>
      <c r="C886" s="19"/>
      <c r="D886" s="19"/>
      <c r="E886" s="19"/>
      <c r="F886" s="19"/>
    </row>
    <row r="887" spans="1:6" ht="15" customHeight="1">
      <c r="A887" s="19" t="s">
        <v>273</v>
      </c>
      <c r="B887" s="19"/>
      <c r="C887" s="19"/>
      <c r="D887" s="19"/>
      <c r="E887" s="19"/>
      <c r="F887" s="19"/>
    </row>
    <row r="888" spans="1:6" ht="15" customHeight="1">
      <c r="A888" s="19" t="s">
        <v>408</v>
      </c>
      <c r="B888" s="19"/>
      <c r="C888" s="19"/>
      <c r="D888" s="19"/>
      <c r="E888" s="19"/>
      <c r="F888" s="19"/>
    </row>
    <row r="889" spans="1:6" ht="15" customHeight="1">
      <c r="A889" s="19" t="s">
        <v>409</v>
      </c>
      <c r="B889" s="19"/>
      <c r="C889" s="19"/>
      <c r="D889" s="19"/>
      <c r="E889" s="19"/>
      <c r="F889" s="19"/>
    </row>
    <row r="890" spans="1:6" ht="15" customHeight="1">
      <c r="A890" s="19" t="s">
        <v>237</v>
      </c>
      <c r="B890" s="19"/>
      <c r="C890" s="19"/>
      <c r="D890" s="19"/>
      <c r="E890" s="19"/>
      <c r="F890" s="19"/>
    </row>
    <row r="891" spans="1:6" ht="15" customHeight="1">
      <c r="A891" s="19" t="s">
        <v>238</v>
      </c>
      <c r="B891" s="19"/>
      <c r="C891" s="19"/>
      <c r="D891" s="19"/>
      <c r="E891" s="19"/>
      <c r="F891" s="19"/>
    </row>
    <row r="892" spans="1:6" ht="15" customHeight="1">
      <c r="A892" s="19" t="s">
        <v>205</v>
      </c>
      <c r="B892" s="19"/>
      <c r="C892" s="19"/>
      <c r="D892" s="19"/>
      <c r="E892" s="19"/>
      <c r="F892" s="19"/>
    </row>
    <row r="893" spans="1:6" ht="15" customHeight="1">
      <c r="A893" s="19" t="s">
        <v>459</v>
      </c>
      <c r="B893" s="19"/>
      <c r="C893" s="19"/>
      <c r="D893" s="19"/>
      <c r="E893" s="19"/>
      <c r="F893" s="19"/>
    </row>
    <row r="894" spans="1:6" ht="15" customHeight="1">
      <c r="A894" s="19" t="s">
        <v>209</v>
      </c>
      <c r="B894" s="19"/>
      <c r="C894" s="19"/>
      <c r="D894" s="19"/>
      <c r="E894" s="19"/>
      <c r="F894" s="19"/>
    </row>
    <row r="895" spans="1:6" ht="15" customHeight="1">
      <c r="A895" s="19" t="s">
        <v>211</v>
      </c>
      <c r="B895" s="19"/>
      <c r="C895" s="19"/>
      <c r="D895" s="19"/>
      <c r="E895" s="19"/>
      <c r="F895" s="19"/>
    </row>
    <row r="896" spans="1:6" ht="15" customHeight="1">
      <c r="A896" s="19" t="s">
        <v>366</v>
      </c>
      <c r="B896" s="19"/>
      <c r="C896" s="19"/>
      <c r="D896" s="19"/>
      <c r="E896" s="19"/>
      <c r="F896" s="19"/>
    </row>
    <row r="897" spans="1:6" ht="15" customHeight="1">
      <c r="A897" s="19" t="s">
        <v>240</v>
      </c>
      <c r="B897" s="19"/>
      <c r="C897" s="19"/>
      <c r="D897" s="19"/>
      <c r="E897" s="19"/>
      <c r="F897" s="19"/>
    </row>
    <row r="898" spans="1:6" ht="15" customHeight="1">
      <c r="A898" s="19" t="s">
        <v>276</v>
      </c>
      <c r="B898" s="19"/>
      <c r="C898" s="19"/>
      <c r="D898" s="19"/>
      <c r="E898" s="19"/>
      <c r="F898" s="19"/>
    </row>
    <row r="899" spans="1:6" ht="15" customHeight="1">
      <c r="A899" s="19" t="s">
        <v>277</v>
      </c>
      <c r="B899" s="19"/>
      <c r="C899" s="19"/>
      <c r="D899" s="19"/>
      <c r="E899" s="19"/>
      <c r="F899" s="19"/>
    </row>
    <row r="900" spans="1:6" ht="15" customHeight="1">
      <c r="A900" s="19" t="s">
        <v>278</v>
      </c>
      <c r="B900" s="19"/>
      <c r="C900" s="19"/>
      <c r="D900" s="19"/>
      <c r="E900" s="19"/>
      <c r="F900" s="19"/>
    </row>
    <row r="901" spans="1:6" ht="15" customHeight="1">
      <c r="A901" s="19" t="s">
        <v>279</v>
      </c>
      <c r="B901" s="19"/>
      <c r="C901" s="19"/>
      <c r="D901" s="19"/>
      <c r="E901" s="19"/>
      <c r="F901" s="19"/>
    </row>
    <row r="902" spans="1:6" ht="15" customHeight="1">
      <c r="A902" s="19" t="s">
        <v>144</v>
      </c>
      <c r="B902" s="19"/>
      <c r="C902" s="19"/>
      <c r="D902" s="19"/>
      <c r="E902" s="19"/>
      <c r="F902" s="19"/>
    </row>
    <row r="903" spans="1:6" ht="15" customHeight="1">
      <c r="A903" s="19" t="s">
        <v>280</v>
      </c>
      <c r="B903" s="19"/>
      <c r="C903" s="19"/>
      <c r="D903" s="19"/>
      <c r="E903" s="19"/>
      <c r="F903" s="19"/>
    </row>
    <row r="904" spans="1:6" ht="15" customHeight="1">
      <c r="A904" s="19" t="s">
        <v>223</v>
      </c>
      <c r="B904" s="19"/>
      <c r="C904" s="19"/>
      <c r="D904" s="19"/>
      <c r="E904" s="19"/>
      <c r="F904" s="19"/>
    </row>
    <row r="905" spans="1:6" ht="15" customHeight="1">
      <c r="A905" s="19" t="s">
        <v>281</v>
      </c>
      <c r="B905" s="19"/>
      <c r="C905" s="19"/>
      <c r="D905" s="19"/>
      <c r="E905" s="19"/>
      <c r="F905" s="19"/>
    </row>
    <row r="906" spans="1:6" ht="15" customHeight="1">
      <c r="A906" s="19" t="s">
        <v>282</v>
      </c>
      <c r="B906" s="19"/>
      <c r="C906" s="19"/>
      <c r="D906" s="19"/>
      <c r="E906" s="19"/>
      <c r="F906" s="19"/>
    </row>
    <row r="907" spans="1:6" ht="15" customHeight="1">
      <c r="A907" s="19" t="s">
        <v>283</v>
      </c>
      <c r="B907" s="19"/>
      <c r="C907" s="19"/>
      <c r="D907" s="19"/>
      <c r="E907" s="19"/>
      <c r="F907" s="19"/>
    </row>
    <row r="908" spans="1:6" ht="15" customHeight="1">
      <c r="A908" s="19" t="s">
        <v>284</v>
      </c>
      <c r="B908" s="19"/>
      <c r="C908" s="19"/>
      <c r="D908" s="19"/>
      <c r="E908" s="19"/>
      <c r="F908" s="19"/>
    </row>
    <row r="909" spans="1:6" ht="15" customHeight="1">
      <c r="A909" s="19" t="s">
        <v>285</v>
      </c>
      <c r="B909" s="19"/>
      <c r="C909" s="19"/>
      <c r="D909" s="19"/>
      <c r="E909" s="19"/>
      <c r="F909" s="19"/>
    </row>
    <row r="910" spans="1:6" ht="15" customHeight="1">
      <c r="A910" s="19" t="s">
        <v>286</v>
      </c>
      <c r="B910" s="19"/>
      <c r="C910" s="19"/>
      <c r="D910" s="19"/>
      <c r="E910" s="19"/>
      <c r="F910" s="19"/>
    </row>
    <row r="911" spans="1:6" ht="15" customHeight="1">
      <c r="A911" s="19" t="s">
        <v>287</v>
      </c>
      <c r="B911" s="19"/>
      <c r="C911" s="19"/>
      <c r="D911" s="19"/>
      <c r="E911" s="19"/>
      <c r="F911" s="19"/>
    </row>
    <row r="912" spans="1:6" ht="15" customHeight="1">
      <c r="A912" s="19" t="s">
        <v>288</v>
      </c>
      <c r="B912" s="19"/>
      <c r="C912" s="19"/>
      <c r="D912" s="19"/>
      <c r="E912" s="19"/>
      <c r="F912" s="19"/>
    </row>
    <row r="913" spans="1:6" ht="15" customHeight="1">
      <c r="A913" s="19" t="s">
        <v>289</v>
      </c>
      <c r="B913" s="19"/>
      <c r="C913" s="19"/>
      <c r="D913" s="19"/>
      <c r="E913" s="19"/>
      <c r="F913" s="19"/>
    </row>
    <row r="914" spans="1:6" ht="15" customHeight="1">
      <c r="A914" s="19" t="s">
        <v>290</v>
      </c>
      <c r="B914" s="19"/>
      <c r="C914" s="19"/>
      <c r="D914" s="19"/>
      <c r="E914" s="19"/>
      <c r="F914" s="19"/>
    </row>
    <row r="915" spans="1:6" ht="15" customHeight="1">
      <c r="A915" s="19" t="s">
        <v>291</v>
      </c>
      <c r="B915" s="19"/>
      <c r="C915" s="19"/>
      <c r="D915" s="19"/>
      <c r="E915" s="19"/>
      <c r="F915" s="19"/>
    </row>
    <row r="916" spans="1:6" ht="15" customHeight="1">
      <c r="A916" s="19" t="s">
        <v>292</v>
      </c>
      <c r="B916" s="19"/>
      <c r="C916" s="19"/>
      <c r="D916" s="19"/>
      <c r="E916" s="19"/>
      <c r="F916" s="19"/>
    </row>
    <row r="917" spans="1:6" ht="15" customHeight="1">
      <c r="A917" s="19" t="s">
        <v>177</v>
      </c>
      <c r="B917" s="19"/>
      <c r="C917" s="19"/>
      <c r="D917" s="19"/>
      <c r="E917" s="19"/>
      <c r="F917" s="19"/>
    </row>
    <row r="918" spans="1:6" ht="15" customHeight="1">
      <c r="A918" s="19" t="s">
        <v>179</v>
      </c>
      <c r="B918" s="19"/>
      <c r="C918" s="19"/>
      <c r="D918" s="19"/>
      <c r="E918" s="19"/>
      <c r="F918" s="19"/>
    </row>
    <row r="919" spans="1:6" ht="15" customHeight="1">
      <c r="A919" s="19" t="s">
        <v>181</v>
      </c>
      <c r="B919" s="19"/>
      <c r="C919" s="19"/>
      <c r="D919" s="19"/>
      <c r="E919" s="19"/>
      <c r="F919" s="19"/>
    </row>
    <row r="920" spans="1:6" ht="15" customHeight="1">
      <c r="A920" s="19" t="s">
        <v>183</v>
      </c>
      <c r="B920" s="19"/>
      <c r="C920" s="19"/>
      <c r="D920" s="19"/>
      <c r="E920" s="19"/>
      <c r="F920" s="19"/>
    </row>
    <row r="921" spans="1:6" ht="15" customHeight="1">
      <c r="A921" s="19" t="s">
        <v>185</v>
      </c>
      <c r="B921" s="19"/>
      <c r="C921" s="19"/>
      <c r="D921" s="19"/>
      <c r="E921" s="19"/>
      <c r="F921" s="19"/>
    </row>
    <row r="922" spans="1:6" ht="15" customHeight="1">
      <c r="A922" s="19" t="s">
        <v>187</v>
      </c>
      <c r="B922" s="19"/>
      <c r="C922" s="19"/>
      <c r="D922" s="19"/>
      <c r="E922" s="19"/>
      <c r="F922" s="19"/>
    </row>
    <row r="923" spans="1:6" ht="15" customHeight="1">
      <c r="A923" s="19" t="s">
        <v>189</v>
      </c>
      <c r="B923" s="19"/>
      <c r="C923" s="19"/>
      <c r="D923" s="19"/>
      <c r="E923" s="19"/>
      <c r="F923" s="19"/>
    </row>
    <row r="924" spans="1:6" ht="15" customHeight="1">
      <c r="A924" s="19" t="s">
        <v>191</v>
      </c>
      <c r="B924" s="19"/>
      <c r="C924" s="19"/>
      <c r="D924" s="19"/>
      <c r="E924" s="19"/>
      <c r="F924" s="19"/>
    </row>
    <row r="925" spans="1:6" ht="15" customHeight="1">
      <c r="A925" s="19" t="s">
        <v>293</v>
      </c>
      <c r="B925" s="19"/>
      <c r="C925" s="19"/>
      <c r="D925" s="19"/>
      <c r="E925" s="19"/>
      <c r="F925" s="19"/>
    </row>
    <row r="926" spans="1:6" ht="15" customHeight="1">
      <c r="A926" s="19" t="s">
        <v>294</v>
      </c>
      <c r="B926" s="19"/>
      <c r="C926" s="19"/>
      <c r="D926" s="19"/>
      <c r="E926" s="19"/>
      <c r="F926" s="19"/>
    </row>
    <row r="927" spans="1:6" ht="15" customHeight="1">
      <c r="A927" s="19" t="s">
        <v>195</v>
      </c>
      <c r="B927" s="19"/>
      <c r="C927" s="19"/>
      <c r="D927" s="19"/>
      <c r="E927" s="19"/>
      <c r="F927" s="19"/>
    </row>
    <row r="928" spans="1:6" ht="15" customHeight="1">
      <c r="A928" s="19" t="s">
        <v>197</v>
      </c>
      <c r="B928" s="19"/>
      <c r="C928" s="19"/>
      <c r="D928" s="19"/>
      <c r="E928" s="19"/>
      <c r="F928" s="19"/>
    </row>
    <row r="929" spans="1:6" ht="15" customHeight="1">
      <c r="A929" s="19" t="s">
        <v>295</v>
      </c>
      <c r="B929" s="19"/>
      <c r="C929" s="19"/>
      <c r="D929" s="19"/>
      <c r="E929" s="19"/>
      <c r="F929" s="19"/>
    </row>
    <row r="930" spans="1:6" ht="15" customHeight="1">
      <c r="A930" s="19" t="s">
        <v>296</v>
      </c>
      <c r="B930" s="19"/>
      <c r="C930" s="19"/>
      <c r="D930" s="19"/>
      <c r="E930" s="19"/>
      <c r="F930" s="19"/>
    </row>
    <row r="931" spans="1:6" ht="15" customHeight="1">
      <c r="A931" s="19" t="s">
        <v>297</v>
      </c>
      <c r="B931" s="19"/>
      <c r="C931" s="19"/>
      <c r="D931" s="19"/>
      <c r="E931" s="19"/>
      <c r="F931" s="19"/>
    </row>
    <row r="932" spans="1:6" ht="15" customHeight="1">
      <c r="A932" s="19" t="s">
        <v>298</v>
      </c>
      <c r="B932" s="19"/>
      <c r="C932" s="19"/>
      <c r="D932" s="19"/>
      <c r="E932" s="19"/>
      <c r="F932" s="19"/>
    </row>
    <row r="933" spans="1:6" ht="15" customHeight="1">
      <c r="A933" s="19" t="s">
        <v>205</v>
      </c>
      <c r="B933" s="19"/>
      <c r="C933" s="19"/>
      <c r="D933" s="19"/>
      <c r="E933" s="19"/>
      <c r="F933" s="19"/>
    </row>
    <row r="934" spans="1:6" ht="15" customHeight="1">
      <c r="A934" s="19" t="s">
        <v>299</v>
      </c>
      <c r="B934" s="19"/>
      <c r="C934" s="19"/>
      <c r="D934" s="19"/>
      <c r="E934" s="19"/>
      <c r="F934" s="19"/>
    </row>
    <row r="935" spans="1:6" ht="15" customHeight="1">
      <c r="A935" s="19" t="s">
        <v>209</v>
      </c>
      <c r="B935" s="19"/>
      <c r="C935" s="19"/>
      <c r="D935" s="19"/>
      <c r="E935" s="19"/>
      <c r="F935" s="19"/>
    </row>
    <row r="936" spans="1:6" ht="15" customHeight="1">
      <c r="A936" s="19" t="s">
        <v>211</v>
      </c>
      <c r="B936" s="19"/>
      <c r="C936" s="19"/>
      <c r="D936" s="19"/>
      <c r="E936" s="19"/>
      <c r="F936" s="19"/>
    </row>
    <row r="937" spans="1:6" ht="15" customHeight="1">
      <c r="A937" s="19" t="s">
        <v>300</v>
      </c>
      <c r="B937" s="19"/>
      <c r="C937" s="19"/>
      <c r="D937" s="19"/>
      <c r="E937" s="19"/>
      <c r="F937" s="19"/>
    </row>
    <row r="938" spans="1:6" ht="15" customHeight="1">
      <c r="A938" s="19" t="s">
        <v>240</v>
      </c>
      <c r="B938" s="19"/>
      <c r="C938" s="19"/>
      <c r="D938" s="19"/>
      <c r="E938" s="19"/>
      <c r="F938" s="19"/>
    </row>
    <row r="939" spans="1:6" ht="15" customHeight="1">
      <c r="A939" s="19" t="s">
        <v>460</v>
      </c>
      <c r="B939" s="19"/>
      <c r="C939" s="19"/>
      <c r="D939" s="19"/>
      <c r="E939" s="19"/>
      <c r="F939" s="19"/>
    </row>
    <row r="940" spans="1:6" ht="15" customHeight="1">
      <c r="A940" s="19" t="s">
        <v>461</v>
      </c>
      <c r="B940" s="19"/>
      <c r="C940" s="19"/>
      <c r="D940" s="19"/>
      <c r="E940" s="19"/>
      <c r="F940" s="19"/>
    </row>
    <row r="941" spans="1:6" ht="15" customHeight="1">
      <c r="A941" s="19" t="s">
        <v>220</v>
      </c>
      <c r="B941" s="19"/>
      <c r="C941" s="19"/>
      <c r="D941" s="19"/>
      <c r="E941" s="19"/>
      <c r="F941" s="19"/>
    </row>
    <row r="942" spans="1:6" ht="15" customHeight="1">
      <c r="A942" s="19" t="s">
        <v>462</v>
      </c>
      <c r="B942" s="19"/>
      <c r="C942" s="19"/>
      <c r="D942" s="19"/>
      <c r="E942" s="19"/>
      <c r="F942" s="19"/>
    </row>
    <row r="943" spans="1:6" ht="15" customHeight="1">
      <c r="A943" s="19" t="s">
        <v>144</v>
      </c>
      <c r="B943" s="19"/>
      <c r="C943" s="19"/>
      <c r="D943" s="19"/>
      <c r="E943" s="19"/>
      <c r="F943" s="19"/>
    </row>
    <row r="944" spans="1:6" ht="15" customHeight="1">
      <c r="A944" s="19" t="s">
        <v>147</v>
      </c>
      <c r="B944" s="19"/>
      <c r="C944" s="19"/>
      <c r="D944" s="19"/>
      <c r="E944" s="19"/>
      <c r="F944" s="19"/>
    </row>
    <row r="945" spans="1:6" ht="15" customHeight="1">
      <c r="A945" s="19" t="s">
        <v>223</v>
      </c>
      <c r="B945" s="19"/>
      <c r="C945" s="19"/>
      <c r="D945" s="19"/>
      <c r="E945" s="19"/>
      <c r="F945" s="19"/>
    </row>
    <row r="946" spans="1:6" ht="15" customHeight="1">
      <c r="A946" s="19" t="s">
        <v>463</v>
      </c>
      <c r="B946" s="19"/>
      <c r="C946" s="19"/>
      <c r="D946" s="19"/>
      <c r="E946" s="19"/>
      <c r="F946" s="19"/>
    </row>
    <row r="947" spans="1:6" ht="15" customHeight="1">
      <c r="A947" s="19" t="s">
        <v>320</v>
      </c>
      <c r="B947" s="19"/>
      <c r="C947" s="19"/>
      <c r="D947" s="19"/>
      <c r="E947" s="19"/>
      <c r="F947" s="19"/>
    </row>
    <row r="948" spans="1:6" ht="15" customHeight="1">
      <c r="A948" s="19" t="s">
        <v>321</v>
      </c>
      <c r="B948" s="19"/>
      <c r="C948" s="19"/>
      <c r="D948" s="19"/>
      <c r="E948" s="19"/>
      <c r="F948" s="19"/>
    </row>
    <row r="949" spans="1:6" ht="15" customHeight="1">
      <c r="A949" s="19" t="s">
        <v>284</v>
      </c>
      <c r="B949" s="19"/>
      <c r="C949" s="19"/>
      <c r="D949" s="19"/>
      <c r="E949" s="19"/>
      <c r="F949" s="19"/>
    </row>
    <row r="950" spans="1:6" ht="15" customHeight="1">
      <c r="A950" s="19" t="s">
        <v>417</v>
      </c>
      <c r="B950" s="19"/>
      <c r="C950" s="19"/>
      <c r="D950" s="19"/>
      <c r="E950" s="19"/>
      <c r="F950" s="19"/>
    </row>
    <row r="951" spans="1:6" ht="15" customHeight="1">
      <c r="A951" s="19" t="s">
        <v>323</v>
      </c>
      <c r="B951" s="19"/>
      <c r="C951" s="19"/>
      <c r="D951" s="19"/>
      <c r="E951" s="19"/>
      <c r="F951" s="19"/>
    </row>
    <row r="952" spans="1:6" ht="15" customHeight="1">
      <c r="A952" s="19" t="s">
        <v>287</v>
      </c>
      <c r="B952" s="19"/>
      <c r="C952" s="19"/>
      <c r="D952" s="19"/>
      <c r="E952" s="19"/>
      <c r="F952" s="19"/>
    </row>
    <row r="953" spans="1:6" ht="15" customHeight="1">
      <c r="A953" s="19" t="s">
        <v>382</v>
      </c>
      <c r="B953" s="19"/>
      <c r="C953" s="19"/>
      <c r="D953" s="19"/>
      <c r="E953" s="19"/>
      <c r="F953" s="19"/>
    </row>
    <row r="954" spans="1:6" ht="15" customHeight="1">
      <c r="A954" s="19" t="s">
        <v>338</v>
      </c>
      <c r="B954" s="19"/>
      <c r="C954" s="19"/>
      <c r="D954" s="19"/>
      <c r="E954" s="19"/>
      <c r="F954" s="19"/>
    </row>
    <row r="955" spans="1:6" ht="15" customHeight="1">
      <c r="A955" s="19" t="s">
        <v>464</v>
      </c>
      <c r="B955" s="19"/>
      <c r="C955" s="19"/>
      <c r="D955" s="19"/>
      <c r="E955" s="19"/>
      <c r="F955" s="19"/>
    </row>
    <row r="956" spans="1:6" ht="15" customHeight="1">
      <c r="A956" s="19" t="s">
        <v>465</v>
      </c>
      <c r="B956" s="19"/>
      <c r="C956" s="19"/>
      <c r="D956" s="19"/>
      <c r="E956" s="19"/>
      <c r="F956" s="19"/>
    </row>
    <row r="957" spans="1:6" ht="15" customHeight="1">
      <c r="A957" s="19" t="s">
        <v>327</v>
      </c>
      <c r="B957" s="19"/>
      <c r="C957" s="19"/>
      <c r="D957" s="19"/>
      <c r="E957" s="19"/>
      <c r="F957" s="19"/>
    </row>
    <row r="958" spans="1:6" ht="15" customHeight="1">
      <c r="A958" s="19" t="s">
        <v>177</v>
      </c>
      <c r="B958" s="19"/>
      <c r="C958" s="19"/>
      <c r="D958" s="19"/>
      <c r="E958" s="19"/>
      <c r="F958" s="19"/>
    </row>
    <row r="959" spans="1:6" ht="15" customHeight="1">
      <c r="A959" s="19" t="s">
        <v>179</v>
      </c>
      <c r="B959" s="19"/>
      <c r="C959" s="19"/>
      <c r="D959" s="19"/>
      <c r="E959" s="19"/>
      <c r="F959" s="19"/>
    </row>
    <row r="960" spans="1:6" ht="15" customHeight="1">
      <c r="A960" s="19" t="s">
        <v>181</v>
      </c>
      <c r="B960" s="19"/>
      <c r="C960" s="19"/>
      <c r="D960" s="19"/>
      <c r="E960" s="19"/>
      <c r="F960" s="19"/>
    </row>
    <row r="961" spans="1:6" ht="15" customHeight="1">
      <c r="A961" s="19" t="s">
        <v>183</v>
      </c>
      <c r="B961" s="19"/>
      <c r="C961" s="19"/>
      <c r="D961" s="19"/>
      <c r="E961" s="19"/>
      <c r="F961" s="19"/>
    </row>
    <row r="962" spans="1:6" ht="15" customHeight="1">
      <c r="A962" s="19" t="s">
        <v>185</v>
      </c>
      <c r="B962" s="19"/>
      <c r="C962" s="19"/>
      <c r="D962" s="19"/>
      <c r="E962" s="19"/>
      <c r="F962" s="19"/>
    </row>
    <row r="963" spans="1:6" ht="15" customHeight="1">
      <c r="A963" s="19" t="s">
        <v>187</v>
      </c>
      <c r="B963" s="19"/>
      <c r="C963" s="19"/>
      <c r="D963" s="19"/>
      <c r="E963" s="19"/>
      <c r="F963" s="19"/>
    </row>
    <row r="964" spans="1:6" ht="15" customHeight="1">
      <c r="A964" s="19" t="s">
        <v>189</v>
      </c>
      <c r="B964" s="19"/>
      <c r="C964" s="19"/>
      <c r="D964" s="19"/>
      <c r="E964" s="19"/>
      <c r="F964" s="19"/>
    </row>
    <row r="965" spans="1:6" ht="15" customHeight="1">
      <c r="A965" s="19" t="s">
        <v>191</v>
      </c>
      <c r="B965" s="19"/>
      <c r="C965" s="19"/>
      <c r="D965" s="19"/>
      <c r="E965" s="19"/>
      <c r="F965" s="19"/>
    </row>
    <row r="966" spans="1:6" ht="15" customHeight="1">
      <c r="A966" s="19" t="s">
        <v>330</v>
      </c>
      <c r="B966" s="19"/>
      <c r="C966" s="19"/>
      <c r="D966" s="19"/>
      <c r="E966" s="19"/>
      <c r="F966" s="19"/>
    </row>
    <row r="967" spans="1:6" ht="15" customHeight="1">
      <c r="A967" s="19" t="s">
        <v>331</v>
      </c>
      <c r="B967" s="19"/>
      <c r="C967" s="19"/>
      <c r="D967" s="19"/>
      <c r="E967" s="19"/>
      <c r="F967" s="19"/>
    </row>
    <row r="968" spans="1:6" ht="15" customHeight="1">
      <c r="A968" s="19" t="s">
        <v>466</v>
      </c>
      <c r="B968" s="19"/>
      <c r="C968" s="19"/>
      <c r="D968" s="19"/>
      <c r="E968" s="19"/>
      <c r="F968" s="19"/>
    </row>
    <row r="969" spans="1:6" ht="15" customHeight="1">
      <c r="A969" s="19" t="s">
        <v>467</v>
      </c>
      <c r="B969" s="19"/>
      <c r="C969" s="19"/>
      <c r="D969" s="19"/>
      <c r="E969" s="19"/>
      <c r="F969" s="19"/>
    </row>
    <row r="970" spans="1:6" ht="15" customHeight="1">
      <c r="A970" s="19" t="s">
        <v>274</v>
      </c>
      <c r="B970" s="19"/>
      <c r="C970" s="19"/>
      <c r="D970" s="19"/>
      <c r="E970" s="19"/>
      <c r="F970" s="19"/>
    </row>
    <row r="971" spans="1:6" ht="15" customHeight="1">
      <c r="A971" s="19" t="s">
        <v>275</v>
      </c>
      <c r="B971" s="19"/>
      <c r="C971" s="19"/>
      <c r="D971" s="19"/>
      <c r="E971" s="19"/>
      <c r="F971" s="19"/>
    </row>
    <row r="972" spans="1:6" ht="15" customHeight="1">
      <c r="A972" s="19" t="s">
        <v>237</v>
      </c>
      <c r="B972" s="19"/>
      <c r="C972" s="19"/>
      <c r="D972" s="19"/>
      <c r="E972" s="19"/>
      <c r="F972" s="19"/>
    </row>
    <row r="973" spans="1:6" ht="15" customHeight="1">
      <c r="A973" s="19" t="s">
        <v>238</v>
      </c>
      <c r="B973" s="19"/>
      <c r="C973" s="19"/>
      <c r="D973" s="19"/>
      <c r="E973" s="19"/>
      <c r="F973" s="19"/>
    </row>
    <row r="974" spans="1:6" ht="15" customHeight="1">
      <c r="A974" s="19" t="s">
        <v>205</v>
      </c>
      <c r="B974" s="19"/>
      <c r="C974" s="19"/>
      <c r="D974" s="19"/>
      <c r="E974" s="19"/>
      <c r="F974" s="19"/>
    </row>
    <row r="975" spans="1:6" ht="15" customHeight="1">
      <c r="A975" s="19" t="s">
        <v>468</v>
      </c>
      <c r="B975" s="19"/>
      <c r="C975" s="19"/>
      <c r="D975" s="19"/>
      <c r="E975" s="19"/>
      <c r="F975" s="19"/>
    </row>
    <row r="976" spans="1:6" ht="15" customHeight="1">
      <c r="A976" s="19" t="s">
        <v>209</v>
      </c>
      <c r="B976" s="19"/>
      <c r="C976" s="19"/>
      <c r="D976" s="19"/>
      <c r="E976" s="19"/>
      <c r="F976" s="19"/>
    </row>
    <row r="977" spans="1:6" ht="15" customHeight="1">
      <c r="A977" s="19" t="s">
        <v>211</v>
      </c>
      <c r="B977" s="19"/>
      <c r="C977" s="19"/>
      <c r="D977" s="19"/>
      <c r="E977" s="19"/>
      <c r="F977" s="19"/>
    </row>
    <row r="978" spans="1:6" ht="15" customHeight="1">
      <c r="A978" s="19" t="s">
        <v>342</v>
      </c>
      <c r="B978" s="19"/>
      <c r="C978" s="19"/>
      <c r="D978" s="19"/>
      <c r="E978" s="19"/>
      <c r="F978" s="19"/>
    </row>
    <row r="979" spans="1:6" ht="15" customHeight="1">
      <c r="A979" s="19" t="s">
        <v>469</v>
      </c>
      <c r="B979" s="19"/>
      <c r="C979" s="19"/>
      <c r="D979" s="19"/>
      <c r="E979" s="19"/>
      <c r="F979" s="19"/>
    </row>
    <row r="980" spans="1:6" ht="15" customHeight="1">
      <c r="A980" s="19" t="s">
        <v>470</v>
      </c>
      <c r="B980" s="19"/>
      <c r="C980" s="19"/>
      <c r="D980" s="19"/>
      <c r="E980" s="19"/>
      <c r="F980" s="19"/>
    </row>
    <row r="981" spans="1:6" ht="15" customHeight="1">
      <c r="A981" s="19" t="s">
        <v>471</v>
      </c>
      <c r="B981" s="19"/>
      <c r="C981" s="19"/>
      <c r="D981" s="19"/>
      <c r="E981" s="19"/>
      <c r="F981" s="19"/>
    </row>
    <row r="982" spans="1:6" ht="15" customHeight="1">
      <c r="A982" s="19" t="s">
        <v>398</v>
      </c>
      <c r="B982" s="19"/>
      <c r="C982" s="19"/>
      <c r="D982" s="19"/>
      <c r="E982" s="19"/>
      <c r="F982" s="19"/>
    </row>
    <row r="983" spans="1:6" ht="15" customHeight="1">
      <c r="A983" s="19" t="s">
        <v>472</v>
      </c>
      <c r="B983" s="19"/>
      <c r="C983" s="19"/>
      <c r="D983" s="19"/>
      <c r="E983" s="19"/>
      <c r="F983" s="19"/>
    </row>
    <row r="984" spans="1:6" ht="15" customHeight="1">
      <c r="A984" s="19" t="s">
        <v>144</v>
      </c>
      <c r="B984" s="19"/>
      <c r="C984" s="19"/>
      <c r="D984" s="19"/>
      <c r="E984" s="19"/>
      <c r="F984" s="19"/>
    </row>
    <row r="985" spans="1:6" ht="15" customHeight="1">
      <c r="A985" s="19" t="s">
        <v>245</v>
      </c>
      <c r="B985" s="19"/>
      <c r="C985" s="19"/>
      <c r="D985" s="19"/>
      <c r="E985" s="19"/>
      <c r="F985" s="19"/>
    </row>
    <row r="986" spans="1:6" ht="15" customHeight="1">
      <c r="A986" s="19" t="s">
        <v>370</v>
      </c>
      <c r="B986" s="19"/>
      <c r="C986" s="19"/>
      <c r="D986" s="19"/>
      <c r="E986" s="19"/>
      <c r="F986" s="19"/>
    </row>
    <row r="987" spans="1:6" ht="15" customHeight="1">
      <c r="A987" s="19" t="s">
        <v>473</v>
      </c>
      <c r="B987" s="19"/>
      <c r="C987" s="19"/>
      <c r="D987" s="19"/>
      <c r="E987" s="19"/>
      <c r="F987" s="19"/>
    </row>
    <row r="988" spans="1:6" ht="15" customHeight="1">
      <c r="A988" s="19" t="s">
        <v>358</v>
      </c>
      <c r="B988" s="19"/>
      <c r="C988" s="19"/>
      <c r="D988" s="19"/>
      <c r="E988" s="19"/>
      <c r="F988" s="19"/>
    </row>
    <row r="989" spans="1:6" ht="15" customHeight="1">
      <c r="A989" s="19" t="s">
        <v>247</v>
      </c>
      <c r="B989" s="19"/>
      <c r="C989" s="19"/>
      <c r="D989" s="19"/>
      <c r="E989" s="19"/>
      <c r="F989" s="19"/>
    </row>
    <row r="990" spans="1:6" ht="15" customHeight="1">
      <c r="A990" s="19" t="s">
        <v>416</v>
      </c>
      <c r="B990" s="19"/>
      <c r="C990" s="19"/>
      <c r="D990" s="19"/>
      <c r="E990" s="19"/>
      <c r="F990" s="19"/>
    </row>
    <row r="991" spans="1:6" ht="15" customHeight="1">
      <c r="A991" s="19" t="s">
        <v>417</v>
      </c>
      <c r="B991" s="19"/>
      <c r="C991" s="19"/>
      <c r="D991" s="19"/>
      <c r="E991" s="19"/>
      <c r="F991" s="19"/>
    </row>
    <row r="992" spans="1:6" ht="15" customHeight="1">
      <c r="A992" s="19" t="s">
        <v>249</v>
      </c>
      <c r="B992" s="19"/>
      <c r="C992" s="19"/>
      <c r="D992" s="19"/>
      <c r="E992" s="19"/>
      <c r="F992" s="19"/>
    </row>
    <row r="993" spans="1:6" ht="15" customHeight="1">
      <c r="A993" s="19" t="s">
        <v>287</v>
      </c>
      <c r="B993" s="19"/>
      <c r="C993" s="19"/>
      <c r="D993" s="19"/>
      <c r="E993" s="19"/>
      <c r="F993" s="19"/>
    </row>
    <row r="994" spans="1:6" ht="15" customHeight="1">
      <c r="A994" s="19" t="s">
        <v>228</v>
      </c>
      <c r="B994" s="19"/>
      <c r="C994" s="19"/>
      <c r="D994" s="19"/>
      <c r="E994" s="19"/>
      <c r="F994" s="19"/>
    </row>
    <row r="995" spans="1:6" ht="15" customHeight="1">
      <c r="A995" s="19" t="s">
        <v>338</v>
      </c>
      <c r="B995" s="19"/>
      <c r="C995" s="19"/>
      <c r="D995" s="19"/>
      <c r="E995" s="19"/>
      <c r="F995" s="19"/>
    </row>
    <row r="996" spans="1:6" ht="15" customHeight="1">
      <c r="A996" s="19" t="s">
        <v>474</v>
      </c>
      <c r="B996" s="19"/>
      <c r="C996" s="19"/>
      <c r="D996" s="19"/>
      <c r="E996" s="19"/>
      <c r="F996" s="19"/>
    </row>
    <row r="997" spans="1:6" ht="15" customHeight="1">
      <c r="A997" s="19" t="s">
        <v>475</v>
      </c>
      <c r="B997" s="19"/>
      <c r="C997" s="19"/>
      <c r="D997" s="19"/>
      <c r="E997" s="19"/>
      <c r="F997" s="19"/>
    </row>
    <row r="998" spans="1:6" ht="15" customHeight="1">
      <c r="A998" s="19" t="s">
        <v>385</v>
      </c>
      <c r="B998" s="19"/>
      <c r="C998" s="19"/>
      <c r="D998" s="19"/>
      <c r="E998" s="19"/>
      <c r="F998" s="19"/>
    </row>
    <row r="999" spans="1:6" ht="15" customHeight="1">
      <c r="A999" s="19" t="s">
        <v>177</v>
      </c>
      <c r="B999" s="19"/>
      <c r="C999" s="19"/>
      <c r="D999" s="19"/>
      <c r="E999" s="19"/>
      <c r="F999" s="19"/>
    </row>
    <row r="1000" spans="1:6" ht="15" customHeight="1">
      <c r="A1000" s="19" t="s">
        <v>179</v>
      </c>
      <c r="B1000" s="19"/>
      <c r="C1000" s="19"/>
      <c r="D1000" s="19"/>
      <c r="E1000" s="19"/>
      <c r="F1000" s="19"/>
    </row>
    <row r="1001" spans="1:6" ht="15" customHeight="1">
      <c r="A1001" s="19" t="s">
        <v>181</v>
      </c>
      <c r="B1001" s="19"/>
      <c r="C1001" s="19"/>
      <c r="D1001" s="19"/>
      <c r="E1001" s="19"/>
      <c r="F1001" s="19"/>
    </row>
    <row r="1002" spans="1:6" ht="15" customHeight="1">
      <c r="A1002" s="19" t="s">
        <v>405</v>
      </c>
      <c r="B1002" s="19"/>
      <c r="C1002" s="19"/>
      <c r="D1002" s="19"/>
      <c r="E1002" s="19"/>
      <c r="F1002" s="19"/>
    </row>
    <row r="1003" spans="1:6" ht="15" customHeight="1">
      <c r="A1003" s="19" t="s">
        <v>185</v>
      </c>
      <c r="B1003" s="19"/>
      <c r="C1003" s="19"/>
      <c r="D1003" s="19"/>
      <c r="E1003" s="19"/>
      <c r="F1003" s="19"/>
    </row>
    <row r="1004" spans="1:6" ht="15" customHeight="1">
      <c r="A1004" s="19" t="s">
        <v>187</v>
      </c>
      <c r="B1004" s="19"/>
      <c r="C1004" s="19"/>
      <c r="D1004" s="19"/>
      <c r="E1004" s="19"/>
      <c r="F1004" s="19"/>
    </row>
    <row r="1005" spans="1:6" ht="15" customHeight="1">
      <c r="A1005" s="19" t="s">
        <v>363</v>
      </c>
      <c r="B1005" s="19"/>
      <c r="C1005" s="19"/>
      <c r="D1005" s="19"/>
      <c r="E1005" s="19"/>
      <c r="F1005" s="19"/>
    </row>
    <row r="1006" spans="1:6" ht="15" customHeight="1">
      <c r="A1006" s="19" t="s">
        <v>364</v>
      </c>
      <c r="B1006" s="19"/>
      <c r="C1006" s="19"/>
      <c r="D1006" s="19"/>
      <c r="E1006" s="19"/>
      <c r="F1006" s="19"/>
    </row>
    <row r="1007" spans="1:6" ht="15" customHeight="1">
      <c r="A1007" s="19" t="s">
        <v>330</v>
      </c>
      <c r="B1007" s="19"/>
      <c r="C1007" s="19"/>
      <c r="D1007" s="19"/>
      <c r="E1007" s="19"/>
      <c r="F1007" s="19"/>
    </row>
    <row r="1008" spans="1:6" ht="15" customHeight="1">
      <c r="A1008" s="19" t="s">
        <v>331</v>
      </c>
      <c r="B1008" s="19"/>
      <c r="C1008" s="19"/>
      <c r="D1008" s="19"/>
      <c r="E1008" s="19"/>
      <c r="F1008" s="19"/>
    </row>
    <row r="1009" spans="1:6" ht="15" customHeight="1">
      <c r="A1009" s="19" t="s">
        <v>195</v>
      </c>
      <c r="B1009" s="19"/>
      <c r="C1009" s="19"/>
      <c r="D1009" s="19"/>
      <c r="E1009" s="19"/>
      <c r="F1009" s="19"/>
    </row>
    <row r="1010" spans="1:6" ht="15" customHeight="1">
      <c r="A1010" s="19" t="s">
        <v>197</v>
      </c>
      <c r="B1010" s="19"/>
      <c r="C1010" s="19"/>
      <c r="D1010" s="19"/>
      <c r="E1010" s="19"/>
      <c r="F1010" s="19"/>
    </row>
    <row r="1011" spans="1:6" ht="15" customHeight="1">
      <c r="A1011" s="19" t="s">
        <v>408</v>
      </c>
      <c r="B1011" s="19"/>
      <c r="C1011" s="19"/>
      <c r="D1011" s="19"/>
      <c r="E1011" s="19"/>
      <c r="F1011" s="19"/>
    </row>
    <row r="1012" spans="1:6" ht="15" customHeight="1">
      <c r="A1012" s="19" t="s">
        <v>409</v>
      </c>
      <c r="B1012" s="19"/>
      <c r="C1012" s="19"/>
      <c r="D1012" s="19"/>
      <c r="E1012" s="19"/>
      <c r="F1012" s="19"/>
    </row>
    <row r="1013" spans="1:6" ht="15" customHeight="1">
      <c r="A1013" s="19" t="s">
        <v>237</v>
      </c>
      <c r="B1013" s="19"/>
      <c r="C1013" s="19"/>
      <c r="D1013" s="19"/>
      <c r="E1013" s="19"/>
      <c r="F1013" s="19"/>
    </row>
    <row r="1014" spans="1:6" ht="15" customHeight="1">
      <c r="A1014" s="19" t="s">
        <v>238</v>
      </c>
      <c r="B1014" s="19"/>
      <c r="C1014" s="19"/>
      <c r="D1014" s="19"/>
      <c r="E1014" s="19"/>
      <c r="F1014" s="19"/>
    </row>
    <row r="1015" spans="1:6" ht="15" customHeight="1">
      <c r="A1015" s="19" t="s">
        <v>205</v>
      </c>
      <c r="B1015" s="19"/>
      <c r="C1015" s="19"/>
      <c r="D1015" s="19"/>
      <c r="E1015" s="19"/>
      <c r="F1015" s="19"/>
    </row>
    <row r="1016" spans="1:6" ht="15" customHeight="1">
      <c r="A1016" s="19" t="s">
        <v>209</v>
      </c>
      <c r="B1016" s="19"/>
      <c r="C1016" s="19"/>
      <c r="D1016" s="19"/>
      <c r="E1016" s="19"/>
      <c r="F1016" s="19"/>
    </row>
    <row r="1017" spans="1:6" ht="15" customHeight="1">
      <c r="A1017" s="19" t="s">
        <v>211</v>
      </c>
      <c r="B1017" s="19"/>
      <c r="C1017" s="19"/>
      <c r="D1017" s="19"/>
      <c r="E1017" s="19"/>
      <c r="F1017" s="19"/>
    </row>
    <row r="1018" spans="1:6" ht="15" customHeight="1">
      <c r="A1018" s="19" t="s">
        <v>239</v>
      </c>
      <c r="B1018" s="19"/>
      <c r="C1018" s="19"/>
      <c r="D1018" s="19"/>
      <c r="E1018" s="19"/>
      <c r="F1018" s="19"/>
    </row>
    <row r="1019" spans="1:6" ht="15" customHeight="1">
      <c r="A1019" s="19" t="s">
        <v>476</v>
      </c>
      <c r="B1019" s="19"/>
      <c r="C1019" s="19"/>
      <c r="D1019" s="19"/>
      <c r="E1019" s="19"/>
      <c r="F1019" s="19"/>
    </row>
    <row r="1020" spans="1:6" ht="15" customHeight="1">
      <c r="A1020" s="19" t="s">
        <v>477</v>
      </c>
      <c r="B1020" s="19"/>
      <c r="C1020" s="19"/>
      <c r="D1020" s="19"/>
      <c r="E1020" s="19"/>
      <c r="F1020" s="19"/>
    </row>
    <row r="1021" spans="1:6" ht="15" customHeight="1">
      <c r="A1021" s="19" t="s">
        <v>478</v>
      </c>
      <c r="B1021" s="19"/>
      <c r="C1021" s="19"/>
      <c r="D1021" s="19"/>
      <c r="E1021" s="19"/>
      <c r="F1021" s="19"/>
    </row>
    <row r="1022" spans="1:6" ht="15" customHeight="1">
      <c r="A1022" s="19" t="s">
        <v>220</v>
      </c>
      <c r="B1022" s="19"/>
      <c r="C1022" s="19"/>
      <c r="D1022" s="19"/>
      <c r="E1022" s="19"/>
      <c r="F1022" s="19"/>
    </row>
    <row r="1023" spans="1:6" ht="15" customHeight="1">
      <c r="A1023" s="19" t="s">
        <v>479</v>
      </c>
      <c r="B1023" s="19"/>
      <c r="C1023" s="19"/>
      <c r="D1023" s="19"/>
      <c r="E1023" s="19"/>
      <c r="F1023" s="19"/>
    </row>
    <row r="1024" spans="1:6" ht="15" customHeight="1">
      <c r="A1024" s="19" t="s">
        <v>144</v>
      </c>
      <c r="B1024" s="19"/>
      <c r="C1024" s="19"/>
      <c r="D1024" s="19"/>
      <c r="E1024" s="19"/>
      <c r="F1024" s="19"/>
    </row>
    <row r="1025" spans="1:6" ht="15" customHeight="1">
      <c r="A1025" s="19" t="s">
        <v>280</v>
      </c>
      <c r="B1025" s="19"/>
      <c r="C1025" s="19"/>
      <c r="D1025" s="19"/>
      <c r="E1025" s="19"/>
      <c r="F1025" s="19"/>
    </row>
    <row r="1026" spans="1:6" ht="15" customHeight="1">
      <c r="A1026" s="19" t="s">
        <v>370</v>
      </c>
      <c r="B1026" s="19"/>
      <c r="C1026" s="19"/>
      <c r="D1026" s="19"/>
      <c r="E1026" s="19"/>
      <c r="F1026" s="19"/>
    </row>
    <row r="1027" spans="1:6" ht="15" customHeight="1">
      <c r="A1027" s="19" t="s">
        <v>463</v>
      </c>
      <c r="B1027" s="19"/>
      <c r="C1027" s="19"/>
      <c r="D1027" s="19"/>
      <c r="E1027" s="19"/>
      <c r="F1027" s="19"/>
    </row>
    <row r="1028" spans="1:6" ht="15" customHeight="1">
      <c r="A1028" s="19" t="s">
        <v>320</v>
      </c>
      <c r="B1028" s="19"/>
      <c r="C1028" s="19"/>
      <c r="D1028" s="19"/>
      <c r="E1028" s="19"/>
      <c r="F1028" s="19"/>
    </row>
    <row r="1029" spans="1:6" ht="15" customHeight="1">
      <c r="A1029" s="19" t="s">
        <v>321</v>
      </c>
      <c r="B1029" s="19"/>
      <c r="C1029" s="19"/>
      <c r="D1029" s="19"/>
      <c r="E1029" s="19"/>
      <c r="F1029" s="19"/>
    </row>
    <row r="1030" spans="1:6" ht="15" customHeight="1">
      <c r="A1030" s="19" t="s">
        <v>480</v>
      </c>
      <c r="B1030" s="19"/>
      <c r="C1030" s="19"/>
      <c r="D1030" s="19"/>
      <c r="E1030" s="19"/>
      <c r="F1030" s="19"/>
    </row>
    <row r="1031" spans="1:6" ht="15" customHeight="1">
      <c r="A1031" s="19" t="s">
        <v>417</v>
      </c>
      <c r="B1031" s="19"/>
      <c r="C1031" s="19"/>
      <c r="D1031" s="19"/>
      <c r="E1031" s="19"/>
      <c r="F1031" s="19"/>
    </row>
    <row r="1032" spans="1:6" ht="15" customHeight="1">
      <c r="A1032" s="19" t="s">
        <v>323</v>
      </c>
      <c r="B1032" s="19"/>
      <c r="C1032" s="19"/>
      <c r="D1032" s="19"/>
      <c r="E1032" s="19"/>
      <c r="F1032" s="19"/>
    </row>
    <row r="1033" spans="1:6" ht="15" customHeight="1">
      <c r="A1033" s="19" t="s">
        <v>481</v>
      </c>
      <c r="B1033" s="19"/>
      <c r="C1033" s="19"/>
      <c r="D1033" s="19"/>
      <c r="E1033" s="19"/>
      <c r="F1033" s="19"/>
    </row>
    <row r="1034" spans="1:6" ht="15" customHeight="1">
      <c r="A1034" s="19" t="s">
        <v>308</v>
      </c>
      <c r="B1034" s="19"/>
      <c r="C1034" s="19"/>
      <c r="D1034" s="19"/>
      <c r="E1034" s="19"/>
      <c r="F1034" s="19"/>
    </row>
    <row r="1035" spans="1:6" ht="15" customHeight="1">
      <c r="A1035" s="19" t="s">
        <v>439</v>
      </c>
      <c r="B1035" s="19"/>
      <c r="C1035" s="19"/>
      <c r="D1035" s="19"/>
      <c r="E1035" s="19"/>
      <c r="F1035" s="19"/>
    </row>
    <row r="1036" spans="1:6" ht="15" customHeight="1">
      <c r="A1036" s="19" t="s">
        <v>482</v>
      </c>
      <c r="B1036" s="19"/>
      <c r="C1036" s="19"/>
      <c r="D1036" s="19"/>
      <c r="E1036" s="19"/>
      <c r="F1036" s="19"/>
    </row>
    <row r="1037" spans="1:6" ht="15" customHeight="1">
      <c r="A1037" s="19" t="s">
        <v>483</v>
      </c>
      <c r="B1037" s="19"/>
      <c r="C1037" s="19"/>
      <c r="D1037" s="19"/>
      <c r="E1037" s="19"/>
      <c r="F1037" s="19"/>
    </row>
    <row r="1038" spans="1:6" ht="15" customHeight="1">
      <c r="A1038" s="19" t="s">
        <v>484</v>
      </c>
      <c r="B1038" s="19"/>
      <c r="C1038" s="19"/>
      <c r="D1038" s="19"/>
      <c r="E1038" s="19"/>
      <c r="F1038" s="19"/>
    </row>
    <row r="1039" spans="1:6" ht="15" customHeight="1">
      <c r="A1039" s="19" t="s">
        <v>177</v>
      </c>
      <c r="B1039" s="19"/>
      <c r="C1039" s="19"/>
      <c r="D1039" s="19"/>
      <c r="E1039" s="19"/>
      <c r="F1039" s="19"/>
    </row>
    <row r="1040" spans="1:6" ht="15" customHeight="1">
      <c r="A1040" s="19" t="s">
        <v>179</v>
      </c>
      <c r="B1040" s="19"/>
      <c r="C1040" s="19"/>
      <c r="D1040" s="19"/>
      <c r="E1040" s="19"/>
      <c r="F1040" s="19"/>
    </row>
    <row r="1041" spans="1:6" ht="15" customHeight="1">
      <c r="A1041" s="19" t="s">
        <v>181</v>
      </c>
      <c r="B1041" s="19"/>
      <c r="C1041" s="19"/>
      <c r="D1041" s="19"/>
      <c r="E1041" s="19"/>
      <c r="F1041" s="19"/>
    </row>
    <row r="1042" spans="1:6" ht="15" customHeight="1">
      <c r="A1042" s="19" t="s">
        <v>183</v>
      </c>
      <c r="B1042" s="19"/>
      <c r="C1042" s="19"/>
      <c r="D1042" s="19"/>
      <c r="E1042" s="19"/>
      <c r="F1042" s="19"/>
    </row>
    <row r="1043" spans="1:6" ht="15" customHeight="1">
      <c r="A1043" s="19" t="s">
        <v>185</v>
      </c>
      <c r="B1043" s="19"/>
      <c r="C1043" s="19"/>
      <c r="D1043" s="19"/>
      <c r="E1043" s="19"/>
      <c r="F1043" s="19"/>
    </row>
    <row r="1044" spans="1:6" ht="15" customHeight="1">
      <c r="A1044" s="19" t="s">
        <v>187</v>
      </c>
      <c r="B1044" s="19"/>
      <c r="C1044" s="19"/>
      <c r="D1044" s="19"/>
      <c r="E1044" s="19"/>
      <c r="F1044" s="19"/>
    </row>
    <row r="1045" spans="1:6" ht="15" customHeight="1">
      <c r="A1045" s="19" t="s">
        <v>189</v>
      </c>
      <c r="B1045" s="19"/>
      <c r="C1045" s="19"/>
      <c r="D1045" s="19"/>
      <c r="E1045" s="19"/>
      <c r="F1045" s="19"/>
    </row>
    <row r="1046" spans="1:6" ht="15" customHeight="1">
      <c r="A1046" s="19" t="s">
        <v>191</v>
      </c>
      <c r="B1046" s="19"/>
      <c r="C1046" s="19"/>
      <c r="D1046" s="19"/>
      <c r="E1046" s="19"/>
      <c r="F1046" s="19"/>
    </row>
    <row r="1047" spans="1:6" ht="15" customHeight="1">
      <c r="A1047" s="19" t="s">
        <v>256</v>
      </c>
      <c r="B1047" s="19"/>
      <c r="C1047" s="19"/>
      <c r="D1047" s="19"/>
      <c r="E1047" s="19"/>
      <c r="F1047" s="19"/>
    </row>
    <row r="1048" spans="1:6" ht="15" customHeight="1">
      <c r="A1048" s="19" t="s">
        <v>257</v>
      </c>
      <c r="B1048" s="19"/>
      <c r="C1048" s="19"/>
      <c r="D1048" s="19"/>
      <c r="E1048" s="19"/>
      <c r="F1048" s="19"/>
    </row>
    <row r="1049" spans="1:6" ht="15" customHeight="1">
      <c r="A1049" s="19" t="s">
        <v>195</v>
      </c>
      <c r="B1049" s="19"/>
      <c r="C1049" s="19"/>
      <c r="D1049" s="19"/>
      <c r="E1049" s="19"/>
      <c r="F1049" s="19"/>
    </row>
    <row r="1050" spans="1:6" ht="15" customHeight="1">
      <c r="A1050" s="19" t="s">
        <v>197</v>
      </c>
      <c r="B1050" s="19"/>
      <c r="C1050" s="19"/>
      <c r="D1050" s="19"/>
      <c r="E1050" s="19"/>
      <c r="F1050" s="19"/>
    </row>
    <row r="1051" spans="1:6" ht="15" customHeight="1">
      <c r="A1051" s="19" t="s">
        <v>258</v>
      </c>
      <c r="B1051" s="19"/>
      <c r="C1051" s="19"/>
      <c r="D1051" s="19"/>
      <c r="E1051" s="19"/>
      <c r="F1051" s="19"/>
    </row>
    <row r="1052" spans="1:6" ht="15" customHeight="1">
      <c r="A1052" s="19" t="s">
        <v>259</v>
      </c>
      <c r="B1052" s="19"/>
      <c r="C1052" s="19"/>
      <c r="D1052" s="19"/>
      <c r="E1052" s="19"/>
      <c r="F1052" s="19"/>
    </row>
    <row r="1053" spans="1:6" ht="15" customHeight="1">
      <c r="A1053" s="19" t="s">
        <v>237</v>
      </c>
      <c r="B1053" s="19"/>
      <c r="C1053" s="19"/>
      <c r="D1053" s="19"/>
      <c r="E1053" s="19"/>
      <c r="F1053" s="19"/>
    </row>
    <row r="1054" spans="1:6" ht="15" customHeight="1">
      <c r="A1054" s="19" t="s">
        <v>238</v>
      </c>
      <c r="B1054" s="19"/>
      <c r="C1054" s="19"/>
      <c r="D1054" s="19"/>
      <c r="E1054" s="19"/>
      <c r="F1054" s="19"/>
    </row>
    <row r="1055" spans="1:6" ht="15" customHeight="1">
      <c r="A1055" s="19" t="s">
        <v>205</v>
      </c>
      <c r="B1055" s="19"/>
      <c r="C1055" s="19"/>
      <c r="D1055" s="19"/>
      <c r="E1055" s="19"/>
      <c r="F1055" s="19"/>
    </row>
    <row r="1056" spans="1:6" ht="15" customHeight="1">
      <c r="A1056" s="19" t="s">
        <v>485</v>
      </c>
      <c r="B1056" s="19"/>
      <c r="C1056" s="19"/>
      <c r="D1056" s="19"/>
      <c r="E1056" s="19"/>
      <c r="F1056" s="19"/>
    </row>
    <row r="1057" spans="1:6" ht="15" customHeight="1">
      <c r="A1057" s="19" t="s">
        <v>209</v>
      </c>
      <c r="B1057" s="19"/>
      <c r="C1057" s="19"/>
      <c r="D1057" s="19"/>
      <c r="E1057" s="19"/>
      <c r="F1057" s="19"/>
    </row>
    <row r="1058" spans="1:6" ht="15" customHeight="1">
      <c r="A1058" s="19" t="s">
        <v>211</v>
      </c>
      <c r="B1058" s="19"/>
      <c r="C1058" s="19"/>
      <c r="D1058" s="19"/>
      <c r="E1058" s="19"/>
      <c r="F1058" s="19"/>
    </row>
    <row r="1059" spans="1:6" ht="15" customHeight="1">
      <c r="A1059" s="19" t="s">
        <v>430</v>
      </c>
      <c r="B1059" s="19"/>
      <c r="C1059" s="19"/>
      <c r="D1059" s="19"/>
      <c r="E1059" s="19"/>
      <c r="F1059" s="19"/>
    </row>
    <row r="1060" spans="1:6" ht="15" customHeight="1">
      <c r="A1060" s="19" t="s">
        <v>486</v>
      </c>
      <c r="B1060" s="19"/>
      <c r="C1060" s="19"/>
      <c r="D1060" s="19"/>
      <c r="E1060" s="19"/>
      <c r="F1060" s="19"/>
    </row>
    <row r="1061" spans="1:6" ht="15" customHeight="1">
      <c r="A1061" s="19" t="s">
        <v>487</v>
      </c>
      <c r="B1061" s="19"/>
      <c r="C1061" s="19"/>
      <c r="D1061" s="19"/>
      <c r="E1061" s="19"/>
      <c r="F1061" s="19"/>
    </row>
    <row r="1062" spans="1:6" ht="15" customHeight="1">
      <c r="A1062" s="19" t="s">
        <v>488</v>
      </c>
      <c r="B1062" s="19"/>
      <c r="C1062" s="19"/>
      <c r="D1062" s="19"/>
      <c r="E1062" s="19"/>
      <c r="F1062" s="19"/>
    </row>
    <row r="1063" spans="1:6" ht="15" customHeight="1">
      <c r="A1063" s="19" t="s">
        <v>139</v>
      </c>
      <c r="B1063" s="19"/>
      <c r="C1063" s="19"/>
      <c r="D1063" s="19"/>
      <c r="E1063" s="19"/>
      <c r="F1063" s="19"/>
    </row>
    <row r="1064" spans="1:6" ht="15" customHeight="1">
      <c r="A1064" s="19" t="s">
        <v>489</v>
      </c>
      <c r="B1064" s="19"/>
      <c r="C1064" s="19"/>
      <c r="D1064" s="19"/>
      <c r="E1064" s="19"/>
      <c r="F1064" s="19"/>
    </row>
    <row r="1065" spans="1:6" ht="15" customHeight="1">
      <c r="A1065" s="19" t="s">
        <v>144</v>
      </c>
      <c r="B1065" s="19"/>
      <c r="C1065" s="19"/>
      <c r="D1065" s="19"/>
      <c r="E1065" s="19"/>
      <c r="F1065" s="19"/>
    </row>
    <row r="1066" spans="1:6" ht="15" customHeight="1">
      <c r="A1066" s="19" t="s">
        <v>222</v>
      </c>
      <c r="B1066" s="19"/>
      <c r="C1066" s="19"/>
      <c r="D1066" s="19"/>
      <c r="E1066" s="19"/>
      <c r="F1066" s="19"/>
    </row>
    <row r="1067" spans="1:6" ht="15" customHeight="1">
      <c r="A1067" s="19" t="s">
        <v>223</v>
      </c>
      <c r="B1067" s="19"/>
      <c r="C1067" s="19"/>
      <c r="D1067" s="19"/>
      <c r="E1067" s="19"/>
      <c r="F1067" s="19"/>
    </row>
    <row r="1068" spans="1:6" ht="15" customHeight="1">
      <c r="A1068" s="19" t="s">
        <v>357</v>
      </c>
      <c r="B1068" s="19"/>
      <c r="C1068" s="19"/>
      <c r="D1068" s="19"/>
      <c r="E1068" s="19"/>
      <c r="F1068" s="19"/>
    </row>
    <row r="1069" spans="1:6" ht="15" customHeight="1">
      <c r="A1069" s="19" t="s">
        <v>320</v>
      </c>
      <c r="B1069" s="19"/>
      <c r="C1069" s="19"/>
      <c r="D1069" s="19"/>
      <c r="E1069" s="19"/>
      <c r="F1069" s="19"/>
    </row>
    <row r="1070" spans="1:6" ht="15" customHeight="1">
      <c r="A1070" s="19" t="s">
        <v>380</v>
      </c>
      <c r="B1070" s="19"/>
      <c r="C1070" s="19"/>
      <c r="D1070" s="19"/>
      <c r="E1070" s="19"/>
      <c r="F1070" s="19"/>
    </row>
    <row r="1071" spans="1:6" ht="15" customHeight="1">
      <c r="A1071" s="19" t="s">
        <v>416</v>
      </c>
      <c r="B1071" s="19"/>
      <c r="C1071" s="19"/>
      <c r="D1071" s="19"/>
      <c r="E1071" s="19"/>
      <c r="F1071" s="19"/>
    </row>
    <row r="1072" spans="1:6" ht="15" customHeight="1">
      <c r="A1072" s="19" t="s">
        <v>417</v>
      </c>
      <c r="B1072" s="19"/>
      <c r="C1072" s="19"/>
      <c r="D1072" s="19"/>
      <c r="E1072" s="19"/>
      <c r="F1072" s="19"/>
    </row>
    <row r="1073" spans="1:6" ht="15" customHeight="1">
      <c r="A1073" s="19" t="s">
        <v>418</v>
      </c>
      <c r="B1073" s="19"/>
      <c r="C1073" s="19"/>
      <c r="D1073" s="19"/>
      <c r="E1073" s="19"/>
      <c r="F1073" s="19"/>
    </row>
    <row r="1074" spans="1:6" ht="15" customHeight="1">
      <c r="A1074" s="19" t="s">
        <v>287</v>
      </c>
      <c r="B1074" s="19"/>
      <c r="C1074" s="19"/>
      <c r="D1074" s="19"/>
      <c r="E1074" s="19"/>
      <c r="F1074" s="19"/>
    </row>
    <row r="1075" spans="1:6" ht="15" customHeight="1">
      <c r="A1075" s="19" t="s">
        <v>167</v>
      </c>
      <c r="B1075" s="19"/>
      <c r="C1075" s="19"/>
      <c r="D1075" s="19"/>
      <c r="E1075" s="19"/>
      <c r="F1075" s="19"/>
    </row>
    <row r="1076" spans="1:6" ht="15" customHeight="1">
      <c r="A1076" s="19" t="s">
        <v>401</v>
      </c>
      <c r="B1076" s="19"/>
      <c r="C1076" s="19"/>
      <c r="D1076" s="19"/>
      <c r="E1076" s="19"/>
      <c r="F1076" s="19"/>
    </row>
    <row r="1077" spans="1:6" ht="15" customHeight="1">
      <c r="A1077" s="19" t="s">
        <v>490</v>
      </c>
      <c r="B1077" s="19"/>
      <c r="C1077" s="19"/>
      <c r="D1077" s="19"/>
      <c r="E1077" s="19"/>
      <c r="F1077" s="19"/>
    </row>
    <row r="1078" spans="1:6" ht="15" customHeight="1">
      <c r="A1078" s="19" t="s">
        <v>491</v>
      </c>
      <c r="B1078" s="19"/>
      <c r="C1078" s="19"/>
      <c r="D1078" s="19"/>
      <c r="E1078" s="19"/>
      <c r="F1078" s="19"/>
    </row>
    <row r="1079" spans="1:6" ht="15" customHeight="1">
      <c r="A1079" s="19" t="s">
        <v>492</v>
      </c>
      <c r="B1079" s="19"/>
      <c r="C1079" s="19"/>
      <c r="D1079" s="19"/>
      <c r="E1079" s="19"/>
      <c r="F1079" s="19"/>
    </row>
    <row r="1080" spans="1:6" ht="15" customHeight="1">
      <c r="A1080" s="19" t="s">
        <v>177</v>
      </c>
      <c r="B1080" s="19"/>
      <c r="C1080" s="19"/>
      <c r="D1080" s="19"/>
      <c r="E1080" s="19"/>
      <c r="F1080" s="19"/>
    </row>
    <row r="1081" spans="1:6" ht="15" customHeight="1">
      <c r="A1081" s="19" t="s">
        <v>179</v>
      </c>
      <c r="B1081" s="19"/>
      <c r="C1081" s="19"/>
      <c r="D1081" s="19"/>
      <c r="E1081" s="19"/>
      <c r="F1081" s="19"/>
    </row>
    <row r="1082" spans="1:6" ht="15" customHeight="1">
      <c r="A1082" s="19" t="s">
        <v>181</v>
      </c>
      <c r="B1082" s="19"/>
      <c r="C1082" s="19"/>
      <c r="D1082" s="19"/>
      <c r="E1082" s="19"/>
      <c r="F1082" s="19"/>
    </row>
    <row r="1083" spans="1:6" ht="15" customHeight="1">
      <c r="A1083" s="19" t="s">
        <v>183</v>
      </c>
      <c r="B1083" s="19"/>
      <c r="C1083" s="19"/>
      <c r="D1083" s="19"/>
      <c r="E1083" s="19"/>
      <c r="F1083" s="19"/>
    </row>
    <row r="1084" spans="1:6" ht="15" customHeight="1">
      <c r="A1084" s="19" t="s">
        <v>185</v>
      </c>
      <c r="B1084" s="19"/>
      <c r="C1084" s="19"/>
      <c r="D1084" s="19"/>
      <c r="E1084" s="19"/>
      <c r="F1084" s="19"/>
    </row>
    <row r="1085" spans="1:6" ht="15" customHeight="1">
      <c r="A1085" s="19" t="s">
        <v>187</v>
      </c>
      <c r="B1085" s="19"/>
      <c r="C1085" s="19"/>
      <c r="D1085" s="19"/>
      <c r="E1085" s="19"/>
      <c r="F1085" s="19"/>
    </row>
    <row r="1086" spans="1:6" ht="15" customHeight="1">
      <c r="A1086" s="19" t="s">
        <v>189</v>
      </c>
      <c r="B1086" s="19"/>
      <c r="C1086" s="19"/>
      <c r="D1086" s="19"/>
      <c r="E1086" s="19"/>
      <c r="F1086" s="19"/>
    </row>
    <row r="1087" spans="1:6" ht="15" customHeight="1">
      <c r="A1087" s="19" t="s">
        <v>191</v>
      </c>
      <c r="B1087" s="19"/>
      <c r="C1087" s="19"/>
      <c r="D1087" s="19"/>
      <c r="E1087" s="19"/>
      <c r="F1087" s="19"/>
    </row>
    <row r="1088" spans="1:6" ht="15" customHeight="1">
      <c r="A1088" s="19" t="s">
        <v>293</v>
      </c>
      <c r="B1088" s="19"/>
      <c r="C1088" s="19"/>
      <c r="D1088" s="19"/>
      <c r="E1088" s="19"/>
      <c r="F1088" s="19"/>
    </row>
    <row r="1089" spans="1:6" ht="15" customHeight="1">
      <c r="A1089" s="19" t="s">
        <v>294</v>
      </c>
      <c r="B1089" s="19"/>
      <c r="C1089" s="19"/>
      <c r="D1089" s="19"/>
      <c r="E1089" s="19"/>
      <c r="F1089" s="19"/>
    </row>
    <row r="1090" spans="1:6" ht="15" customHeight="1">
      <c r="A1090" s="19" t="s">
        <v>235</v>
      </c>
      <c r="B1090" s="19"/>
      <c r="C1090" s="19"/>
      <c r="D1090" s="19"/>
      <c r="E1090" s="19"/>
      <c r="F1090" s="19"/>
    </row>
    <row r="1091" spans="1:6" ht="15" customHeight="1">
      <c r="A1091" s="19" t="s">
        <v>236</v>
      </c>
      <c r="B1091" s="19"/>
      <c r="C1091" s="19"/>
      <c r="D1091" s="19"/>
      <c r="E1091" s="19"/>
      <c r="F1091" s="19"/>
    </row>
    <row r="1092" spans="1:6" ht="15" customHeight="1">
      <c r="A1092" s="19" t="s">
        <v>295</v>
      </c>
      <c r="B1092" s="19"/>
      <c r="C1092" s="19"/>
      <c r="D1092" s="19"/>
      <c r="E1092" s="19"/>
      <c r="F1092" s="19"/>
    </row>
    <row r="1093" spans="1:6" ht="15" customHeight="1">
      <c r="A1093" s="19" t="s">
        <v>296</v>
      </c>
      <c r="B1093" s="19"/>
      <c r="C1093" s="19"/>
      <c r="D1093" s="19"/>
      <c r="E1093" s="19"/>
      <c r="F1093" s="19"/>
    </row>
    <row r="1094" spans="1:6" ht="15" customHeight="1">
      <c r="A1094" s="19" t="s">
        <v>237</v>
      </c>
      <c r="B1094" s="19"/>
      <c r="C1094" s="19"/>
      <c r="D1094" s="19"/>
      <c r="E1094" s="19"/>
      <c r="F1094" s="19"/>
    </row>
    <row r="1095" spans="1:6" ht="15" customHeight="1">
      <c r="A1095" s="19" t="s">
        <v>238</v>
      </c>
      <c r="B1095" s="19"/>
      <c r="C1095" s="19"/>
      <c r="D1095" s="19"/>
      <c r="E1095" s="19"/>
      <c r="F1095" s="19"/>
    </row>
    <row r="1096" spans="1:6" ht="15" customHeight="1">
      <c r="A1096" s="19" t="s">
        <v>205</v>
      </c>
      <c r="B1096" s="19"/>
      <c r="C1096" s="19"/>
      <c r="D1096" s="19"/>
      <c r="E1096" s="19"/>
      <c r="F1096" s="19"/>
    </row>
    <row r="1097" spans="1:6" ht="15" customHeight="1">
      <c r="A1097" s="19" t="s">
        <v>351</v>
      </c>
      <c r="B1097" s="19"/>
      <c r="C1097" s="19"/>
      <c r="D1097" s="19"/>
      <c r="E1097" s="19"/>
      <c r="F1097" s="19"/>
    </row>
    <row r="1098" spans="1:6" ht="15" customHeight="1">
      <c r="A1098" s="19" t="s">
        <v>209</v>
      </c>
      <c r="B1098" s="19"/>
      <c r="C1098" s="19"/>
      <c r="D1098" s="19"/>
      <c r="E1098" s="19"/>
      <c r="F1098" s="19"/>
    </row>
    <row r="1099" spans="1:6" ht="15" customHeight="1">
      <c r="A1099" s="19" t="s">
        <v>211</v>
      </c>
      <c r="B1099" s="19"/>
      <c r="C1099" s="19"/>
      <c r="D1099" s="19"/>
      <c r="E1099" s="19"/>
      <c r="F1099" s="19"/>
    </row>
    <row r="1100" spans="1:6" ht="15" customHeight="1">
      <c r="A1100" s="19" t="s">
        <v>493</v>
      </c>
      <c r="B1100" s="19"/>
      <c r="C1100" s="19"/>
      <c r="D1100" s="19"/>
      <c r="E1100" s="19"/>
      <c r="F1100" s="19"/>
    </row>
    <row r="1101" spans="1:6" ht="15" customHeight="1">
      <c r="A1101" s="19" t="s">
        <v>431</v>
      </c>
      <c r="B1101" s="19"/>
      <c r="C1101" s="19"/>
      <c r="D1101" s="19"/>
      <c r="E1101" s="19"/>
      <c r="F1101" s="19"/>
    </row>
    <row r="1102" spans="1:6" ht="15" customHeight="1">
      <c r="A1102" s="19" t="s">
        <v>494</v>
      </c>
      <c r="B1102" s="19"/>
      <c r="C1102" s="19"/>
      <c r="D1102" s="19"/>
      <c r="E1102" s="19"/>
      <c r="F1102" s="19"/>
    </row>
    <row r="1103" spans="1:6" ht="15" customHeight="1">
      <c r="A1103" s="19" t="s">
        <v>495</v>
      </c>
      <c r="B1103" s="19"/>
      <c r="C1103" s="19"/>
      <c r="D1103" s="19"/>
      <c r="E1103" s="19"/>
      <c r="F1103" s="19"/>
    </row>
    <row r="1104" spans="1:6" ht="15" customHeight="1">
      <c r="A1104" s="19" t="s">
        <v>303</v>
      </c>
      <c r="B1104" s="19"/>
      <c r="C1104" s="19"/>
      <c r="D1104" s="19"/>
      <c r="E1104" s="19"/>
      <c r="F1104" s="19"/>
    </row>
    <row r="1105" spans="1:6" ht="15" customHeight="1">
      <c r="A1105" s="19" t="s">
        <v>496</v>
      </c>
      <c r="B1105" s="19"/>
      <c r="C1105" s="19"/>
      <c r="D1105" s="19"/>
      <c r="E1105" s="19"/>
      <c r="F1105" s="19"/>
    </row>
    <row r="1106" spans="1:6" ht="15" customHeight="1">
      <c r="A1106" s="19" t="s">
        <v>144</v>
      </c>
      <c r="B1106" s="19"/>
      <c r="C1106" s="19"/>
      <c r="D1106" s="19"/>
      <c r="E1106" s="19"/>
      <c r="F1106" s="19"/>
    </row>
    <row r="1107" spans="1:6" ht="15" customHeight="1">
      <c r="A1107" s="19" t="s">
        <v>245</v>
      </c>
      <c r="B1107" s="19"/>
      <c r="C1107" s="19"/>
      <c r="D1107" s="19"/>
      <c r="E1107" s="19"/>
      <c r="F1107" s="19"/>
    </row>
    <row r="1108" spans="1:6" ht="15" customHeight="1">
      <c r="A1108" s="19" t="s">
        <v>370</v>
      </c>
      <c r="B1108" s="19"/>
      <c r="C1108" s="19"/>
      <c r="D1108" s="19"/>
      <c r="E1108" s="19"/>
      <c r="F1108" s="19"/>
    </row>
    <row r="1109" spans="1:6" ht="15" customHeight="1">
      <c r="A1109" s="19" t="s">
        <v>357</v>
      </c>
      <c r="B1109" s="19"/>
      <c r="C1109" s="19"/>
      <c r="D1109" s="19"/>
      <c r="E1109" s="19"/>
      <c r="F1109" s="19"/>
    </row>
    <row r="1110" spans="1:6" ht="15" customHeight="1">
      <c r="A1110" s="19" t="s">
        <v>282</v>
      </c>
      <c r="B1110" s="19"/>
      <c r="C1110" s="19"/>
      <c r="D1110" s="19"/>
      <c r="E1110" s="19"/>
      <c r="F1110" s="19"/>
    </row>
    <row r="1111" spans="1:6" ht="15" customHeight="1">
      <c r="A1111" s="19" t="s">
        <v>321</v>
      </c>
      <c r="B1111" s="19"/>
      <c r="C1111" s="19"/>
      <c r="D1111" s="19"/>
      <c r="E1111" s="19"/>
      <c r="F1111" s="19"/>
    </row>
    <row r="1112" spans="1:6" ht="15" customHeight="1">
      <c r="A1112" s="19" t="s">
        <v>284</v>
      </c>
      <c r="B1112" s="19"/>
      <c r="C1112" s="19"/>
      <c r="D1112" s="19"/>
      <c r="E1112" s="19"/>
      <c r="F1112" s="19"/>
    </row>
    <row r="1113" spans="1:6" ht="15" customHeight="1">
      <c r="A1113" s="19" t="s">
        <v>359</v>
      </c>
      <c r="B1113" s="19"/>
      <c r="C1113" s="19"/>
      <c r="D1113" s="19"/>
      <c r="E1113" s="19"/>
      <c r="F1113" s="19"/>
    </row>
    <row r="1114" spans="1:6" ht="15" customHeight="1">
      <c r="A1114" s="19" t="s">
        <v>418</v>
      </c>
      <c r="B1114" s="19"/>
      <c r="C1114" s="19"/>
      <c r="D1114" s="19"/>
      <c r="E1114" s="19"/>
      <c r="F1114" s="19"/>
    </row>
    <row r="1115" spans="1:6" ht="15" customHeight="1">
      <c r="A1115" s="19" t="s">
        <v>287</v>
      </c>
      <c r="B1115" s="19"/>
      <c r="C1115" s="19"/>
      <c r="D1115" s="19"/>
      <c r="E1115" s="19"/>
      <c r="F1115" s="19"/>
    </row>
    <row r="1116" spans="1:6" ht="15" customHeight="1">
      <c r="A1116" s="19" t="s">
        <v>228</v>
      </c>
      <c r="B1116" s="19"/>
      <c r="C1116" s="19"/>
      <c r="D1116" s="19"/>
      <c r="E1116" s="19"/>
      <c r="F1116" s="19"/>
    </row>
    <row r="1117" spans="1:6" ht="15" customHeight="1">
      <c r="A1117" s="19" t="s">
        <v>169</v>
      </c>
      <c r="B1117" s="19"/>
      <c r="C1117" s="19"/>
      <c r="D1117" s="19"/>
      <c r="E1117" s="19"/>
      <c r="F1117" s="19"/>
    </row>
    <row r="1118" spans="1:6" ht="15" customHeight="1">
      <c r="A1118" s="19" t="s">
        <v>497</v>
      </c>
      <c r="B1118" s="19"/>
      <c r="C1118" s="19"/>
      <c r="D1118" s="19"/>
      <c r="E1118" s="19"/>
      <c r="F1118" s="19"/>
    </row>
    <row r="1119" spans="1:6" ht="15" customHeight="1">
      <c r="A1119" s="19" t="s">
        <v>498</v>
      </c>
      <c r="B1119" s="19"/>
      <c r="C1119" s="19"/>
      <c r="D1119" s="19"/>
      <c r="E1119" s="19"/>
      <c r="F1119" s="19"/>
    </row>
    <row r="1120" spans="1:6" ht="15" customHeight="1">
      <c r="A1120" s="19" t="s">
        <v>499</v>
      </c>
      <c r="B1120" s="19"/>
      <c r="C1120" s="19"/>
      <c r="D1120" s="19"/>
      <c r="E1120" s="19"/>
      <c r="F1120" s="19"/>
    </row>
    <row r="1121" spans="1:6" ht="15" customHeight="1">
      <c r="A1121" s="19" t="s">
        <v>177</v>
      </c>
      <c r="B1121" s="19"/>
      <c r="C1121" s="19"/>
      <c r="D1121" s="19"/>
      <c r="E1121" s="19"/>
      <c r="F1121" s="19"/>
    </row>
    <row r="1122" spans="1:6" ht="15" customHeight="1">
      <c r="A1122" s="19" t="s">
        <v>179</v>
      </c>
      <c r="B1122" s="19"/>
      <c r="C1122" s="19"/>
      <c r="D1122" s="19"/>
      <c r="E1122" s="19"/>
      <c r="F1122" s="19"/>
    </row>
    <row r="1123" spans="1:6" ht="15" customHeight="1">
      <c r="A1123" s="19" t="s">
        <v>181</v>
      </c>
      <c r="B1123" s="19"/>
      <c r="C1123" s="19"/>
      <c r="D1123" s="19"/>
      <c r="E1123" s="19"/>
      <c r="F1123" s="19"/>
    </row>
    <row r="1124" spans="1:6" ht="15" customHeight="1">
      <c r="A1124" s="19" t="s">
        <v>405</v>
      </c>
      <c r="B1124" s="19"/>
      <c r="C1124" s="19"/>
      <c r="D1124" s="19"/>
      <c r="E1124" s="19"/>
      <c r="F1124" s="19"/>
    </row>
    <row r="1125" spans="1:6" ht="15" customHeight="1">
      <c r="A1125" s="19" t="s">
        <v>185</v>
      </c>
      <c r="B1125" s="19"/>
      <c r="C1125" s="19"/>
      <c r="D1125" s="19"/>
      <c r="E1125" s="19"/>
      <c r="F1125" s="19"/>
    </row>
    <row r="1126" spans="1:6" ht="15" customHeight="1">
      <c r="A1126" s="19" t="s">
        <v>187</v>
      </c>
      <c r="B1126" s="19"/>
      <c r="C1126" s="19"/>
      <c r="D1126" s="19"/>
      <c r="E1126" s="19"/>
      <c r="F1126" s="19"/>
    </row>
    <row r="1127" spans="1:6" ht="15" customHeight="1">
      <c r="A1127" s="19" t="s">
        <v>363</v>
      </c>
      <c r="B1127" s="19"/>
      <c r="C1127" s="19"/>
      <c r="D1127" s="19"/>
      <c r="E1127" s="19"/>
      <c r="F1127" s="19"/>
    </row>
    <row r="1128" spans="1:6" ht="15" customHeight="1">
      <c r="A1128" s="19" t="s">
        <v>364</v>
      </c>
      <c r="B1128" s="19"/>
      <c r="C1128" s="19"/>
      <c r="D1128" s="19"/>
      <c r="E1128" s="19"/>
      <c r="F1128" s="19"/>
    </row>
    <row r="1129" spans="1:6" ht="15" customHeight="1">
      <c r="A1129" s="19" t="s">
        <v>293</v>
      </c>
      <c r="B1129" s="19"/>
      <c r="C1129" s="19"/>
      <c r="D1129" s="19"/>
      <c r="E1129" s="19"/>
      <c r="F1129" s="19"/>
    </row>
    <row r="1130" spans="1:6" ht="15" customHeight="1">
      <c r="A1130" s="19" t="s">
        <v>294</v>
      </c>
      <c r="B1130" s="19"/>
      <c r="C1130" s="19"/>
      <c r="D1130" s="19"/>
      <c r="E1130" s="19"/>
      <c r="F1130" s="19"/>
    </row>
    <row r="1131" spans="1:6" ht="15" customHeight="1">
      <c r="A1131" s="19" t="s">
        <v>272</v>
      </c>
      <c r="B1131" s="19"/>
      <c r="C1131" s="19"/>
      <c r="D1131" s="19"/>
      <c r="E1131" s="19"/>
      <c r="F1131" s="19"/>
    </row>
    <row r="1132" spans="1:6" ht="15" customHeight="1">
      <c r="A1132" s="19" t="s">
        <v>273</v>
      </c>
      <c r="B1132" s="19"/>
      <c r="C1132" s="19"/>
      <c r="D1132" s="19"/>
      <c r="E1132" s="19"/>
      <c r="F1132" s="19"/>
    </row>
    <row r="1133" spans="1:6" ht="15" customHeight="1">
      <c r="A1133" s="19" t="s">
        <v>295</v>
      </c>
      <c r="B1133" s="19"/>
      <c r="C1133" s="19"/>
      <c r="D1133" s="19"/>
      <c r="E1133" s="19"/>
      <c r="F1133" s="19"/>
    </row>
    <row r="1134" spans="1:6" ht="15" customHeight="1">
      <c r="A1134" s="19" t="s">
        <v>296</v>
      </c>
      <c r="B1134" s="19"/>
      <c r="C1134" s="19"/>
      <c r="D1134" s="19"/>
      <c r="E1134" s="19"/>
      <c r="F1134" s="19"/>
    </row>
    <row r="1135" spans="1:6" ht="15" customHeight="1">
      <c r="A1135" s="19" t="s">
        <v>237</v>
      </c>
      <c r="B1135" s="19"/>
      <c r="C1135" s="19"/>
      <c r="D1135" s="19"/>
      <c r="E1135" s="19"/>
      <c r="F1135" s="19"/>
    </row>
    <row r="1136" spans="1:6" ht="15" customHeight="1">
      <c r="A1136" s="19" t="s">
        <v>238</v>
      </c>
      <c r="B1136" s="19"/>
      <c r="C1136" s="19"/>
      <c r="D1136" s="19"/>
      <c r="E1136" s="19"/>
      <c r="F1136" s="19"/>
    </row>
    <row r="1137" spans="1:6" ht="15" customHeight="1">
      <c r="A1137" s="19" t="s">
        <v>205</v>
      </c>
      <c r="B1137" s="19"/>
      <c r="C1137" s="19"/>
      <c r="D1137" s="19"/>
      <c r="E1137" s="19"/>
      <c r="F1137" s="19"/>
    </row>
    <row r="1138" spans="1:6" ht="15" customHeight="1">
      <c r="A1138" s="19" t="s">
        <v>351</v>
      </c>
      <c r="B1138" s="19"/>
      <c r="C1138" s="19"/>
      <c r="D1138" s="19"/>
      <c r="E1138" s="19"/>
      <c r="F1138" s="19"/>
    </row>
    <row r="1139" spans="1:6" ht="15" customHeight="1">
      <c r="A1139" s="19" t="s">
        <v>209</v>
      </c>
      <c r="B1139" s="19"/>
      <c r="C1139" s="19"/>
      <c r="D1139" s="19"/>
      <c r="E1139" s="19"/>
      <c r="F1139" s="19"/>
    </row>
    <row r="1140" spans="1:6" ht="15" customHeight="1">
      <c r="A1140" s="19" t="s">
        <v>211</v>
      </c>
      <c r="B1140" s="19"/>
      <c r="C1140" s="19"/>
      <c r="D1140" s="19"/>
      <c r="E1140" s="19"/>
      <c r="F1140" s="19"/>
    </row>
    <row r="1141" spans="1:6" ht="15" customHeight="1">
      <c r="A1141" s="19" t="s">
        <v>239</v>
      </c>
      <c r="B1141" s="19"/>
      <c r="C1141" s="19"/>
      <c r="D1141" s="19"/>
      <c r="E1141" s="19"/>
      <c r="F1141" s="19"/>
    </row>
    <row r="1142" spans="1:6" ht="15" customHeight="1">
      <c r="A1142" s="19" t="s">
        <v>240</v>
      </c>
      <c r="B1142" s="19"/>
      <c r="C1142" s="19"/>
      <c r="D1142" s="19"/>
      <c r="E1142" s="19"/>
      <c r="F1142" s="19"/>
    </row>
    <row r="1143" spans="1:6" ht="15" customHeight="1">
      <c r="A1143" s="19" t="s">
        <v>500</v>
      </c>
      <c r="B1143" s="19"/>
      <c r="C1143" s="19"/>
      <c r="D1143" s="19"/>
      <c r="E1143" s="19"/>
      <c r="F1143" s="19"/>
    </row>
    <row r="1144" spans="1:6" ht="15" customHeight="1">
      <c r="A1144" s="19" t="s">
        <v>501</v>
      </c>
      <c r="B1144" s="19"/>
      <c r="C1144" s="19"/>
      <c r="D1144" s="19"/>
      <c r="E1144" s="19"/>
      <c r="F1144" s="19"/>
    </row>
    <row r="1145" spans="1:6" ht="15" customHeight="1">
      <c r="A1145" s="19" t="s">
        <v>278</v>
      </c>
      <c r="B1145" s="19"/>
      <c r="C1145" s="19"/>
      <c r="D1145" s="19"/>
      <c r="E1145" s="19"/>
      <c r="F1145" s="19"/>
    </row>
    <row r="1146" spans="1:6" ht="15" customHeight="1">
      <c r="A1146" s="19" t="s">
        <v>502</v>
      </c>
      <c r="B1146" s="19"/>
      <c r="C1146" s="19"/>
      <c r="D1146" s="19"/>
      <c r="E1146" s="19"/>
      <c r="F1146" s="19"/>
    </row>
    <row r="1147" spans="1:6" ht="15" customHeight="1">
      <c r="A1147" s="19" t="s">
        <v>503</v>
      </c>
      <c r="B1147" s="19"/>
      <c r="C1147" s="19"/>
      <c r="D1147" s="19"/>
      <c r="E1147" s="19"/>
      <c r="F1147" s="19"/>
    </row>
    <row r="1148" spans="1:6" ht="15" customHeight="1">
      <c r="A1148" s="19" t="s">
        <v>245</v>
      </c>
      <c r="B1148" s="19"/>
      <c r="C1148" s="19"/>
      <c r="D1148" s="19"/>
      <c r="E1148" s="19"/>
      <c r="F1148" s="19"/>
    </row>
    <row r="1149" spans="1:6" ht="15" customHeight="1">
      <c r="A1149" s="19" t="s">
        <v>370</v>
      </c>
      <c r="B1149" s="19"/>
      <c r="C1149" s="19"/>
      <c r="D1149" s="19"/>
      <c r="E1149" s="19"/>
      <c r="F1149" s="19"/>
    </row>
    <row r="1150" spans="1:6" ht="15" customHeight="1">
      <c r="A1150" s="19" t="s">
        <v>379</v>
      </c>
      <c r="B1150" s="19"/>
      <c r="C1150" s="19"/>
      <c r="D1150" s="19"/>
      <c r="E1150" s="19"/>
      <c r="F1150" s="19"/>
    </row>
    <row r="1151" spans="1:6" ht="15" customHeight="1">
      <c r="A1151" s="19" t="s">
        <v>224</v>
      </c>
      <c r="B1151" s="19"/>
      <c r="C1151" s="19"/>
      <c r="D1151" s="19"/>
      <c r="E1151" s="19"/>
      <c r="F1151" s="19"/>
    </row>
    <row r="1152" spans="1:6" ht="15" customHeight="1">
      <c r="A1152" s="19" t="s">
        <v>400</v>
      </c>
      <c r="B1152" s="19"/>
      <c r="C1152" s="19"/>
      <c r="D1152" s="19"/>
      <c r="E1152" s="19"/>
      <c r="F1152" s="19"/>
    </row>
    <row r="1153" spans="1:6" ht="15" customHeight="1">
      <c r="A1153" s="19" t="s">
        <v>381</v>
      </c>
      <c r="B1153" s="19"/>
      <c r="C1153" s="19"/>
      <c r="D1153" s="19"/>
      <c r="E1153" s="19"/>
      <c r="F1153" s="19"/>
    </row>
    <row r="1154" spans="1:6" ht="15" customHeight="1">
      <c r="A1154" s="19" t="s">
        <v>504</v>
      </c>
      <c r="B1154" s="19"/>
      <c r="C1154" s="19"/>
      <c r="D1154" s="19"/>
      <c r="E1154" s="19"/>
      <c r="F1154" s="19"/>
    </row>
    <row r="1155" spans="1:6" ht="15" customHeight="1">
      <c r="A1155" s="19" t="s">
        <v>418</v>
      </c>
      <c r="B1155" s="19"/>
      <c r="C1155" s="19"/>
      <c r="D1155" s="19"/>
      <c r="E1155" s="19"/>
      <c r="F1155" s="19"/>
    </row>
    <row r="1156" spans="1:6" ht="15" customHeight="1">
      <c r="A1156" s="19" t="s">
        <v>287</v>
      </c>
      <c r="B1156" s="19"/>
      <c r="C1156" s="19"/>
      <c r="D1156" s="19"/>
      <c r="E1156" s="19"/>
      <c r="F1156" s="19"/>
    </row>
    <row r="1157" spans="1:6" ht="15" customHeight="1">
      <c r="A1157" s="19" t="s">
        <v>167</v>
      </c>
      <c r="B1157" s="19"/>
      <c r="C1157" s="19"/>
      <c r="D1157" s="19"/>
      <c r="E1157" s="19"/>
      <c r="F1157" s="19"/>
    </row>
    <row r="1158" spans="1:6" ht="15" customHeight="1">
      <c r="A1158" s="19" t="s">
        <v>439</v>
      </c>
      <c r="B1158" s="19"/>
      <c r="C1158" s="19"/>
      <c r="D1158" s="19"/>
      <c r="E1158" s="19"/>
      <c r="F1158" s="19"/>
    </row>
    <row r="1159" spans="1:6" ht="15" customHeight="1">
      <c r="A1159" s="19" t="s">
        <v>505</v>
      </c>
      <c r="B1159" s="19"/>
      <c r="C1159" s="19"/>
      <c r="D1159" s="19"/>
      <c r="E1159" s="19"/>
      <c r="F1159" s="19"/>
    </row>
    <row r="1160" spans="1:6" ht="15" customHeight="1">
      <c r="A1160" s="19" t="s">
        <v>506</v>
      </c>
      <c r="B1160" s="19"/>
      <c r="C1160" s="19"/>
      <c r="D1160" s="19"/>
      <c r="E1160" s="19"/>
      <c r="F1160" s="19"/>
    </row>
    <row r="1161" spans="1:6" ht="15" customHeight="1">
      <c r="A1161" s="19" t="s">
        <v>507</v>
      </c>
      <c r="B1161" s="19"/>
      <c r="C1161" s="19"/>
      <c r="D1161" s="19"/>
      <c r="E1161" s="19"/>
      <c r="F1161" s="19"/>
    </row>
    <row r="1162" spans="1:6" ht="15" customHeight="1">
      <c r="A1162" s="19" t="s">
        <v>177</v>
      </c>
      <c r="B1162" s="19"/>
      <c r="C1162" s="19"/>
      <c r="D1162" s="19"/>
      <c r="E1162" s="19"/>
      <c r="F1162" s="19"/>
    </row>
    <row r="1163" spans="1:6" ht="15" customHeight="1">
      <c r="A1163" s="19" t="s">
        <v>179</v>
      </c>
      <c r="B1163" s="19"/>
      <c r="C1163" s="19"/>
      <c r="D1163" s="19"/>
      <c r="E1163" s="19"/>
      <c r="F1163" s="19"/>
    </row>
    <row r="1164" spans="1:6" ht="15" customHeight="1">
      <c r="A1164" s="19" t="s">
        <v>181</v>
      </c>
      <c r="B1164" s="19"/>
      <c r="C1164" s="19"/>
      <c r="D1164" s="19"/>
      <c r="E1164" s="19"/>
      <c r="F1164" s="19"/>
    </row>
    <row r="1165" spans="1:6" ht="15" customHeight="1">
      <c r="A1165" s="19" t="s">
        <v>405</v>
      </c>
      <c r="B1165" s="19"/>
      <c r="C1165" s="19"/>
      <c r="D1165" s="19"/>
      <c r="E1165" s="19"/>
      <c r="F1165" s="19"/>
    </row>
    <row r="1166" spans="1:6" ht="15" customHeight="1">
      <c r="A1166" s="19" t="s">
        <v>185</v>
      </c>
      <c r="B1166" s="19"/>
      <c r="C1166" s="19"/>
      <c r="D1166" s="19"/>
      <c r="E1166" s="19"/>
      <c r="F1166" s="19"/>
    </row>
    <row r="1167" spans="1:6" ht="15" customHeight="1">
      <c r="A1167" s="19" t="s">
        <v>187</v>
      </c>
      <c r="B1167" s="19"/>
      <c r="C1167" s="19"/>
      <c r="D1167" s="19"/>
      <c r="E1167" s="19"/>
      <c r="F1167" s="19"/>
    </row>
    <row r="1168" spans="1:6" ht="15" customHeight="1">
      <c r="A1168" s="19" t="s">
        <v>189</v>
      </c>
      <c r="B1168" s="19"/>
      <c r="C1168" s="19"/>
      <c r="D1168" s="19"/>
      <c r="E1168" s="19"/>
      <c r="F1168" s="19"/>
    </row>
    <row r="1169" spans="1:6" ht="15" customHeight="1">
      <c r="A1169" s="19" t="s">
        <v>191</v>
      </c>
      <c r="B1169" s="19"/>
      <c r="C1169" s="19"/>
      <c r="D1169" s="19"/>
      <c r="E1169" s="19"/>
      <c r="F1169" s="19"/>
    </row>
    <row r="1170" spans="1:6" ht="15" customHeight="1">
      <c r="A1170" s="19" t="s">
        <v>233</v>
      </c>
      <c r="B1170" s="19"/>
      <c r="C1170" s="19"/>
      <c r="D1170" s="19"/>
      <c r="E1170" s="19"/>
      <c r="F1170" s="19"/>
    </row>
    <row r="1171" spans="1:6" ht="15" customHeight="1">
      <c r="A1171" s="19" t="s">
        <v>234</v>
      </c>
      <c r="B1171" s="19"/>
      <c r="C1171" s="19"/>
      <c r="D1171" s="19"/>
      <c r="E1171" s="19"/>
      <c r="F1171" s="19"/>
    </row>
    <row r="1172" spans="1:6" ht="15" customHeight="1">
      <c r="A1172" s="19" t="s">
        <v>195</v>
      </c>
      <c r="B1172" s="19"/>
      <c r="C1172" s="19"/>
      <c r="D1172" s="19"/>
      <c r="E1172" s="19"/>
      <c r="F1172" s="19"/>
    </row>
    <row r="1173" spans="1:6" ht="15" customHeight="1">
      <c r="A1173" s="19" t="s">
        <v>197</v>
      </c>
      <c r="B1173" s="19"/>
      <c r="C1173" s="19"/>
      <c r="D1173" s="19"/>
      <c r="E1173" s="19"/>
      <c r="F1173" s="19"/>
    </row>
    <row r="1174" spans="1:6" ht="15" customHeight="1">
      <c r="A1174" s="19" t="s">
        <v>258</v>
      </c>
      <c r="B1174" s="19"/>
      <c r="C1174" s="19"/>
      <c r="D1174" s="19"/>
      <c r="E1174" s="19"/>
      <c r="F1174" s="19"/>
    </row>
    <row r="1175" spans="1:6" ht="15" customHeight="1">
      <c r="A1175" s="19" t="s">
        <v>259</v>
      </c>
      <c r="B1175" s="19"/>
      <c r="C1175" s="19"/>
      <c r="D1175" s="19"/>
      <c r="E1175" s="19"/>
      <c r="F1175" s="19"/>
    </row>
    <row r="1176" spans="1:6" ht="15" customHeight="1">
      <c r="A1176" s="19" t="s">
        <v>237</v>
      </c>
      <c r="B1176" s="19"/>
      <c r="C1176" s="19"/>
      <c r="D1176" s="19"/>
      <c r="E1176" s="19"/>
      <c r="F1176" s="19"/>
    </row>
    <row r="1177" spans="1:6" ht="15" customHeight="1">
      <c r="A1177" s="19" t="s">
        <v>238</v>
      </c>
      <c r="B1177" s="19"/>
      <c r="C1177" s="19"/>
      <c r="D1177" s="19"/>
      <c r="E1177" s="19"/>
      <c r="F1177" s="19"/>
    </row>
    <row r="1178" spans="1:6" ht="15" customHeight="1">
      <c r="A1178" s="19" t="s">
        <v>205</v>
      </c>
      <c r="B1178" s="19"/>
      <c r="C1178" s="19"/>
      <c r="D1178" s="19"/>
      <c r="E1178" s="19"/>
      <c r="F1178" s="19"/>
    </row>
    <row r="1179" spans="1:6" ht="15" customHeight="1">
      <c r="A1179" s="19" t="s">
        <v>351</v>
      </c>
      <c r="B1179" s="19"/>
      <c r="C1179" s="19"/>
      <c r="D1179" s="19"/>
      <c r="E1179" s="19"/>
      <c r="F1179" s="19"/>
    </row>
    <row r="1180" spans="1:6" ht="15" customHeight="1">
      <c r="A1180" s="19" t="s">
        <v>209</v>
      </c>
      <c r="B1180" s="19"/>
      <c r="C1180" s="19"/>
      <c r="D1180" s="19"/>
      <c r="E1180" s="19"/>
      <c r="F1180" s="19"/>
    </row>
    <row r="1181" spans="1:6" ht="15" customHeight="1">
      <c r="A1181" s="19" t="s">
        <v>211</v>
      </c>
      <c r="B1181" s="19"/>
      <c r="C1181" s="19"/>
      <c r="D1181" s="19"/>
      <c r="E1181" s="19"/>
      <c r="F1181" s="19"/>
    </row>
    <row r="1182" spans="1:6" ht="15" customHeight="1">
      <c r="A1182" s="19" t="s">
        <v>508</v>
      </c>
      <c r="B1182" s="19"/>
      <c r="C1182" s="19"/>
      <c r="D1182" s="19"/>
      <c r="E1182" s="19"/>
      <c r="F1182" s="19"/>
    </row>
    <row r="1183" spans="1:6" ht="15" customHeight="1">
      <c r="A1183" s="19" t="s">
        <v>240</v>
      </c>
      <c r="B1183" s="19"/>
      <c r="C1183" s="19"/>
      <c r="D1183" s="19"/>
      <c r="E1183" s="19"/>
      <c r="F1183" s="19"/>
    </row>
    <row r="1184" spans="1:6" ht="15" customHeight="1">
      <c r="A1184" s="19" t="s">
        <v>509</v>
      </c>
      <c r="B1184" s="19"/>
      <c r="C1184" s="19"/>
      <c r="D1184" s="19"/>
      <c r="E1184" s="19"/>
      <c r="F1184" s="19"/>
    </row>
    <row r="1185" spans="1:6" ht="15" customHeight="1">
      <c r="A1185" s="19" t="s">
        <v>510</v>
      </c>
      <c r="B1185" s="19"/>
      <c r="C1185" s="19"/>
      <c r="D1185" s="19"/>
      <c r="E1185" s="19"/>
      <c r="F1185" s="19"/>
    </row>
    <row r="1186" spans="1:6" ht="15" customHeight="1">
      <c r="A1186" s="19" t="s">
        <v>398</v>
      </c>
      <c r="B1186" s="19"/>
      <c r="C1186" s="19"/>
      <c r="D1186" s="19"/>
      <c r="E1186" s="19"/>
      <c r="F1186" s="19"/>
    </row>
    <row r="1187" spans="1:6" ht="15" customHeight="1">
      <c r="A1187" s="19" t="s">
        <v>511</v>
      </c>
      <c r="B1187" s="19"/>
      <c r="C1187" s="19"/>
      <c r="D1187" s="19"/>
      <c r="E1187" s="19"/>
      <c r="F1187" s="19"/>
    </row>
    <row r="1188" spans="1:6" ht="15" customHeight="1">
      <c r="A1188" s="19" t="s">
        <v>144</v>
      </c>
      <c r="B1188" s="19"/>
      <c r="C1188" s="19"/>
      <c r="D1188" s="19"/>
      <c r="E1188" s="19"/>
      <c r="F1188" s="19"/>
    </row>
    <row r="1189" spans="1:6" ht="15" customHeight="1">
      <c r="A1189" s="19" t="s">
        <v>512</v>
      </c>
      <c r="B1189" s="19"/>
      <c r="C1189" s="19"/>
      <c r="D1189" s="19"/>
      <c r="E1189" s="19"/>
      <c r="F1189" s="19"/>
    </row>
    <row r="1190" spans="1:6" ht="15" customHeight="1">
      <c r="A1190" s="19" t="s">
        <v>370</v>
      </c>
      <c r="B1190" s="19"/>
      <c r="C1190" s="19"/>
      <c r="D1190" s="19"/>
      <c r="E1190" s="19"/>
      <c r="F1190" s="19"/>
    </row>
    <row r="1191" spans="1:6" ht="15" customHeight="1">
      <c r="A1191" s="19" t="s">
        <v>445</v>
      </c>
      <c r="B1191" s="19"/>
      <c r="C1191" s="19"/>
      <c r="D1191" s="19"/>
      <c r="E1191" s="19"/>
      <c r="F1191" s="19"/>
    </row>
    <row r="1192" spans="1:6" ht="15" customHeight="1">
      <c r="A1192" s="19" t="s">
        <v>320</v>
      </c>
      <c r="B1192" s="19"/>
      <c r="C1192" s="19"/>
      <c r="D1192" s="19"/>
      <c r="E1192" s="19"/>
      <c r="F1192" s="19"/>
    </row>
    <row r="1193" spans="1:6" ht="15" customHeight="1">
      <c r="A1193" s="19" t="s">
        <v>321</v>
      </c>
      <c r="B1193" s="19"/>
      <c r="C1193" s="19"/>
      <c r="D1193" s="19"/>
      <c r="E1193" s="19"/>
      <c r="F1193" s="19"/>
    </row>
    <row r="1194" spans="1:6" ht="15" customHeight="1">
      <c r="A1194" s="19" t="s">
        <v>381</v>
      </c>
      <c r="B1194" s="19"/>
      <c r="C1194" s="19"/>
      <c r="D1194" s="19"/>
      <c r="E1194" s="19"/>
      <c r="F1194" s="19"/>
    </row>
    <row r="1195" spans="1:6" ht="15" customHeight="1">
      <c r="A1195" s="19" t="s">
        <v>438</v>
      </c>
      <c r="B1195" s="19"/>
      <c r="C1195" s="19"/>
      <c r="D1195" s="19"/>
      <c r="E1195" s="19"/>
      <c r="F1195" s="19"/>
    </row>
    <row r="1196" spans="1:6" ht="15" customHeight="1">
      <c r="A1196" s="19" t="s">
        <v>513</v>
      </c>
      <c r="B1196" s="19"/>
      <c r="C1196" s="19"/>
      <c r="D1196" s="19"/>
      <c r="E1196" s="19"/>
      <c r="F1196" s="19"/>
    </row>
    <row r="1197" spans="1:6" ht="15" customHeight="1">
      <c r="A1197" s="19" t="s">
        <v>287</v>
      </c>
      <c r="B1197" s="19"/>
      <c r="C1197" s="19"/>
      <c r="D1197" s="19"/>
      <c r="E1197" s="19"/>
      <c r="F1197" s="19"/>
    </row>
    <row r="1198" spans="1:6" ht="15" customHeight="1">
      <c r="A1198" s="19" t="s">
        <v>324</v>
      </c>
      <c r="B1198" s="19"/>
      <c r="C1198" s="19"/>
      <c r="D1198" s="19"/>
      <c r="E1198" s="19"/>
      <c r="F1198" s="19"/>
    </row>
    <row r="1199" spans="1:6" ht="15" customHeight="1">
      <c r="A1199" s="19" t="s">
        <v>229</v>
      </c>
      <c r="B1199" s="19"/>
      <c r="C1199" s="19"/>
      <c r="D1199" s="19"/>
      <c r="E1199" s="19"/>
      <c r="F1199" s="19"/>
    </row>
    <row r="1200" spans="1:6" ht="15" customHeight="1">
      <c r="A1200" s="19" t="s">
        <v>514</v>
      </c>
      <c r="B1200" s="19"/>
      <c r="C1200" s="19"/>
      <c r="D1200" s="19"/>
      <c r="E1200" s="19"/>
      <c r="F1200" s="19"/>
    </row>
    <row r="1201" spans="1:6" ht="15" customHeight="1">
      <c r="A1201" s="19" t="s">
        <v>515</v>
      </c>
      <c r="B1201" s="19"/>
      <c r="C1201" s="19"/>
      <c r="D1201" s="19"/>
      <c r="E1201" s="19"/>
      <c r="F1201" s="19"/>
    </row>
    <row r="1202" spans="1:6" ht="15" customHeight="1">
      <c r="A1202" s="19" t="s">
        <v>516</v>
      </c>
      <c r="B1202" s="19"/>
      <c r="C1202" s="19"/>
      <c r="D1202" s="19"/>
      <c r="E1202" s="19"/>
      <c r="F1202" s="19"/>
    </row>
    <row r="1203" spans="1:6" ht="15" customHeight="1">
      <c r="A1203" s="19" t="s">
        <v>177</v>
      </c>
      <c r="B1203" s="19"/>
      <c r="C1203" s="19"/>
      <c r="D1203" s="19"/>
      <c r="E1203" s="19"/>
      <c r="F1203" s="19"/>
    </row>
    <row r="1204" spans="1:6" ht="15" customHeight="1">
      <c r="A1204" s="19" t="s">
        <v>179</v>
      </c>
      <c r="B1204" s="19"/>
      <c r="C1204" s="19"/>
      <c r="D1204" s="19"/>
      <c r="E1204" s="19"/>
      <c r="F1204" s="19"/>
    </row>
    <row r="1205" spans="1:6" ht="15" customHeight="1">
      <c r="A1205" s="19" t="s">
        <v>181</v>
      </c>
      <c r="B1205" s="19"/>
      <c r="C1205" s="19"/>
      <c r="D1205" s="19"/>
      <c r="E1205" s="19"/>
      <c r="F1205" s="19"/>
    </row>
    <row r="1206" spans="1:6" ht="15" customHeight="1">
      <c r="A1206" s="19" t="s">
        <v>183</v>
      </c>
      <c r="B1206" s="19"/>
      <c r="C1206" s="19"/>
      <c r="D1206" s="19"/>
      <c r="E1206" s="19"/>
      <c r="F1206" s="19"/>
    </row>
    <row r="1207" spans="1:6" ht="15" customHeight="1">
      <c r="A1207" s="19" t="s">
        <v>185</v>
      </c>
      <c r="B1207" s="19"/>
      <c r="C1207" s="19"/>
      <c r="D1207" s="19"/>
      <c r="E1207" s="19"/>
      <c r="F1207" s="19"/>
    </row>
    <row r="1208" spans="1:6" ht="15" customHeight="1">
      <c r="A1208" s="19" t="s">
        <v>187</v>
      </c>
      <c r="B1208" s="19"/>
      <c r="C1208" s="19"/>
      <c r="D1208" s="19"/>
      <c r="E1208" s="19"/>
      <c r="F1208" s="19"/>
    </row>
    <row r="1209" spans="1:6" ht="15" customHeight="1">
      <c r="A1209" s="19" t="s">
        <v>328</v>
      </c>
      <c r="B1209" s="19"/>
      <c r="C1209" s="19"/>
      <c r="D1209" s="19"/>
      <c r="E1209" s="19"/>
      <c r="F1209" s="19"/>
    </row>
    <row r="1210" spans="1:6" ht="15" customHeight="1">
      <c r="A1210" s="19" t="s">
        <v>329</v>
      </c>
      <c r="B1210" s="19"/>
      <c r="C1210" s="19"/>
      <c r="D1210" s="19"/>
      <c r="E1210" s="19"/>
      <c r="F1210" s="19"/>
    </row>
    <row r="1211" spans="1:6" ht="15" customHeight="1">
      <c r="A1211" s="19" t="s">
        <v>293</v>
      </c>
      <c r="B1211" s="19"/>
      <c r="C1211" s="19"/>
      <c r="D1211" s="19"/>
      <c r="E1211" s="19"/>
      <c r="F1211" s="19"/>
    </row>
    <row r="1212" spans="1:6" ht="15" customHeight="1">
      <c r="A1212" s="19" t="s">
        <v>294</v>
      </c>
      <c r="B1212" s="19"/>
      <c r="C1212" s="19"/>
      <c r="D1212" s="19"/>
      <c r="E1212" s="19"/>
      <c r="F1212" s="19"/>
    </row>
    <row r="1213" spans="1:6" ht="15" customHeight="1">
      <c r="A1213" s="19" t="s">
        <v>235</v>
      </c>
      <c r="B1213" s="19"/>
      <c r="C1213" s="19"/>
      <c r="D1213" s="19"/>
      <c r="E1213" s="19"/>
      <c r="F1213" s="19"/>
    </row>
    <row r="1214" spans="1:6" ht="15" customHeight="1">
      <c r="A1214" s="19" t="s">
        <v>236</v>
      </c>
      <c r="B1214" s="19"/>
      <c r="C1214" s="19"/>
      <c r="D1214" s="19"/>
      <c r="E1214" s="19"/>
      <c r="F1214" s="19"/>
    </row>
    <row r="1215" spans="1:6" ht="15" customHeight="1">
      <c r="A1215" s="19" t="s">
        <v>295</v>
      </c>
      <c r="B1215" s="19"/>
      <c r="C1215" s="19"/>
      <c r="D1215" s="19"/>
      <c r="E1215" s="19"/>
      <c r="F1215" s="19"/>
    </row>
    <row r="1216" spans="1:6" ht="15" customHeight="1">
      <c r="A1216" s="19" t="s">
        <v>296</v>
      </c>
      <c r="B1216" s="19"/>
      <c r="C1216" s="19"/>
      <c r="D1216" s="19"/>
      <c r="E1216" s="19"/>
      <c r="F1216" s="19"/>
    </row>
    <row r="1217" spans="1:6" ht="15" customHeight="1">
      <c r="A1217" s="19" t="s">
        <v>237</v>
      </c>
      <c r="B1217" s="19"/>
      <c r="C1217" s="19"/>
      <c r="D1217" s="19"/>
      <c r="E1217" s="19"/>
      <c r="F1217" s="19"/>
    </row>
    <row r="1218" spans="1:6" ht="15" customHeight="1">
      <c r="A1218" s="19" t="s">
        <v>238</v>
      </c>
      <c r="B1218" s="19"/>
      <c r="C1218" s="19"/>
      <c r="D1218" s="19"/>
      <c r="E1218" s="19"/>
      <c r="F1218" s="19"/>
    </row>
    <row r="1219" spans="1:6" ht="15" customHeight="1">
      <c r="A1219" s="19" t="s">
        <v>205</v>
      </c>
      <c r="B1219" s="19"/>
      <c r="C1219" s="19"/>
      <c r="D1219" s="19"/>
      <c r="E1219" s="19"/>
      <c r="F1219" s="19"/>
    </row>
    <row r="1220" spans="1:6" ht="15" customHeight="1">
      <c r="A1220" s="19" t="s">
        <v>517</v>
      </c>
      <c r="B1220" s="19"/>
      <c r="C1220" s="19"/>
      <c r="D1220" s="19"/>
      <c r="E1220" s="19"/>
      <c r="F1220" s="19"/>
    </row>
    <row r="1221" spans="1:6" ht="15" customHeight="1">
      <c r="A1221" s="19" t="s">
        <v>209</v>
      </c>
      <c r="B1221" s="19"/>
      <c r="C1221" s="19"/>
      <c r="D1221" s="19"/>
      <c r="E1221" s="19"/>
      <c r="F1221" s="19"/>
    </row>
    <row r="1222" spans="1:6" ht="15" customHeight="1">
      <c r="A1222" s="19" t="s">
        <v>211</v>
      </c>
      <c r="B1222" s="19"/>
      <c r="C1222" s="19"/>
      <c r="D1222" s="19"/>
      <c r="E1222" s="19"/>
      <c r="F1222" s="19"/>
    </row>
    <row r="1223" spans="1:6" ht="15" customHeight="1">
      <c r="A1223" s="19" t="s">
        <v>239</v>
      </c>
      <c r="B1223" s="19"/>
      <c r="C1223" s="19"/>
      <c r="D1223" s="19"/>
      <c r="E1223" s="19"/>
      <c r="F1223" s="19"/>
    </row>
    <row r="1224" spans="1:6" ht="15" customHeight="1">
      <c r="A1224" s="19" t="s">
        <v>395</v>
      </c>
      <c r="B1224" s="19"/>
      <c r="C1224" s="19"/>
      <c r="D1224" s="19"/>
      <c r="E1224" s="19"/>
      <c r="F1224" s="19"/>
    </row>
    <row r="1225" spans="1:6" ht="15" customHeight="1">
      <c r="A1225" s="19" t="s">
        <v>316</v>
      </c>
      <c r="B1225" s="19"/>
      <c r="C1225" s="19"/>
      <c r="D1225" s="19"/>
      <c r="E1225" s="19"/>
      <c r="F1225" s="19"/>
    </row>
    <row r="1226" spans="1:6" ht="15" customHeight="1">
      <c r="A1226" s="19" t="s">
        <v>317</v>
      </c>
      <c r="B1226" s="19"/>
      <c r="C1226" s="19"/>
      <c r="D1226" s="19"/>
      <c r="E1226" s="19"/>
      <c r="F1226" s="19"/>
    </row>
    <row r="1227" spans="1:6" ht="15" customHeight="1">
      <c r="A1227" s="19" t="s">
        <v>220</v>
      </c>
      <c r="B1227" s="19"/>
      <c r="C1227" s="19"/>
      <c r="D1227" s="19"/>
      <c r="E1227" s="19"/>
      <c r="F1227" s="19"/>
    </row>
    <row r="1228" spans="1:6" ht="15" customHeight="1">
      <c r="A1228" s="19" t="s">
        <v>318</v>
      </c>
      <c r="B1228" s="19"/>
      <c r="C1228" s="19"/>
      <c r="D1228" s="19"/>
      <c r="E1228" s="19"/>
      <c r="F1228" s="19"/>
    </row>
    <row r="1229" spans="1:6" ht="15" customHeight="1">
      <c r="A1229" s="19" t="s">
        <v>144</v>
      </c>
      <c r="B1229" s="19"/>
      <c r="C1229" s="19"/>
      <c r="D1229" s="19"/>
      <c r="E1229" s="19"/>
      <c r="F1229" s="19"/>
    </row>
    <row r="1230" spans="1:6" ht="15" customHeight="1">
      <c r="A1230" s="19" t="s">
        <v>280</v>
      </c>
      <c r="B1230" s="19"/>
      <c r="C1230" s="19"/>
      <c r="D1230" s="19"/>
      <c r="E1230" s="19"/>
      <c r="F1230" s="19"/>
    </row>
    <row r="1231" spans="1:6" ht="15" customHeight="1">
      <c r="A1231" s="19" t="s">
        <v>223</v>
      </c>
      <c r="B1231" s="19"/>
      <c r="C1231" s="19"/>
      <c r="D1231" s="19"/>
      <c r="E1231" s="19"/>
      <c r="F1231" s="19"/>
    </row>
    <row r="1232" spans="1:6" ht="15" customHeight="1">
      <c r="A1232" s="19" t="s">
        <v>319</v>
      </c>
      <c r="B1232" s="19"/>
      <c r="C1232" s="19"/>
      <c r="D1232" s="19"/>
      <c r="E1232" s="19"/>
      <c r="F1232" s="19"/>
    </row>
    <row r="1233" spans="1:6" ht="15" customHeight="1">
      <c r="A1233" s="19" t="s">
        <v>320</v>
      </c>
      <c r="B1233" s="19"/>
      <c r="C1233" s="19"/>
      <c r="D1233" s="19"/>
      <c r="E1233" s="19"/>
      <c r="F1233" s="19"/>
    </row>
    <row r="1234" spans="1:6" ht="15" customHeight="1">
      <c r="A1234" s="19" t="s">
        <v>321</v>
      </c>
      <c r="B1234" s="19"/>
      <c r="C1234" s="19"/>
      <c r="D1234" s="19"/>
      <c r="E1234" s="19"/>
      <c r="F1234" s="19"/>
    </row>
    <row r="1235" spans="1:6" ht="15" customHeight="1">
      <c r="A1235" s="19" t="s">
        <v>322</v>
      </c>
      <c r="B1235" s="19"/>
      <c r="C1235" s="19"/>
      <c r="D1235" s="19"/>
      <c r="E1235" s="19"/>
      <c r="F1235" s="19"/>
    </row>
    <row r="1236" spans="1:6" ht="15" customHeight="1">
      <c r="A1236" s="19" t="s">
        <v>285</v>
      </c>
      <c r="B1236" s="19"/>
      <c r="C1236" s="19"/>
      <c r="D1236" s="19"/>
      <c r="E1236" s="19"/>
      <c r="F1236" s="19"/>
    </row>
    <row r="1237" spans="1:6" ht="15" customHeight="1">
      <c r="A1237" s="19" t="s">
        <v>323</v>
      </c>
      <c r="B1237" s="19"/>
      <c r="C1237" s="19"/>
      <c r="D1237" s="19"/>
      <c r="E1237" s="19"/>
      <c r="F1237" s="19"/>
    </row>
    <row r="1238" spans="1:6" ht="15" customHeight="1">
      <c r="A1238" s="19" t="s">
        <v>287</v>
      </c>
      <c r="B1238" s="19"/>
      <c r="C1238" s="19"/>
      <c r="D1238" s="19"/>
      <c r="E1238" s="19"/>
      <c r="F1238" s="19"/>
    </row>
    <row r="1239" spans="1:6" ht="15" customHeight="1">
      <c r="A1239" s="19" t="s">
        <v>324</v>
      </c>
      <c r="B1239" s="19"/>
      <c r="C1239" s="19"/>
      <c r="D1239" s="19"/>
      <c r="E1239" s="19"/>
      <c r="F1239" s="19"/>
    </row>
    <row r="1240" spans="1:6" ht="15" customHeight="1">
      <c r="A1240" s="19" t="s">
        <v>169</v>
      </c>
      <c r="B1240" s="19"/>
      <c r="C1240" s="19"/>
      <c r="D1240" s="19"/>
      <c r="E1240" s="19"/>
      <c r="F1240" s="19"/>
    </row>
    <row r="1241" spans="1:6" ht="15" customHeight="1">
      <c r="A1241" s="19" t="s">
        <v>325</v>
      </c>
      <c r="B1241" s="19"/>
      <c r="C1241" s="19"/>
      <c r="D1241" s="19"/>
      <c r="E1241" s="19"/>
      <c r="F1241" s="19"/>
    </row>
    <row r="1242" spans="1:6" ht="15" customHeight="1">
      <c r="A1242" s="19" t="s">
        <v>326</v>
      </c>
      <c r="B1242" s="19"/>
      <c r="C1242" s="19"/>
      <c r="D1242" s="19"/>
      <c r="E1242" s="19"/>
      <c r="F1242" s="19"/>
    </row>
    <row r="1243" spans="1:6" ht="15" customHeight="1">
      <c r="A1243" s="19" t="s">
        <v>327</v>
      </c>
      <c r="B1243" s="19"/>
      <c r="C1243" s="19"/>
      <c r="D1243" s="19"/>
      <c r="E1243" s="19"/>
      <c r="F1243" s="19"/>
    </row>
    <row r="1244" spans="1:6" ht="15" customHeight="1">
      <c r="A1244" s="19" t="s">
        <v>177</v>
      </c>
      <c r="B1244" s="19"/>
      <c r="C1244" s="19"/>
      <c r="D1244" s="19"/>
      <c r="E1244" s="19"/>
      <c r="F1244" s="19"/>
    </row>
    <row r="1245" spans="1:6" ht="15" customHeight="1">
      <c r="A1245" s="19" t="s">
        <v>179</v>
      </c>
      <c r="B1245" s="19"/>
      <c r="C1245" s="19"/>
      <c r="D1245" s="19"/>
      <c r="E1245" s="19"/>
      <c r="F1245" s="19"/>
    </row>
    <row r="1246" spans="1:6" ht="15" customHeight="1">
      <c r="A1246" s="19" t="s">
        <v>181</v>
      </c>
      <c r="B1246" s="19"/>
      <c r="C1246" s="19"/>
      <c r="D1246" s="19"/>
      <c r="E1246" s="19"/>
      <c r="F1246" s="19"/>
    </row>
    <row r="1247" spans="1:6" ht="15" customHeight="1">
      <c r="A1247" s="19" t="s">
        <v>183</v>
      </c>
      <c r="B1247" s="19"/>
      <c r="C1247" s="19"/>
      <c r="D1247" s="19"/>
      <c r="E1247" s="19"/>
      <c r="F1247" s="19"/>
    </row>
    <row r="1248" spans="1:6" ht="15" customHeight="1">
      <c r="A1248" s="19" t="s">
        <v>185</v>
      </c>
      <c r="B1248" s="19"/>
      <c r="C1248" s="19"/>
      <c r="D1248" s="19"/>
      <c r="E1248" s="19"/>
      <c r="F1248" s="19"/>
    </row>
    <row r="1249" spans="1:6" ht="15" customHeight="1">
      <c r="A1249" s="19" t="s">
        <v>187</v>
      </c>
      <c r="B1249" s="19"/>
      <c r="C1249" s="19"/>
      <c r="D1249" s="19"/>
      <c r="E1249" s="19"/>
      <c r="F1249" s="19"/>
    </row>
    <row r="1250" spans="1:6" ht="15" customHeight="1">
      <c r="A1250" s="19" t="s">
        <v>328</v>
      </c>
      <c r="B1250" s="19"/>
      <c r="C1250" s="19"/>
      <c r="D1250" s="19"/>
      <c r="E1250" s="19"/>
      <c r="F1250" s="19"/>
    </row>
    <row r="1251" spans="1:6" ht="15" customHeight="1">
      <c r="A1251" s="19" t="s">
        <v>329</v>
      </c>
      <c r="B1251" s="19"/>
      <c r="C1251" s="19"/>
      <c r="D1251" s="19"/>
      <c r="E1251" s="19"/>
      <c r="F1251" s="19"/>
    </row>
    <row r="1252" spans="1:6" ht="15" customHeight="1">
      <c r="A1252" s="19" t="s">
        <v>330</v>
      </c>
      <c r="B1252" s="19"/>
      <c r="C1252" s="19"/>
      <c r="D1252" s="19"/>
      <c r="E1252" s="19"/>
      <c r="F1252" s="19"/>
    </row>
    <row r="1253" spans="1:6" ht="15" customHeight="1">
      <c r="A1253" s="19" t="s">
        <v>331</v>
      </c>
      <c r="B1253" s="19"/>
      <c r="C1253" s="19"/>
      <c r="D1253" s="19"/>
      <c r="E1253" s="19"/>
      <c r="F1253" s="19"/>
    </row>
    <row r="1254" spans="1:6" ht="15" customHeight="1">
      <c r="A1254" s="19" t="s">
        <v>235</v>
      </c>
      <c r="B1254" s="19"/>
      <c r="C1254" s="19"/>
      <c r="D1254" s="19"/>
      <c r="E1254" s="19"/>
      <c r="F1254" s="19"/>
    </row>
    <row r="1255" spans="1:6" ht="15" customHeight="1">
      <c r="A1255" s="19" t="s">
        <v>236</v>
      </c>
      <c r="B1255" s="19"/>
      <c r="C1255" s="19"/>
      <c r="D1255" s="19"/>
      <c r="E1255" s="19"/>
      <c r="F1255" s="19"/>
    </row>
    <row r="1256" spans="1:6" ht="15" customHeight="1">
      <c r="A1256" s="19" t="s">
        <v>295</v>
      </c>
      <c r="B1256" s="19"/>
      <c r="C1256" s="19"/>
      <c r="D1256" s="19"/>
      <c r="E1256" s="19"/>
      <c r="F1256" s="19"/>
    </row>
    <row r="1257" spans="1:6" ht="15" customHeight="1">
      <c r="A1257" s="19" t="s">
        <v>296</v>
      </c>
      <c r="B1257" s="19"/>
      <c r="C1257" s="19"/>
      <c r="D1257" s="19"/>
      <c r="E1257" s="19"/>
      <c r="F1257" s="19"/>
    </row>
    <row r="1258" spans="1:6" ht="15" customHeight="1">
      <c r="A1258" s="19" t="s">
        <v>237</v>
      </c>
      <c r="B1258" s="19"/>
      <c r="C1258" s="19"/>
      <c r="D1258" s="19"/>
      <c r="E1258" s="19"/>
      <c r="F1258" s="19"/>
    </row>
    <row r="1259" spans="1:6" ht="15" customHeight="1">
      <c r="A1259" s="19" t="s">
        <v>238</v>
      </c>
      <c r="B1259" s="19"/>
      <c r="C1259" s="19"/>
      <c r="D1259" s="19"/>
      <c r="E1259" s="19"/>
      <c r="F1259" s="19"/>
    </row>
    <row r="1260" spans="1:6" ht="15" customHeight="1">
      <c r="A1260" s="19" t="s">
        <v>205</v>
      </c>
      <c r="B1260" s="19"/>
      <c r="C1260" s="19"/>
      <c r="D1260" s="19"/>
      <c r="E1260" s="19"/>
      <c r="F1260" s="19"/>
    </row>
    <row r="1261" spans="1:6" ht="15" customHeight="1">
      <c r="A1261" s="19" t="s">
        <v>209</v>
      </c>
      <c r="B1261" s="19"/>
      <c r="C1261" s="19"/>
      <c r="D1261" s="19"/>
      <c r="E1261" s="19"/>
      <c r="F1261" s="19"/>
    </row>
    <row r="1262" spans="1:6" ht="15" customHeight="1">
      <c r="A1262" s="19" t="s">
        <v>211</v>
      </c>
      <c r="B1262" s="19"/>
      <c r="C1262" s="19"/>
      <c r="D1262" s="19"/>
      <c r="E1262" s="19"/>
      <c r="F1262" s="19"/>
    </row>
    <row r="1263" spans="1:6" ht="15" customHeight="1">
      <c r="A1263" s="19" t="s">
        <v>239</v>
      </c>
      <c r="B1263" s="19"/>
      <c r="C1263" s="19"/>
      <c r="D1263" s="19"/>
      <c r="E1263" s="19"/>
      <c r="F1263" s="19"/>
    </row>
    <row r="1264" spans="1:6" ht="15" customHeight="1">
      <c r="A1264" s="19" t="s">
        <v>332</v>
      </c>
      <c r="B1264" s="19"/>
      <c r="C1264" s="19"/>
      <c r="D1264" s="19"/>
      <c r="E1264" s="19"/>
      <c r="F1264" s="19"/>
    </row>
    <row r="1265" spans="1:6" ht="15" customHeight="1">
      <c r="A1265" s="19" t="s">
        <v>518</v>
      </c>
      <c r="B1265" s="19"/>
      <c r="C1265" s="19"/>
      <c r="D1265" s="19"/>
      <c r="E1265" s="19"/>
      <c r="F1265" s="19"/>
    </row>
    <row r="1266" spans="1:6" ht="15" customHeight="1">
      <c r="A1266" s="19" t="s">
        <v>519</v>
      </c>
      <c r="B1266" s="19"/>
      <c r="C1266" s="19"/>
      <c r="D1266" s="19"/>
      <c r="E1266" s="19"/>
      <c r="F1266" s="19"/>
    </row>
    <row r="1267" spans="1:6" ht="15" customHeight="1">
      <c r="A1267" s="19" t="s">
        <v>398</v>
      </c>
      <c r="B1267" s="19"/>
      <c r="C1267" s="19"/>
      <c r="D1267" s="19"/>
      <c r="E1267" s="19"/>
      <c r="F1267" s="19"/>
    </row>
    <row r="1268" spans="1:6" ht="15" customHeight="1">
      <c r="A1268" s="19" t="s">
        <v>520</v>
      </c>
      <c r="B1268" s="19"/>
      <c r="C1268" s="19"/>
      <c r="D1268" s="19"/>
      <c r="E1268" s="19"/>
      <c r="F1268" s="19"/>
    </row>
    <row r="1269" spans="1:6" ht="15" customHeight="1">
      <c r="A1269" s="19" t="s">
        <v>144</v>
      </c>
      <c r="B1269" s="19"/>
      <c r="C1269" s="19"/>
      <c r="D1269" s="19"/>
      <c r="E1269" s="19"/>
      <c r="F1269" s="19"/>
    </row>
    <row r="1270" spans="1:6" ht="15" customHeight="1">
      <c r="A1270" s="19" t="s">
        <v>222</v>
      </c>
      <c r="B1270" s="19"/>
      <c r="C1270" s="19"/>
      <c r="D1270" s="19"/>
      <c r="E1270" s="19"/>
      <c r="F1270" s="19"/>
    </row>
    <row r="1271" spans="1:6" ht="15" customHeight="1">
      <c r="A1271" s="19" t="s">
        <v>370</v>
      </c>
      <c r="B1271" s="19"/>
      <c r="C1271" s="19"/>
      <c r="D1271" s="19"/>
      <c r="E1271" s="19"/>
      <c r="F1271" s="19"/>
    </row>
    <row r="1272" spans="1:6" ht="15" customHeight="1">
      <c r="A1272" s="19" t="s">
        <v>246</v>
      </c>
      <c r="B1272" s="19"/>
      <c r="C1272" s="19"/>
      <c r="D1272" s="19"/>
      <c r="E1272" s="19"/>
      <c r="F1272" s="19"/>
    </row>
    <row r="1273" spans="1:6" ht="15" customHeight="1">
      <c r="A1273" s="19" t="s">
        <v>320</v>
      </c>
      <c r="B1273" s="19"/>
      <c r="C1273" s="19"/>
      <c r="D1273" s="19"/>
      <c r="E1273" s="19"/>
      <c r="F1273" s="19"/>
    </row>
    <row r="1274" spans="1:6" ht="15" customHeight="1">
      <c r="A1274" s="19" t="s">
        <v>321</v>
      </c>
      <c r="B1274" s="19"/>
      <c r="C1274" s="19"/>
      <c r="D1274" s="19"/>
      <c r="E1274" s="19"/>
      <c r="F1274" s="19"/>
    </row>
    <row r="1275" spans="1:6" ht="15" customHeight="1">
      <c r="A1275" s="19" t="s">
        <v>381</v>
      </c>
      <c r="B1275" s="19"/>
      <c r="C1275" s="19"/>
      <c r="D1275" s="19"/>
      <c r="E1275" s="19"/>
      <c r="F1275" s="19"/>
    </row>
    <row r="1276" spans="1:6" ht="15" customHeight="1">
      <c r="A1276" s="19" t="s">
        <v>521</v>
      </c>
      <c r="B1276" s="19"/>
      <c r="C1276" s="19"/>
      <c r="D1276" s="19"/>
      <c r="E1276" s="19"/>
      <c r="F1276" s="19"/>
    </row>
    <row r="1277" spans="1:6" ht="15" customHeight="1">
      <c r="A1277" s="19" t="s">
        <v>323</v>
      </c>
      <c r="B1277" s="19"/>
      <c r="C1277" s="19"/>
      <c r="D1277" s="19"/>
      <c r="E1277" s="19"/>
      <c r="F1277" s="19"/>
    </row>
    <row r="1278" spans="1:6" ht="15" customHeight="1">
      <c r="A1278" s="19" t="s">
        <v>287</v>
      </c>
      <c r="B1278" s="19"/>
      <c r="C1278" s="19"/>
      <c r="D1278" s="19"/>
      <c r="E1278" s="19"/>
      <c r="F1278" s="19"/>
    </row>
    <row r="1279" spans="1:6" ht="15" customHeight="1">
      <c r="A1279" s="19" t="s">
        <v>324</v>
      </c>
      <c r="B1279" s="19"/>
      <c r="C1279" s="19"/>
      <c r="D1279" s="19"/>
      <c r="E1279" s="19"/>
      <c r="F1279" s="19"/>
    </row>
    <row r="1280" spans="1:6" ht="15" customHeight="1">
      <c r="A1280" s="19" t="s">
        <v>169</v>
      </c>
      <c r="B1280" s="19"/>
      <c r="C1280" s="19"/>
      <c r="D1280" s="19"/>
      <c r="E1280" s="19"/>
      <c r="F1280" s="19"/>
    </row>
    <row r="1281" spans="1:6" ht="15" customHeight="1">
      <c r="A1281" s="19" t="s">
        <v>522</v>
      </c>
      <c r="B1281" s="19"/>
      <c r="C1281" s="19"/>
      <c r="D1281" s="19"/>
      <c r="E1281" s="19"/>
      <c r="F1281" s="19"/>
    </row>
    <row r="1282" spans="1:6" ht="15" customHeight="1">
      <c r="A1282" s="19" t="s">
        <v>523</v>
      </c>
      <c r="B1282" s="19"/>
      <c r="C1282" s="19"/>
      <c r="D1282" s="19"/>
      <c r="E1282" s="19"/>
      <c r="F1282" s="19"/>
    </row>
    <row r="1283" spans="1:6" ht="15" customHeight="1">
      <c r="A1283" s="19" t="s">
        <v>404</v>
      </c>
      <c r="B1283" s="19"/>
      <c r="C1283" s="19"/>
      <c r="D1283" s="19"/>
      <c r="E1283" s="19"/>
      <c r="F1283" s="19"/>
    </row>
    <row r="1284" spans="1:6" ht="15" customHeight="1">
      <c r="A1284" s="19" t="s">
        <v>177</v>
      </c>
      <c r="B1284" s="19"/>
      <c r="C1284" s="19"/>
      <c r="D1284" s="19"/>
      <c r="E1284" s="19"/>
      <c r="F1284" s="19"/>
    </row>
    <row r="1285" spans="1:6" ht="15" customHeight="1">
      <c r="A1285" s="19" t="s">
        <v>179</v>
      </c>
      <c r="B1285" s="19"/>
      <c r="C1285" s="19"/>
      <c r="D1285" s="19"/>
      <c r="E1285" s="19"/>
      <c r="F1285" s="19"/>
    </row>
    <row r="1286" spans="1:6" ht="15" customHeight="1">
      <c r="A1286" s="19" t="s">
        <v>181</v>
      </c>
      <c r="B1286" s="19"/>
      <c r="C1286" s="19"/>
      <c r="D1286" s="19"/>
      <c r="E1286" s="19"/>
      <c r="F1286" s="19"/>
    </row>
    <row r="1287" spans="1:6" ht="15" customHeight="1">
      <c r="A1287" s="19" t="s">
        <v>183</v>
      </c>
      <c r="B1287" s="19"/>
      <c r="C1287" s="19"/>
      <c r="D1287" s="19"/>
      <c r="E1287" s="19"/>
      <c r="F1287" s="19"/>
    </row>
    <row r="1288" spans="1:6" ht="15" customHeight="1">
      <c r="A1288" s="19" t="s">
        <v>185</v>
      </c>
      <c r="B1288" s="19"/>
      <c r="C1288" s="19"/>
      <c r="D1288" s="19"/>
      <c r="E1288" s="19"/>
      <c r="F1288" s="19"/>
    </row>
    <row r="1289" spans="1:6" ht="15" customHeight="1">
      <c r="A1289" s="19" t="s">
        <v>187</v>
      </c>
      <c r="B1289" s="19"/>
      <c r="C1289" s="19"/>
      <c r="D1289" s="19"/>
      <c r="E1289" s="19"/>
      <c r="F1289" s="19"/>
    </row>
    <row r="1290" spans="1:6" ht="15" customHeight="1">
      <c r="A1290" s="19" t="s">
        <v>189</v>
      </c>
      <c r="B1290" s="19"/>
      <c r="C1290" s="19"/>
      <c r="D1290" s="19"/>
      <c r="E1290" s="19"/>
      <c r="F1290" s="19"/>
    </row>
    <row r="1291" spans="1:6" ht="15" customHeight="1">
      <c r="A1291" s="19" t="s">
        <v>191</v>
      </c>
      <c r="B1291" s="19"/>
      <c r="C1291" s="19"/>
      <c r="D1291" s="19"/>
      <c r="E1291" s="19"/>
      <c r="F1291" s="19"/>
    </row>
    <row r="1292" spans="1:6" ht="15" customHeight="1">
      <c r="A1292" s="19" t="s">
        <v>233</v>
      </c>
      <c r="B1292" s="19"/>
      <c r="C1292" s="19"/>
      <c r="D1292" s="19"/>
      <c r="E1292" s="19"/>
      <c r="F1292" s="19"/>
    </row>
    <row r="1293" spans="1:6" ht="15" customHeight="1">
      <c r="A1293" s="19" t="s">
        <v>234</v>
      </c>
      <c r="B1293" s="19"/>
      <c r="C1293" s="19"/>
      <c r="D1293" s="19"/>
      <c r="E1293" s="19"/>
      <c r="F1293" s="19"/>
    </row>
    <row r="1294" spans="1:6" ht="15" customHeight="1">
      <c r="A1294" s="19" t="s">
        <v>312</v>
      </c>
      <c r="B1294" s="19"/>
      <c r="C1294" s="19"/>
      <c r="D1294" s="19"/>
      <c r="E1294" s="19"/>
      <c r="F1294" s="19"/>
    </row>
    <row r="1295" spans="1:6" ht="15" customHeight="1">
      <c r="A1295" s="19" t="s">
        <v>313</v>
      </c>
      <c r="B1295" s="19"/>
      <c r="C1295" s="19"/>
      <c r="D1295" s="19"/>
      <c r="E1295" s="19"/>
      <c r="F1295" s="19"/>
    </row>
    <row r="1296" spans="1:6" ht="15" customHeight="1">
      <c r="A1296" s="19" t="s">
        <v>295</v>
      </c>
      <c r="B1296" s="19"/>
      <c r="C1296" s="19"/>
      <c r="D1296" s="19"/>
      <c r="E1296" s="19"/>
      <c r="F1296" s="19"/>
    </row>
    <row r="1297" spans="1:6" ht="15" customHeight="1">
      <c r="A1297" s="19" t="s">
        <v>296</v>
      </c>
      <c r="B1297" s="19"/>
      <c r="C1297" s="19"/>
      <c r="D1297" s="19"/>
      <c r="E1297" s="19"/>
      <c r="F1297" s="19"/>
    </row>
    <row r="1298" spans="1:6" ht="15" customHeight="1">
      <c r="A1298" s="19" t="s">
        <v>237</v>
      </c>
      <c r="B1298" s="19"/>
      <c r="C1298" s="19"/>
      <c r="D1298" s="19"/>
      <c r="E1298" s="19"/>
      <c r="F1298" s="19"/>
    </row>
    <row r="1299" spans="1:6" ht="15" customHeight="1">
      <c r="A1299" s="19" t="s">
        <v>238</v>
      </c>
      <c r="B1299" s="19"/>
      <c r="C1299" s="19"/>
      <c r="D1299" s="19"/>
      <c r="E1299" s="19"/>
      <c r="F1299" s="19"/>
    </row>
    <row r="1300" spans="1:6" ht="15" customHeight="1">
      <c r="A1300" s="19" t="s">
        <v>205</v>
      </c>
      <c r="B1300" s="19"/>
      <c r="C1300" s="19"/>
      <c r="D1300" s="19"/>
      <c r="E1300" s="19"/>
      <c r="F1300" s="19"/>
    </row>
    <row r="1301" spans="1:6" ht="15" customHeight="1">
      <c r="A1301" s="19" t="s">
        <v>365</v>
      </c>
      <c r="B1301" s="19"/>
      <c r="C1301" s="19"/>
      <c r="D1301" s="19"/>
      <c r="E1301" s="19"/>
      <c r="F1301" s="19"/>
    </row>
    <row r="1302" spans="1:6" ht="15" customHeight="1">
      <c r="A1302" s="19" t="s">
        <v>209</v>
      </c>
      <c r="B1302" s="19"/>
      <c r="C1302" s="19"/>
      <c r="D1302" s="19"/>
      <c r="E1302" s="19"/>
      <c r="F1302" s="19"/>
    </row>
    <row r="1303" spans="1:6" ht="15" customHeight="1">
      <c r="A1303" s="19" t="s">
        <v>211</v>
      </c>
      <c r="B1303" s="19"/>
      <c r="C1303" s="19"/>
      <c r="D1303" s="19"/>
      <c r="E1303" s="19"/>
      <c r="F1303" s="19"/>
    </row>
    <row r="1304" spans="1:6" ht="15" customHeight="1">
      <c r="A1304" s="19" t="s">
        <v>430</v>
      </c>
      <c r="B1304" s="19"/>
      <c r="C1304" s="19"/>
      <c r="D1304" s="19"/>
      <c r="E1304" s="19"/>
      <c r="F1304" s="19"/>
    </row>
    <row r="1305" spans="1:6" ht="15" customHeight="1">
      <c r="A1305" s="19" t="s">
        <v>240</v>
      </c>
      <c r="B1305" s="19"/>
      <c r="C1305" s="19"/>
      <c r="D1305" s="19"/>
      <c r="E1305" s="19"/>
      <c r="F1305" s="19"/>
    </row>
    <row r="1306" spans="1:6" ht="15" customHeight="1">
      <c r="A1306" s="19" t="s">
        <v>524</v>
      </c>
      <c r="B1306" s="19"/>
      <c r="C1306" s="19"/>
      <c r="D1306" s="19"/>
      <c r="E1306" s="19"/>
      <c r="F1306" s="19"/>
    </row>
    <row r="1307" spans="1:6" ht="15" customHeight="1">
      <c r="A1307" s="19" t="s">
        <v>525</v>
      </c>
      <c r="B1307" s="19"/>
      <c r="C1307" s="19"/>
      <c r="D1307" s="19"/>
      <c r="E1307" s="19"/>
      <c r="F1307" s="19"/>
    </row>
    <row r="1308" spans="1:6" ht="15" customHeight="1">
      <c r="A1308" s="19" t="s">
        <v>345</v>
      </c>
      <c r="B1308" s="19"/>
      <c r="C1308" s="19"/>
      <c r="D1308" s="19"/>
      <c r="E1308" s="19"/>
      <c r="F1308" s="19"/>
    </row>
    <row r="1309" spans="1:6" ht="15" customHeight="1">
      <c r="A1309" s="19" t="s">
        <v>434</v>
      </c>
      <c r="B1309" s="19"/>
      <c r="C1309" s="19"/>
      <c r="D1309" s="19"/>
      <c r="E1309" s="19"/>
      <c r="F1309" s="19"/>
    </row>
    <row r="1310" spans="1:6" ht="15" customHeight="1">
      <c r="A1310" s="19" t="s">
        <v>144</v>
      </c>
      <c r="B1310" s="19"/>
      <c r="C1310" s="19"/>
      <c r="D1310" s="19"/>
      <c r="E1310" s="19"/>
      <c r="F1310" s="19"/>
    </row>
    <row r="1311" spans="1:6" ht="15" customHeight="1">
      <c r="A1311" s="19" t="s">
        <v>305</v>
      </c>
      <c r="B1311" s="19"/>
      <c r="C1311" s="19"/>
      <c r="D1311" s="19"/>
      <c r="E1311" s="19"/>
      <c r="F1311" s="19"/>
    </row>
    <row r="1312" spans="1:6" ht="15" customHeight="1">
      <c r="A1312" s="19" t="s">
        <v>223</v>
      </c>
      <c r="B1312" s="19"/>
      <c r="C1312" s="19"/>
      <c r="D1312" s="19"/>
      <c r="E1312" s="19"/>
      <c r="F1312" s="19"/>
    </row>
    <row r="1313" spans="1:6" ht="15" customHeight="1">
      <c r="A1313" s="19" t="s">
        <v>463</v>
      </c>
      <c r="B1313" s="19"/>
      <c r="C1313" s="19"/>
      <c r="D1313" s="19"/>
      <c r="E1313" s="19"/>
      <c r="F1313" s="19"/>
    </row>
    <row r="1314" spans="1:6" ht="15" customHeight="1">
      <c r="A1314" s="19" t="s">
        <v>414</v>
      </c>
      <c r="B1314" s="19"/>
      <c r="C1314" s="19"/>
      <c r="D1314" s="19"/>
      <c r="E1314" s="19"/>
      <c r="F1314" s="19"/>
    </row>
    <row r="1315" spans="1:6" ht="15" customHeight="1">
      <c r="A1315" s="19" t="s">
        <v>321</v>
      </c>
      <c r="B1315" s="19"/>
      <c r="C1315" s="19"/>
      <c r="D1315" s="19"/>
      <c r="E1315" s="19"/>
      <c r="F1315" s="19"/>
    </row>
    <row r="1316" spans="1:6" ht="15" customHeight="1">
      <c r="A1316" s="19" t="s">
        <v>416</v>
      </c>
      <c r="B1316" s="19"/>
      <c r="C1316" s="19"/>
      <c r="D1316" s="19"/>
      <c r="E1316" s="19"/>
      <c r="F1316" s="19"/>
    </row>
    <row r="1317" spans="1:6" ht="15" customHeight="1">
      <c r="A1317" s="19" t="s">
        <v>526</v>
      </c>
      <c r="B1317" s="19"/>
      <c r="C1317" s="19"/>
      <c r="D1317" s="19"/>
      <c r="E1317" s="19"/>
      <c r="F1317" s="19"/>
    </row>
    <row r="1318" spans="1:6" ht="15" customHeight="1">
      <c r="A1318" s="19" t="s">
        <v>418</v>
      </c>
      <c r="B1318" s="19"/>
      <c r="C1318" s="19"/>
      <c r="D1318" s="19"/>
      <c r="E1318" s="19"/>
      <c r="F1318" s="19"/>
    </row>
    <row r="1319" spans="1:6" ht="15" customHeight="1">
      <c r="A1319" s="19" t="s">
        <v>287</v>
      </c>
      <c r="B1319" s="19"/>
      <c r="C1319" s="19"/>
      <c r="D1319" s="19"/>
      <c r="E1319" s="19"/>
      <c r="F1319" s="19"/>
    </row>
    <row r="1320" spans="1:6" ht="15" customHeight="1">
      <c r="A1320" s="19" t="s">
        <v>308</v>
      </c>
      <c r="B1320" s="19"/>
      <c r="C1320" s="19"/>
      <c r="D1320" s="19"/>
      <c r="E1320" s="19"/>
      <c r="F1320" s="19"/>
    </row>
    <row r="1321" spans="1:6" ht="15" customHeight="1">
      <c r="A1321" s="19" t="s">
        <v>338</v>
      </c>
      <c r="B1321" s="19"/>
      <c r="C1321" s="19"/>
      <c r="D1321" s="19"/>
      <c r="E1321" s="19"/>
      <c r="F1321" s="19"/>
    </row>
    <row r="1322" spans="1:6" ht="15" customHeight="1">
      <c r="A1322" s="19" t="s">
        <v>527</v>
      </c>
      <c r="B1322" s="19"/>
      <c r="C1322" s="19"/>
      <c r="D1322" s="19"/>
      <c r="E1322" s="19"/>
      <c r="F1322" s="19"/>
    </row>
    <row r="1323" spans="1:6" ht="15" customHeight="1">
      <c r="A1323" s="19" t="s">
        <v>528</v>
      </c>
      <c r="B1323" s="19"/>
      <c r="C1323" s="19"/>
      <c r="D1323" s="19"/>
      <c r="E1323" s="19"/>
      <c r="F1323" s="19"/>
    </row>
    <row r="1324" spans="1:6" ht="15" customHeight="1">
      <c r="A1324" s="19" t="s">
        <v>529</v>
      </c>
      <c r="B1324" s="19"/>
      <c r="C1324" s="19"/>
      <c r="D1324" s="19"/>
      <c r="E1324" s="19"/>
      <c r="F1324" s="19"/>
    </row>
    <row r="1325" spans="1:6" ht="15" customHeight="1">
      <c r="A1325" s="19" t="s">
        <v>177</v>
      </c>
      <c r="B1325" s="19"/>
      <c r="C1325" s="19"/>
      <c r="D1325" s="19"/>
      <c r="E1325" s="19"/>
      <c r="F1325" s="19"/>
    </row>
    <row r="1326" spans="1:6" ht="15" customHeight="1">
      <c r="A1326" s="19" t="s">
        <v>179</v>
      </c>
      <c r="B1326" s="19"/>
      <c r="C1326" s="19"/>
      <c r="D1326" s="19"/>
      <c r="E1326" s="19"/>
      <c r="F1326" s="19"/>
    </row>
    <row r="1327" spans="1:6" ht="15" customHeight="1">
      <c r="A1327" s="19" t="s">
        <v>181</v>
      </c>
      <c r="B1327" s="19"/>
      <c r="C1327" s="19"/>
      <c r="D1327" s="19"/>
      <c r="E1327" s="19"/>
      <c r="F1327" s="19"/>
    </row>
    <row r="1328" spans="1:6" ht="15" customHeight="1">
      <c r="A1328" s="19" t="s">
        <v>405</v>
      </c>
      <c r="B1328" s="19"/>
      <c r="C1328" s="19"/>
      <c r="D1328" s="19"/>
      <c r="E1328" s="19"/>
      <c r="F1328" s="19"/>
    </row>
    <row r="1329" spans="1:6" ht="15" customHeight="1">
      <c r="A1329" s="19" t="s">
        <v>185</v>
      </c>
      <c r="B1329" s="19"/>
      <c r="C1329" s="19"/>
      <c r="D1329" s="19"/>
      <c r="E1329" s="19"/>
      <c r="F1329" s="19"/>
    </row>
    <row r="1330" spans="1:6" ht="15" customHeight="1">
      <c r="A1330" s="19" t="s">
        <v>187</v>
      </c>
      <c r="B1330" s="19"/>
      <c r="C1330" s="19"/>
      <c r="D1330" s="19"/>
      <c r="E1330" s="19"/>
      <c r="F1330" s="19"/>
    </row>
    <row r="1331" spans="1:6" ht="15" customHeight="1">
      <c r="A1331" s="19" t="s">
        <v>189</v>
      </c>
      <c r="B1331" s="19"/>
      <c r="C1331" s="19"/>
      <c r="D1331" s="19"/>
      <c r="E1331" s="19"/>
      <c r="F1331" s="19"/>
    </row>
    <row r="1332" spans="1:6" ht="15" customHeight="1">
      <c r="A1332" s="19" t="s">
        <v>191</v>
      </c>
      <c r="B1332" s="19"/>
      <c r="C1332" s="19"/>
      <c r="D1332" s="19"/>
      <c r="E1332" s="19"/>
      <c r="F1332" s="19"/>
    </row>
    <row r="1333" spans="1:6" ht="15" customHeight="1">
      <c r="A1333" s="19" t="s">
        <v>330</v>
      </c>
      <c r="B1333" s="19"/>
      <c r="C1333" s="19"/>
      <c r="D1333" s="19"/>
      <c r="E1333" s="19"/>
      <c r="F1333" s="19"/>
    </row>
    <row r="1334" spans="1:6" ht="15" customHeight="1">
      <c r="A1334" s="19" t="s">
        <v>331</v>
      </c>
      <c r="B1334" s="19"/>
      <c r="C1334" s="19"/>
      <c r="D1334" s="19"/>
      <c r="E1334" s="19"/>
      <c r="F1334" s="19"/>
    </row>
    <row r="1335" spans="1:6" ht="15" customHeight="1">
      <c r="A1335" s="19" t="s">
        <v>195</v>
      </c>
      <c r="B1335" s="19"/>
      <c r="C1335" s="19"/>
      <c r="D1335" s="19"/>
      <c r="E1335" s="19"/>
      <c r="F1335" s="19"/>
    </row>
    <row r="1336" spans="1:6" ht="15" customHeight="1">
      <c r="A1336" s="19" t="s">
        <v>197</v>
      </c>
      <c r="B1336" s="19"/>
      <c r="C1336" s="19"/>
      <c r="D1336" s="19"/>
      <c r="E1336" s="19"/>
      <c r="F1336" s="19"/>
    </row>
    <row r="1337" spans="1:6" ht="15" customHeight="1">
      <c r="A1337" s="19" t="s">
        <v>295</v>
      </c>
      <c r="B1337" s="19"/>
      <c r="C1337" s="19"/>
      <c r="D1337" s="19"/>
      <c r="E1337" s="19"/>
      <c r="F1337" s="19"/>
    </row>
    <row r="1338" spans="1:6" ht="15" customHeight="1">
      <c r="A1338" s="19" t="s">
        <v>296</v>
      </c>
      <c r="B1338" s="19"/>
      <c r="C1338" s="19"/>
      <c r="D1338" s="19"/>
      <c r="E1338" s="19"/>
      <c r="F1338" s="19"/>
    </row>
    <row r="1339" spans="1:6" ht="15" customHeight="1">
      <c r="A1339" s="19" t="s">
        <v>237</v>
      </c>
      <c r="B1339" s="19"/>
      <c r="C1339" s="19"/>
      <c r="D1339" s="19"/>
      <c r="E1339" s="19"/>
      <c r="F1339" s="19"/>
    </row>
    <row r="1340" spans="1:6" ht="15" customHeight="1">
      <c r="A1340" s="19" t="s">
        <v>238</v>
      </c>
      <c r="B1340" s="19"/>
      <c r="C1340" s="19"/>
      <c r="D1340" s="19"/>
      <c r="E1340" s="19"/>
      <c r="F1340" s="19"/>
    </row>
    <row r="1341" spans="1:6" ht="15" customHeight="1">
      <c r="A1341" s="19" t="s">
        <v>205</v>
      </c>
      <c r="B1341" s="19"/>
      <c r="C1341" s="19"/>
      <c r="D1341" s="19"/>
      <c r="E1341" s="19"/>
      <c r="F1341" s="19"/>
    </row>
    <row r="1342" spans="1:6" ht="15" customHeight="1">
      <c r="A1342" s="19" t="s">
        <v>209</v>
      </c>
      <c r="B1342" s="19"/>
      <c r="C1342" s="19"/>
      <c r="D1342" s="19"/>
      <c r="E1342" s="19"/>
      <c r="F1342" s="19"/>
    </row>
    <row r="1343" spans="1:6" ht="15" customHeight="1">
      <c r="A1343" s="19" t="s">
        <v>211</v>
      </c>
      <c r="B1343" s="19"/>
      <c r="C1343" s="19"/>
      <c r="D1343" s="19"/>
      <c r="E1343" s="19"/>
      <c r="F1343" s="19"/>
    </row>
    <row r="1344" spans="1:6" ht="15" customHeight="1">
      <c r="A1344" s="19" t="s">
        <v>530</v>
      </c>
      <c r="B1344" s="19"/>
      <c r="C1344" s="19"/>
      <c r="D1344" s="19"/>
      <c r="E1344" s="19"/>
      <c r="F1344" s="19"/>
    </row>
    <row r="1345" spans="1:6" ht="15" customHeight="1">
      <c r="A1345" s="19" t="s">
        <v>240</v>
      </c>
      <c r="B1345" s="19"/>
      <c r="C1345" s="19"/>
      <c r="D1345" s="19"/>
      <c r="E1345" s="19"/>
      <c r="F1345" s="19"/>
    </row>
    <row r="1346" spans="1:6" ht="15" customHeight="1">
      <c r="A1346" s="19" t="s">
        <v>531</v>
      </c>
      <c r="B1346" s="19"/>
      <c r="C1346" s="19"/>
      <c r="D1346" s="19"/>
      <c r="E1346" s="19"/>
      <c r="F1346" s="19"/>
    </row>
    <row r="1347" spans="1:6" ht="15" customHeight="1">
      <c r="A1347" s="19" t="s">
        <v>532</v>
      </c>
      <c r="B1347" s="19"/>
      <c r="C1347" s="19"/>
      <c r="D1347" s="19"/>
      <c r="E1347" s="19"/>
      <c r="F1347" s="19"/>
    </row>
    <row r="1348" spans="1:6" ht="15" customHeight="1">
      <c r="A1348" s="19" t="s">
        <v>335</v>
      </c>
      <c r="B1348" s="19"/>
      <c r="C1348" s="19"/>
      <c r="D1348" s="19"/>
      <c r="E1348" s="19"/>
      <c r="F1348" s="19"/>
    </row>
    <row r="1349" spans="1:6" ht="15" customHeight="1">
      <c r="A1349" s="19" t="s">
        <v>533</v>
      </c>
      <c r="B1349" s="19"/>
      <c r="C1349" s="19"/>
      <c r="D1349" s="19"/>
      <c r="E1349" s="19"/>
      <c r="F1349" s="19"/>
    </row>
    <row r="1350" spans="1:6" ht="15" customHeight="1">
      <c r="A1350" s="19" t="s">
        <v>144</v>
      </c>
      <c r="B1350" s="19"/>
      <c r="C1350" s="19"/>
      <c r="D1350" s="19"/>
      <c r="E1350" s="19"/>
      <c r="F1350" s="19"/>
    </row>
    <row r="1351" spans="1:6" ht="15" customHeight="1">
      <c r="A1351" s="19" t="s">
        <v>280</v>
      </c>
      <c r="B1351" s="19"/>
      <c r="C1351" s="19"/>
      <c r="D1351" s="19"/>
      <c r="E1351" s="19"/>
      <c r="F1351" s="19"/>
    </row>
    <row r="1352" spans="1:6" ht="15" customHeight="1">
      <c r="A1352" s="19" t="s">
        <v>223</v>
      </c>
      <c r="B1352" s="19"/>
      <c r="C1352" s="19"/>
      <c r="D1352" s="19"/>
      <c r="E1352" s="19"/>
      <c r="F1352" s="19"/>
    </row>
    <row r="1353" spans="1:6" ht="15" customHeight="1">
      <c r="A1353" s="19" t="s">
        <v>534</v>
      </c>
      <c r="B1353" s="19"/>
      <c r="C1353" s="19"/>
      <c r="D1353" s="19"/>
      <c r="E1353" s="19"/>
      <c r="F1353" s="19"/>
    </row>
    <row r="1354" spans="1:6" ht="15" customHeight="1">
      <c r="A1354" s="19" t="s">
        <v>320</v>
      </c>
      <c r="B1354" s="19"/>
      <c r="C1354" s="19"/>
      <c r="D1354" s="19"/>
      <c r="E1354" s="19"/>
      <c r="F1354" s="19"/>
    </row>
    <row r="1355" spans="1:6" ht="15" customHeight="1">
      <c r="A1355" s="19" t="s">
        <v>535</v>
      </c>
      <c r="B1355" s="19"/>
      <c r="C1355" s="19"/>
      <c r="D1355" s="19"/>
      <c r="E1355" s="19"/>
      <c r="F1355" s="19"/>
    </row>
    <row r="1356" spans="1:6" ht="15" customHeight="1">
      <c r="A1356" s="19" t="s">
        <v>480</v>
      </c>
      <c r="B1356" s="19"/>
      <c r="C1356" s="19"/>
      <c r="D1356" s="19"/>
      <c r="E1356" s="19"/>
      <c r="F1356" s="19"/>
    </row>
    <row r="1357" spans="1:6" ht="15" customHeight="1">
      <c r="A1357" s="19" t="s">
        <v>285</v>
      </c>
      <c r="B1357" s="19"/>
      <c r="C1357" s="19"/>
      <c r="D1357" s="19"/>
      <c r="E1357" s="19"/>
      <c r="F1357" s="19"/>
    </row>
    <row r="1358" spans="1:6" ht="15" customHeight="1">
      <c r="A1358" s="19" t="s">
        <v>536</v>
      </c>
      <c r="B1358" s="19"/>
      <c r="C1358" s="19"/>
      <c r="D1358" s="19"/>
      <c r="E1358" s="19"/>
      <c r="F1358" s="19"/>
    </row>
    <row r="1359" spans="1:6" ht="15" customHeight="1">
      <c r="A1359" s="19" t="s">
        <v>287</v>
      </c>
      <c r="B1359" s="19"/>
      <c r="C1359" s="19"/>
      <c r="D1359" s="19"/>
      <c r="E1359" s="19"/>
      <c r="F1359" s="19"/>
    </row>
    <row r="1360" spans="1:6" ht="15" customHeight="1">
      <c r="A1360" s="19" t="s">
        <v>228</v>
      </c>
      <c r="B1360" s="19"/>
      <c r="C1360" s="19"/>
      <c r="D1360" s="19"/>
      <c r="E1360" s="19"/>
      <c r="F1360" s="19"/>
    </row>
    <row r="1361" spans="1:6" ht="15" customHeight="1">
      <c r="A1361" s="19" t="s">
        <v>401</v>
      </c>
      <c r="B1361" s="19"/>
      <c r="C1361" s="19"/>
      <c r="D1361" s="19"/>
      <c r="E1361" s="19"/>
      <c r="F1361" s="19"/>
    </row>
    <row r="1362" spans="1:6" ht="15" customHeight="1">
      <c r="A1362" s="19" t="s">
        <v>537</v>
      </c>
      <c r="B1362" s="19"/>
      <c r="C1362" s="19"/>
      <c r="D1362" s="19"/>
      <c r="E1362" s="19"/>
      <c r="F1362" s="19"/>
    </row>
    <row r="1363" spans="1:6" ht="15" customHeight="1">
      <c r="A1363" s="19" t="s">
        <v>538</v>
      </c>
      <c r="B1363" s="19"/>
      <c r="C1363" s="19"/>
      <c r="D1363" s="19"/>
      <c r="E1363" s="19"/>
      <c r="F1363" s="19"/>
    </row>
    <row r="1364" spans="1:6" ht="15" customHeight="1">
      <c r="A1364" s="19" t="s">
        <v>539</v>
      </c>
      <c r="B1364" s="19"/>
      <c r="C1364" s="19"/>
      <c r="D1364" s="19"/>
      <c r="E1364" s="19"/>
      <c r="F1364" s="19"/>
    </row>
    <row r="1365" spans="1:6" ht="15" customHeight="1">
      <c r="A1365" s="19" t="s">
        <v>177</v>
      </c>
      <c r="B1365" s="19"/>
      <c r="C1365" s="19"/>
      <c r="D1365" s="19"/>
      <c r="E1365" s="19"/>
      <c r="F1365" s="19"/>
    </row>
    <row r="1366" spans="1:6" ht="15" customHeight="1">
      <c r="A1366" s="19" t="s">
        <v>179</v>
      </c>
      <c r="B1366" s="19"/>
      <c r="C1366" s="19"/>
      <c r="D1366" s="19"/>
      <c r="E1366" s="19"/>
      <c r="F1366" s="19"/>
    </row>
    <row r="1367" spans="1:6" ht="15" customHeight="1">
      <c r="A1367" s="19" t="s">
        <v>181</v>
      </c>
      <c r="B1367" s="19"/>
      <c r="C1367" s="19"/>
      <c r="D1367" s="19"/>
      <c r="E1367" s="19"/>
      <c r="F1367" s="19"/>
    </row>
    <row r="1368" spans="1:6" ht="15" customHeight="1">
      <c r="A1368" s="19" t="s">
        <v>183</v>
      </c>
      <c r="B1368" s="19"/>
      <c r="C1368" s="19"/>
      <c r="D1368" s="19"/>
      <c r="E1368" s="19"/>
      <c r="F1368" s="19"/>
    </row>
    <row r="1369" spans="1:6" ht="15" customHeight="1">
      <c r="A1369" s="19" t="s">
        <v>185</v>
      </c>
      <c r="B1369" s="19"/>
      <c r="C1369" s="19"/>
      <c r="D1369" s="19"/>
      <c r="E1369" s="19"/>
      <c r="F1369" s="19"/>
    </row>
    <row r="1370" spans="1:6" ht="15" customHeight="1">
      <c r="A1370" s="19" t="s">
        <v>187</v>
      </c>
      <c r="B1370" s="19"/>
      <c r="C1370" s="19"/>
      <c r="D1370" s="19"/>
      <c r="E1370" s="19"/>
      <c r="F1370" s="19"/>
    </row>
    <row r="1371" spans="1:6" ht="15" customHeight="1">
      <c r="A1371" s="19" t="s">
        <v>540</v>
      </c>
      <c r="B1371" s="19"/>
      <c r="C1371" s="19"/>
      <c r="D1371" s="19"/>
      <c r="E1371" s="19"/>
      <c r="F1371" s="19"/>
    </row>
    <row r="1372" spans="1:6" ht="15" customHeight="1">
      <c r="A1372" s="19" t="s">
        <v>541</v>
      </c>
      <c r="B1372" s="19"/>
      <c r="C1372" s="19"/>
      <c r="D1372" s="19"/>
      <c r="E1372" s="19"/>
      <c r="F1372" s="19"/>
    </row>
    <row r="1373" spans="1:6" ht="15" customHeight="1">
      <c r="A1373" s="19" t="s">
        <v>293</v>
      </c>
      <c r="B1373" s="19"/>
      <c r="C1373" s="19"/>
      <c r="D1373" s="19"/>
      <c r="E1373" s="19"/>
      <c r="F1373" s="19"/>
    </row>
    <row r="1374" spans="1:6" ht="15" customHeight="1">
      <c r="A1374" s="19" t="s">
        <v>294</v>
      </c>
      <c r="B1374" s="19"/>
      <c r="C1374" s="19"/>
      <c r="D1374" s="19"/>
      <c r="E1374" s="19"/>
      <c r="F1374" s="19"/>
    </row>
    <row r="1375" spans="1:6" ht="15" customHeight="1">
      <c r="A1375" s="19" t="s">
        <v>195</v>
      </c>
      <c r="B1375" s="19"/>
      <c r="C1375" s="19"/>
      <c r="D1375" s="19"/>
      <c r="E1375" s="19"/>
      <c r="F1375" s="19"/>
    </row>
    <row r="1376" spans="1:6" ht="15" customHeight="1">
      <c r="A1376" s="19" t="s">
        <v>197</v>
      </c>
      <c r="B1376" s="19"/>
      <c r="C1376" s="19"/>
      <c r="D1376" s="19"/>
      <c r="E1376" s="19"/>
      <c r="F1376" s="19"/>
    </row>
    <row r="1377" spans="1:6" ht="15" customHeight="1">
      <c r="A1377" s="19" t="s">
        <v>295</v>
      </c>
      <c r="B1377" s="19"/>
      <c r="C1377" s="19"/>
      <c r="D1377" s="19"/>
      <c r="E1377" s="19"/>
      <c r="F1377" s="19"/>
    </row>
    <row r="1378" spans="1:6" ht="15" customHeight="1">
      <c r="A1378" s="19" t="s">
        <v>296</v>
      </c>
      <c r="B1378" s="19"/>
      <c r="C1378" s="19"/>
      <c r="D1378" s="19"/>
      <c r="E1378" s="19"/>
      <c r="F1378" s="19"/>
    </row>
    <row r="1379" spans="1:6" ht="15" customHeight="1">
      <c r="A1379" s="19" t="s">
        <v>237</v>
      </c>
      <c r="B1379" s="19"/>
      <c r="C1379" s="19"/>
      <c r="D1379" s="19"/>
      <c r="E1379" s="19"/>
      <c r="F1379" s="19"/>
    </row>
    <row r="1380" spans="1:6" ht="15" customHeight="1">
      <c r="A1380" s="19" t="s">
        <v>238</v>
      </c>
      <c r="B1380" s="19"/>
      <c r="C1380" s="19"/>
      <c r="D1380" s="19"/>
      <c r="E1380" s="19"/>
      <c r="F1380" s="19"/>
    </row>
    <row r="1381" spans="1:6" ht="15" customHeight="1">
      <c r="A1381" s="19" t="s">
        <v>205</v>
      </c>
      <c r="B1381" s="19"/>
      <c r="C1381" s="19"/>
      <c r="D1381" s="19"/>
      <c r="E1381" s="19"/>
      <c r="F1381" s="19"/>
    </row>
    <row r="1382" spans="1:6" ht="15" customHeight="1">
      <c r="A1382" s="19" t="s">
        <v>209</v>
      </c>
      <c r="B1382" s="19"/>
      <c r="C1382" s="19"/>
      <c r="D1382" s="19"/>
      <c r="E1382" s="19"/>
      <c r="F1382" s="19"/>
    </row>
    <row r="1383" spans="1:6" ht="15" customHeight="1">
      <c r="A1383" s="19" t="s">
        <v>211</v>
      </c>
      <c r="B1383" s="19"/>
      <c r="C1383" s="19"/>
      <c r="D1383" s="19"/>
      <c r="E1383" s="19"/>
      <c r="F1383" s="19"/>
    </row>
    <row r="1384" spans="1:6" ht="15" customHeight="1">
      <c r="A1384" s="19" t="s">
        <v>239</v>
      </c>
      <c r="B1384" s="19"/>
      <c r="C1384" s="19"/>
      <c r="D1384" s="19"/>
      <c r="E1384" s="19"/>
      <c r="F1384" s="19"/>
    </row>
    <row r="1385" spans="1:6" ht="15" customHeight="1">
      <c r="A1385" s="19" t="s">
        <v>240</v>
      </c>
      <c r="B1385" s="19"/>
      <c r="C1385" s="19"/>
      <c r="D1385" s="19"/>
      <c r="E1385" s="19"/>
      <c r="F1385" s="19"/>
    </row>
    <row r="1386" spans="1:6" ht="15" customHeight="1">
      <c r="A1386" s="19" t="s">
        <v>542</v>
      </c>
      <c r="B1386" s="19"/>
      <c r="C1386" s="19"/>
      <c r="D1386" s="19"/>
      <c r="E1386" s="19"/>
      <c r="F1386" s="19"/>
    </row>
    <row r="1387" spans="1:6" ht="15" customHeight="1">
      <c r="A1387" s="19" t="s">
        <v>543</v>
      </c>
      <c r="B1387" s="19"/>
      <c r="C1387" s="19"/>
      <c r="D1387" s="19"/>
      <c r="E1387" s="19"/>
      <c r="F1387" s="19"/>
    </row>
    <row r="1388" spans="1:6" ht="15" customHeight="1">
      <c r="A1388" s="19" t="s">
        <v>220</v>
      </c>
      <c r="B1388" s="19"/>
      <c r="C1388" s="19"/>
      <c r="D1388" s="19"/>
      <c r="E1388" s="19"/>
      <c r="F1388" s="19"/>
    </row>
    <row r="1389" spans="1:6" ht="15" customHeight="1">
      <c r="A1389" s="19" t="s">
        <v>346</v>
      </c>
      <c r="B1389" s="19"/>
      <c r="C1389" s="19"/>
      <c r="D1389" s="19"/>
      <c r="E1389" s="19"/>
      <c r="F1389" s="19"/>
    </row>
    <row r="1390" spans="1:6" ht="15" customHeight="1">
      <c r="A1390" s="19" t="s">
        <v>144</v>
      </c>
      <c r="B1390" s="19"/>
      <c r="C1390" s="19"/>
      <c r="D1390" s="19"/>
      <c r="E1390" s="19"/>
      <c r="F1390" s="19"/>
    </row>
    <row r="1391" spans="1:6" ht="15" customHeight="1">
      <c r="A1391" s="19" t="s">
        <v>280</v>
      </c>
      <c r="B1391" s="19"/>
      <c r="C1391" s="19"/>
      <c r="D1391" s="19"/>
      <c r="E1391" s="19"/>
      <c r="F1391" s="19"/>
    </row>
    <row r="1392" spans="1:6" ht="15" customHeight="1">
      <c r="A1392" s="19" t="s">
        <v>370</v>
      </c>
      <c r="B1392" s="19"/>
      <c r="C1392" s="19"/>
      <c r="D1392" s="19"/>
      <c r="E1392" s="19"/>
      <c r="F1392" s="19"/>
    </row>
    <row r="1393" spans="1:6" ht="15" customHeight="1">
      <c r="A1393" s="19" t="s">
        <v>534</v>
      </c>
      <c r="B1393" s="19"/>
      <c r="C1393" s="19"/>
      <c r="D1393" s="19"/>
      <c r="E1393" s="19"/>
      <c r="F1393" s="19"/>
    </row>
    <row r="1394" spans="1:6" ht="15" customHeight="1">
      <c r="A1394" s="19" t="s">
        <v>358</v>
      </c>
      <c r="B1394" s="19"/>
      <c r="C1394" s="19"/>
      <c r="D1394" s="19"/>
      <c r="E1394" s="19"/>
      <c r="F1394" s="19"/>
    </row>
    <row r="1395" spans="1:6" ht="15" customHeight="1">
      <c r="A1395" s="19" t="s">
        <v>535</v>
      </c>
      <c r="B1395" s="19"/>
      <c r="C1395" s="19"/>
      <c r="D1395" s="19"/>
      <c r="E1395" s="19"/>
      <c r="F1395" s="19"/>
    </row>
    <row r="1396" spans="1:6" ht="15" customHeight="1">
      <c r="A1396" s="19" t="s">
        <v>480</v>
      </c>
      <c r="B1396" s="19"/>
      <c r="C1396" s="19"/>
      <c r="D1396" s="19"/>
      <c r="E1396" s="19"/>
      <c r="F1396" s="19"/>
    </row>
    <row r="1397" spans="1:6" ht="15" customHeight="1">
      <c r="A1397" s="19" t="s">
        <v>544</v>
      </c>
      <c r="B1397" s="19"/>
      <c r="C1397" s="19"/>
      <c r="D1397" s="19"/>
      <c r="E1397" s="19"/>
      <c r="F1397" s="19"/>
    </row>
    <row r="1398" spans="1:6" ht="15" customHeight="1">
      <c r="A1398" s="19" t="s">
        <v>347</v>
      </c>
      <c r="B1398" s="19"/>
      <c r="C1398" s="19"/>
      <c r="D1398" s="19"/>
      <c r="E1398" s="19"/>
      <c r="F1398" s="19"/>
    </row>
    <row r="1399" spans="1:6" ht="15" customHeight="1">
      <c r="A1399" s="19" t="s">
        <v>287</v>
      </c>
      <c r="B1399" s="19"/>
      <c r="C1399" s="19"/>
      <c r="D1399" s="19"/>
      <c r="E1399" s="19"/>
      <c r="F1399" s="19"/>
    </row>
    <row r="1400" spans="1:6" ht="15" customHeight="1">
      <c r="A1400" s="19" t="s">
        <v>268</v>
      </c>
      <c r="B1400" s="19"/>
      <c r="C1400" s="19"/>
      <c r="D1400" s="19"/>
      <c r="E1400" s="19"/>
      <c r="F1400" s="19"/>
    </row>
    <row r="1401" spans="1:6" ht="15" customHeight="1">
      <c r="A1401" s="19" t="s">
        <v>229</v>
      </c>
      <c r="B1401" s="19"/>
      <c r="C1401" s="19"/>
      <c r="D1401" s="19"/>
      <c r="E1401" s="19"/>
      <c r="F1401" s="19"/>
    </row>
    <row r="1402" spans="1:6" ht="15" customHeight="1">
      <c r="A1402" s="19" t="s">
        <v>545</v>
      </c>
      <c r="B1402" s="19"/>
      <c r="C1402" s="19"/>
      <c r="D1402" s="19"/>
      <c r="E1402" s="19"/>
      <c r="F1402" s="19"/>
    </row>
    <row r="1403" spans="1:6" ht="15" customHeight="1">
      <c r="A1403" s="19" t="s">
        <v>546</v>
      </c>
      <c r="B1403" s="19"/>
      <c r="C1403" s="19"/>
      <c r="D1403" s="19"/>
      <c r="E1403" s="19"/>
      <c r="F1403" s="19"/>
    </row>
    <row r="1404" spans="1:6" ht="15" customHeight="1">
      <c r="A1404" s="19" t="s">
        <v>385</v>
      </c>
      <c r="B1404" s="19"/>
      <c r="C1404" s="19"/>
      <c r="D1404" s="19"/>
      <c r="E1404" s="19"/>
      <c r="F1404" s="19"/>
    </row>
    <row r="1405" spans="1:6" ht="15" customHeight="1">
      <c r="A1405" s="19" t="s">
        <v>177</v>
      </c>
      <c r="B1405" s="19"/>
      <c r="C1405" s="19"/>
      <c r="D1405" s="19"/>
      <c r="E1405" s="19"/>
      <c r="F1405" s="19"/>
    </row>
    <row r="1406" spans="1:6" ht="15" customHeight="1">
      <c r="A1406" s="19" t="s">
        <v>179</v>
      </c>
      <c r="B1406" s="19"/>
      <c r="C1406" s="19"/>
      <c r="D1406" s="19"/>
      <c r="E1406" s="19"/>
      <c r="F1406" s="19"/>
    </row>
    <row r="1407" spans="1:6" ht="15" customHeight="1">
      <c r="A1407" s="19" t="s">
        <v>181</v>
      </c>
      <c r="B1407" s="19"/>
      <c r="C1407" s="19"/>
      <c r="D1407" s="19"/>
      <c r="E1407" s="19"/>
      <c r="F1407" s="19"/>
    </row>
    <row r="1408" spans="1:6" ht="15" customHeight="1">
      <c r="A1408" s="19" t="s">
        <v>183</v>
      </c>
      <c r="B1408" s="19"/>
      <c r="C1408" s="19"/>
      <c r="D1408" s="19"/>
      <c r="E1408" s="19"/>
      <c r="F1408" s="19"/>
    </row>
    <row r="1409" spans="1:6" ht="15" customHeight="1">
      <c r="A1409" s="19" t="s">
        <v>185</v>
      </c>
      <c r="B1409" s="19"/>
      <c r="C1409" s="19"/>
      <c r="D1409" s="19"/>
      <c r="E1409" s="19"/>
      <c r="F1409" s="19"/>
    </row>
    <row r="1410" spans="1:6" ht="15" customHeight="1">
      <c r="A1410" s="19" t="s">
        <v>187</v>
      </c>
      <c r="B1410" s="19"/>
      <c r="C1410" s="19"/>
      <c r="D1410" s="19"/>
      <c r="E1410" s="19"/>
      <c r="F1410" s="19"/>
    </row>
    <row r="1411" spans="1:6" ht="15" customHeight="1">
      <c r="A1411" s="19" t="s">
        <v>189</v>
      </c>
      <c r="B1411" s="19"/>
      <c r="C1411" s="19"/>
      <c r="D1411" s="19"/>
      <c r="E1411" s="19"/>
      <c r="F1411" s="19"/>
    </row>
    <row r="1412" spans="1:6" ht="15" customHeight="1">
      <c r="A1412" s="19" t="s">
        <v>191</v>
      </c>
      <c r="B1412" s="19"/>
      <c r="C1412" s="19"/>
      <c r="D1412" s="19"/>
      <c r="E1412" s="19"/>
      <c r="F1412" s="19"/>
    </row>
    <row r="1413" spans="1:6" ht="15" customHeight="1">
      <c r="A1413" s="19" t="s">
        <v>233</v>
      </c>
      <c r="B1413" s="19"/>
      <c r="C1413" s="19"/>
      <c r="D1413" s="19"/>
      <c r="E1413" s="19"/>
      <c r="F1413" s="19"/>
    </row>
    <row r="1414" spans="1:6" ht="15" customHeight="1">
      <c r="A1414" s="19" t="s">
        <v>234</v>
      </c>
      <c r="B1414" s="19"/>
      <c r="C1414" s="19"/>
      <c r="D1414" s="19"/>
      <c r="E1414" s="19"/>
      <c r="F1414" s="19"/>
    </row>
    <row r="1415" spans="1:6" ht="15" customHeight="1">
      <c r="A1415" s="19" t="s">
        <v>195</v>
      </c>
      <c r="B1415" s="19"/>
      <c r="C1415" s="19"/>
      <c r="D1415" s="19"/>
      <c r="E1415" s="19"/>
      <c r="F1415" s="19"/>
    </row>
    <row r="1416" spans="1:6" ht="15" customHeight="1">
      <c r="A1416" s="19" t="s">
        <v>197</v>
      </c>
      <c r="B1416" s="19"/>
      <c r="C1416" s="19"/>
      <c r="D1416" s="19"/>
      <c r="E1416" s="19"/>
      <c r="F1416" s="19"/>
    </row>
    <row r="1417" spans="1:6" ht="15" customHeight="1">
      <c r="A1417" s="19" t="s">
        <v>258</v>
      </c>
      <c r="B1417" s="19"/>
      <c r="C1417" s="19"/>
      <c r="D1417" s="19"/>
      <c r="E1417" s="19"/>
      <c r="F1417" s="19"/>
    </row>
    <row r="1418" spans="1:6" ht="15" customHeight="1">
      <c r="A1418" s="19" t="s">
        <v>259</v>
      </c>
      <c r="B1418" s="19"/>
      <c r="C1418" s="19"/>
      <c r="D1418" s="19"/>
      <c r="E1418" s="19"/>
      <c r="F1418" s="19"/>
    </row>
    <row r="1419" spans="1:6" ht="15" customHeight="1">
      <c r="A1419" s="19" t="s">
        <v>237</v>
      </c>
      <c r="B1419" s="19"/>
      <c r="C1419" s="19"/>
      <c r="D1419" s="19"/>
      <c r="E1419" s="19"/>
      <c r="F1419" s="19"/>
    </row>
    <row r="1420" spans="1:6" ht="15" customHeight="1">
      <c r="A1420" s="19" t="s">
        <v>238</v>
      </c>
      <c r="B1420" s="19"/>
      <c r="C1420" s="19"/>
      <c r="D1420" s="19"/>
      <c r="E1420" s="19"/>
      <c r="F1420" s="19"/>
    </row>
    <row r="1421" spans="1:6" ht="15" customHeight="1">
      <c r="A1421" s="19" t="s">
        <v>205</v>
      </c>
      <c r="B1421" s="19"/>
      <c r="C1421" s="19"/>
      <c r="D1421" s="19"/>
      <c r="E1421" s="19"/>
      <c r="F1421" s="19"/>
    </row>
    <row r="1422" spans="1:6" ht="15" customHeight="1">
      <c r="A1422" s="19" t="s">
        <v>209</v>
      </c>
      <c r="B1422" s="19"/>
      <c r="C1422" s="19"/>
      <c r="D1422" s="19"/>
      <c r="E1422" s="19"/>
      <c r="F1422" s="19"/>
    </row>
    <row r="1423" spans="1:6" ht="15" customHeight="1">
      <c r="A1423" s="19" t="s">
        <v>211</v>
      </c>
      <c r="B1423" s="19"/>
      <c r="C1423" s="19"/>
      <c r="D1423" s="19"/>
      <c r="E1423" s="19"/>
      <c r="F1423" s="19"/>
    </row>
    <row r="1424" spans="1:6" ht="15" customHeight="1">
      <c r="A1424" s="19" t="s">
        <v>547</v>
      </c>
      <c r="B1424" s="19"/>
      <c r="C1424" s="19"/>
      <c r="D1424" s="19"/>
      <c r="E1424" s="19"/>
      <c r="F1424" s="19"/>
    </row>
    <row r="1425" spans="1:6" ht="15" customHeight="1">
      <c r="A1425" s="19" t="s">
        <v>548</v>
      </c>
      <c r="B1425" s="19"/>
      <c r="C1425" s="19"/>
      <c r="D1425" s="19"/>
      <c r="E1425" s="19"/>
      <c r="F1425" s="19"/>
    </row>
    <row r="1426" spans="1:6" ht="15" customHeight="1">
      <c r="A1426" s="19" t="s">
        <v>549</v>
      </c>
      <c r="B1426" s="19"/>
      <c r="C1426" s="19"/>
      <c r="D1426" s="19"/>
      <c r="E1426" s="19"/>
      <c r="F1426" s="19"/>
    </row>
    <row r="1427" spans="1:6" ht="15" customHeight="1">
      <c r="A1427" s="19" t="s">
        <v>550</v>
      </c>
      <c r="B1427" s="19"/>
      <c r="C1427" s="19"/>
      <c r="D1427" s="19"/>
      <c r="E1427" s="19"/>
      <c r="F1427" s="19"/>
    </row>
    <row r="1428" spans="1:6" ht="15" customHeight="1">
      <c r="A1428" s="19" t="s">
        <v>220</v>
      </c>
      <c r="B1428" s="19"/>
      <c r="C1428" s="19"/>
      <c r="D1428" s="19"/>
      <c r="E1428" s="19"/>
      <c r="F1428" s="19"/>
    </row>
    <row r="1429" spans="1:6" ht="15" customHeight="1">
      <c r="A1429" s="19" t="s">
        <v>462</v>
      </c>
      <c r="B1429" s="19"/>
      <c r="C1429" s="19"/>
      <c r="D1429" s="19"/>
      <c r="E1429" s="19"/>
      <c r="F1429" s="19"/>
    </row>
    <row r="1430" spans="1:6" ht="15" customHeight="1">
      <c r="A1430" s="19" t="s">
        <v>144</v>
      </c>
      <c r="B1430" s="19"/>
      <c r="C1430" s="19"/>
      <c r="D1430" s="19"/>
      <c r="E1430" s="19"/>
      <c r="F1430" s="19"/>
    </row>
    <row r="1431" spans="1:6" ht="15" customHeight="1">
      <c r="A1431" s="19" t="s">
        <v>245</v>
      </c>
      <c r="B1431" s="19"/>
      <c r="C1431" s="19"/>
      <c r="D1431" s="19"/>
      <c r="E1431" s="19"/>
      <c r="F1431" s="19"/>
    </row>
    <row r="1432" spans="1:6" ht="15" customHeight="1">
      <c r="A1432" s="19" t="s">
        <v>370</v>
      </c>
      <c r="B1432" s="19"/>
      <c r="C1432" s="19"/>
      <c r="D1432" s="19"/>
      <c r="E1432" s="19"/>
      <c r="F1432" s="19"/>
    </row>
    <row r="1433" spans="1:6" ht="15" customHeight="1">
      <c r="A1433" s="19" t="s">
        <v>281</v>
      </c>
      <c r="B1433" s="19"/>
      <c r="C1433" s="19"/>
      <c r="D1433" s="19"/>
      <c r="E1433" s="19"/>
      <c r="F1433" s="19"/>
    </row>
    <row r="1434" spans="1:6" ht="15" customHeight="1">
      <c r="A1434" s="19" t="s">
        <v>436</v>
      </c>
      <c r="B1434" s="19"/>
      <c r="C1434" s="19"/>
      <c r="D1434" s="19"/>
      <c r="E1434" s="19"/>
      <c r="F1434" s="19"/>
    </row>
    <row r="1435" spans="1:6" ht="15" customHeight="1">
      <c r="A1435" s="19" t="s">
        <v>380</v>
      </c>
      <c r="B1435" s="19"/>
      <c r="C1435" s="19"/>
      <c r="D1435" s="19"/>
      <c r="E1435" s="19"/>
      <c r="F1435" s="19"/>
    </row>
    <row r="1436" spans="1:6" ht="15" customHeight="1">
      <c r="A1436" s="19" t="s">
        <v>480</v>
      </c>
      <c r="B1436" s="19"/>
      <c r="C1436" s="19"/>
      <c r="D1436" s="19"/>
      <c r="E1436" s="19"/>
      <c r="F1436" s="19"/>
    </row>
    <row r="1437" spans="1:6" ht="15" customHeight="1">
      <c r="A1437" s="19" t="s">
        <v>551</v>
      </c>
      <c r="B1437" s="19"/>
      <c r="C1437" s="19"/>
      <c r="D1437" s="19"/>
      <c r="E1437" s="19"/>
      <c r="F1437" s="19"/>
    </row>
    <row r="1438" spans="1:6" ht="15" customHeight="1">
      <c r="A1438" s="19" t="s">
        <v>552</v>
      </c>
      <c r="B1438" s="19"/>
      <c r="C1438" s="19"/>
      <c r="D1438" s="19"/>
      <c r="E1438" s="19"/>
      <c r="F1438" s="19"/>
    </row>
    <row r="1439" spans="1:6" ht="15" customHeight="1">
      <c r="A1439" s="19" t="s">
        <v>287</v>
      </c>
      <c r="B1439" s="19"/>
      <c r="C1439" s="19"/>
      <c r="D1439" s="19"/>
      <c r="E1439" s="19"/>
      <c r="F1439" s="19"/>
    </row>
    <row r="1440" spans="1:6" ht="15" customHeight="1">
      <c r="A1440" s="19" t="s">
        <v>288</v>
      </c>
      <c r="B1440" s="19"/>
      <c r="C1440" s="19"/>
      <c r="D1440" s="19"/>
      <c r="E1440" s="19"/>
      <c r="F1440" s="19"/>
    </row>
    <row r="1441" spans="1:6" ht="15" customHeight="1">
      <c r="A1441" s="19" t="s">
        <v>401</v>
      </c>
      <c r="B1441" s="19"/>
      <c r="C1441" s="19"/>
      <c r="D1441" s="19"/>
      <c r="E1441" s="19"/>
      <c r="F1441" s="19"/>
    </row>
    <row r="1442" spans="1:6" ht="15" customHeight="1">
      <c r="A1442" s="19" t="s">
        <v>553</v>
      </c>
      <c r="B1442" s="19"/>
      <c r="C1442" s="19"/>
      <c r="D1442" s="19"/>
      <c r="E1442" s="19"/>
      <c r="F1442" s="19"/>
    </row>
    <row r="1443" spans="1:6" ht="15" customHeight="1">
      <c r="A1443" s="19" t="s">
        <v>554</v>
      </c>
      <c r="B1443" s="19"/>
      <c r="C1443" s="19"/>
      <c r="D1443" s="19"/>
      <c r="E1443" s="19"/>
      <c r="F1443" s="19"/>
    </row>
    <row r="1444" spans="1:6" ht="15" customHeight="1">
      <c r="A1444" s="19" t="s">
        <v>555</v>
      </c>
      <c r="B1444" s="19"/>
      <c r="C1444" s="19"/>
      <c r="D1444" s="19"/>
      <c r="E1444" s="19"/>
      <c r="F1444" s="19"/>
    </row>
    <row r="1445" spans="1:6" ht="15" customHeight="1">
      <c r="A1445" s="19" t="s">
        <v>177</v>
      </c>
      <c r="B1445" s="19"/>
      <c r="C1445" s="19"/>
      <c r="D1445" s="19"/>
      <c r="E1445" s="19"/>
      <c r="F1445" s="19"/>
    </row>
    <row r="1446" spans="1:6" ht="15" customHeight="1">
      <c r="A1446" s="19" t="s">
        <v>179</v>
      </c>
      <c r="B1446" s="19"/>
      <c r="C1446" s="19"/>
      <c r="D1446" s="19"/>
      <c r="E1446" s="19"/>
      <c r="F1446" s="19"/>
    </row>
    <row r="1447" spans="1:6" ht="15" customHeight="1">
      <c r="A1447" s="19" t="s">
        <v>181</v>
      </c>
      <c r="B1447" s="19"/>
      <c r="C1447" s="19"/>
      <c r="D1447" s="19"/>
      <c r="E1447" s="19"/>
      <c r="F1447" s="19"/>
    </row>
    <row r="1448" spans="1:6" ht="15" customHeight="1">
      <c r="A1448" s="19" t="s">
        <v>556</v>
      </c>
      <c r="B1448" s="19"/>
      <c r="C1448" s="19"/>
      <c r="D1448" s="19"/>
      <c r="E1448" s="19"/>
      <c r="F1448" s="19"/>
    </row>
    <row r="1449" spans="1:6" ht="15" customHeight="1">
      <c r="A1449" s="19" t="s">
        <v>185</v>
      </c>
      <c r="B1449" s="19"/>
      <c r="C1449" s="19"/>
      <c r="D1449" s="19"/>
      <c r="E1449" s="19"/>
      <c r="F1449" s="19"/>
    </row>
    <row r="1450" spans="1:6" ht="15" customHeight="1">
      <c r="A1450" s="19" t="s">
        <v>187</v>
      </c>
      <c r="B1450" s="19"/>
      <c r="C1450" s="19"/>
      <c r="D1450" s="19"/>
      <c r="E1450" s="19"/>
      <c r="F1450" s="19"/>
    </row>
    <row r="1451" spans="1:6" ht="15" customHeight="1">
      <c r="A1451" s="19" t="s">
        <v>363</v>
      </c>
      <c r="B1451" s="19"/>
      <c r="C1451" s="19"/>
      <c r="D1451" s="19"/>
      <c r="E1451" s="19"/>
      <c r="F1451" s="19"/>
    </row>
    <row r="1452" spans="1:6" ht="15" customHeight="1">
      <c r="A1452" s="19" t="s">
        <v>364</v>
      </c>
      <c r="B1452" s="19"/>
      <c r="C1452" s="19"/>
      <c r="D1452" s="19"/>
      <c r="E1452" s="19"/>
      <c r="F1452" s="19"/>
    </row>
    <row r="1453" spans="1:6" ht="15" customHeight="1">
      <c r="A1453" s="19" t="s">
        <v>192</v>
      </c>
      <c r="B1453" s="19"/>
      <c r="C1453" s="19"/>
      <c r="D1453" s="19"/>
      <c r="E1453" s="19"/>
      <c r="F1453" s="19"/>
    </row>
    <row r="1454" spans="1:6" ht="15" customHeight="1">
      <c r="A1454" s="19" t="s">
        <v>194</v>
      </c>
      <c r="B1454" s="19"/>
      <c r="C1454" s="19"/>
      <c r="D1454" s="19"/>
      <c r="E1454" s="19"/>
      <c r="F1454" s="19"/>
    </row>
    <row r="1455" spans="1:6" ht="15" customHeight="1">
      <c r="A1455" s="19" t="s">
        <v>235</v>
      </c>
      <c r="B1455" s="19"/>
      <c r="C1455" s="19"/>
      <c r="D1455" s="19"/>
      <c r="E1455" s="19"/>
      <c r="F1455" s="19"/>
    </row>
    <row r="1456" spans="1:6" ht="15" customHeight="1">
      <c r="A1456" s="19" t="s">
        <v>236</v>
      </c>
      <c r="B1456" s="19"/>
      <c r="C1456" s="19"/>
      <c r="D1456" s="19"/>
      <c r="E1456" s="19"/>
      <c r="F1456" s="19"/>
    </row>
    <row r="1457" spans="1:6" ht="15" customHeight="1">
      <c r="A1457" s="19" t="s">
        <v>274</v>
      </c>
      <c r="B1457" s="19"/>
      <c r="C1457" s="19"/>
      <c r="D1457" s="19"/>
      <c r="E1457" s="19"/>
      <c r="F1457" s="19"/>
    </row>
    <row r="1458" spans="1:6" ht="15" customHeight="1">
      <c r="A1458" s="19" t="s">
        <v>275</v>
      </c>
      <c r="B1458" s="19"/>
      <c r="C1458" s="19"/>
      <c r="D1458" s="19"/>
      <c r="E1458" s="19"/>
      <c r="F1458" s="19"/>
    </row>
    <row r="1459" spans="1:6" ht="15" customHeight="1">
      <c r="A1459" s="19" t="s">
        <v>237</v>
      </c>
      <c r="B1459" s="19"/>
      <c r="C1459" s="19"/>
      <c r="D1459" s="19"/>
      <c r="E1459" s="19"/>
      <c r="F1459" s="19"/>
    </row>
    <row r="1460" spans="1:6" ht="15" customHeight="1">
      <c r="A1460" s="19" t="s">
        <v>238</v>
      </c>
      <c r="B1460" s="19"/>
      <c r="C1460" s="19"/>
      <c r="D1460" s="19"/>
      <c r="E1460" s="19"/>
      <c r="F1460" s="19"/>
    </row>
    <row r="1461" spans="1:6" ht="15" customHeight="1">
      <c r="A1461" s="19" t="s">
        <v>205</v>
      </c>
      <c r="B1461" s="19"/>
      <c r="C1461" s="19"/>
      <c r="D1461" s="19"/>
      <c r="E1461" s="19"/>
      <c r="F1461" s="19"/>
    </row>
    <row r="1462" spans="1:6" ht="15" customHeight="1">
      <c r="A1462" s="19" t="s">
        <v>517</v>
      </c>
      <c r="B1462" s="19"/>
      <c r="C1462" s="19"/>
      <c r="D1462" s="19"/>
      <c r="E1462" s="19"/>
      <c r="F1462" s="19"/>
    </row>
    <row r="1463" spans="1:6" ht="15" customHeight="1">
      <c r="A1463" s="19" t="s">
        <v>209</v>
      </c>
      <c r="B1463" s="19"/>
      <c r="C1463" s="19"/>
      <c r="D1463" s="19"/>
      <c r="E1463" s="19"/>
      <c r="F1463" s="19"/>
    </row>
    <row r="1464" spans="1:6" ht="15" customHeight="1">
      <c r="A1464" s="19" t="s">
        <v>211</v>
      </c>
      <c r="B1464" s="19"/>
      <c r="C1464" s="19"/>
      <c r="D1464" s="19"/>
      <c r="E1464" s="19"/>
      <c r="F1464" s="19"/>
    </row>
    <row r="1465" spans="1:6" ht="15" customHeight="1">
      <c r="A1465" s="19" t="s">
        <v>239</v>
      </c>
      <c r="B1465" s="19"/>
      <c r="C1465" s="19"/>
      <c r="D1465" s="19"/>
      <c r="E1465" s="19"/>
      <c r="F1465" s="19"/>
    </row>
    <row r="1466" spans="1:6" ht="15" customHeight="1">
      <c r="A1466" s="19" t="s">
        <v>557</v>
      </c>
      <c r="B1466" s="19"/>
      <c r="C1466" s="19"/>
      <c r="D1466" s="19"/>
      <c r="E1466" s="19"/>
      <c r="F1466" s="19"/>
    </row>
    <row r="1467" spans="1:6" ht="15" customHeight="1">
      <c r="A1467" s="19" t="s">
        <v>558</v>
      </c>
      <c r="B1467" s="19"/>
      <c r="C1467" s="19"/>
      <c r="D1467" s="19"/>
      <c r="E1467" s="19"/>
      <c r="F1467" s="19"/>
    </row>
    <row r="1468" spans="1:6" ht="15" customHeight="1">
      <c r="A1468" s="19" t="s">
        <v>559</v>
      </c>
      <c r="B1468" s="19"/>
      <c r="C1468" s="19"/>
      <c r="D1468" s="19"/>
      <c r="E1468" s="19"/>
      <c r="F1468" s="19"/>
    </row>
    <row r="1469" spans="1:6" ht="15" customHeight="1">
      <c r="A1469" s="19" t="s">
        <v>220</v>
      </c>
      <c r="B1469" s="19"/>
      <c r="C1469" s="19"/>
      <c r="D1469" s="19"/>
      <c r="E1469" s="19"/>
      <c r="F1469" s="19"/>
    </row>
    <row r="1470" spans="1:6" ht="15" customHeight="1">
      <c r="A1470" s="19" t="s">
        <v>304</v>
      </c>
      <c r="B1470" s="19"/>
      <c r="C1470" s="19"/>
      <c r="D1470" s="19"/>
      <c r="E1470" s="19"/>
      <c r="F1470" s="19"/>
    </row>
    <row r="1471" spans="1:6" ht="15" customHeight="1">
      <c r="A1471" s="19" t="s">
        <v>144</v>
      </c>
      <c r="B1471" s="19"/>
      <c r="C1471" s="19"/>
      <c r="D1471" s="19"/>
      <c r="E1471" s="19"/>
      <c r="F1471" s="19"/>
    </row>
    <row r="1472" spans="1:6" ht="15" customHeight="1">
      <c r="A1472" s="19" t="s">
        <v>280</v>
      </c>
      <c r="B1472" s="19"/>
      <c r="C1472" s="19"/>
      <c r="D1472" s="19"/>
      <c r="E1472" s="19"/>
      <c r="F1472" s="19"/>
    </row>
    <row r="1473" spans="1:6" ht="15" customHeight="1">
      <c r="A1473" s="19" t="s">
        <v>370</v>
      </c>
      <c r="B1473" s="19"/>
      <c r="C1473" s="19"/>
      <c r="D1473" s="19"/>
      <c r="E1473" s="19"/>
      <c r="F1473" s="19"/>
    </row>
    <row r="1474" spans="1:6" ht="15" customHeight="1">
      <c r="A1474" s="19" t="s">
        <v>534</v>
      </c>
      <c r="B1474" s="19"/>
      <c r="C1474" s="19"/>
      <c r="D1474" s="19"/>
      <c r="E1474" s="19"/>
      <c r="F1474" s="19"/>
    </row>
    <row r="1475" spans="1:6" ht="15" customHeight="1">
      <c r="A1475" s="19" t="s">
        <v>320</v>
      </c>
      <c r="B1475" s="19"/>
      <c r="C1475" s="19"/>
      <c r="D1475" s="19"/>
      <c r="E1475" s="19"/>
      <c r="F1475" s="19"/>
    </row>
    <row r="1476" spans="1:6" ht="15" customHeight="1">
      <c r="A1476" s="19" t="s">
        <v>426</v>
      </c>
      <c r="B1476" s="19"/>
      <c r="C1476" s="19"/>
      <c r="D1476" s="19"/>
      <c r="E1476" s="19"/>
      <c r="F1476" s="19"/>
    </row>
    <row r="1477" spans="1:6" ht="15" customHeight="1">
      <c r="A1477" s="19" t="s">
        <v>284</v>
      </c>
      <c r="B1477" s="19"/>
      <c r="C1477" s="19"/>
      <c r="D1477" s="19"/>
      <c r="E1477" s="19"/>
      <c r="F1477" s="19"/>
    </row>
    <row r="1478" spans="1:6" ht="15" customHeight="1">
      <c r="A1478" s="19" t="s">
        <v>521</v>
      </c>
      <c r="B1478" s="19"/>
      <c r="C1478" s="19"/>
      <c r="D1478" s="19"/>
      <c r="E1478" s="19"/>
      <c r="F1478" s="19"/>
    </row>
    <row r="1479" spans="1:6" ht="15" customHeight="1">
      <c r="A1479" s="19" t="s">
        <v>513</v>
      </c>
      <c r="B1479" s="19"/>
      <c r="C1479" s="19"/>
      <c r="D1479" s="19"/>
      <c r="E1479" s="19"/>
      <c r="F1479" s="19"/>
    </row>
    <row r="1480" spans="1:6" ht="15" customHeight="1">
      <c r="A1480" s="19" t="s">
        <v>287</v>
      </c>
      <c r="B1480" s="19"/>
      <c r="C1480" s="19"/>
      <c r="D1480" s="19"/>
      <c r="E1480" s="19"/>
      <c r="F1480" s="19"/>
    </row>
    <row r="1481" spans="1:6" ht="15" customHeight="1">
      <c r="A1481" s="19" t="s">
        <v>308</v>
      </c>
      <c r="B1481" s="19"/>
      <c r="C1481" s="19"/>
      <c r="D1481" s="19"/>
      <c r="E1481" s="19"/>
      <c r="F1481" s="19"/>
    </row>
    <row r="1482" spans="1:6" ht="15" customHeight="1">
      <c r="A1482" s="19" t="s">
        <v>169</v>
      </c>
      <c r="B1482" s="19"/>
      <c r="C1482" s="19"/>
      <c r="D1482" s="19"/>
      <c r="E1482" s="19"/>
      <c r="F1482" s="19"/>
    </row>
    <row r="1483" spans="1:6" ht="15" customHeight="1">
      <c r="A1483" s="19" t="s">
        <v>560</v>
      </c>
      <c r="B1483" s="19"/>
      <c r="C1483" s="19"/>
      <c r="D1483" s="19"/>
      <c r="E1483" s="19"/>
      <c r="F1483" s="19"/>
    </row>
    <row r="1484" spans="1:6" ht="15" customHeight="1">
      <c r="A1484" s="19" t="s">
        <v>561</v>
      </c>
      <c r="B1484" s="19"/>
      <c r="C1484" s="19"/>
      <c r="D1484" s="19"/>
      <c r="E1484" s="19"/>
      <c r="F1484" s="19"/>
    </row>
    <row r="1485" spans="1:6" ht="15" customHeight="1">
      <c r="A1485" s="19" t="s">
        <v>562</v>
      </c>
      <c r="B1485" s="19"/>
      <c r="C1485" s="19"/>
      <c r="D1485" s="19"/>
      <c r="E1485" s="19"/>
      <c r="F1485" s="19"/>
    </row>
    <row r="1486" spans="1:6" ht="15" customHeight="1">
      <c r="A1486" s="19" t="s">
        <v>177</v>
      </c>
      <c r="B1486" s="19"/>
      <c r="C1486" s="19"/>
      <c r="D1486" s="19"/>
      <c r="E1486" s="19"/>
      <c r="F1486" s="19"/>
    </row>
    <row r="1487" spans="1:6" ht="15" customHeight="1">
      <c r="A1487" s="19" t="s">
        <v>179</v>
      </c>
      <c r="B1487" s="19"/>
      <c r="C1487" s="19"/>
      <c r="D1487" s="19"/>
      <c r="E1487" s="19"/>
      <c r="F1487" s="19"/>
    </row>
    <row r="1488" spans="1:6" ht="15" customHeight="1">
      <c r="A1488" s="19" t="s">
        <v>181</v>
      </c>
      <c r="B1488" s="19"/>
      <c r="C1488" s="19"/>
      <c r="D1488" s="19"/>
      <c r="E1488" s="19"/>
      <c r="F1488" s="19"/>
    </row>
    <row r="1489" spans="1:6" ht="15" customHeight="1">
      <c r="A1489" s="19" t="s">
        <v>183</v>
      </c>
      <c r="B1489" s="19"/>
      <c r="C1489" s="19"/>
      <c r="D1489" s="19"/>
      <c r="E1489" s="19"/>
      <c r="F1489" s="19"/>
    </row>
    <row r="1490" spans="1:6" ht="15" customHeight="1">
      <c r="A1490" s="19" t="s">
        <v>185</v>
      </c>
      <c r="B1490" s="19"/>
      <c r="C1490" s="19"/>
      <c r="D1490" s="19"/>
      <c r="E1490" s="19"/>
      <c r="F1490" s="19"/>
    </row>
    <row r="1491" spans="1:6" ht="15" customHeight="1">
      <c r="A1491" s="19" t="s">
        <v>187</v>
      </c>
      <c r="B1491" s="19"/>
      <c r="C1491" s="19"/>
      <c r="D1491" s="19"/>
      <c r="E1491" s="19"/>
      <c r="F1491" s="19"/>
    </row>
    <row r="1492" spans="1:6" ht="15" customHeight="1">
      <c r="A1492" s="19" t="s">
        <v>363</v>
      </c>
      <c r="B1492" s="19"/>
      <c r="C1492" s="19"/>
      <c r="D1492" s="19"/>
      <c r="E1492" s="19"/>
      <c r="F1492" s="19"/>
    </row>
    <row r="1493" spans="1:6" ht="15" customHeight="1">
      <c r="A1493" s="19" t="s">
        <v>364</v>
      </c>
      <c r="B1493" s="19"/>
      <c r="C1493" s="19"/>
      <c r="D1493" s="19"/>
      <c r="E1493" s="19"/>
      <c r="F1493" s="19"/>
    </row>
    <row r="1494" spans="1:6" ht="15" customHeight="1">
      <c r="A1494" s="19" t="s">
        <v>330</v>
      </c>
      <c r="B1494" s="19"/>
      <c r="C1494" s="19"/>
      <c r="D1494" s="19"/>
      <c r="E1494" s="19"/>
      <c r="F1494" s="19"/>
    </row>
    <row r="1495" spans="1:6" ht="15" customHeight="1">
      <c r="A1495" s="19" t="s">
        <v>331</v>
      </c>
      <c r="B1495" s="19"/>
      <c r="C1495" s="19"/>
      <c r="D1495" s="19"/>
      <c r="E1495" s="19"/>
      <c r="F1495" s="19"/>
    </row>
    <row r="1496" spans="1:6" ht="15" customHeight="1">
      <c r="A1496" s="19" t="s">
        <v>272</v>
      </c>
      <c r="B1496" s="19"/>
      <c r="C1496" s="19"/>
      <c r="D1496" s="19"/>
      <c r="E1496" s="19"/>
      <c r="F1496" s="19"/>
    </row>
    <row r="1497" spans="1:6" ht="15" customHeight="1">
      <c r="A1497" s="19" t="s">
        <v>273</v>
      </c>
      <c r="B1497" s="19"/>
      <c r="C1497" s="19"/>
      <c r="D1497" s="19"/>
      <c r="E1497" s="19"/>
      <c r="F1497" s="19"/>
    </row>
    <row r="1498" spans="1:6" ht="15" customHeight="1">
      <c r="A1498" s="19" t="s">
        <v>274</v>
      </c>
      <c r="B1498" s="19"/>
      <c r="C1498" s="19"/>
      <c r="D1498" s="19"/>
      <c r="E1498" s="19"/>
      <c r="F1498" s="19"/>
    </row>
    <row r="1499" spans="1:6" ht="15" customHeight="1">
      <c r="A1499" s="19" t="s">
        <v>275</v>
      </c>
      <c r="B1499" s="19"/>
      <c r="C1499" s="19"/>
      <c r="D1499" s="19"/>
      <c r="E1499" s="19"/>
      <c r="F1499" s="19"/>
    </row>
    <row r="1500" spans="1:6" ht="15" customHeight="1">
      <c r="A1500" s="19" t="s">
        <v>237</v>
      </c>
      <c r="B1500" s="19"/>
      <c r="C1500" s="19"/>
      <c r="D1500" s="19"/>
      <c r="E1500" s="19"/>
      <c r="F1500" s="19"/>
    </row>
    <row r="1501" spans="1:6" ht="15" customHeight="1">
      <c r="A1501" s="19" t="s">
        <v>238</v>
      </c>
      <c r="B1501" s="19"/>
      <c r="C1501" s="19"/>
      <c r="D1501" s="19"/>
      <c r="E1501" s="19"/>
      <c r="F1501" s="19"/>
    </row>
    <row r="1502" spans="1:6" ht="15" customHeight="1">
      <c r="A1502" s="19" t="s">
        <v>205</v>
      </c>
      <c r="B1502" s="19"/>
      <c r="C1502" s="19"/>
      <c r="D1502" s="19"/>
      <c r="E1502" s="19"/>
      <c r="F1502" s="19"/>
    </row>
    <row r="1503" spans="1:6" ht="15" customHeight="1">
      <c r="A1503" s="19" t="s">
        <v>351</v>
      </c>
      <c r="B1503" s="19"/>
      <c r="C1503" s="19"/>
      <c r="D1503" s="19"/>
      <c r="E1503" s="19"/>
      <c r="F1503" s="19"/>
    </row>
    <row r="1504" spans="1:6" ht="15" customHeight="1">
      <c r="A1504" s="19" t="s">
        <v>209</v>
      </c>
      <c r="B1504" s="19"/>
      <c r="C1504" s="19"/>
      <c r="D1504" s="19"/>
      <c r="E1504" s="19"/>
      <c r="F1504" s="19"/>
    </row>
    <row r="1505" spans="1:6" ht="15" customHeight="1">
      <c r="A1505" s="19" t="s">
        <v>211</v>
      </c>
      <c r="B1505" s="19"/>
      <c r="C1505" s="19"/>
      <c r="D1505" s="19"/>
      <c r="E1505" s="19"/>
      <c r="F1505" s="19"/>
    </row>
    <row r="1506" spans="1:6" ht="15" customHeight="1">
      <c r="A1506" s="19" t="s">
        <v>563</v>
      </c>
      <c r="B1506" s="19"/>
      <c r="C1506" s="19"/>
      <c r="D1506" s="19"/>
      <c r="E1506" s="19"/>
      <c r="F1506" s="19"/>
    </row>
    <row r="1507" spans="1:6" ht="15" customHeight="1">
      <c r="A1507" s="19" t="s">
        <v>240</v>
      </c>
      <c r="B1507" s="19"/>
      <c r="C1507" s="19"/>
      <c r="D1507" s="19"/>
      <c r="E1507" s="19"/>
      <c r="F1507" s="19"/>
    </row>
    <row r="1508" spans="1:6" ht="15" customHeight="1">
      <c r="A1508" s="19" t="s">
        <v>564</v>
      </c>
      <c r="B1508" s="19"/>
      <c r="C1508" s="19"/>
      <c r="D1508" s="19"/>
      <c r="E1508" s="19"/>
      <c r="F1508" s="19"/>
    </row>
    <row r="1509" spans="1:6" ht="15" customHeight="1">
      <c r="A1509" s="19" t="s">
        <v>565</v>
      </c>
      <c r="B1509" s="19"/>
      <c r="C1509" s="19"/>
      <c r="D1509" s="19"/>
      <c r="E1509" s="19"/>
      <c r="F1509" s="19"/>
    </row>
    <row r="1510" spans="1:6" ht="15" customHeight="1">
      <c r="A1510" s="19" t="s">
        <v>398</v>
      </c>
      <c r="B1510" s="19"/>
      <c r="C1510" s="19"/>
      <c r="D1510" s="19"/>
      <c r="E1510" s="19"/>
      <c r="F1510" s="19"/>
    </row>
    <row r="1511" spans="1:6" ht="15" customHeight="1">
      <c r="A1511" s="19" t="s">
        <v>566</v>
      </c>
      <c r="B1511" s="19"/>
      <c r="C1511" s="19"/>
      <c r="D1511" s="19"/>
      <c r="E1511" s="19"/>
      <c r="F1511" s="19"/>
    </row>
    <row r="1512" spans="1:6" ht="15" customHeight="1">
      <c r="A1512" s="19" t="s">
        <v>144</v>
      </c>
      <c r="B1512" s="19"/>
      <c r="C1512" s="19"/>
      <c r="D1512" s="19"/>
      <c r="E1512" s="19"/>
      <c r="F1512" s="19"/>
    </row>
    <row r="1513" spans="1:6" ht="15" customHeight="1">
      <c r="A1513" s="19" t="s">
        <v>245</v>
      </c>
      <c r="B1513" s="19"/>
      <c r="C1513" s="19"/>
      <c r="D1513" s="19"/>
      <c r="E1513" s="19"/>
      <c r="F1513" s="19"/>
    </row>
    <row r="1514" spans="1:6" ht="15" customHeight="1">
      <c r="A1514" s="19" t="s">
        <v>370</v>
      </c>
      <c r="B1514" s="19"/>
      <c r="C1514" s="19"/>
      <c r="D1514" s="19"/>
      <c r="E1514" s="19"/>
      <c r="F1514" s="19"/>
    </row>
    <row r="1515" spans="1:6" ht="15" customHeight="1">
      <c r="A1515" s="19" t="s">
        <v>281</v>
      </c>
      <c r="B1515" s="19"/>
      <c r="C1515" s="19"/>
      <c r="D1515" s="19"/>
      <c r="E1515" s="19"/>
      <c r="F1515" s="19"/>
    </row>
    <row r="1516" spans="1:6" ht="15" customHeight="1">
      <c r="A1516" s="19" t="s">
        <v>436</v>
      </c>
      <c r="B1516" s="19"/>
      <c r="C1516" s="19"/>
      <c r="D1516" s="19"/>
      <c r="E1516" s="19"/>
      <c r="F1516" s="19"/>
    </row>
    <row r="1517" spans="1:6" ht="15" customHeight="1">
      <c r="A1517" s="19" t="s">
        <v>567</v>
      </c>
      <c r="B1517" s="19"/>
      <c r="C1517" s="19"/>
      <c r="D1517" s="19"/>
      <c r="E1517" s="19"/>
      <c r="F1517" s="19"/>
    </row>
    <row r="1518" spans="1:6" ht="15" customHeight="1">
      <c r="A1518" s="19" t="s">
        <v>416</v>
      </c>
      <c r="B1518" s="19"/>
      <c r="C1518" s="19"/>
      <c r="D1518" s="19"/>
      <c r="E1518" s="19"/>
      <c r="F1518" s="19"/>
    </row>
    <row r="1519" spans="1:6" ht="15" customHeight="1">
      <c r="A1519" s="19" t="s">
        <v>438</v>
      </c>
      <c r="B1519" s="19"/>
      <c r="C1519" s="19"/>
      <c r="D1519" s="19"/>
      <c r="E1519" s="19"/>
      <c r="F1519" s="19"/>
    </row>
    <row r="1520" spans="1:6" ht="15" customHeight="1">
      <c r="A1520" s="19" t="s">
        <v>568</v>
      </c>
      <c r="B1520" s="19"/>
      <c r="C1520" s="19"/>
      <c r="D1520" s="19"/>
      <c r="E1520" s="19"/>
      <c r="F1520" s="19"/>
    </row>
    <row r="1521" spans="1:6" ht="15" customHeight="1">
      <c r="A1521" s="19" t="s">
        <v>481</v>
      </c>
      <c r="B1521" s="19"/>
      <c r="C1521" s="19"/>
      <c r="D1521" s="19"/>
      <c r="E1521" s="19"/>
      <c r="F1521" s="19"/>
    </row>
    <row r="1522" spans="1:6" ht="15" customHeight="1">
      <c r="A1522" s="19" t="s">
        <v>268</v>
      </c>
      <c r="B1522" s="19"/>
      <c r="C1522" s="19"/>
      <c r="D1522" s="19"/>
      <c r="E1522" s="19"/>
      <c r="F1522" s="19"/>
    </row>
    <row r="1523" spans="1:6" ht="15" customHeight="1">
      <c r="A1523" s="19" t="s">
        <v>289</v>
      </c>
      <c r="B1523" s="19"/>
      <c r="C1523" s="19"/>
      <c r="D1523" s="19"/>
      <c r="E1523" s="19"/>
      <c r="F1523" s="19"/>
    </row>
    <row r="1524" spans="1:6" ht="15" customHeight="1">
      <c r="A1524" s="19" t="s">
        <v>569</v>
      </c>
      <c r="B1524" s="19"/>
      <c r="C1524" s="19"/>
      <c r="D1524" s="19"/>
      <c r="E1524" s="19"/>
      <c r="F1524" s="19"/>
    </row>
    <row r="1525" spans="1:6" ht="15" customHeight="1">
      <c r="A1525" s="19" t="s">
        <v>570</v>
      </c>
      <c r="B1525" s="19"/>
      <c r="C1525" s="19"/>
      <c r="D1525" s="19"/>
      <c r="E1525" s="19"/>
      <c r="F1525" s="19"/>
    </row>
    <row r="1526" spans="1:6" ht="15" customHeight="1">
      <c r="A1526" s="19" t="s">
        <v>571</v>
      </c>
      <c r="B1526" s="19"/>
      <c r="C1526" s="19"/>
      <c r="D1526" s="19"/>
      <c r="E1526" s="19"/>
      <c r="F1526" s="19"/>
    </row>
    <row r="1527" spans="1:6" ht="15" customHeight="1">
      <c r="A1527" s="19" t="s">
        <v>572</v>
      </c>
      <c r="B1527" s="19"/>
      <c r="C1527" s="19"/>
      <c r="D1527" s="19"/>
      <c r="E1527" s="19"/>
      <c r="F1527" s="19"/>
    </row>
    <row r="1528" spans="1:6" ht="15" customHeight="1">
      <c r="A1528" s="19" t="s">
        <v>179</v>
      </c>
      <c r="B1528" s="19"/>
      <c r="C1528" s="19"/>
      <c r="D1528" s="19"/>
      <c r="E1528" s="19"/>
      <c r="F1528" s="19"/>
    </row>
    <row r="1529" spans="1:6" ht="15" customHeight="1">
      <c r="A1529" s="19" t="s">
        <v>181</v>
      </c>
      <c r="B1529" s="19"/>
      <c r="C1529" s="19"/>
      <c r="D1529" s="19"/>
      <c r="E1529" s="19"/>
      <c r="F1529" s="19"/>
    </row>
    <row r="1530" spans="1:6" ht="15" customHeight="1">
      <c r="A1530" s="19" t="s">
        <v>405</v>
      </c>
      <c r="B1530" s="19"/>
      <c r="C1530" s="19"/>
      <c r="D1530" s="19"/>
      <c r="E1530" s="19"/>
      <c r="F1530" s="19"/>
    </row>
    <row r="1531" spans="1:6" ht="15" customHeight="1">
      <c r="A1531" s="19" t="s">
        <v>185</v>
      </c>
      <c r="B1531" s="19"/>
      <c r="C1531" s="19"/>
      <c r="D1531" s="19"/>
      <c r="E1531" s="19"/>
      <c r="F1531" s="19"/>
    </row>
    <row r="1532" spans="1:6" ht="15" customHeight="1">
      <c r="A1532" s="19" t="s">
        <v>187</v>
      </c>
      <c r="B1532" s="19"/>
      <c r="C1532" s="19"/>
      <c r="D1532" s="19"/>
      <c r="E1532" s="19"/>
      <c r="F1532" s="19"/>
    </row>
    <row r="1533" spans="1:6" ht="15" customHeight="1">
      <c r="A1533" s="19" t="s">
        <v>328</v>
      </c>
      <c r="B1533" s="19"/>
      <c r="C1533" s="19"/>
      <c r="D1533" s="19"/>
      <c r="E1533" s="19"/>
      <c r="F1533" s="19"/>
    </row>
    <row r="1534" spans="1:6" ht="15" customHeight="1">
      <c r="A1534" s="19" t="s">
        <v>329</v>
      </c>
      <c r="B1534" s="19"/>
      <c r="C1534" s="19"/>
      <c r="D1534" s="19"/>
      <c r="E1534" s="19"/>
      <c r="F1534" s="19"/>
    </row>
    <row r="1535" spans="1:6" ht="15" customHeight="1">
      <c r="A1535" s="19" t="s">
        <v>293</v>
      </c>
      <c r="B1535" s="19"/>
      <c r="C1535" s="19"/>
      <c r="D1535" s="19"/>
      <c r="E1535" s="19"/>
      <c r="F1535" s="19"/>
    </row>
    <row r="1536" spans="1:6" ht="15" customHeight="1">
      <c r="A1536" s="19" t="s">
        <v>294</v>
      </c>
      <c r="B1536" s="19"/>
      <c r="C1536" s="19"/>
      <c r="D1536" s="19"/>
      <c r="E1536" s="19"/>
      <c r="F1536" s="19"/>
    </row>
    <row r="1537" spans="1:6" ht="15" customHeight="1">
      <c r="A1537" s="19" t="s">
        <v>235</v>
      </c>
      <c r="B1537" s="19"/>
      <c r="C1537" s="19"/>
      <c r="D1537" s="19"/>
      <c r="E1537" s="19"/>
      <c r="F1537" s="19"/>
    </row>
    <row r="1538" spans="1:6" ht="15" customHeight="1">
      <c r="A1538" s="19" t="s">
        <v>236</v>
      </c>
      <c r="B1538" s="19"/>
      <c r="C1538" s="19"/>
      <c r="D1538" s="19"/>
      <c r="E1538" s="19"/>
      <c r="F1538" s="19"/>
    </row>
    <row r="1539" spans="1:6" ht="15" customHeight="1">
      <c r="A1539" s="19" t="s">
        <v>198</v>
      </c>
      <c r="B1539" s="19"/>
      <c r="C1539" s="19"/>
      <c r="D1539" s="19"/>
      <c r="E1539" s="19"/>
      <c r="F1539" s="19"/>
    </row>
    <row r="1540" spans="1:6" ht="15" customHeight="1">
      <c r="A1540" s="19" t="s">
        <v>200</v>
      </c>
      <c r="B1540" s="19"/>
      <c r="C1540" s="19"/>
      <c r="D1540" s="19"/>
      <c r="E1540" s="19"/>
      <c r="F1540" s="19"/>
    </row>
    <row r="1541" spans="1:6" ht="15" customHeight="1">
      <c r="A1541" s="19" t="s">
        <v>237</v>
      </c>
      <c r="B1541" s="19"/>
      <c r="C1541" s="19"/>
      <c r="D1541" s="19"/>
      <c r="E1541" s="19"/>
      <c r="F1541" s="19"/>
    </row>
    <row r="1542" spans="1:6" ht="15" customHeight="1">
      <c r="A1542" s="19" t="s">
        <v>238</v>
      </c>
      <c r="B1542" s="19"/>
      <c r="C1542" s="19"/>
      <c r="D1542" s="19"/>
      <c r="E1542" s="19"/>
      <c r="F1542" s="19"/>
    </row>
    <row r="1543" spans="1:6" ht="15" customHeight="1">
      <c r="A1543" s="19" t="s">
        <v>205</v>
      </c>
      <c r="B1543" s="19"/>
      <c r="C1543" s="19"/>
      <c r="D1543" s="19"/>
      <c r="E1543" s="19"/>
      <c r="F1543" s="19"/>
    </row>
    <row r="1544" spans="1:6" ht="15" customHeight="1">
      <c r="A1544" s="19" t="s">
        <v>209</v>
      </c>
      <c r="B1544" s="19"/>
      <c r="C1544" s="19"/>
      <c r="D1544" s="19"/>
      <c r="E1544" s="19"/>
      <c r="F1544" s="19"/>
    </row>
    <row r="1545" spans="1:6" ht="15" customHeight="1">
      <c r="A1545" s="19" t="s">
        <v>211</v>
      </c>
      <c r="B1545" s="19"/>
      <c r="C1545" s="19"/>
      <c r="D1545" s="19"/>
      <c r="E1545" s="19"/>
      <c r="F1545" s="19"/>
    </row>
    <row r="1546" spans="1:6" ht="15" customHeight="1">
      <c r="A1546" s="19" t="s">
        <v>239</v>
      </c>
      <c r="B1546" s="19"/>
      <c r="C1546" s="19"/>
      <c r="D1546" s="19"/>
      <c r="E1546" s="19"/>
      <c r="F1546" s="19"/>
    </row>
    <row r="1547" spans="1:6" ht="15" customHeight="1">
      <c r="A1547" s="19" t="s">
        <v>573</v>
      </c>
      <c r="B1547" s="19"/>
      <c r="C1547" s="19"/>
      <c r="D1547" s="19"/>
      <c r="E1547" s="19"/>
      <c r="F1547" s="19"/>
    </row>
    <row r="1548" spans="1:6" ht="15" customHeight="1">
      <c r="A1548" s="19" t="s">
        <v>574</v>
      </c>
      <c r="B1548" s="19"/>
      <c r="C1548" s="19"/>
      <c r="D1548" s="19"/>
      <c r="E1548" s="19"/>
      <c r="F1548" s="19"/>
    </row>
    <row r="1549" spans="1:6" ht="15" customHeight="1">
      <c r="A1549" s="19" t="s">
        <v>575</v>
      </c>
      <c r="B1549" s="19"/>
      <c r="C1549" s="19"/>
      <c r="D1549" s="19"/>
      <c r="E1549" s="19"/>
      <c r="F1549" s="19"/>
    </row>
    <row r="1550" spans="1:6" ht="15" customHeight="1">
      <c r="A1550" s="19" t="s">
        <v>139</v>
      </c>
      <c r="B1550" s="19"/>
      <c r="C1550" s="19"/>
      <c r="D1550" s="19"/>
      <c r="E1550" s="19"/>
      <c r="F1550" s="19"/>
    </row>
    <row r="1551" spans="1:6" ht="15" customHeight="1">
      <c r="A1551" s="19" t="s">
        <v>576</v>
      </c>
      <c r="B1551" s="19"/>
      <c r="C1551" s="19"/>
      <c r="D1551" s="19"/>
      <c r="E1551" s="19"/>
      <c r="F1551" s="19"/>
    </row>
    <row r="1552" spans="1:6" ht="15" customHeight="1">
      <c r="A1552" s="19" t="s">
        <v>144</v>
      </c>
      <c r="B1552" s="19"/>
      <c r="C1552" s="19"/>
      <c r="D1552" s="19"/>
      <c r="E1552" s="19"/>
      <c r="F1552" s="19"/>
    </row>
    <row r="1553" spans="1:6" ht="15" customHeight="1">
      <c r="A1553" s="19" t="s">
        <v>280</v>
      </c>
      <c r="B1553" s="19"/>
      <c r="C1553" s="19"/>
      <c r="D1553" s="19"/>
      <c r="E1553" s="19"/>
      <c r="F1553" s="19"/>
    </row>
    <row r="1554" spans="1:6" ht="15" customHeight="1">
      <c r="A1554" s="19" t="s">
        <v>370</v>
      </c>
      <c r="B1554" s="19"/>
      <c r="C1554" s="19"/>
      <c r="D1554" s="19"/>
      <c r="E1554" s="19"/>
      <c r="F1554" s="19"/>
    </row>
    <row r="1555" spans="1:6" ht="15" customHeight="1">
      <c r="A1555" s="19" t="s">
        <v>281</v>
      </c>
      <c r="B1555" s="19"/>
      <c r="C1555" s="19"/>
      <c r="D1555" s="19"/>
      <c r="E1555" s="19"/>
      <c r="F1555" s="19"/>
    </row>
    <row r="1556" spans="1:6" ht="15" customHeight="1">
      <c r="A1556" s="19" t="s">
        <v>282</v>
      </c>
      <c r="B1556" s="19"/>
      <c r="C1556" s="19"/>
      <c r="D1556" s="19"/>
      <c r="E1556" s="19"/>
      <c r="F1556" s="19"/>
    </row>
    <row r="1557" spans="1:6" ht="15" customHeight="1">
      <c r="A1557" s="19" t="s">
        <v>283</v>
      </c>
      <c r="B1557" s="19"/>
      <c r="C1557" s="19"/>
      <c r="D1557" s="19"/>
      <c r="E1557" s="19"/>
      <c r="F1557" s="19"/>
    </row>
    <row r="1558" spans="1:6" ht="15" customHeight="1">
      <c r="A1558" s="19" t="s">
        <v>480</v>
      </c>
      <c r="B1558" s="19"/>
      <c r="C1558" s="19"/>
      <c r="D1558" s="19"/>
      <c r="E1558" s="19"/>
      <c r="F1558" s="19"/>
    </row>
    <row r="1559" spans="1:6" ht="15" customHeight="1">
      <c r="A1559" s="19" t="s">
        <v>359</v>
      </c>
      <c r="B1559" s="19"/>
      <c r="C1559" s="19"/>
      <c r="D1559" s="19"/>
      <c r="E1559" s="19"/>
      <c r="F1559" s="19"/>
    </row>
    <row r="1560" spans="1:6" ht="15" customHeight="1">
      <c r="A1560" s="19" t="s">
        <v>286</v>
      </c>
      <c r="B1560" s="19"/>
      <c r="C1560" s="19"/>
      <c r="D1560" s="19"/>
      <c r="E1560" s="19"/>
      <c r="F1560" s="19"/>
    </row>
    <row r="1561" spans="1:6" ht="15" customHeight="1">
      <c r="A1561" s="19" t="s">
        <v>287</v>
      </c>
      <c r="B1561" s="19"/>
      <c r="C1561" s="19"/>
      <c r="D1561" s="19"/>
      <c r="E1561" s="19"/>
      <c r="F1561" s="19"/>
    </row>
    <row r="1562" spans="1:6" ht="15" customHeight="1">
      <c r="A1562" s="19" t="s">
        <v>577</v>
      </c>
      <c r="B1562" s="19"/>
      <c r="C1562" s="19"/>
      <c r="D1562" s="19"/>
      <c r="E1562" s="19"/>
      <c r="F1562" s="19"/>
    </row>
    <row r="1563" spans="1:6" ht="15" customHeight="1">
      <c r="A1563" s="19" t="s">
        <v>229</v>
      </c>
      <c r="B1563" s="19"/>
      <c r="C1563" s="19"/>
      <c r="D1563" s="19"/>
      <c r="E1563" s="19"/>
      <c r="F1563" s="19"/>
    </row>
    <row r="1564" spans="1:6" ht="15" customHeight="1">
      <c r="A1564" s="19" t="s">
        <v>578</v>
      </c>
      <c r="B1564" s="19"/>
      <c r="C1564" s="19"/>
      <c r="D1564" s="19"/>
      <c r="E1564" s="19"/>
      <c r="F1564" s="19"/>
    </row>
    <row r="1565" spans="1:6" ht="15" customHeight="1">
      <c r="A1565" s="19" t="s">
        <v>579</v>
      </c>
      <c r="B1565" s="19"/>
      <c r="C1565" s="19"/>
      <c r="D1565" s="19"/>
      <c r="E1565" s="19"/>
      <c r="F1565" s="19"/>
    </row>
    <row r="1566" spans="1:6" ht="15" customHeight="1">
      <c r="A1566" s="19" t="s">
        <v>580</v>
      </c>
      <c r="B1566" s="19"/>
      <c r="C1566" s="19"/>
      <c r="D1566" s="19"/>
      <c r="E1566" s="19"/>
      <c r="F1566" s="19"/>
    </row>
    <row r="1567" spans="1:6" ht="15" customHeight="1">
      <c r="A1567" s="19" t="s">
        <v>177</v>
      </c>
      <c r="B1567" s="19"/>
      <c r="C1567" s="19"/>
      <c r="D1567" s="19"/>
      <c r="E1567" s="19"/>
      <c r="F1567" s="19"/>
    </row>
    <row r="1568" spans="1:6" ht="15" customHeight="1">
      <c r="A1568" s="19" t="s">
        <v>179</v>
      </c>
      <c r="B1568" s="19"/>
      <c r="C1568" s="19"/>
      <c r="D1568" s="19"/>
      <c r="E1568" s="19"/>
      <c r="F1568" s="19"/>
    </row>
    <row r="1569" spans="1:6" ht="15" customHeight="1">
      <c r="A1569" s="19" t="s">
        <v>181</v>
      </c>
      <c r="B1569" s="19"/>
      <c r="C1569" s="19"/>
      <c r="D1569" s="19"/>
      <c r="E1569" s="19"/>
      <c r="F1569" s="19"/>
    </row>
    <row r="1570" spans="1:6" ht="15" customHeight="1">
      <c r="A1570" s="19" t="s">
        <v>183</v>
      </c>
      <c r="B1570" s="19"/>
      <c r="C1570" s="19"/>
      <c r="D1570" s="19"/>
      <c r="E1570" s="19"/>
      <c r="F1570" s="19"/>
    </row>
    <row r="1571" spans="1:6" ht="15" customHeight="1">
      <c r="A1571" s="19" t="s">
        <v>185</v>
      </c>
      <c r="B1571" s="19"/>
      <c r="C1571" s="19"/>
      <c r="D1571" s="19"/>
      <c r="E1571" s="19"/>
      <c r="F1571" s="19"/>
    </row>
    <row r="1572" spans="1:6" ht="15" customHeight="1">
      <c r="A1572" s="19" t="s">
        <v>187</v>
      </c>
      <c r="B1572" s="19"/>
      <c r="C1572" s="19"/>
      <c r="D1572" s="19"/>
      <c r="E1572" s="19"/>
      <c r="F1572" s="19"/>
    </row>
    <row r="1573" spans="1:6" ht="15" customHeight="1">
      <c r="A1573" s="19" t="s">
        <v>363</v>
      </c>
      <c r="B1573" s="19"/>
      <c r="C1573" s="19"/>
      <c r="D1573" s="19"/>
      <c r="E1573" s="19"/>
      <c r="F1573" s="19"/>
    </row>
    <row r="1574" spans="1:6" ht="15" customHeight="1">
      <c r="A1574" s="19" t="s">
        <v>364</v>
      </c>
      <c r="B1574" s="19"/>
      <c r="C1574" s="19"/>
      <c r="D1574" s="19"/>
      <c r="E1574" s="19"/>
      <c r="F1574" s="19"/>
    </row>
    <row r="1575" spans="1:6" ht="15" customHeight="1">
      <c r="A1575" s="19" t="s">
        <v>293</v>
      </c>
      <c r="B1575" s="19"/>
      <c r="C1575" s="19"/>
      <c r="D1575" s="19"/>
      <c r="E1575" s="19"/>
      <c r="F1575" s="19"/>
    </row>
    <row r="1576" spans="1:6" ht="15" customHeight="1">
      <c r="A1576" s="19" t="s">
        <v>294</v>
      </c>
      <c r="B1576" s="19"/>
      <c r="C1576" s="19"/>
      <c r="D1576" s="19"/>
      <c r="E1576" s="19"/>
      <c r="F1576" s="19"/>
    </row>
    <row r="1577" spans="1:6" ht="15" customHeight="1">
      <c r="A1577" s="19" t="s">
        <v>195</v>
      </c>
      <c r="B1577" s="19"/>
      <c r="C1577" s="19"/>
      <c r="D1577" s="19"/>
      <c r="E1577" s="19"/>
      <c r="F1577" s="19"/>
    </row>
    <row r="1578" spans="1:6" ht="15" customHeight="1">
      <c r="A1578" s="19" t="s">
        <v>197</v>
      </c>
      <c r="B1578" s="19"/>
      <c r="C1578" s="19"/>
      <c r="D1578" s="19"/>
      <c r="E1578" s="19"/>
      <c r="F1578" s="19"/>
    </row>
    <row r="1579" spans="1:6" ht="15" customHeight="1">
      <c r="A1579" s="19" t="s">
        <v>198</v>
      </c>
      <c r="B1579" s="19"/>
      <c r="C1579" s="19"/>
      <c r="D1579" s="19"/>
      <c r="E1579" s="19"/>
      <c r="F1579" s="19"/>
    </row>
    <row r="1580" spans="1:6" ht="15" customHeight="1">
      <c r="A1580" s="19" t="s">
        <v>200</v>
      </c>
      <c r="B1580" s="19"/>
      <c r="C1580" s="19"/>
      <c r="D1580" s="19"/>
      <c r="E1580" s="19"/>
      <c r="F1580" s="19"/>
    </row>
    <row r="1581" spans="1:6" ht="15" customHeight="1">
      <c r="A1581" s="19" t="s">
        <v>237</v>
      </c>
      <c r="B1581" s="19"/>
      <c r="C1581" s="19"/>
      <c r="D1581" s="19"/>
      <c r="E1581" s="19"/>
      <c r="F1581" s="19"/>
    </row>
    <row r="1582" spans="1:6" ht="15" customHeight="1">
      <c r="A1582" s="19" t="s">
        <v>238</v>
      </c>
      <c r="B1582" s="19"/>
      <c r="C1582" s="19"/>
      <c r="D1582" s="19"/>
      <c r="E1582" s="19"/>
      <c r="F1582" s="19"/>
    </row>
    <row r="1583" spans="1:6" ht="15" customHeight="1">
      <c r="A1583" s="19" t="s">
        <v>205</v>
      </c>
      <c r="B1583" s="19"/>
      <c r="C1583" s="19"/>
      <c r="D1583" s="19"/>
      <c r="E1583" s="19"/>
      <c r="F1583" s="19"/>
    </row>
    <row r="1584" spans="1:6" ht="15" customHeight="1">
      <c r="A1584" s="19" t="s">
        <v>351</v>
      </c>
      <c r="B1584" s="19"/>
      <c r="C1584" s="19"/>
      <c r="D1584" s="19"/>
      <c r="E1584" s="19"/>
      <c r="F1584" s="19"/>
    </row>
    <row r="1585" spans="1:6" ht="15" customHeight="1">
      <c r="A1585" s="19" t="s">
        <v>209</v>
      </c>
      <c r="B1585" s="19"/>
      <c r="C1585" s="19"/>
      <c r="D1585" s="19"/>
      <c r="E1585" s="19"/>
      <c r="F1585" s="19"/>
    </row>
    <row r="1586" spans="1:6" ht="15" customHeight="1">
      <c r="A1586" s="19" t="s">
        <v>211</v>
      </c>
      <c r="B1586" s="19"/>
      <c r="C1586" s="19"/>
      <c r="D1586" s="19"/>
      <c r="E1586" s="19"/>
      <c r="F1586" s="19"/>
    </row>
    <row r="1587" spans="1:6" ht="15" customHeight="1">
      <c r="A1587" s="19" t="s">
        <v>422</v>
      </c>
      <c r="B1587" s="19"/>
      <c r="C1587" s="19"/>
      <c r="D1587" s="19"/>
      <c r="E1587" s="19"/>
      <c r="F1587" s="19"/>
    </row>
    <row r="1588" spans="1:6" ht="15" customHeight="1">
      <c r="A1588" s="19" t="s">
        <v>240</v>
      </c>
      <c r="B1588" s="19"/>
      <c r="C1588" s="19"/>
      <c r="D1588" s="19"/>
      <c r="E1588" s="19"/>
      <c r="F1588" s="19"/>
    </row>
    <row r="1589" spans="1:6" ht="15" customHeight="1">
      <c r="A1589" s="19" t="s">
        <v>581</v>
      </c>
      <c r="B1589" s="19"/>
      <c r="C1589" s="19"/>
      <c r="D1589" s="19"/>
      <c r="E1589" s="19"/>
      <c r="F1589" s="19"/>
    </row>
    <row r="1590" spans="1:6" ht="15" customHeight="1">
      <c r="A1590" s="19" t="s">
        <v>582</v>
      </c>
      <c r="B1590" s="19"/>
      <c r="C1590" s="19"/>
      <c r="D1590" s="19"/>
      <c r="E1590" s="19"/>
      <c r="F1590" s="19"/>
    </row>
    <row r="1591" spans="1:6" ht="15" customHeight="1">
      <c r="A1591" s="19" t="s">
        <v>345</v>
      </c>
      <c r="B1591" s="19"/>
      <c r="C1591" s="19"/>
      <c r="D1591" s="19"/>
      <c r="E1591" s="19"/>
      <c r="F1591" s="19"/>
    </row>
    <row r="1592" spans="1:6" ht="15" customHeight="1">
      <c r="A1592" s="19" t="s">
        <v>583</v>
      </c>
      <c r="B1592" s="19"/>
      <c r="C1592" s="19"/>
      <c r="D1592" s="19"/>
      <c r="E1592" s="19"/>
      <c r="F1592" s="19"/>
    </row>
    <row r="1593" spans="1:6" ht="15" customHeight="1">
      <c r="A1593" s="19" t="s">
        <v>144</v>
      </c>
      <c r="B1593" s="19"/>
      <c r="C1593" s="19"/>
      <c r="D1593" s="19"/>
      <c r="E1593" s="19"/>
      <c r="F1593" s="19"/>
    </row>
    <row r="1594" spans="1:6" ht="15" customHeight="1">
      <c r="A1594" s="19" t="s">
        <v>245</v>
      </c>
      <c r="B1594" s="19"/>
      <c r="C1594" s="19"/>
      <c r="D1594" s="19"/>
      <c r="E1594" s="19"/>
      <c r="F1594" s="19"/>
    </row>
    <row r="1595" spans="1:6" ht="15" customHeight="1">
      <c r="A1595" s="19" t="s">
        <v>223</v>
      </c>
      <c r="B1595" s="19"/>
      <c r="C1595" s="19"/>
      <c r="D1595" s="19"/>
      <c r="E1595" s="19"/>
      <c r="F1595" s="19"/>
    </row>
    <row r="1596" spans="1:6" ht="15" customHeight="1">
      <c r="A1596" s="19" t="s">
        <v>281</v>
      </c>
      <c r="B1596" s="19"/>
      <c r="C1596" s="19"/>
      <c r="D1596" s="19"/>
      <c r="E1596" s="19"/>
      <c r="F1596" s="19"/>
    </row>
    <row r="1597" spans="1:6" ht="15" customHeight="1">
      <c r="A1597" s="19" t="s">
        <v>320</v>
      </c>
      <c r="B1597" s="19"/>
      <c r="C1597" s="19"/>
      <c r="D1597" s="19"/>
      <c r="E1597" s="19"/>
      <c r="F1597" s="19"/>
    </row>
    <row r="1598" spans="1:6" ht="15" customHeight="1">
      <c r="A1598" s="19" t="s">
        <v>584</v>
      </c>
      <c r="B1598" s="19"/>
      <c r="C1598" s="19"/>
      <c r="D1598" s="19"/>
      <c r="E1598" s="19"/>
      <c r="F1598" s="19"/>
    </row>
    <row r="1599" spans="1:6" ht="15" customHeight="1">
      <c r="A1599" s="19" t="s">
        <v>225</v>
      </c>
      <c r="B1599" s="19"/>
      <c r="C1599" s="19"/>
      <c r="D1599" s="19"/>
      <c r="E1599" s="19"/>
      <c r="F1599" s="19"/>
    </row>
    <row r="1600" spans="1:6" ht="15" customHeight="1">
      <c r="A1600" s="19" t="s">
        <v>585</v>
      </c>
      <c r="B1600" s="19"/>
      <c r="C1600" s="19"/>
      <c r="D1600" s="19"/>
      <c r="E1600" s="19"/>
      <c r="F1600" s="19"/>
    </row>
    <row r="1601" spans="1:6" ht="15" customHeight="1">
      <c r="A1601" s="19" t="s">
        <v>568</v>
      </c>
      <c r="B1601" s="19"/>
      <c r="C1601" s="19"/>
      <c r="D1601" s="19"/>
      <c r="E1601" s="19"/>
      <c r="F1601" s="19"/>
    </row>
    <row r="1602" spans="1:6" ht="15" customHeight="1">
      <c r="A1602" s="19" t="s">
        <v>287</v>
      </c>
      <c r="B1602" s="19"/>
      <c r="C1602" s="19"/>
      <c r="D1602" s="19"/>
      <c r="E1602" s="19"/>
      <c r="F1602" s="19"/>
    </row>
    <row r="1603" spans="1:6" ht="15" customHeight="1">
      <c r="A1603" s="19" t="s">
        <v>586</v>
      </c>
      <c r="B1603" s="19"/>
      <c r="C1603" s="19"/>
      <c r="D1603" s="19"/>
      <c r="E1603" s="19"/>
      <c r="F1603" s="19"/>
    </row>
    <row r="1604" spans="1:6" ht="15" customHeight="1">
      <c r="A1604" s="19" t="s">
        <v>401</v>
      </c>
      <c r="B1604" s="19"/>
      <c r="C1604" s="19"/>
      <c r="D1604" s="19"/>
      <c r="E1604" s="19"/>
      <c r="F1604" s="19"/>
    </row>
    <row r="1605" spans="1:6" ht="15" customHeight="1">
      <c r="A1605" s="19" t="s">
        <v>587</v>
      </c>
      <c r="B1605" s="19"/>
      <c r="C1605" s="19"/>
      <c r="D1605" s="19"/>
      <c r="E1605" s="19"/>
      <c r="F1605" s="19"/>
    </row>
    <row r="1606" spans="1:6" ht="15" customHeight="1">
      <c r="A1606" s="19" t="s">
        <v>588</v>
      </c>
      <c r="B1606" s="19"/>
      <c r="C1606" s="19"/>
      <c r="D1606" s="19"/>
      <c r="E1606" s="19"/>
      <c r="F1606" s="19"/>
    </row>
    <row r="1607" spans="1:6" ht="15" customHeight="1">
      <c r="A1607" s="19" t="s">
        <v>589</v>
      </c>
      <c r="B1607" s="19"/>
      <c r="C1607" s="19"/>
      <c r="D1607" s="19"/>
      <c r="E1607" s="19"/>
      <c r="F1607" s="19"/>
    </row>
    <row r="1608" spans="1:6" ht="15" customHeight="1">
      <c r="A1608" s="19" t="s">
        <v>177</v>
      </c>
      <c r="B1608" s="19"/>
      <c r="C1608" s="19"/>
      <c r="D1608" s="19"/>
      <c r="E1608" s="19"/>
      <c r="F1608" s="19"/>
    </row>
    <row r="1609" spans="1:6" ht="15" customHeight="1">
      <c r="A1609" s="19" t="s">
        <v>179</v>
      </c>
      <c r="B1609" s="19"/>
      <c r="C1609" s="19"/>
      <c r="D1609" s="19"/>
      <c r="E1609" s="19"/>
      <c r="F1609" s="19"/>
    </row>
    <row r="1610" spans="1:6" ht="15" customHeight="1">
      <c r="A1610" s="19" t="s">
        <v>181</v>
      </c>
      <c r="B1610" s="19"/>
      <c r="C1610" s="19"/>
      <c r="D1610" s="19"/>
      <c r="E1610" s="19"/>
      <c r="F1610" s="19"/>
    </row>
    <row r="1611" spans="1:6" ht="15" customHeight="1">
      <c r="A1611" s="19" t="s">
        <v>183</v>
      </c>
      <c r="B1611" s="19"/>
      <c r="C1611" s="19"/>
      <c r="D1611" s="19"/>
      <c r="E1611" s="19"/>
      <c r="F1611" s="19"/>
    </row>
    <row r="1612" spans="1:6" ht="15" customHeight="1">
      <c r="A1612" s="19" t="s">
        <v>185</v>
      </c>
      <c r="B1612" s="19"/>
      <c r="C1612" s="19"/>
      <c r="D1612" s="19"/>
      <c r="E1612" s="19"/>
      <c r="F1612" s="19"/>
    </row>
    <row r="1613" spans="1:6" ht="15" customHeight="1">
      <c r="A1613" s="19" t="s">
        <v>187</v>
      </c>
      <c r="B1613" s="19"/>
      <c r="C1613" s="19"/>
      <c r="D1613" s="19"/>
      <c r="E1613" s="19"/>
      <c r="F1613" s="19"/>
    </row>
    <row r="1614" spans="1:6" ht="15" customHeight="1">
      <c r="A1614" s="19" t="s">
        <v>189</v>
      </c>
      <c r="B1614" s="19"/>
      <c r="C1614" s="19"/>
      <c r="D1614" s="19"/>
      <c r="E1614" s="19"/>
      <c r="F1614" s="19"/>
    </row>
    <row r="1615" spans="1:6" ht="15" customHeight="1">
      <c r="A1615" s="19" t="s">
        <v>191</v>
      </c>
      <c r="B1615" s="19"/>
      <c r="C1615" s="19"/>
      <c r="D1615" s="19"/>
      <c r="E1615" s="19"/>
      <c r="F1615" s="19"/>
    </row>
    <row r="1616" spans="1:6" ht="15" customHeight="1">
      <c r="A1616" s="19" t="s">
        <v>233</v>
      </c>
      <c r="B1616" s="19"/>
      <c r="C1616" s="19"/>
      <c r="D1616" s="19"/>
      <c r="E1616" s="19"/>
      <c r="F1616" s="19"/>
    </row>
    <row r="1617" spans="1:6" ht="15" customHeight="1">
      <c r="A1617" s="19" t="s">
        <v>234</v>
      </c>
      <c r="B1617" s="19"/>
      <c r="C1617" s="19"/>
      <c r="D1617" s="19"/>
      <c r="E1617" s="19"/>
      <c r="F1617" s="19"/>
    </row>
    <row r="1618" spans="1:6" ht="15" customHeight="1">
      <c r="A1618" s="19" t="s">
        <v>235</v>
      </c>
      <c r="B1618" s="19"/>
      <c r="C1618" s="19"/>
      <c r="D1618" s="19"/>
      <c r="E1618" s="19"/>
      <c r="F1618" s="19"/>
    </row>
    <row r="1619" spans="1:6" ht="15" customHeight="1">
      <c r="A1619" s="19" t="s">
        <v>236</v>
      </c>
      <c r="B1619" s="19"/>
      <c r="C1619" s="19"/>
      <c r="D1619" s="19"/>
      <c r="E1619" s="19"/>
      <c r="F1619" s="19"/>
    </row>
    <row r="1620" spans="1:6" ht="15" customHeight="1">
      <c r="A1620" s="19" t="s">
        <v>258</v>
      </c>
      <c r="B1620" s="19"/>
      <c r="C1620" s="19"/>
      <c r="D1620" s="19"/>
      <c r="E1620" s="19"/>
      <c r="F1620" s="19"/>
    </row>
    <row r="1621" spans="1:6" ht="15" customHeight="1">
      <c r="A1621" s="19" t="s">
        <v>259</v>
      </c>
      <c r="B1621" s="19"/>
      <c r="C1621" s="19"/>
      <c r="D1621" s="19"/>
      <c r="E1621" s="19"/>
      <c r="F1621" s="19"/>
    </row>
    <row r="1622" spans="1:6" ht="15" customHeight="1">
      <c r="A1622" s="19" t="s">
        <v>237</v>
      </c>
      <c r="B1622" s="19"/>
      <c r="C1622" s="19"/>
      <c r="D1622" s="19"/>
      <c r="E1622" s="19"/>
      <c r="F1622" s="19"/>
    </row>
    <row r="1623" spans="1:6" ht="15" customHeight="1">
      <c r="A1623" s="19" t="s">
        <v>238</v>
      </c>
      <c r="B1623" s="19"/>
      <c r="C1623" s="19"/>
      <c r="D1623" s="19"/>
      <c r="E1623" s="19"/>
      <c r="F1623" s="19"/>
    </row>
    <row r="1624" spans="1:6" ht="15" customHeight="1">
      <c r="A1624" s="19" t="s">
        <v>205</v>
      </c>
      <c r="B1624" s="19"/>
      <c r="C1624" s="19"/>
      <c r="D1624" s="19"/>
      <c r="E1624" s="19"/>
      <c r="F1624" s="19"/>
    </row>
    <row r="1625" spans="1:6" ht="15" customHeight="1">
      <c r="A1625" s="19" t="s">
        <v>590</v>
      </c>
      <c r="B1625" s="19"/>
      <c r="C1625" s="19"/>
      <c r="D1625" s="19"/>
      <c r="E1625" s="19"/>
      <c r="F1625" s="19"/>
    </row>
    <row r="1626" spans="1:6" ht="15" customHeight="1">
      <c r="A1626" s="19" t="s">
        <v>209</v>
      </c>
      <c r="B1626" s="19"/>
      <c r="C1626" s="19"/>
      <c r="D1626" s="19"/>
      <c r="E1626" s="19"/>
      <c r="F1626" s="19"/>
    </row>
    <row r="1627" spans="1:6" ht="15" customHeight="1">
      <c r="A1627" s="19" t="s">
        <v>211</v>
      </c>
      <c r="B1627" s="19"/>
      <c r="C1627" s="19"/>
      <c r="D1627" s="19"/>
      <c r="E1627" s="19"/>
      <c r="F1627" s="19"/>
    </row>
    <row r="1628" spans="1:6" ht="15" customHeight="1">
      <c r="A1628" s="19" t="s">
        <v>342</v>
      </c>
      <c r="B1628" s="19"/>
      <c r="C1628" s="19"/>
      <c r="D1628" s="19"/>
      <c r="E1628" s="19"/>
      <c r="F1628" s="19"/>
    </row>
    <row r="1629" spans="1:6" ht="15" customHeight="1">
      <c r="A1629" s="19" t="s">
        <v>591</v>
      </c>
      <c r="B1629" s="19"/>
      <c r="C1629" s="19"/>
      <c r="D1629" s="19"/>
      <c r="E1629" s="19"/>
      <c r="F1629" s="19"/>
    </row>
    <row r="1630" spans="1:6" ht="15" customHeight="1">
      <c r="A1630" s="19" t="s">
        <v>592</v>
      </c>
      <c r="B1630" s="19"/>
      <c r="C1630" s="19"/>
      <c r="D1630" s="19"/>
      <c r="E1630" s="19"/>
      <c r="F1630" s="19"/>
    </row>
    <row r="1631" spans="1:6" ht="15" customHeight="1">
      <c r="A1631" s="19" t="s">
        <v>593</v>
      </c>
      <c r="B1631" s="19"/>
      <c r="C1631" s="19"/>
      <c r="D1631" s="19"/>
      <c r="E1631" s="19"/>
      <c r="F1631" s="19"/>
    </row>
    <row r="1632" spans="1:6" ht="15" customHeight="1">
      <c r="A1632" s="19" t="s">
        <v>139</v>
      </c>
      <c r="B1632" s="19"/>
      <c r="C1632" s="19"/>
      <c r="D1632" s="19"/>
      <c r="E1632" s="19"/>
      <c r="F1632" s="19"/>
    </row>
    <row r="1633" spans="1:6" ht="15" customHeight="1">
      <c r="A1633" s="19" t="s">
        <v>594</v>
      </c>
      <c r="B1633" s="19"/>
      <c r="C1633" s="19"/>
      <c r="D1633" s="19"/>
      <c r="E1633" s="19"/>
      <c r="F1633" s="19"/>
    </row>
    <row r="1634" spans="1:6" ht="15" customHeight="1">
      <c r="A1634" s="19" t="s">
        <v>144</v>
      </c>
      <c r="B1634" s="19"/>
      <c r="C1634" s="19"/>
      <c r="D1634" s="19"/>
      <c r="E1634" s="19"/>
      <c r="F1634" s="19"/>
    </row>
    <row r="1635" spans="1:6" ht="15" customHeight="1">
      <c r="A1635" s="19" t="s">
        <v>595</v>
      </c>
      <c r="B1635" s="19"/>
      <c r="C1635" s="19"/>
      <c r="D1635" s="19"/>
      <c r="E1635" s="19"/>
      <c r="F1635" s="19"/>
    </row>
    <row r="1636" spans="1:6" ht="15" customHeight="1">
      <c r="A1636" s="19" t="s">
        <v>223</v>
      </c>
      <c r="B1636" s="19"/>
      <c r="C1636" s="19"/>
      <c r="D1636" s="19"/>
      <c r="E1636" s="19"/>
      <c r="F1636" s="19"/>
    </row>
    <row r="1637" spans="1:6" ht="15" customHeight="1">
      <c r="A1637" s="19" t="s">
        <v>281</v>
      </c>
      <c r="B1637" s="19"/>
      <c r="C1637" s="19"/>
      <c r="D1637" s="19"/>
      <c r="E1637" s="19"/>
      <c r="F1637" s="19"/>
    </row>
    <row r="1638" spans="1:6" ht="15" customHeight="1">
      <c r="A1638" s="19" t="s">
        <v>358</v>
      </c>
      <c r="B1638" s="19"/>
      <c r="C1638" s="19"/>
      <c r="D1638" s="19"/>
      <c r="E1638" s="19"/>
      <c r="F1638" s="19"/>
    </row>
    <row r="1639" spans="1:6" ht="15" customHeight="1">
      <c r="A1639" s="19" t="s">
        <v>283</v>
      </c>
      <c r="B1639" s="19"/>
      <c r="C1639" s="19"/>
      <c r="D1639" s="19"/>
      <c r="E1639" s="19"/>
      <c r="F1639" s="19"/>
    </row>
    <row r="1640" spans="1:6" ht="15" customHeight="1">
      <c r="A1640" s="19" t="s">
        <v>225</v>
      </c>
      <c r="B1640" s="19"/>
      <c r="C1640" s="19"/>
      <c r="D1640" s="19"/>
      <c r="E1640" s="19"/>
      <c r="F1640" s="19"/>
    </row>
    <row r="1641" spans="1:6" ht="15" customHeight="1">
      <c r="A1641" s="19" t="s">
        <v>359</v>
      </c>
      <c r="B1641" s="19"/>
      <c r="C1641" s="19"/>
      <c r="D1641" s="19"/>
      <c r="E1641" s="19"/>
      <c r="F1641" s="19"/>
    </row>
    <row r="1642" spans="1:6" ht="15" customHeight="1">
      <c r="A1642" s="19" t="s">
        <v>568</v>
      </c>
      <c r="B1642" s="19"/>
      <c r="C1642" s="19"/>
      <c r="D1642" s="19"/>
      <c r="E1642" s="19"/>
      <c r="F1642" s="19"/>
    </row>
    <row r="1643" spans="1:6" ht="15" customHeight="1">
      <c r="A1643" s="19" t="s">
        <v>287</v>
      </c>
      <c r="B1643" s="19"/>
      <c r="C1643" s="19"/>
      <c r="D1643" s="19"/>
      <c r="E1643" s="19"/>
      <c r="F1643" s="19"/>
    </row>
    <row r="1644" spans="1:6" ht="15" customHeight="1">
      <c r="A1644" s="19" t="s">
        <v>596</v>
      </c>
      <c r="B1644" s="19"/>
      <c r="C1644" s="19"/>
      <c r="D1644" s="19"/>
      <c r="E1644" s="19"/>
      <c r="F1644" s="19"/>
    </row>
    <row r="1645" spans="1:6" ht="15" customHeight="1">
      <c r="A1645" s="19" t="s">
        <v>229</v>
      </c>
      <c r="B1645" s="19"/>
      <c r="C1645" s="19"/>
      <c r="D1645" s="19"/>
      <c r="E1645" s="19"/>
      <c r="F1645" s="19"/>
    </row>
    <row r="1646" spans="1:6" ht="15" customHeight="1">
      <c r="A1646" s="19" t="s">
        <v>597</v>
      </c>
      <c r="B1646" s="19"/>
      <c r="C1646" s="19"/>
      <c r="D1646" s="19"/>
      <c r="E1646" s="19"/>
      <c r="F1646" s="19"/>
    </row>
    <row r="1647" spans="1:6" ht="15" customHeight="1">
      <c r="A1647" s="19" t="s">
        <v>598</v>
      </c>
      <c r="B1647" s="19"/>
      <c r="C1647" s="19"/>
      <c r="D1647" s="19"/>
      <c r="E1647" s="19"/>
      <c r="F1647" s="19"/>
    </row>
    <row r="1648" spans="1:6" ht="15" customHeight="1">
      <c r="A1648" s="19" t="s">
        <v>599</v>
      </c>
      <c r="B1648" s="19"/>
      <c r="C1648" s="19"/>
      <c r="D1648" s="19"/>
      <c r="E1648" s="19"/>
      <c r="F1648" s="19"/>
    </row>
    <row r="1649" spans="1:6" ht="15" customHeight="1">
      <c r="A1649" s="19" t="s">
        <v>177</v>
      </c>
      <c r="B1649" s="19"/>
      <c r="C1649" s="19"/>
      <c r="D1649" s="19"/>
      <c r="E1649" s="19"/>
      <c r="F1649" s="19"/>
    </row>
    <row r="1650" spans="1:6" ht="15" customHeight="1">
      <c r="A1650" s="19" t="s">
        <v>179</v>
      </c>
      <c r="B1650" s="19"/>
      <c r="C1650" s="19"/>
      <c r="D1650" s="19"/>
      <c r="E1650" s="19"/>
      <c r="F1650" s="19"/>
    </row>
    <row r="1651" spans="1:6" ht="15" customHeight="1">
      <c r="A1651" s="19" t="s">
        <v>181</v>
      </c>
      <c r="B1651" s="19"/>
      <c r="C1651" s="19"/>
      <c r="D1651" s="19"/>
      <c r="E1651" s="19"/>
      <c r="F1651" s="19"/>
    </row>
    <row r="1652" spans="1:6" ht="15" customHeight="1">
      <c r="A1652" s="19" t="s">
        <v>183</v>
      </c>
      <c r="B1652" s="19"/>
      <c r="C1652" s="19"/>
      <c r="D1652" s="19"/>
      <c r="E1652" s="19"/>
      <c r="F1652" s="19"/>
    </row>
    <row r="1653" spans="1:6" ht="15" customHeight="1">
      <c r="A1653" s="19" t="s">
        <v>185</v>
      </c>
      <c r="B1653" s="19"/>
      <c r="C1653" s="19"/>
      <c r="D1653" s="19"/>
      <c r="E1653" s="19"/>
      <c r="F1653" s="19"/>
    </row>
    <row r="1654" spans="1:6" ht="15" customHeight="1">
      <c r="A1654" s="19" t="s">
        <v>187</v>
      </c>
      <c r="B1654" s="19"/>
      <c r="C1654" s="19"/>
      <c r="D1654" s="19"/>
      <c r="E1654" s="19"/>
      <c r="F1654" s="19"/>
    </row>
    <row r="1655" spans="1:6" ht="15" customHeight="1">
      <c r="A1655" s="19" t="s">
        <v>363</v>
      </c>
      <c r="B1655" s="19"/>
      <c r="C1655" s="19"/>
      <c r="D1655" s="19"/>
      <c r="E1655" s="19"/>
      <c r="F1655" s="19"/>
    </row>
    <row r="1656" spans="1:6" ht="15" customHeight="1">
      <c r="A1656" s="19" t="s">
        <v>364</v>
      </c>
      <c r="B1656" s="19"/>
      <c r="C1656" s="19"/>
      <c r="D1656" s="19"/>
      <c r="E1656" s="19"/>
      <c r="F1656" s="19"/>
    </row>
    <row r="1657" spans="1:6" ht="15" customHeight="1">
      <c r="A1657" s="19" t="s">
        <v>256</v>
      </c>
      <c r="B1657" s="19"/>
      <c r="C1657" s="19"/>
      <c r="D1657" s="19"/>
      <c r="E1657" s="19"/>
      <c r="F1657" s="19"/>
    </row>
    <row r="1658" spans="1:6" ht="15" customHeight="1">
      <c r="A1658" s="19" t="s">
        <v>257</v>
      </c>
      <c r="B1658" s="19"/>
      <c r="C1658" s="19"/>
      <c r="D1658" s="19"/>
      <c r="E1658" s="19"/>
      <c r="F1658" s="19"/>
    </row>
    <row r="1659" spans="1:6" ht="15" customHeight="1">
      <c r="A1659" s="19" t="s">
        <v>312</v>
      </c>
      <c r="B1659" s="19"/>
      <c r="C1659" s="19"/>
      <c r="D1659" s="19"/>
      <c r="E1659" s="19"/>
      <c r="F1659" s="19"/>
    </row>
    <row r="1660" spans="1:6" ht="15" customHeight="1">
      <c r="A1660" s="19" t="s">
        <v>313</v>
      </c>
      <c r="B1660" s="19"/>
      <c r="C1660" s="19"/>
      <c r="D1660" s="19"/>
      <c r="E1660" s="19"/>
      <c r="F1660" s="19"/>
    </row>
    <row r="1661" spans="1:6" ht="15" customHeight="1">
      <c r="A1661" s="19" t="s">
        <v>258</v>
      </c>
      <c r="B1661" s="19"/>
      <c r="C1661" s="19"/>
      <c r="D1661" s="19"/>
      <c r="E1661" s="19"/>
      <c r="F1661" s="19"/>
    </row>
    <row r="1662" spans="1:6" ht="15" customHeight="1">
      <c r="A1662" s="19" t="s">
        <v>259</v>
      </c>
      <c r="B1662" s="19"/>
      <c r="C1662" s="19"/>
      <c r="D1662" s="19"/>
      <c r="E1662" s="19"/>
      <c r="F1662" s="19"/>
    </row>
    <row r="1663" spans="1:6" ht="15" customHeight="1">
      <c r="A1663" s="19" t="s">
        <v>237</v>
      </c>
      <c r="B1663" s="19"/>
      <c r="C1663" s="19"/>
      <c r="D1663" s="19"/>
      <c r="E1663" s="19"/>
      <c r="F1663" s="19"/>
    </row>
    <row r="1664" spans="1:6" ht="15" customHeight="1">
      <c r="A1664" s="19" t="s">
        <v>238</v>
      </c>
      <c r="B1664" s="19"/>
      <c r="C1664" s="19"/>
      <c r="D1664" s="19"/>
      <c r="E1664" s="19"/>
      <c r="F1664" s="19"/>
    </row>
    <row r="1665" spans="1:6" ht="15" customHeight="1">
      <c r="A1665" s="19" t="s">
        <v>205</v>
      </c>
      <c r="B1665" s="19"/>
      <c r="C1665" s="19"/>
      <c r="D1665" s="19"/>
      <c r="E1665" s="19"/>
      <c r="F1665" s="19"/>
    </row>
    <row r="1666" spans="1:6" ht="15" customHeight="1">
      <c r="A1666" s="19" t="s">
        <v>351</v>
      </c>
      <c r="B1666" s="19"/>
      <c r="C1666" s="19"/>
      <c r="D1666" s="19"/>
      <c r="E1666" s="19"/>
      <c r="F1666" s="19"/>
    </row>
    <row r="1667" spans="1:6" ht="15" customHeight="1">
      <c r="A1667" s="19" t="s">
        <v>209</v>
      </c>
      <c r="B1667" s="19"/>
      <c r="C1667" s="19"/>
      <c r="D1667" s="19"/>
      <c r="E1667" s="19"/>
      <c r="F1667" s="19"/>
    </row>
    <row r="1668" spans="1:6" ht="15" customHeight="1">
      <c r="A1668" s="19" t="s">
        <v>211</v>
      </c>
      <c r="B1668" s="19"/>
      <c r="C1668" s="19"/>
      <c r="D1668" s="19"/>
      <c r="E1668" s="19"/>
      <c r="F1668" s="19"/>
    </row>
    <row r="1669" spans="1:6" ht="15" customHeight="1">
      <c r="A1669" s="19" t="s">
        <v>547</v>
      </c>
      <c r="B1669" s="19"/>
      <c r="C1669" s="19"/>
      <c r="D1669" s="19"/>
      <c r="E1669" s="19"/>
      <c r="F1669" s="19"/>
    </row>
    <row r="1670" spans="1:6" ht="15" customHeight="1">
      <c r="A1670" s="19" t="s">
        <v>240</v>
      </c>
      <c r="B1670" s="19"/>
      <c r="C1670" s="19"/>
      <c r="D1670" s="19"/>
      <c r="E1670" s="19"/>
      <c r="F1670" s="19"/>
    </row>
    <row r="1671" spans="1:6" ht="15" customHeight="1">
      <c r="A1671" s="19" t="s">
        <v>600</v>
      </c>
      <c r="B1671" s="19"/>
      <c r="C1671" s="19"/>
      <c r="D1671" s="19"/>
      <c r="E1671" s="19"/>
      <c r="F1671" s="19"/>
    </row>
    <row r="1672" spans="1:6" ht="15" customHeight="1">
      <c r="A1672" s="19" t="s">
        <v>601</v>
      </c>
      <c r="B1672" s="19"/>
      <c r="C1672" s="19"/>
      <c r="D1672" s="19"/>
      <c r="E1672" s="19"/>
      <c r="F1672" s="19"/>
    </row>
    <row r="1673" spans="1:6" ht="15" customHeight="1">
      <c r="A1673" s="19" t="s">
        <v>335</v>
      </c>
      <c r="B1673" s="19"/>
      <c r="C1673" s="19"/>
      <c r="D1673" s="19"/>
      <c r="E1673" s="19"/>
      <c r="F1673" s="19"/>
    </row>
    <row r="1674" spans="1:6" ht="15" customHeight="1">
      <c r="A1674" s="19" t="s">
        <v>142</v>
      </c>
      <c r="B1674" s="19"/>
      <c r="C1674" s="19"/>
      <c r="D1674" s="19"/>
      <c r="E1674" s="19"/>
      <c r="F1674" s="19"/>
    </row>
    <row r="1675" spans="1:6" ht="15" customHeight="1">
      <c r="A1675" s="19" t="s">
        <v>144</v>
      </c>
      <c r="B1675" s="19"/>
      <c r="C1675" s="19"/>
      <c r="D1675" s="19"/>
      <c r="E1675" s="19"/>
      <c r="F1675" s="19"/>
    </row>
    <row r="1676" spans="1:6" ht="15" customHeight="1">
      <c r="A1676" s="19" t="s">
        <v>245</v>
      </c>
      <c r="B1676" s="19"/>
      <c r="C1676" s="19"/>
      <c r="D1676" s="19"/>
      <c r="E1676" s="19"/>
      <c r="F1676" s="19"/>
    </row>
    <row r="1677" spans="1:6" ht="15" customHeight="1">
      <c r="A1677" s="19" t="s">
        <v>370</v>
      </c>
      <c r="B1677" s="19"/>
      <c r="C1677" s="19"/>
      <c r="D1677" s="19"/>
      <c r="E1677" s="19"/>
      <c r="F1677" s="19"/>
    </row>
    <row r="1678" spans="1:6" ht="15" customHeight="1">
      <c r="A1678" s="19" t="s">
        <v>534</v>
      </c>
      <c r="B1678" s="19"/>
      <c r="C1678" s="19"/>
      <c r="D1678" s="19"/>
      <c r="E1678" s="19"/>
      <c r="F1678" s="19"/>
    </row>
    <row r="1679" spans="1:6" ht="15" customHeight="1">
      <c r="A1679" s="19" t="s">
        <v>282</v>
      </c>
      <c r="B1679" s="19"/>
      <c r="C1679" s="19"/>
      <c r="D1679" s="19"/>
      <c r="E1679" s="19"/>
      <c r="F1679" s="19"/>
    </row>
    <row r="1680" spans="1:6" ht="15" customHeight="1">
      <c r="A1680" s="19" t="s">
        <v>535</v>
      </c>
      <c r="B1680" s="19"/>
      <c r="C1680" s="19"/>
      <c r="D1680" s="19"/>
      <c r="E1680" s="19"/>
      <c r="F1680" s="19"/>
    </row>
    <row r="1681" spans="1:6" ht="15" customHeight="1">
      <c r="A1681" s="19" t="s">
        <v>284</v>
      </c>
      <c r="B1681" s="19"/>
      <c r="C1681" s="19"/>
      <c r="D1681" s="19"/>
      <c r="E1681" s="19"/>
      <c r="F1681" s="19"/>
    </row>
    <row r="1682" spans="1:6" ht="15" customHeight="1">
      <c r="A1682" s="19" t="s">
        <v>544</v>
      </c>
      <c r="B1682" s="19"/>
      <c r="C1682" s="19"/>
      <c r="D1682" s="19"/>
      <c r="E1682" s="19"/>
      <c r="F1682" s="19"/>
    </row>
    <row r="1683" spans="1:6" ht="15" customHeight="1">
      <c r="A1683" s="19" t="s">
        <v>347</v>
      </c>
      <c r="B1683" s="19"/>
      <c r="C1683" s="19"/>
      <c r="D1683" s="19"/>
      <c r="E1683" s="19"/>
      <c r="F1683" s="19"/>
    </row>
    <row r="1684" spans="1:6" ht="15" customHeight="1">
      <c r="A1684" s="19" t="s">
        <v>287</v>
      </c>
      <c r="B1684" s="19"/>
      <c r="C1684" s="19"/>
      <c r="D1684" s="19"/>
      <c r="E1684" s="19"/>
      <c r="F1684" s="19"/>
    </row>
    <row r="1685" spans="1:6" ht="15" customHeight="1">
      <c r="A1685" s="19" t="s">
        <v>228</v>
      </c>
      <c r="B1685" s="19"/>
      <c r="C1685" s="19"/>
      <c r="D1685" s="19"/>
      <c r="E1685" s="19"/>
      <c r="F1685" s="19"/>
    </row>
    <row r="1686" spans="1:6" ht="15" customHeight="1">
      <c r="A1686" s="19" t="s">
        <v>401</v>
      </c>
      <c r="B1686" s="19"/>
      <c r="C1686" s="19"/>
      <c r="D1686" s="19"/>
      <c r="E1686" s="19"/>
      <c r="F1686" s="19"/>
    </row>
    <row r="1687" spans="1:6" ht="15" customHeight="1">
      <c r="A1687" s="19" t="s">
        <v>602</v>
      </c>
      <c r="B1687" s="19"/>
      <c r="C1687" s="19"/>
      <c r="D1687" s="19"/>
      <c r="E1687" s="19"/>
      <c r="F1687" s="19"/>
    </row>
    <row r="1688" spans="1:6" ht="15" customHeight="1">
      <c r="A1688" s="19" t="s">
        <v>603</v>
      </c>
      <c r="B1688" s="19"/>
      <c r="C1688" s="19"/>
      <c r="D1688" s="19"/>
      <c r="E1688" s="19"/>
      <c r="F1688" s="19"/>
    </row>
    <row r="1689" spans="1:6" ht="15" customHeight="1">
      <c r="A1689" s="19" t="s">
        <v>604</v>
      </c>
      <c r="B1689" s="19"/>
      <c r="C1689" s="19"/>
      <c r="D1689" s="19"/>
      <c r="E1689" s="19"/>
      <c r="F1689" s="19"/>
    </row>
    <row r="1690" spans="1:6" ht="15" customHeight="1">
      <c r="A1690" s="19" t="s">
        <v>177</v>
      </c>
      <c r="B1690" s="19"/>
      <c r="C1690" s="19"/>
      <c r="D1690" s="19"/>
      <c r="E1690" s="19"/>
      <c r="F1690" s="19"/>
    </row>
    <row r="1691" spans="1:6" ht="15" customHeight="1">
      <c r="A1691" s="19" t="s">
        <v>179</v>
      </c>
      <c r="B1691" s="19"/>
      <c r="C1691" s="19"/>
      <c r="D1691" s="19"/>
      <c r="E1691" s="19"/>
      <c r="F1691" s="19"/>
    </row>
    <row r="1692" spans="1:6" ht="15" customHeight="1">
      <c r="A1692" s="19" t="s">
        <v>181</v>
      </c>
      <c r="B1692" s="19"/>
      <c r="C1692" s="19"/>
      <c r="D1692" s="19"/>
      <c r="E1692" s="19"/>
      <c r="F1692" s="19"/>
    </row>
    <row r="1693" spans="1:6" ht="15" customHeight="1">
      <c r="A1693" s="19" t="s">
        <v>183</v>
      </c>
      <c r="B1693" s="19"/>
      <c r="C1693" s="19"/>
      <c r="D1693" s="19"/>
      <c r="E1693" s="19"/>
      <c r="F1693" s="19"/>
    </row>
    <row r="1694" spans="1:6" ht="15" customHeight="1">
      <c r="A1694" s="19" t="s">
        <v>185</v>
      </c>
      <c r="B1694" s="19"/>
      <c r="C1694" s="19"/>
      <c r="D1694" s="19"/>
      <c r="E1694" s="19"/>
      <c r="F1694" s="19"/>
    </row>
    <row r="1695" spans="1:6" ht="15" customHeight="1">
      <c r="A1695" s="19" t="s">
        <v>187</v>
      </c>
      <c r="B1695" s="19"/>
      <c r="C1695" s="19"/>
      <c r="D1695" s="19"/>
      <c r="E1695" s="19"/>
      <c r="F1695" s="19"/>
    </row>
    <row r="1696" spans="1:6" ht="15" customHeight="1">
      <c r="A1696" s="19" t="s">
        <v>189</v>
      </c>
      <c r="B1696" s="19"/>
      <c r="C1696" s="19"/>
      <c r="D1696" s="19"/>
      <c r="E1696" s="19"/>
      <c r="F1696" s="19"/>
    </row>
    <row r="1697" spans="1:6" ht="15" customHeight="1">
      <c r="A1697" s="19" t="s">
        <v>191</v>
      </c>
      <c r="B1697" s="19"/>
      <c r="C1697" s="19"/>
      <c r="D1697" s="19"/>
      <c r="E1697" s="19"/>
      <c r="F1697" s="19"/>
    </row>
    <row r="1698" spans="1:6" ht="15" customHeight="1">
      <c r="A1698" s="19" t="s">
        <v>256</v>
      </c>
      <c r="B1698" s="19"/>
      <c r="C1698" s="19"/>
      <c r="D1698" s="19"/>
      <c r="E1698" s="19"/>
      <c r="F1698" s="19"/>
    </row>
    <row r="1699" spans="1:6" ht="15" customHeight="1">
      <c r="A1699" s="19" t="s">
        <v>257</v>
      </c>
      <c r="B1699" s="19"/>
      <c r="C1699" s="19"/>
      <c r="D1699" s="19"/>
      <c r="E1699" s="19"/>
      <c r="F1699" s="19"/>
    </row>
    <row r="1700" spans="1:6" ht="15" customHeight="1">
      <c r="A1700" s="19" t="s">
        <v>195</v>
      </c>
      <c r="B1700" s="19"/>
      <c r="C1700" s="19"/>
      <c r="D1700" s="19"/>
      <c r="E1700" s="19"/>
      <c r="F1700" s="19"/>
    </row>
    <row r="1701" spans="1:6" ht="15" customHeight="1">
      <c r="A1701" s="19" t="s">
        <v>197</v>
      </c>
      <c r="B1701" s="19"/>
      <c r="C1701" s="19"/>
      <c r="D1701" s="19"/>
      <c r="E1701" s="19"/>
      <c r="F1701" s="19"/>
    </row>
    <row r="1702" spans="1:6" ht="15" customHeight="1">
      <c r="A1702" s="19" t="s">
        <v>258</v>
      </c>
      <c r="B1702" s="19"/>
      <c r="C1702" s="19"/>
      <c r="D1702" s="19"/>
      <c r="E1702" s="19"/>
      <c r="F1702" s="19"/>
    </row>
    <row r="1703" spans="1:6" ht="15" customHeight="1">
      <c r="A1703" s="19" t="s">
        <v>259</v>
      </c>
      <c r="B1703" s="19"/>
      <c r="C1703" s="19"/>
      <c r="D1703" s="19"/>
      <c r="E1703" s="19"/>
      <c r="F1703" s="19"/>
    </row>
    <row r="1704" spans="1:6" ht="15" customHeight="1">
      <c r="A1704" s="19" t="s">
        <v>237</v>
      </c>
      <c r="B1704" s="19"/>
      <c r="C1704" s="19"/>
      <c r="D1704" s="19"/>
      <c r="E1704" s="19"/>
      <c r="F1704" s="19"/>
    </row>
    <row r="1705" spans="1:6" ht="15" customHeight="1">
      <c r="A1705" s="19" t="s">
        <v>238</v>
      </c>
      <c r="B1705" s="19"/>
      <c r="C1705" s="19"/>
      <c r="D1705" s="19"/>
      <c r="E1705" s="19"/>
      <c r="F1705" s="19"/>
    </row>
    <row r="1706" spans="1:6" ht="15" customHeight="1">
      <c r="A1706" s="19" t="s">
        <v>205</v>
      </c>
      <c r="B1706" s="19"/>
      <c r="C1706" s="19"/>
      <c r="D1706" s="19"/>
      <c r="E1706" s="19"/>
      <c r="F1706" s="19"/>
    </row>
    <row r="1707" spans="1:6" ht="15" customHeight="1">
      <c r="A1707" s="19" t="s">
        <v>209</v>
      </c>
      <c r="B1707" s="19"/>
      <c r="C1707" s="19"/>
      <c r="D1707" s="19"/>
      <c r="E1707" s="19"/>
      <c r="F1707" s="19"/>
    </row>
    <row r="1708" spans="1:6" ht="15" customHeight="1">
      <c r="A1708" s="19" t="s">
        <v>211</v>
      </c>
      <c r="B1708" s="19"/>
      <c r="C1708" s="19"/>
      <c r="D1708" s="19"/>
      <c r="E1708" s="19"/>
      <c r="F1708" s="19"/>
    </row>
    <row r="1709" spans="1:6" ht="15" customHeight="1">
      <c r="A1709" s="19" t="s">
        <v>239</v>
      </c>
      <c r="B1709" s="19"/>
      <c r="C1709" s="19"/>
      <c r="D1709" s="19"/>
      <c r="E1709" s="19"/>
      <c r="F1709" s="19"/>
    </row>
    <row r="1710" spans="1:6" ht="15" customHeight="1">
      <c r="A1710" s="19" t="s">
        <v>240</v>
      </c>
      <c r="B1710" s="19"/>
      <c r="C1710" s="19"/>
      <c r="D1710" s="19"/>
      <c r="E1710" s="19"/>
      <c r="F1710" s="19"/>
    </row>
    <row r="1711" spans="1:6" ht="15" customHeight="1">
      <c r="A1711" s="19" t="s">
        <v>605</v>
      </c>
      <c r="B1711" s="19"/>
      <c r="C1711" s="19"/>
      <c r="D1711" s="19"/>
      <c r="E1711" s="19"/>
      <c r="F1711" s="19"/>
    </row>
    <row r="1712" spans="1:6" ht="15" customHeight="1">
      <c r="A1712" s="19" t="s">
        <v>606</v>
      </c>
      <c r="B1712" s="19"/>
      <c r="C1712" s="19"/>
      <c r="D1712" s="19"/>
      <c r="E1712" s="19"/>
      <c r="F1712" s="19"/>
    </row>
    <row r="1713" spans="1:6" ht="15" customHeight="1">
      <c r="A1713" s="19" t="s">
        <v>335</v>
      </c>
      <c r="B1713" s="19"/>
      <c r="C1713" s="19"/>
      <c r="D1713" s="19"/>
      <c r="E1713" s="19"/>
      <c r="F1713" s="19"/>
    </row>
    <row r="1714" spans="1:6" ht="15" customHeight="1">
      <c r="A1714" s="19" t="s">
        <v>479</v>
      </c>
      <c r="B1714" s="19"/>
      <c r="C1714" s="19"/>
      <c r="D1714" s="19"/>
      <c r="E1714" s="19"/>
      <c r="F1714" s="19"/>
    </row>
    <row r="1715" spans="1:6" ht="15" customHeight="1">
      <c r="A1715" s="19" t="s">
        <v>144</v>
      </c>
      <c r="B1715" s="19"/>
      <c r="C1715" s="19"/>
      <c r="D1715" s="19"/>
      <c r="E1715" s="19"/>
      <c r="F1715" s="19"/>
    </row>
    <row r="1716" spans="1:6" ht="15" customHeight="1">
      <c r="A1716" s="19" t="s">
        <v>245</v>
      </c>
      <c r="B1716" s="19"/>
      <c r="C1716" s="19"/>
      <c r="D1716" s="19"/>
      <c r="E1716" s="19"/>
      <c r="F1716" s="19"/>
    </row>
    <row r="1717" spans="1:6" ht="15" customHeight="1">
      <c r="A1717" s="19" t="s">
        <v>223</v>
      </c>
      <c r="B1717" s="19"/>
      <c r="C1717" s="19"/>
      <c r="D1717" s="19"/>
      <c r="E1717" s="19"/>
      <c r="F1717" s="19"/>
    </row>
    <row r="1718" spans="1:6" ht="15" customHeight="1">
      <c r="A1718" s="19" t="s">
        <v>534</v>
      </c>
      <c r="B1718" s="19"/>
      <c r="C1718" s="19"/>
      <c r="D1718" s="19"/>
      <c r="E1718" s="19"/>
      <c r="F1718" s="19"/>
    </row>
    <row r="1719" spans="1:6" ht="15" customHeight="1">
      <c r="A1719" s="19" t="s">
        <v>436</v>
      </c>
      <c r="B1719" s="19"/>
      <c r="C1719" s="19"/>
      <c r="D1719" s="19"/>
      <c r="E1719" s="19"/>
      <c r="F1719" s="19"/>
    </row>
    <row r="1720" spans="1:6" ht="15" customHeight="1">
      <c r="A1720" s="19" t="s">
        <v>535</v>
      </c>
      <c r="B1720" s="19"/>
      <c r="C1720" s="19"/>
      <c r="D1720" s="19"/>
      <c r="E1720" s="19"/>
      <c r="F1720" s="19"/>
    </row>
    <row r="1721" spans="1:6" ht="15" customHeight="1">
      <c r="A1721" s="19" t="s">
        <v>284</v>
      </c>
      <c r="B1721" s="19"/>
      <c r="C1721" s="19"/>
      <c r="D1721" s="19"/>
      <c r="E1721" s="19"/>
      <c r="F1721" s="19"/>
    </row>
    <row r="1722" spans="1:6" ht="15" customHeight="1">
      <c r="A1722" s="19" t="s">
        <v>544</v>
      </c>
      <c r="B1722" s="19"/>
      <c r="C1722" s="19"/>
      <c r="D1722" s="19"/>
      <c r="E1722" s="19"/>
      <c r="F1722" s="19"/>
    </row>
    <row r="1723" spans="1:6" ht="15" customHeight="1">
      <c r="A1723" s="19" t="s">
        <v>607</v>
      </c>
      <c r="B1723" s="19"/>
      <c r="C1723" s="19"/>
      <c r="D1723" s="19"/>
      <c r="E1723" s="19"/>
      <c r="F1723" s="19"/>
    </row>
    <row r="1724" spans="1:6" ht="15" customHeight="1">
      <c r="A1724" s="19" t="s">
        <v>287</v>
      </c>
      <c r="B1724" s="19"/>
      <c r="C1724" s="19"/>
      <c r="D1724" s="19"/>
      <c r="E1724" s="19"/>
      <c r="F1724" s="19"/>
    </row>
    <row r="1725" spans="1:6" ht="15" customHeight="1">
      <c r="A1725" s="19" t="s">
        <v>268</v>
      </c>
      <c r="B1725" s="19"/>
      <c r="C1725" s="19"/>
      <c r="D1725" s="19"/>
      <c r="E1725" s="19"/>
      <c r="F1725" s="19"/>
    </row>
    <row r="1726" spans="1:6" ht="15" customHeight="1">
      <c r="A1726" s="19" t="s">
        <v>229</v>
      </c>
      <c r="B1726" s="19"/>
      <c r="C1726" s="19"/>
      <c r="D1726" s="19"/>
      <c r="E1726" s="19"/>
      <c r="F1726" s="19"/>
    </row>
    <row r="1727" spans="1:6" ht="15" customHeight="1">
      <c r="A1727" s="19" t="s">
        <v>608</v>
      </c>
      <c r="B1727" s="19"/>
      <c r="C1727" s="19"/>
      <c r="D1727" s="19"/>
      <c r="E1727" s="19"/>
      <c r="F1727" s="19"/>
    </row>
    <row r="1728" spans="1:6" ht="15" customHeight="1">
      <c r="A1728" s="19" t="s">
        <v>609</v>
      </c>
      <c r="B1728" s="19"/>
      <c r="C1728" s="19"/>
      <c r="D1728" s="19"/>
      <c r="E1728" s="19"/>
      <c r="F1728" s="19"/>
    </row>
    <row r="1729" spans="1:6" ht="15" customHeight="1">
      <c r="A1729" s="19" t="s">
        <v>610</v>
      </c>
      <c r="B1729" s="19"/>
      <c r="C1729" s="19"/>
      <c r="D1729" s="19"/>
      <c r="E1729" s="19"/>
      <c r="F1729" s="19"/>
    </row>
    <row r="1730" spans="1:6" ht="15" customHeight="1">
      <c r="A1730" s="19" t="s">
        <v>177</v>
      </c>
      <c r="B1730" s="19"/>
      <c r="C1730" s="19"/>
      <c r="D1730" s="19"/>
      <c r="E1730" s="19"/>
      <c r="F1730" s="19"/>
    </row>
    <row r="1731" spans="1:6" ht="15" customHeight="1">
      <c r="A1731" s="19" t="s">
        <v>179</v>
      </c>
      <c r="B1731" s="19"/>
      <c r="C1731" s="19"/>
      <c r="D1731" s="19"/>
      <c r="E1731" s="19"/>
      <c r="F1731" s="19"/>
    </row>
    <row r="1732" spans="1:6" ht="15" customHeight="1">
      <c r="A1732" s="19" t="s">
        <v>181</v>
      </c>
      <c r="B1732" s="19"/>
      <c r="C1732" s="19"/>
      <c r="D1732" s="19"/>
      <c r="E1732" s="19"/>
      <c r="F1732" s="19"/>
    </row>
    <row r="1733" spans="1:6" ht="15" customHeight="1">
      <c r="A1733" s="19" t="s">
        <v>405</v>
      </c>
      <c r="B1733" s="19"/>
      <c r="C1733" s="19"/>
      <c r="D1733" s="19"/>
      <c r="E1733" s="19"/>
      <c r="F1733" s="19"/>
    </row>
    <row r="1734" spans="1:6" ht="15" customHeight="1">
      <c r="A1734" s="19" t="s">
        <v>185</v>
      </c>
      <c r="B1734" s="19"/>
      <c r="C1734" s="19"/>
      <c r="D1734" s="19"/>
      <c r="E1734" s="19"/>
      <c r="F1734" s="19"/>
    </row>
    <row r="1735" spans="1:6" ht="15" customHeight="1">
      <c r="A1735" s="19" t="s">
        <v>187</v>
      </c>
      <c r="B1735" s="19"/>
      <c r="C1735" s="19"/>
      <c r="D1735" s="19"/>
      <c r="E1735" s="19"/>
      <c r="F1735" s="19"/>
    </row>
    <row r="1736" spans="1:6" ht="15" customHeight="1">
      <c r="A1736" s="19" t="s">
        <v>611</v>
      </c>
      <c r="B1736" s="19"/>
      <c r="C1736" s="19"/>
      <c r="D1736" s="19"/>
      <c r="E1736" s="19"/>
      <c r="F1736" s="19"/>
    </row>
    <row r="1737" spans="1:6" ht="15" customHeight="1">
      <c r="A1737" s="19" t="s">
        <v>612</v>
      </c>
      <c r="B1737" s="19"/>
      <c r="C1737" s="19"/>
      <c r="D1737" s="19"/>
      <c r="E1737" s="19"/>
      <c r="F1737" s="19"/>
    </row>
    <row r="1738" spans="1:6" ht="15" customHeight="1">
      <c r="A1738" s="19" t="s">
        <v>233</v>
      </c>
      <c r="B1738" s="19"/>
      <c r="C1738" s="19"/>
      <c r="D1738" s="19"/>
      <c r="E1738" s="19"/>
      <c r="F1738" s="19"/>
    </row>
    <row r="1739" spans="1:6" ht="15" customHeight="1">
      <c r="A1739" s="19" t="s">
        <v>234</v>
      </c>
      <c r="B1739" s="19"/>
      <c r="C1739" s="19"/>
      <c r="D1739" s="19"/>
      <c r="E1739" s="19"/>
      <c r="F1739" s="19"/>
    </row>
    <row r="1740" spans="1:6" ht="15" customHeight="1">
      <c r="A1740" s="19" t="s">
        <v>195</v>
      </c>
      <c r="B1740" s="19"/>
      <c r="C1740" s="19"/>
      <c r="D1740" s="19"/>
      <c r="E1740" s="19"/>
      <c r="F1740" s="19"/>
    </row>
    <row r="1741" spans="1:6" ht="15" customHeight="1">
      <c r="A1741" s="19" t="s">
        <v>197</v>
      </c>
      <c r="B1741" s="19"/>
      <c r="C1741" s="19"/>
      <c r="D1741" s="19"/>
      <c r="E1741" s="19"/>
      <c r="F1741" s="19"/>
    </row>
    <row r="1742" spans="1:6" ht="15" customHeight="1">
      <c r="A1742" s="19" t="s">
        <v>274</v>
      </c>
      <c r="B1742" s="19"/>
      <c r="C1742" s="19"/>
      <c r="D1742" s="19"/>
      <c r="E1742" s="19"/>
      <c r="F1742" s="19"/>
    </row>
    <row r="1743" spans="1:6" ht="15" customHeight="1">
      <c r="A1743" s="19" t="s">
        <v>275</v>
      </c>
      <c r="B1743" s="19"/>
      <c r="C1743" s="19"/>
      <c r="D1743" s="19"/>
      <c r="E1743" s="19"/>
      <c r="F1743" s="19"/>
    </row>
    <row r="1744" spans="1:6" ht="15" customHeight="1">
      <c r="A1744" s="19" t="s">
        <v>237</v>
      </c>
      <c r="B1744" s="19"/>
      <c r="C1744" s="19"/>
      <c r="D1744" s="19"/>
      <c r="E1744" s="19"/>
      <c r="F1744" s="19"/>
    </row>
    <row r="1745" spans="1:6" ht="15" customHeight="1">
      <c r="A1745" s="19" t="s">
        <v>238</v>
      </c>
      <c r="B1745" s="19"/>
      <c r="C1745" s="19"/>
      <c r="D1745" s="19"/>
      <c r="E1745" s="19"/>
      <c r="F1745" s="19"/>
    </row>
    <row r="1746" spans="1:6" ht="15" customHeight="1">
      <c r="A1746" s="19" t="s">
        <v>205</v>
      </c>
      <c r="B1746" s="19"/>
      <c r="C1746" s="19"/>
      <c r="D1746" s="19"/>
      <c r="E1746" s="19"/>
      <c r="F1746" s="19"/>
    </row>
    <row r="1747" spans="1:6" ht="15" customHeight="1">
      <c r="A1747" s="19" t="s">
        <v>209</v>
      </c>
      <c r="B1747" s="19"/>
      <c r="C1747" s="19"/>
      <c r="D1747" s="19"/>
      <c r="E1747" s="19"/>
      <c r="F1747" s="19"/>
    </row>
    <row r="1748" spans="1:6" ht="15" customHeight="1">
      <c r="A1748" s="19" t="s">
        <v>211</v>
      </c>
      <c r="B1748" s="19"/>
      <c r="C1748" s="19"/>
      <c r="D1748" s="19"/>
      <c r="E1748" s="19"/>
      <c r="F1748" s="19"/>
    </row>
    <row r="1749" spans="1:6" ht="15" customHeight="1">
      <c r="A1749" s="19" t="s">
        <v>430</v>
      </c>
      <c r="B1749" s="19"/>
      <c r="C1749" s="19"/>
      <c r="D1749" s="19"/>
      <c r="E1749" s="19"/>
      <c r="F1749" s="19"/>
    </row>
    <row r="1750" spans="1:6" ht="15" customHeight="1">
      <c r="A1750" s="19" t="s">
        <v>240</v>
      </c>
      <c r="B1750" s="19"/>
      <c r="C1750" s="19"/>
      <c r="D1750" s="19"/>
      <c r="E1750" s="19"/>
      <c r="F1750" s="19"/>
    </row>
    <row r="1751" spans="1:6" ht="15" customHeight="1">
      <c r="A1751" s="19" t="s">
        <v>276</v>
      </c>
      <c r="B1751" s="19"/>
      <c r="C1751" s="19"/>
      <c r="D1751" s="19"/>
      <c r="E1751" s="19"/>
      <c r="F1751" s="19"/>
    </row>
    <row r="1752" spans="1:6" ht="15" customHeight="1">
      <c r="A1752" s="19" t="s">
        <v>277</v>
      </c>
      <c r="B1752" s="19"/>
      <c r="C1752" s="19"/>
      <c r="D1752" s="19"/>
      <c r="E1752" s="19"/>
      <c r="F1752" s="19"/>
    </row>
    <row r="1753" spans="1:6" ht="15" customHeight="1">
      <c r="A1753" s="19" t="s">
        <v>278</v>
      </c>
      <c r="B1753" s="19"/>
      <c r="C1753" s="19"/>
      <c r="D1753" s="19"/>
      <c r="E1753" s="19"/>
      <c r="F1753" s="19"/>
    </row>
    <row r="1754" spans="1:6" ht="15" customHeight="1">
      <c r="A1754" s="19" t="s">
        <v>613</v>
      </c>
      <c r="B1754" s="19"/>
      <c r="C1754" s="19"/>
      <c r="D1754" s="19"/>
      <c r="E1754" s="19"/>
      <c r="F1754" s="19"/>
    </row>
    <row r="1755" spans="1:6" ht="15" customHeight="1">
      <c r="A1755" s="19" t="s">
        <v>144</v>
      </c>
      <c r="B1755" s="19"/>
      <c r="C1755" s="19"/>
      <c r="D1755" s="19"/>
      <c r="E1755" s="19"/>
      <c r="F1755" s="19"/>
    </row>
    <row r="1756" spans="1:6" ht="15" customHeight="1">
      <c r="A1756" s="19" t="s">
        <v>280</v>
      </c>
      <c r="B1756" s="19"/>
      <c r="C1756" s="19"/>
      <c r="D1756" s="19"/>
      <c r="E1756" s="19"/>
      <c r="F1756" s="19"/>
    </row>
    <row r="1757" spans="1:6" ht="15" customHeight="1">
      <c r="A1757" s="19" t="s">
        <v>223</v>
      </c>
      <c r="B1757" s="19"/>
      <c r="C1757" s="19"/>
      <c r="D1757" s="19"/>
      <c r="E1757" s="19"/>
      <c r="F1757" s="19"/>
    </row>
    <row r="1758" spans="1:6" ht="15" customHeight="1">
      <c r="A1758" s="19" t="s">
        <v>281</v>
      </c>
      <c r="B1758" s="19"/>
      <c r="C1758" s="19"/>
      <c r="D1758" s="19"/>
      <c r="E1758" s="19"/>
      <c r="F1758" s="19"/>
    </row>
    <row r="1759" spans="1:6" ht="15" customHeight="1">
      <c r="A1759" s="19" t="s">
        <v>282</v>
      </c>
      <c r="B1759" s="19"/>
      <c r="C1759" s="19"/>
      <c r="D1759" s="19"/>
      <c r="E1759" s="19"/>
      <c r="F1759" s="19"/>
    </row>
    <row r="1760" spans="1:6" ht="15" customHeight="1">
      <c r="A1760" s="19" t="s">
        <v>283</v>
      </c>
      <c r="B1760" s="19"/>
      <c r="C1760" s="19"/>
      <c r="D1760" s="19"/>
      <c r="E1760" s="19"/>
      <c r="F1760" s="19"/>
    </row>
    <row r="1761" spans="1:6" ht="15" customHeight="1">
      <c r="A1761" s="19" t="s">
        <v>284</v>
      </c>
      <c r="B1761" s="19"/>
      <c r="C1761" s="19"/>
      <c r="D1761" s="19"/>
      <c r="E1761" s="19"/>
      <c r="F1761" s="19"/>
    </row>
    <row r="1762" spans="1:6" ht="15" customHeight="1">
      <c r="A1762" s="19" t="s">
        <v>285</v>
      </c>
      <c r="B1762" s="19"/>
      <c r="C1762" s="19"/>
      <c r="D1762" s="19"/>
      <c r="E1762" s="19"/>
      <c r="F1762" s="19"/>
    </row>
    <row r="1763" spans="1:6" ht="15" customHeight="1">
      <c r="A1763" s="19" t="s">
        <v>286</v>
      </c>
      <c r="B1763" s="19"/>
      <c r="C1763" s="19"/>
      <c r="D1763" s="19"/>
      <c r="E1763" s="19"/>
      <c r="F1763" s="19"/>
    </row>
    <row r="1764" spans="1:6" ht="15" customHeight="1">
      <c r="A1764" s="19" t="s">
        <v>287</v>
      </c>
      <c r="B1764" s="19"/>
      <c r="C1764" s="19"/>
      <c r="D1764" s="19"/>
      <c r="E1764" s="19"/>
      <c r="F1764" s="19"/>
    </row>
    <row r="1765" spans="1:6" ht="15" customHeight="1">
      <c r="A1765" s="19" t="s">
        <v>288</v>
      </c>
      <c r="B1765" s="19"/>
      <c r="C1765" s="19"/>
      <c r="D1765" s="19"/>
      <c r="E1765" s="19"/>
      <c r="F1765" s="19"/>
    </row>
    <row r="1766" spans="1:6" ht="15" customHeight="1">
      <c r="A1766" s="19" t="s">
        <v>289</v>
      </c>
      <c r="B1766" s="19"/>
      <c r="C1766" s="19"/>
      <c r="D1766" s="19"/>
      <c r="E1766" s="19"/>
      <c r="F1766" s="19"/>
    </row>
    <row r="1767" spans="1:6" ht="15" customHeight="1">
      <c r="A1767" s="19" t="s">
        <v>290</v>
      </c>
      <c r="B1767" s="19"/>
      <c r="C1767" s="19"/>
      <c r="D1767" s="19"/>
      <c r="E1767" s="19"/>
      <c r="F1767" s="19"/>
    </row>
    <row r="1768" spans="1:6" ht="15" customHeight="1">
      <c r="A1768" s="19" t="s">
        <v>614</v>
      </c>
      <c r="B1768" s="19"/>
      <c r="C1768" s="19"/>
      <c r="D1768" s="19"/>
      <c r="E1768" s="19"/>
      <c r="F1768" s="19"/>
    </row>
    <row r="1769" spans="1:6" ht="15" customHeight="1">
      <c r="A1769" s="19" t="s">
        <v>292</v>
      </c>
      <c r="B1769" s="19"/>
      <c r="C1769" s="19"/>
      <c r="D1769" s="19"/>
      <c r="E1769" s="19"/>
      <c r="F1769" s="19"/>
    </row>
    <row r="1770" spans="1:6" ht="15" customHeight="1">
      <c r="A1770" s="19" t="s">
        <v>177</v>
      </c>
      <c r="B1770" s="19"/>
      <c r="C1770" s="19"/>
      <c r="D1770" s="19"/>
      <c r="E1770" s="19"/>
      <c r="F1770" s="19"/>
    </row>
    <row r="1771" spans="1:6" ht="15" customHeight="1">
      <c r="A1771" s="19" t="s">
        <v>179</v>
      </c>
      <c r="B1771" s="19"/>
      <c r="C1771" s="19"/>
      <c r="D1771" s="19"/>
      <c r="E1771" s="19"/>
      <c r="F1771" s="19"/>
    </row>
    <row r="1772" spans="1:6" ht="15" customHeight="1">
      <c r="A1772" s="19" t="s">
        <v>181</v>
      </c>
      <c r="B1772" s="19"/>
      <c r="C1772" s="19"/>
      <c r="D1772" s="19"/>
      <c r="E1772" s="19"/>
      <c r="F1772" s="19"/>
    </row>
    <row r="1773" spans="1:6" ht="15" customHeight="1">
      <c r="A1773" s="19" t="s">
        <v>183</v>
      </c>
      <c r="B1773" s="19"/>
      <c r="C1773" s="19"/>
      <c r="D1773" s="19"/>
      <c r="E1773" s="19"/>
      <c r="F1773" s="19"/>
    </row>
    <row r="1774" spans="1:6" ht="15" customHeight="1">
      <c r="A1774" s="19" t="s">
        <v>185</v>
      </c>
      <c r="B1774" s="19"/>
      <c r="C1774" s="19"/>
      <c r="D1774" s="19"/>
      <c r="E1774" s="19"/>
      <c r="F1774" s="19"/>
    </row>
    <row r="1775" spans="1:6" ht="15" customHeight="1">
      <c r="A1775" s="19" t="s">
        <v>187</v>
      </c>
      <c r="B1775" s="19"/>
      <c r="C1775" s="19"/>
      <c r="D1775" s="19"/>
      <c r="E1775" s="19"/>
      <c r="F1775" s="19"/>
    </row>
    <row r="1776" spans="1:6" ht="15" customHeight="1">
      <c r="A1776" s="19" t="s">
        <v>189</v>
      </c>
      <c r="B1776" s="19"/>
      <c r="C1776" s="19"/>
      <c r="D1776" s="19"/>
      <c r="E1776" s="19"/>
      <c r="F1776" s="19"/>
    </row>
    <row r="1777" spans="1:6" ht="15" customHeight="1">
      <c r="A1777" s="19" t="s">
        <v>191</v>
      </c>
      <c r="B1777" s="19"/>
      <c r="C1777" s="19"/>
      <c r="D1777" s="19"/>
      <c r="E1777" s="19"/>
      <c r="F1777" s="19"/>
    </row>
    <row r="1778" spans="1:6" ht="15" customHeight="1">
      <c r="A1778" s="19" t="s">
        <v>293</v>
      </c>
      <c r="B1778" s="19"/>
      <c r="C1778" s="19"/>
      <c r="D1778" s="19"/>
      <c r="E1778" s="19"/>
      <c r="F1778" s="19"/>
    </row>
    <row r="1779" spans="1:6" ht="15" customHeight="1">
      <c r="A1779" s="19" t="s">
        <v>294</v>
      </c>
      <c r="B1779" s="19"/>
      <c r="C1779" s="19"/>
      <c r="D1779" s="19"/>
      <c r="E1779" s="19"/>
      <c r="F1779" s="19"/>
    </row>
    <row r="1780" spans="1:6" ht="15" customHeight="1">
      <c r="A1780" s="19" t="s">
        <v>195</v>
      </c>
      <c r="B1780" s="19"/>
      <c r="C1780" s="19"/>
      <c r="D1780" s="19"/>
      <c r="E1780" s="19"/>
      <c r="F1780" s="19"/>
    </row>
    <row r="1781" spans="1:6" ht="15" customHeight="1">
      <c r="A1781" s="19" t="s">
        <v>197</v>
      </c>
      <c r="B1781" s="19"/>
      <c r="C1781" s="19"/>
      <c r="D1781" s="19"/>
      <c r="E1781" s="19"/>
      <c r="F1781" s="19"/>
    </row>
    <row r="1782" spans="1:6" ht="15" customHeight="1">
      <c r="A1782" s="19" t="s">
        <v>295</v>
      </c>
      <c r="B1782" s="19"/>
      <c r="C1782" s="19"/>
      <c r="D1782" s="19"/>
      <c r="E1782" s="19"/>
      <c r="F1782" s="19"/>
    </row>
    <row r="1783" spans="1:6" ht="15" customHeight="1">
      <c r="A1783" s="19" t="s">
        <v>296</v>
      </c>
      <c r="B1783" s="19"/>
      <c r="C1783" s="19"/>
      <c r="D1783" s="19"/>
      <c r="E1783" s="19"/>
      <c r="F1783" s="19"/>
    </row>
    <row r="1784" spans="1:6" ht="15" customHeight="1">
      <c r="A1784" s="19" t="s">
        <v>297</v>
      </c>
      <c r="B1784" s="19"/>
      <c r="C1784" s="19"/>
      <c r="D1784" s="19"/>
      <c r="E1784" s="19"/>
      <c r="F1784" s="19"/>
    </row>
    <row r="1785" spans="1:6" ht="15" customHeight="1">
      <c r="A1785" s="19" t="s">
        <v>298</v>
      </c>
      <c r="B1785" s="19"/>
      <c r="C1785" s="19"/>
      <c r="D1785" s="19"/>
      <c r="E1785" s="19"/>
      <c r="F1785" s="19"/>
    </row>
    <row r="1786" spans="1:6" ht="15" customHeight="1">
      <c r="A1786" s="19" t="s">
        <v>205</v>
      </c>
      <c r="B1786" s="19"/>
      <c r="C1786" s="19"/>
      <c r="D1786" s="19"/>
      <c r="E1786" s="19"/>
      <c r="F1786" s="19"/>
    </row>
    <row r="1787" spans="1:6" ht="15" customHeight="1">
      <c r="A1787" s="19" t="s">
        <v>299</v>
      </c>
      <c r="B1787" s="19"/>
      <c r="C1787" s="19"/>
      <c r="D1787" s="19"/>
      <c r="E1787" s="19"/>
      <c r="F1787" s="19"/>
    </row>
    <row r="1788" spans="1:6" ht="15" customHeight="1">
      <c r="A1788" s="19" t="s">
        <v>209</v>
      </c>
      <c r="B1788" s="19"/>
      <c r="C1788" s="19"/>
      <c r="D1788" s="19"/>
      <c r="E1788" s="19"/>
      <c r="F1788" s="19"/>
    </row>
    <row r="1789" spans="1:6" ht="15" customHeight="1">
      <c r="A1789" s="19" t="s">
        <v>211</v>
      </c>
      <c r="B1789" s="19"/>
      <c r="C1789" s="19"/>
      <c r="D1789" s="19"/>
      <c r="E1789" s="19"/>
      <c r="F1789" s="19"/>
    </row>
    <row r="1790" spans="1:6" ht="15" customHeight="1">
      <c r="A1790" s="19" t="s">
        <v>615</v>
      </c>
      <c r="B1790" s="19"/>
      <c r="C1790" s="19"/>
      <c r="D1790" s="19"/>
      <c r="E1790" s="19"/>
      <c r="F1790" s="19"/>
    </row>
    <row r="1791" spans="1:6" ht="15" customHeight="1">
      <c r="A1791" s="19" t="s">
        <v>240</v>
      </c>
      <c r="B1791" s="19"/>
      <c r="C1791" s="19"/>
      <c r="D1791" s="19"/>
      <c r="E1791" s="19"/>
      <c r="F1791" s="19"/>
    </row>
    <row r="1792" spans="1:6" ht="15" customHeight="1">
      <c r="A1792" s="19" t="s">
        <v>616</v>
      </c>
      <c r="B1792" s="19"/>
      <c r="C1792" s="19"/>
      <c r="D1792" s="19"/>
      <c r="E1792" s="19"/>
      <c r="F1792" s="19"/>
    </row>
    <row r="1793" spans="1:6" ht="15" customHeight="1">
      <c r="A1793" s="19" t="s">
        <v>617</v>
      </c>
      <c r="B1793" s="19"/>
      <c r="C1793" s="19"/>
      <c r="D1793" s="19"/>
      <c r="E1793" s="19"/>
      <c r="F1793" s="19"/>
    </row>
    <row r="1794" spans="1:6" ht="15" customHeight="1">
      <c r="A1794" s="19" t="s">
        <v>618</v>
      </c>
      <c r="B1794" s="19"/>
      <c r="C1794" s="19"/>
      <c r="D1794" s="19"/>
      <c r="E1794" s="19"/>
      <c r="F1794" s="19"/>
    </row>
    <row r="1795" spans="1:6" ht="15" customHeight="1">
      <c r="A1795" s="19" t="s">
        <v>472</v>
      </c>
      <c r="B1795" s="19"/>
      <c r="C1795" s="19"/>
      <c r="D1795" s="19"/>
      <c r="E1795" s="19"/>
      <c r="F1795" s="19"/>
    </row>
    <row r="1796" spans="1:6" ht="15" customHeight="1">
      <c r="A1796" s="19" t="s">
        <v>144</v>
      </c>
      <c r="B1796" s="19"/>
      <c r="C1796" s="19"/>
      <c r="D1796" s="19"/>
      <c r="E1796" s="19"/>
      <c r="F1796" s="19"/>
    </row>
    <row r="1797" spans="1:6" ht="15" customHeight="1">
      <c r="A1797" s="19" t="s">
        <v>245</v>
      </c>
      <c r="B1797" s="19"/>
      <c r="C1797" s="19"/>
      <c r="D1797" s="19"/>
      <c r="E1797" s="19"/>
      <c r="F1797" s="19"/>
    </row>
    <row r="1798" spans="1:6" ht="15" customHeight="1">
      <c r="A1798" s="19" t="s">
        <v>370</v>
      </c>
      <c r="B1798" s="19"/>
      <c r="C1798" s="19"/>
      <c r="D1798" s="19"/>
      <c r="E1798" s="19"/>
      <c r="F1798" s="19"/>
    </row>
    <row r="1799" spans="1:6" ht="15" customHeight="1">
      <c r="A1799" s="19" t="s">
        <v>281</v>
      </c>
      <c r="B1799" s="19"/>
      <c r="C1799" s="19"/>
      <c r="D1799" s="19"/>
      <c r="E1799" s="19"/>
      <c r="F1799" s="19"/>
    </row>
    <row r="1800" spans="1:6" ht="15" customHeight="1">
      <c r="A1800" s="19" t="s">
        <v>282</v>
      </c>
      <c r="B1800" s="19"/>
      <c r="C1800" s="19"/>
      <c r="D1800" s="19"/>
      <c r="E1800" s="19"/>
      <c r="F1800" s="19"/>
    </row>
    <row r="1801" spans="1:6" ht="15" customHeight="1">
      <c r="A1801" s="19" t="s">
        <v>535</v>
      </c>
      <c r="B1801" s="19"/>
      <c r="C1801" s="19"/>
      <c r="D1801" s="19"/>
      <c r="E1801" s="19"/>
      <c r="F1801" s="19"/>
    </row>
    <row r="1802" spans="1:6" ht="15" customHeight="1">
      <c r="A1802" s="19" t="s">
        <v>225</v>
      </c>
      <c r="B1802" s="19"/>
      <c r="C1802" s="19"/>
      <c r="D1802" s="19"/>
      <c r="E1802" s="19"/>
      <c r="F1802" s="19"/>
    </row>
    <row r="1803" spans="1:6" ht="15" customHeight="1">
      <c r="A1803" s="19" t="s">
        <v>373</v>
      </c>
      <c r="B1803" s="19"/>
      <c r="C1803" s="19"/>
      <c r="D1803" s="19"/>
      <c r="E1803" s="19"/>
      <c r="F1803" s="19"/>
    </row>
    <row r="1804" spans="1:6" ht="15" customHeight="1">
      <c r="A1804" s="19" t="s">
        <v>568</v>
      </c>
      <c r="B1804" s="19"/>
      <c r="C1804" s="19"/>
      <c r="D1804" s="19"/>
      <c r="E1804" s="19"/>
      <c r="F1804" s="19"/>
    </row>
    <row r="1805" spans="1:6" ht="15" customHeight="1">
      <c r="A1805" s="19" t="s">
        <v>287</v>
      </c>
      <c r="B1805" s="19"/>
      <c r="C1805" s="19"/>
      <c r="D1805" s="19"/>
      <c r="E1805" s="19"/>
      <c r="F1805" s="19"/>
    </row>
    <row r="1806" spans="1:6" ht="15" customHeight="1">
      <c r="A1806" s="19" t="s">
        <v>619</v>
      </c>
      <c r="B1806" s="19"/>
      <c r="C1806" s="19"/>
      <c r="D1806" s="19"/>
      <c r="E1806" s="19"/>
      <c r="F1806" s="19"/>
    </row>
    <row r="1807" spans="1:6" ht="15" customHeight="1">
      <c r="A1807" s="19" t="s">
        <v>229</v>
      </c>
      <c r="B1807" s="19"/>
      <c r="C1807" s="19"/>
      <c r="D1807" s="19"/>
      <c r="E1807" s="19"/>
      <c r="F1807" s="19"/>
    </row>
    <row r="1808" spans="1:6" ht="15" customHeight="1">
      <c r="A1808" s="19" t="s">
        <v>620</v>
      </c>
      <c r="B1808" s="19"/>
      <c r="C1808" s="19"/>
      <c r="D1808" s="19"/>
      <c r="E1808" s="19"/>
      <c r="F1808" s="19"/>
    </row>
    <row r="1809" spans="1:6" ht="15" customHeight="1">
      <c r="A1809" s="19" t="s">
        <v>621</v>
      </c>
      <c r="B1809" s="19"/>
      <c r="C1809" s="19"/>
      <c r="D1809" s="19"/>
      <c r="E1809" s="19"/>
      <c r="F1809" s="19"/>
    </row>
    <row r="1810" spans="1:6" ht="15" customHeight="1">
      <c r="A1810" s="19" t="s">
        <v>622</v>
      </c>
      <c r="B1810" s="19"/>
      <c r="C1810" s="19"/>
      <c r="D1810" s="19"/>
      <c r="E1810" s="19"/>
      <c r="F1810" s="19"/>
    </row>
    <row r="1811" spans="1:6" ht="15" customHeight="1">
      <c r="A1811" s="19" t="s">
        <v>177</v>
      </c>
      <c r="B1811" s="19"/>
      <c r="C1811" s="19"/>
      <c r="D1811" s="19"/>
      <c r="E1811" s="19"/>
      <c r="F1811" s="19"/>
    </row>
    <row r="1812" spans="1:6" ht="15" customHeight="1">
      <c r="A1812" s="19" t="s">
        <v>179</v>
      </c>
      <c r="B1812" s="19"/>
      <c r="C1812" s="19"/>
      <c r="D1812" s="19"/>
      <c r="E1812" s="19"/>
      <c r="F1812" s="19"/>
    </row>
    <row r="1813" spans="1:6" ht="15" customHeight="1">
      <c r="A1813" s="19" t="s">
        <v>181</v>
      </c>
      <c r="B1813" s="19"/>
      <c r="C1813" s="19"/>
      <c r="D1813" s="19"/>
      <c r="E1813" s="19"/>
      <c r="F1813" s="19"/>
    </row>
    <row r="1814" spans="1:6" ht="15" customHeight="1">
      <c r="A1814" s="19" t="s">
        <v>183</v>
      </c>
      <c r="B1814" s="19"/>
      <c r="C1814" s="19"/>
      <c r="D1814" s="19"/>
      <c r="E1814" s="19"/>
      <c r="F1814" s="19"/>
    </row>
    <row r="1815" spans="1:6" ht="15" customHeight="1">
      <c r="A1815" s="19" t="s">
        <v>185</v>
      </c>
      <c r="B1815" s="19"/>
      <c r="C1815" s="19"/>
      <c r="D1815" s="19"/>
      <c r="E1815" s="19"/>
      <c r="F1815" s="19"/>
    </row>
    <row r="1816" spans="1:6" ht="15" customHeight="1">
      <c r="A1816" s="19" t="s">
        <v>187</v>
      </c>
      <c r="B1816" s="19"/>
      <c r="C1816" s="19"/>
      <c r="D1816" s="19"/>
      <c r="E1816" s="19"/>
      <c r="F1816" s="19"/>
    </row>
    <row r="1817" spans="1:6" ht="15" customHeight="1">
      <c r="A1817" s="19" t="s">
        <v>363</v>
      </c>
      <c r="B1817" s="19"/>
      <c r="C1817" s="19"/>
      <c r="D1817" s="19"/>
      <c r="E1817" s="19"/>
      <c r="F1817" s="19"/>
    </row>
    <row r="1818" spans="1:6" ht="15" customHeight="1">
      <c r="A1818" s="19" t="s">
        <v>364</v>
      </c>
      <c r="B1818" s="19"/>
      <c r="C1818" s="19"/>
      <c r="D1818" s="19"/>
      <c r="E1818" s="19"/>
      <c r="F1818" s="19"/>
    </row>
    <row r="1819" spans="1:6" ht="15" customHeight="1">
      <c r="A1819" s="19" t="s">
        <v>330</v>
      </c>
      <c r="B1819" s="19"/>
      <c r="C1819" s="19"/>
      <c r="D1819" s="19"/>
      <c r="E1819" s="19"/>
      <c r="F1819" s="19"/>
    </row>
    <row r="1820" spans="1:6" ht="15" customHeight="1">
      <c r="A1820" s="19" t="s">
        <v>331</v>
      </c>
      <c r="B1820" s="19"/>
      <c r="C1820" s="19"/>
      <c r="D1820" s="19"/>
      <c r="E1820" s="19"/>
      <c r="F1820" s="19"/>
    </row>
    <row r="1821" spans="1:6" ht="15" customHeight="1">
      <c r="A1821" s="19" t="s">
        <v>272</v>
      </c>
      <c r="B1821" s="19"/>
      <c r="C1821" s="19"/>
      <c r="D1821" s="19"/>
      <c r="E1821" s="19"/>
      <c r="F1821" s="19"/>
    </row>
    <row r="1822" spans="1:6" ht="15" customHeight="1">
      <c r="A1822" s="19" t="s">
        <v>273</v>
      </c>
      <c r="B1822" s="19"/>
      <c r="C1822" s="19"/>
      <c r="D1822" s="19"/>
      <c r="E1822" s="19"/>
      <c r="F1822" s="19"/>
    </row>
    <row r="1823" spans="1:6" ht="15" customHeight="1">
      <c r="A1823" s="19" t="s">
        <v>295</v>
      </c>
      <c r="B1823" s="19"/>
      <c r="C1823" s="19"/>
      <c r="D1823" s="19"/>
      <c r="E1823" s="19"/>
      <c r="F1823" s="19"/>
    </row>
    <row r="1824" spans="1:6" ht="15" customHeight="1">
      <c r="A1824" s="19" t="s">
        <v>296</v>
      </c>
      <c r="B1824" s="19"/>
      <c r="C1824" s="19"/>
      <c r="D1824" s="19"/>
      <c r="E1824" s="19"/>
      <c r="F1824" s="19"/>
    </row>
    <row r="1825" spans="1:6" ht="15" customHeight="1">
      <c r="A1825" s="19" t="s">
        <v>237</v>
      </c>
      <c r="B1825" s="19"/>
      <c r="C1825" s="19"/>
      <c r="D1825" s="19"/>
      <c r="E1825" s="19"/>
      <c r="F1825" s="19"/>
    </row>
    <row r="1826" spans="1:6" ht="15" customHeight="1">
      <c r="A1826" s="19" t="s">
        <v>238</v>
      </c>
      <c r="B1826" s="19"/>
      <c r="C1826" s="19"/>
      <c r="D1826" s="19"/>
      <c r="E1826" s="19"/>
      <c r="F1826" s="19"/>
    </row>
    <row r="1827" spans="1:6" ht="15" customHeight="1">
      <c r="A1827" s="19" t="s">
        <v>205</v>
      </c>
      <c r="B1827" s="19"/>
      <c r="C1827" s="19"/>
      <c r="D1827" s="19"/>
      <c r="E1827" s="19"/>
      <c r="F1827" s="19"/>
    </row>
    <row r="1828" spans="1:6" ht="15" customHeight="1">
      <c r="A1828" s="19" t="s">
        <v>209</v>
      </c>
      <c r="B1828" s="19"/>
      <c r="C1828" s="19"/>
      <c r="D1828" s="19"/>
      <c r="E1828" s="19"/>
      <c r="F1828" s="19"/>
    </row>
    <row r="1829" spans="1:6" ht="15" customHeight="1">
      <c r="A1829" s="19" t="s">
        <v>211</v>
      </c>
      <c r="B1829" s="19"/>
      <c r="C1829" s="19"/>
      <c r="D1829" s="19"/>
      <c r="E1829" s="19"/>
      <c r="F1829" s="19"/>
    </row>
    <row r="1830" spans="1:6" ht="15" customHeight="1">
      <c r="A1830" s="19" t="s">
        <v>623</v>
      </c>
      <c r="B1830" s="19"/>
      <c r="C1830" s="19"/>
      <c r="D1830" s="19"/>
      <c r="E1830" s="19"/>
      <c r="F1830" s="19"/>
    </row>
    <row r="1831" spans="1:6" ht="15" customHeight="1">
      <c r="A1831" s="19" t="s">
        <v>240</v>
      </c>
      <c r="B1831" s="19"/>
      <c r="C1831" s="19"/>
      <c r="D1831" s="19"/>
      <c r="E1831" s="19"/>
      <c r="F1831" s="19"/>
    </row>
    <row r="1832" spans="1:6" ht="15" customHeight="1">
      <c r="A1832" s="19" t="s">
        <v>624</v>
      </c>
      <c r="B1832" s="19"/>
      <c r="C1832" s="19"/>
      <c r="D1832" s="19"/>
      <c r="E1832" s="19"/>
      <c r="F1832" s="19"/>
    </row>
    <row r="1833" spans="1:6" ht="15" customHeight="1">
      <c r="A1833" s="19" t="s">
        <v>625</v>
      </c>
      <c r="B1833" s="19"/>
      <c r="C1833" s="19"/>
      <c r="D1833" s="19"/>
      <c r="E1833" s="19"/>
      <c r="F1833" s="19"/>
    </row>
    <row r="1834" spans="1:6" ht="15" customHeight="1">
      <c r="A1834" s="19" t="s">
        <v>139</v>
      </c>
      <c r="B1834" s="19"/>
      <c r="C1834" s="19"/>
      <c r="D1834" s="19"/>
      <c r="E1834" s="19"/>
      <c r="F1834" s="19"/>
    </row>
    <row r="1835" spans="1:6" ht="15" customHeight="1">
      <c r="A1835" s="19" t="s">
        <v>626</v>
      </c>
      <c r="B1835" s="19"/>
      <c r="C1835" s="19"/>
      <c r="D1835" s="19"/>
      <c r="E1835" s="19"/>
      <c r="F1835" s="19"/>
    </row>
    <row r="1836" spans="1:6" ht="15" customHeight="1">
      <c r="A1836" s="19" t="s">
        <v>144</v>
      </c>
      <c r="B1836" s="19"/>
      <c r="C1836" s="19"/>
      <c r="D1836" s="19"/>
      <c r="E1836" s="19"/>
      <c r="F1836" s="19"/>
    </row>
    <row r="1837" spans="1:6" ht="15" customHeight="1">
      <c r="A1837" s="19" t="s">
        <v>512</v>
      </c>
      <c r="B1837" s="19"/>
      <c r="C1837" s="19"/>
      <c r="D1837" s="19"/>
      <c r="E1837" s="19"/>
      <c r="F1837" s="19"/>
    </row>
    <row r="1838" spans="1:6" ht="15" customHeight="1">
      <c r="A1838" s="19" t="s">
        <v>370</v>
      </c>
      <c r="B1838" s="19"/>
      <c r="C1838" s="19"/>
      <c r="D1838" s="19"/>
      <c r="E1838" s="19"/>
      <c r="F1838" s="19"/>
    </row>
    <row r="1839" spans="1:6" ht="15" customHeight="1">
      <c r="A1839" s="19" t="s">
        <v>281</v>
      </c>
      <c r="B1839" s="19"/>
      <c r="C1839" s="19"/>
      <c r="D1839" s="19"/>
      <c r="E1839" s="19"/>
      <c r="F1839" s="19"/>
    </row>
    <row r="1840" spans="1:6" ht="15" customHeight="1">
      <c r="A1840" s="19" t="s">
        <v>436</v>
      </c>
      <c r="B1840" s="19"/>
      <c r="C1840" s="19"/>
      <c r="D1840" s="19"/>
      <c r="E1840" s="19"/>
      <c r="F1840" s="19"/>
    </row>
    <row r="1841" spans="1:6" ht="15" customHeight="1">
      <c r="A1841" s="19" t="s">
        <v>283</v>
      </c>
      <c r="B1841" s="19"/>
      <c r="C1841" s="19"/>
      <c r="D1841" s="19"/>
      <c r="E1841" s="19"/>
      <c r="F1841" s="19"/>
    </row>
    <row r="1842" spans="1:6" ht="15" customHeight="1">
      <c r="A1842" s="19" t="s">
        <v>416</v>
      </c>
      <c r="B1842" s="19"/>
      <c r="C1842" s="19"/>
      <c r="D1842" s="19"/>
      <c r="E1842" s="19"/>
      <c r="F1842" s="19"/>
    </row>
    <row r="1843" spans="1:6" ht="15" customHeight="1">
      <c r="A1843" s="19" t="s">
        <v>417</v>
      </c>
      <c r="B1843" s="19"/>
      <c r="C1843" s="19"/>
      <c r="D1843" s="19"/>
      <c r="E1843" s="19"/>
      <c r="F1843" s="19"/>
    </row>
    <row r="1844" spans="1:6" ht="15" customHeight="1">
      <c r="A1844" s="19" t="s">
        <v>627</v>
      </c>
      <c r="B1844" s="19"/>
      <c r="C1844" s="19"/>
      <c r="D1844" s="19"/>
      <c r="E1844" s="19"/>
      <c r="F1844" s="19"/>
    </row>
    <row r="1845" spans="1:6" ht="15" customHeight="1">
      <c r="A1845" s="19" t="s">
        <v>287</v>
      </c>
      <c r="B1845" s="19"/>
      <c r="C1845" s="19"/>
      <c r="D1845" s="19"/>
      <c r="E1845" s="19"/>
      <c r="F1845" s="19"/>
    </row>
    <row r="1846" spans="1:6" ht="15" customHeight="1">
      <c r="A1846" s="19" t="s">
        <v>628</v>
      </c>
      <c r="B1846" s="19"/>
      <c r="C1846" s="19"/>
      <c r="D1846" s="19"/>
      <c r="E1846" s="19"/>
      <c r="F1846" s="19"/>
    </row>
    <row r="1847" spans="1:6" ht="15" customHeight="1">
      <c r="A1847" s="19" t="s">
        <v>401</v>
      </c>
      <c r="B1847" s="19"/>
      <c r="C1847" s="19"/>
      <c r="D1847" s="19"/>
      <c r="E1847" s="19"/>
      <c r="F1847" s="19"/>
    </row>
    <row r="1848" spans="1:6" ht="15" customHeight="1">
      <c r="A1848" s="19" t="s">
        <v>629</v>
      </c>
      <c r="B1848" s="19"/>
      <c r="C1848" s="19"/>
      <c r="D1848" s="19"/>
      <c r="E1848" s="19"/>
      <c r="F1848" s="19"/>
    </row>
    <row r="1849" spans="1:6" ht="15" customHeight="1">
      <c r="A1849" s="19" t="s">
        <v>630</v>
      </c>
      <c r="B1849" s="19"/>
      <c r="C1849" s="19"/>
      <c r="D1849" s="19"/>
      <c r="E1849" s="19"/>
      <c r="F1849" s="19"/>
    </row>
    <row r="1850" spans="1:6" ht="15" customHeight="1">
      <c r="A1850" s="19" t="s">
        <v>631</v>
      </c>
      <c r="B1850" s="19"/>
      <c r="C1850" s="19"/>
      <c r="D1850" s="19"/>
      <c r="E1850" s="19"/>
      <c r="F1850" s="19"/>
    </row>
    <row r="1851" spans="1:6" ht="15" customHeight="1">
      <c r="A1851" s="19" t="s">
        <v>177</v>
      </c>
      <c r="B1851" s="19"/>
      <c r="C1851" s="19"/>
      <c r="D1851" s="19"/>
      <c r="E1851" s="19"/>
      <c r="F1851" s="19"/>
    </row>
    <row r="1852" spans="1:6" ht="15" customHeight="1">
      <c r="A1852" s="19" t="s">
        <v>179</v>
      </c>
      <c r="B1852" s="19"/>
      <c r="C1852" s="19"/>
      <c r="D1852" s="19"/>
      <c r="E1852" s="19"/>
      <c r="F1852" s="19"/>
    </row>
    <row r="1853" spans="1:6" ht="15" customHeight="1">
      <c r="A1853" s="19" t="s">
        <v>181</v>
      </c>
      <c r="B1853" s="19"/>
      <c r="C1853" s="19"/>
      <c r="D1853" s="19"/>
      <c r="E1853" s="19"/>
      <c r="F1853" s="19"/>
    </row>
    <row r="1854" spans="1:6" ht="15" customHeight="1">
      <c r="A1854" s="19" t="s">
        <v>405</v>
      </c>
      <c r="B1854" s="19"/>
      <c r="C1854" s="19"/>
      <c r="D1854" s="19"/>
      <c r="E1854" s="19"/>
      <c r="F1854" s="19"/>
    </row>
    <row r="1855" spans="1:6" ht="15" customHeight="1">
      <c r="A1855" s="19" t="s">
        <v>185</v>
      </c>
      <c r="B1855" s="19"/>
      <c r="C1855" s="19"/>
      <c r="D1855" s="19"/>
      <c r="E1855" s="19"/>
      <c r="F1855" s="19"/>
    </row>
    <row r="1856" spans="1:6" ht="15" customHeight="1">
      <c r="A1856" s="19" t="s">
        <v>187</v>
      </c>
      <c r="B1856" s="19"/>
      <c r="C1856" s="19"/>
      <c r="D1856" s="19"/>
      <c r="E1856" s="19"/>
      <c r="F1856" s="19"/>
    </row>
    <row r="1857" spans="1:6" ht="15" customHeight="1">
      <c r="A1857" s="19" t="s">
        <v>363</v>
      </c>
      <c r="B1857" s="19"/>
      <c r="C1857" s="19"/>
      <c r="D1857" s="19"/>
      <c r="E1857" s="19"/>
      <c r="F1857" s="19"/>
    </row>
    <row r="1858" spans="1:6" ht="15" customHeight="1">
      <c r="A1858" s="19" t="s">
        <v>364</v>
      </c>
      <c r="B1858" s="19"/>
      <c r="C1858" s="19"/>
      <c r="D1858" s="19"/>
      <c r="E1858" s="19"/>
      <c r="F1858" s="19"/>
    </row>
    <row r="1859" spans="1:6" ht="15" customHeight="1">
      <c r="A1859" s="19" t="s">
        <v>330</v>
      </c>
      <c r="B1859" s="19"/>
      <c r="C1859" s="19"/>
      <c r="D1859" s="19"/>
      <c r="E1859" s="19"/>
      <c r="F1859" s="19"/>
    </row>
    <row r="1860" spans="1:6" ht="15" customHeight="1">
      <c r="A1860" s="19" t="s">
        <v>331</v>
      </c>
      <c r="B1860" s="19"/>
      <c r="C1860" s="19"/>
      <c r="D1860" s="19"/>
      <c r="E1860" s="19"/>
      <c r="F1860" s="19"/>
    </row>
    <row r="1861" spans="1:6" ht="15" customHeight="1">
      <c r="A1861" s="19" t="s">
        <v>312</v>
      </c>
      <c r="B1861" s="19"/>
      <c r="C1861" s="19"/>
      <c r="D1861" s="19"/>
      <c r="E1861" s="19"/>
      <c r="F1861" s="19"/>
    </row>
    <row r="1862" spans="1:6" ht="15" customHeight="1">
      <c r="A1862" s="19" t="s">
        <v>313</v>
      </c>
      <c r="B1862" s="19"/>
      <c r="C1862" s="19"/>
      <c r="D1862" s="19"/>
      <c r="E1862" s="19"/>
      <c r="F1862" s="19"/>
    </row>
    <row r="1863" spans="1:6" ht="15" customHeight="1">
      <c r="A1863" s="19" t="s">
        <v>258</v>
      </c>
      <c r="B1863" s="19"/>
      <c r="C1863" s="19"/>
      <c r="D1863" s="19"/>
      <c r="E1863" s="19"/>
      <c r="F1863" s="19"/>
    </row>
    <row r="1864" spans="1:6" ht="15" customHeight="1">
      <c r="A1864" s="19" t="s">
        <v>259</v>
      </c>
      <c r="B1864" s="19"/>
      <c r="C1864" s="19"/>
      <c r="D1864" s="19"/>
      <c r="E1864" s="19"/>
      <c r="F1864" s="19"/>
    </row>
    <row r="1865" spans="1:6" ht="15" customHeight="1">
      <c r="A1865" s="19" t="s">
        <v>237</v>
      </c>
      <c r="B1865" s="19"/>
      <c r="C1865" s="19"/>
      <c r="D1865" s="19"/>
      <c r="E1865" s="19"/>
      <c r="F1865" s="19"/>
    </row>
    <row r="1866" spans="1:6" ht="15" customHeight="1">
      <c r="A1866" s="19" t="s">
        <v>238</v>
      </c>
      <c r="B1866" s="19"/>
      <c r="C1866" s="19"/>
      <c r="D1866" s="19"/>
      <c r="E1866" s="19"/>
      <c r="F1866" s="19"/>
    </row>
    <row r="1867" spans="1:6" ht="15" customHeight="1">
      <c r="A1867" s="19" t="s">
        <v>205</v>
      </c>
      <c r="B1867" s="19"/>
      <c r="C1867" s="19"/>
      <c r="D1867" s="19"/>
      <c r="E1867" s="19"/>
      <c r="F1867" s="19"/>
    </row>
    <row r="1868" spans="1:6" ht="15" customHeight="1">
      <c r="A1868" s="19" t="s">
        <v>351</v>
      </c>
      <c r="B1868" s="19"/>
      <c r="C1868" s="19"/>
      <c r="D1868" s="19"/>
      <c r="E1868" s="19"/>
      <c r="F1868" s="19"/>
    </row>
    <row r="1869" spans="1:6" ht="15" customHeight="1">
      <c r="A1869" s="19" t="s">
        <v>209</v>
      </c>
      <c r="B1869" s="19"/>
      <c r="C1869" s="19"/>
      <c r="D1869" s="19"/>
      <c r="E1869" s="19"/>
      <c r="F1869" s="19"/>
    </row>
    <row r="1870" spans="1:6" ht="15" customHeight="1">
      <c r="A1870" s="19" t="s">
        <v>211</v>
      </c>
      <c r="B1870" s="19"/>
      <c r="C1870" s="19"/>
      <c r="D1870" s="19"/>
      <c r="E1870" s="19"/>
      <c r="F1870" s="19"/>
    </row>
    <row r="1871" spans="1:6" ht="15" customHeight="1">
      <c r="A1871" s="19" t="s">
        <v>632</v>
      </c>
      <c r="B1871" s="19"/>
      <c r="C1871" s="19"/>
      <c r="D1871" s="19"/>
      <c r="E1871" s="19"/>
      <c r="F1871" s="19"/>
    </row>
    <row r="1872" spans="1:6" ht="15" customHeight="1">
      <c r="A1872" s="19" t="s">
        <v>240</v>
      </c>
      <c r="B1872" s="19"/>
      <c r="C1872" s="19"/>
      <c r="D1872" s="19"/>
      <c r="E1872" s="19"/>
      <c r="F1872" s="19"/>
    </row>
    <row r="1873" spans="1:6" ht="15" customHeight="1">
      <c r="A1873" s="19" t="s">
        <v>633</v>
      </c>
      <c r="B1873" s="19"/>
      <c r="C1873" s="19"/>
      <c r="D1873" s="19"/>
      <c r="E1873" s="19"/>
      <c r="F1873" s="19"/>
    </row>
    <row r="1874" spans="1:6" ht="15" customHeight="1">
      <c r="A1874" s="19" t="s">
        <v>634</v>
      </c>
      <c r="B1874" s="19"/>
      <c r="C1874" s="19"/>
      <c r="D1874" s="19"/>
      <c r="E1874" s="19"/>
      <c r="F1874" s="19"/>
    </row>
    <row r="1875" spans="1:6" ht="15" customHeight="1">
      <c r="A1875" s="19" t="s">
        <v>345</v>
      </c>
      <c r="B1875" s="19"/>
      <c r="C1875" s="19"/>
      <c r="D1875" s="19"/>
      <c r="E1875" s="19"/>
      <c r="F1875" s="19"/>
    </row>
    <row r="1876" spans="1:6" ht="15" customHeight="1">
      <c r="A1876" s="19" t="s">
        <v>635</v>
      </c>
      <c r="B1876" s="19"/>
      <c r="C1876" s="19"/>
      <c r="D1876" s="19"/>
      <c r="E1876" s="19"/>
      <c r="F1876" s="19"/>
    </row>
    <row r="1877" spans="1:6" ht="15" customHeight="1">
      <c r="A1877" s="19" t="s">
        <v>144</v>
      </c>
      <c r="B1877" s="19"/>
      <c r="C1877" s="19"/>
      <c r="D1877" s="19"/>
      <c r="E1877" s="19"/>
      <c r="F1877" s="19"/>
    </row>
    <row r="1878" spans="1:6" ht="15" customHeight="1">
      <c r="A1878" s="19" t="s">
        <v>222</v>
      </c>
      <c r="B1878" s="19"/>
      <c r="C1878" s="19"/>
      <c r="D1878" s="19"/>
      <c r="E1878" s="19"/>
      <c r="F1878" s="19"/>
    </row>
    <row r="1879" spans="1:6" ht="15" customHeight="1">
      <c r="A1879" s="19" t="s">
        <v>223</v>
      </c>
      <c r="B1879" s="19"/>
      <c r="C1879" s="19"/>
      <c r="D1879" s="19"/>
      <c r="E1879" s="19"/>
      <c r="F1879" s="19"/>
    </row>
    <row r="1880" spans="1:6" ht="15" customHeight="1">
      <c r="A1880" s="19" t="s">
        <v>281</v>
      </c>
      <c r="B1880" s="19"/>
      <c r="C1880" s="19"/>
      <c r="D1880" s="19"/>
      <c r="E1880" s="19"/>
      <c r="F1880" s="19"/>
    </row>
    <row r="1881" spans="1:6" ht="15" customHeight="1">
      <c r="A1881" s="19" t="s">
        <v>358</v>
      </c>
      <c r="B1881" s="19"/>
      <c r="C1881" s="19"/>
      <c r="D1881" s="19"/>
      <c r="E1881" s="19"/>
      <c r="F1881" s="19"/>
    </row>
    <row r="1882" spans="1:6" ht="15" customHeight="1">
      <c r="A1882" s="19" t="s">
        <v>415</v>
      </c>
      <c r="B1882" s="19"/>
      <c r="C1882" s="19"/>
      <c r="D1882" s="19"/>
      <c r="E1882" s="19"/>
      <c r="F1882" s="19"/>
    </row>
    <row r="1883" spans="1:6" ht="15" customHeight="1">
      <c r="A1883" s="19" t="s">
        <v>416</v>
      </c>
      <c r="B1883" s="19"/>
      <c r="C1883" s="19"/>
      <c r="D1883" s="19"/>
      <c r="E1883" s="19"/>
      <c r="F1883" s="19"/>
    </row>
    <row r="1884" spans="1:6" ht="15" customHeight="1">
      <c r="A1884" s="19" t="s">
        <v>417</v>
      </c>
      <c r="B1884" s="19"/>
      <c r="C1884" s="19"/>
      <c r="D1884" s="19"/>
      <c r="E1884" s="19"/>
      <c r="F1884" s="19"/>
    </row>
    <row r="1885" spans="1:6" ht="15" customHeight="1">
      <c r="A1885" s="19" t="s">
        <v>552</v>
      </c>
      <c r="B1885" s="19"/>
      <c r="C1885" s="19"/>
      <c r="D1885" s="19"/>
      <c r="E1885" s="19"/>
      <c r="F1885" s="19"/>
    </row>
    <row r="1886" spans="1:6" ht="15" customHeight="1">
      <c r="A1886" s="19" t="s">
        <v>287</v>
      </c>
      <c r="B1886" s="19"/>
      <c r="C1886" s="19"/>
      <c r="D1886" s="19"/>
      <c r="E1886" s="19"/>
      <c r="F1886" s="19"/>
    </row>
    <row r="1887" spans="1:6" ht="15" customHeight="1">
      <c r="A1887" s="19" t="s">
        <v>577</v>
      </c>
      <c r="B1887" s="19"/>
      <c r="C1887" s="19"/>
      <c r="D1887" s="19"/>
      <c r="E1887" s="19"/>
      <c r="F1887" s="19"/>
    </row>
    <row r="1888" spans="1:6" ht="15" customHeight="1">
      <c r="A1888" s="19" t="s">
        <v>229</v>
      </c>
      <c r="B1888" s="19"/>
      <c r="C1888" s="19"/>
      <c r="D1888" s="19"/>
      <c r="E1888" s="19"/>
      <c r="F1888" s="19"/>
    </row>
    <row r="1889" spans="1:6" ht="15" customHeight="1">
      <c r="A1889" s="19" t="s">
        <v>636</v>
      </c>
      <c r="B1889" s="19"/>
      <c r="C1889" s="19"/>
      <c r="D1889" s="19"/>
      <c r="E1889" s="19"/>
      <c r="F1889" s="19"/>
    </row>
    <row r="1890" spans="1:6" ht="15" customHeight="1">
      <c r="A1890" s="19" t="s">
        <v>637</v>
      </c>
      <c r="B1890" s="19"/>
      <c r="C1890" s="19"/>
      <c r="D1890" s="19"/>
      <c r="E1890" s="19"/>
      <c r="F1890" s="19"/>
    </row>
    <row r="1891" spans="1:6" ht="15" customHeight="1">
      <c r="A1891" s="19" t="s">
        <v>638</v>
      </c>
      <c r="B1891" s="19"/>
      <c r="C1891" s="19"/>
      <c r="D1891" s="19"/>
      <c r="E1891" s="19"/>
      <c r="F1891" s="19"/>
    </row>
    <row r="1892" spans="1:6" ht="15" customHeight="1">
      <c r="A1892" s="19" t="s">
        <v>177</v>
      </c>
      <c r="B1892" s="19"/>
      <c r="C1892" s="19"/>
      <c r="D1892" s="19"/>
      <c r="E1892" s="19"/>
      <c r="F1892" s="19"/>
    </row>
    <row r="1893" spans="1:6" ht="15" customHeight="1">
      <c r="A1893" s="19" t="s">
        <v>179</v>
      </c>
      <c r="B1893" s="19"/>
      <c r="C1893" s="19"/>
      <c r="D1893" s="19"/>
      <c r="E1893" s="19"/>
      <c r="F1893" s="19"/>
    </row>
    <row r="1894" spans="1:6" ht="15" customHeight="1">
      <c r="A1894" s="19" t="s">
        <v>181</v>
      </c>
      <c r="B1894" s="19"/>
      <c r="C1894" s="19"/>
      <c r="D1894" s="19"/>
      <c r="E1894" s="19"/>
      <c r="F1894" s="19"/>
    </row>
    <row r="1895" spans="1:6" ht="15" customHeight="1">
      <c r="A1895" s="19" t="s">
        <v>183</v>
      </c>
      <c r="B1895" s="19"/>
      <c r="C1895" s="19"/>
      <c r="D1895" s="19"/>
      <c r="E1895" s="19"/>
      <c r="F1895" s="19"/>
    </row>
    <row r="1896" spans="1:6" ht="15" customHeight="1">
      <c r="A1896" s="19" t="s">
        <v>185</v>
      </c>
      <c r="B1896" s="19"/>
      <c r="C1896" s="19"/>
      <c r="D1896" s="19"/>
      <c r="E1896" s="19"/>
      <c r="F1896" s="19"/>
    </row>
    <row r="1897" spans="1:6" ht="15" customHeight="1">
      <c r="A1897" s="19" t="s">
        <v>187</v>
      </c>
      <c r="B1897" s="19"/>
      <c r="C1897" s="19"/>
      <c r="D1897" s="19"/>
      <c r="E1897" s="19"/>
      <c r="F1897" s="19"/>
    </row>
    <row r="1898" spans="1:6" ht="15" customHeight="1">
      <c r="A1898" s="19" t="s">
        <v>189</v>
      </c>
      <c r="B1898" s="19"/>
      <c r="C1898" s="19"/>
      <c r="D1898" s="19"/>
      <c r="E1898" s="19"/>
      <c r="F1898" s="19"/>
    </row>
    <row r="1899" spans="1:6" ht="15" customHeight="1">
      <c r="A1899" s="19" t="s">
        <v>191</v>
      </c>
      <c r="B1899" s="19"/>
      <c r="C1899" s="19"/>
      <c r="D1899" s="19"/>
      <c r="E1899" s="19"/>
      <c r="F1899" s="19"/>
    </row>
    <row r="1900" spans="1:6" ht="15" customHeight="1">
      <c r="A1900" s="19" t="s">
        <v>330</v>
      </c>
      <c r="B1900" s="19"/>
      <c r="C1900" s="19"/>
      <c r="D1900" s="19"/>
      <c r="E1900" s="19"/>
      <c r="F1900" s="19"/>
    </row>
    <row r="1901" spans="1:6" ht="15" customHeight="1">
      <c r="A1901" s="19" t="s">
        <v>331</v>
      </c>
      <c r="B1901" s="19"/>
      <c r="C1901" s="19"/>
      <c r="D1901" s="19"/>
      <c r="E1901" s="19"/>
      <c r="F1901" s="19"/>
    </row>
    <row r="1902" spans="1:6" ht="15" customHeight="1">
      <c r="A1902" s="19" t="s">
        <v>195</v>
      </c>
      <c r="B1902" s="19"/>
      <c r="C1902" s="19"/>
      <c r="D1902" s="19"/>
      <c r="E1902" s="19"/>
      <c r="F1902" s="19"/>
    </row>
    <row r="1903" spans="1:6" ht="15" customHeight="1">
      <c r="A1903" s="19" t="s">
        <v>197</v>
      </c>
      <c r="B1903" s="19"/>
      <c r="C1903" s="19"/>
      <c r="D1903" s="19"/>
      <c r="E1903" s="19"/>
      <c r="F1903" s="19"/>
    </row>
    <row r="1904" spans="1:6" ht="15" customHeight="1">
      <c r="A1904" s="19" t="s">
        <v>295</v>
      </c>
      <c r="B1904" s="19"/>
      <c r="C1904" s="19"/>
      <c r="D1904" s="19"/>
      <c r="E1904" s="19"/>
      <c r="F1904" s="19"/>
    </row>
    <row r="1905" spans="1:6" ht="15" customHeight="1">
      <c r="A1905" s="19" t="s">
        <v>296</v>
      </c>
      <c r="B1905" s="19"/>
      <c r="C1905" s="19"/>
      <c r="D1905" s="19"/>
      <c r="E1905" s="19"/>
      <c r="F1905" s="19"/>
    </row>
    <row r="1906" spans="1:6" ht="15" customHeight="1">
      <c r="A1906" s="19" t="s">
        <v>237</v>
      </c>
      <c r="B1906" s="19"/>
      <c r="C1906" s="19"/>
      <c r="D1906" s="19"/>
      <c r="E1906" s="19"/>
      <c r="F1906" s="19"/>
    </row>
    <row r="1907" spans="1:6" ht="15" customHeight="1">
      <c r="A1907" s="19" t="s">
        <v>238</v>
      </c>
      <c r="B1907" s="19"/>
      <c r="C1907" s="19"/>
      <c r="D1907" s="19"/>
      <c r="E1907" s="19"/>
      <c r="F1907" s="19"/>
    </row>
    <row r="1908" spans="1:6" ht="15" customHeight="1">
      <c r="A1908" s="19" t="s">
        <v>205</v>
      </c>
      <c r="B1908" s="19"/>
      <c r="C1908" s="19"/>
      <c r="D1908" s="19"/>
      <c r="E1908" s="19"/>
      <c r="F1908" s="19"/>
    </row>
    <row r="1909" spans="1:6" ht="15" customHeight="1">
      <c r="A1909" s="19" t="s">
        <v>590</v>
      </c>
      <c r="B1909" s="19"/>
      <c r="C1909" s="19"/>
      <c r="D1909" s="19"/>
      <c r="E1909" s="19"/>
      <c r="F1909" s="19"/>
    </row>
    <row r="1910" spans="1:6" ht="15" customHeight="1">
      <c r="A1910" s="19" t="s">
        <v>209</v>
      </c>
      <c r="B1910" s="19"/>
      <c r="C1910" s="19"/>
      <c r="D1910" s="19"/>
      <c r="E1910" s="19"/>
      <c r="F1910" s="19"/>
    </row>
    <row r="1911" spans="1:6" ht="15" customHeight="1">
      <c r="A1911" s="19" t="s">
        <v>211</v>
      </c>
      <c r="B1911" s="19"/>
      <c r="C1911" s="19"/>
      <c r="D1911" s="19"/>
      <c r="E1911" s="19"/>
      <c r="F1911" s="19"/>
    </row>
    <row r="1912" spans="1:6" ht="15" customHeight="1">
      <c r="A1912" s="19" t="s">
        <v>530</v>
      </c>
      <c r="B1912" s="19"/>
      <c r="C1912" s="19"/>
      <c r="D1912" s="19"/>
      <c r="E1912" s="19"/>
      <c r="F1912" s="19"/>
    </row>
    <row r="1913" spans="1:6" ht="15" customHeight="1">
      <c r="A1913" s="19" t="s">
        <v>240</v>
      </c>
      <c r="B1913" s="19"/>
      <c r="C1913" s="19"/>
      <c r="D1913" s="19"/>
      <c r="E1913" s="19"/>
      <c r="F1913" s="19"/>
    </row>
    <row r="1914" spans="1:6" ht="15" customHeight="1">
      <c r="A1914" s="19" t="s">
        <v>639</v>
      </c>
      <c r="B1914" s="19"/>
      <c r="C1914" s="19"/>
      <c r="D1914" s="19"/>
      <c r="E1914" s="19"/>
      <c r="F1914" s="19"/>
    </row>
    <row r="1915" spans="1:6" ht="15" customHeight="1">
      <c r="A1915" s="19" t="s">
        <v>640</v>
      </c>
      <c r="B1915" s="19"/>
      <c r="C1915" s="19"/>
      <c r="D1915" s="19"/>
      <c r="E1915" s="19"/>
      <c r="F1915" s="19"/>
    </row>
    <row r="1916" spans="1:6" ht="15" customHeight="1">
      <c r="A1916" s="19" t="s">
        <v>278</v>
      </c>
      <c r="B1916" s="19"/>
      <c r="C1916" s="19"/>
      <c r="D1916" s="19"/>
      <c r="E1916" s="19"/>
      <c r="F1916" s="19"/>
    </row>
    <row r="1917" spans="1:6" ht="15" customHeight="1">
      <c r="A1917" s="19" t="s">
        <v>641</v>
      </c>
      <c r="B1917" s="19"/>
      <c r="C1917" s="19"/>
      <c r="D1917" s="19"/>
      <c r="E1917" s="19"/>
      <c r="F1917" s="19"/>
    </row>
    <row r="1918" spans="1:6" ht="15" customHeight="1">
      <c r="A1918" s="19" t="s">
        <v>144</v>
      </c>
      <c r="B1918" s="19"/>
      <c r="C1918" s="19"/>
      <c r="D1918" s="19"/>
      <c r="E1918" s="19"/>
      <c r="F1918" s="19"/>
    </row>
    <row r="1919" spans="1:6" ht="15" customHeight="1">
      <c r="A1919" s="19" t="s">
        <v>222</v>
      </c>
      <c r="B1919" s="19"/>
      <c r="C1919" s="19"/>
      <c r="D1919" s="19"/>
      <c r="E1919" s="19"/>
      <c r="F1919" s="19"/>
    </row>
    <row r="1920" spans="1:6" ht="15" customHeight="1">
      <c r="A1920" s="19" t="s">
        <v>370</v>
      </c>
      <c r="B1920" s="19"/>
      <c r="C1920" s="19"/>
      <c r="D1920" s="19"/>
      <c r="E1920" s="19"/>
      <c r="F1920" s="19"/>
    </row>
    <row r="1921" spans="1:6" ht="15" customHeight="1">
      <c r="A1921" s="19" t="s">
        <v>281</v>
      </c>
      <c r="B1921" s="19"/>
      <c r="C1921" s="19"/>
      <c r="D1921" s="19"/>
      <c r="E1921" s="19"/>
      <c r="F1921" s="19"/>
    </row>
    <row r="1922" spans="1:6" ht="15" customHeight="1">
      <c r="A1922" s="19" t="s">
        <v>282</v>
      </c>
      <c r="B1922" s="19"/>
      <c r="C1922" s="19"/>
      <c r="D1922" s="19"/>
      <c r="E1922" s="19"/>
      <c r="F1922" s="19"/>
    </row>
    <row r="1923" spans="1:6" ht="15" customHeight="1">
      <c r="A1923" s="19" t="s">
        <v>415</v>
      </c>
      <c r="B1923" s="19"/>
      <c r="C1923" s="19"/>
      <c r="D1923" s="19"/>
      <c r="E1923" s="19"/>
      <c r="F1923" s="19"/>
    </row>
    <row r="1924" spans="1:6" ht="15" customHeight="1">
      <c r="A1924" s="19" t="s">
        <v>284</v>
      </c>
      <c r="B1924" s="19"/>
      <c r="C1924" s="19"/>
      <c r="D1924" s="19"/>
      <c r="E1924" s="19"/>
      <c r="F1924" s="19"/>
    </row>
    <row r="1925" spans="1:6" ht="15" customHeight="1">
      <c r="A1925" s="19" t="s">
        <v>551</v>
      </c>
      <c r="B1925" s="19"/>
      <c r="C1925" s="19"/>
      <c r="D1925" s="19"/>
      <c r="E1925" s="19"/>
      <c r="F1925" s="19"/>
    </row>
    <row r="1926" spans="1:6" ht="15" customHeight="1">
      <c r="A1926" s="19" t="s">
        <v>642</v>
      </c>
      <c r="B1926" s="19"/>
      <c r="C1926" s="19"/>
      <c r="D1926" s="19"/>
      <c r="E1926" s="19"/>
      <c r="F1926" s="19"/>
    </row>
    <row r="1927" spans="1:6" ht="15" customHeight="1">
      <c r="A1927" s="19" t="s">
        <v>287</v>
      </c>
      <c r="B1927" s="19"/>
      <c r="C1927" s="19"/>
      <c r="D1927" s="19"/>
      <c r="E1927" s="19"/>
      <c r="F1927" s="19"/>
    </row>
    <row r="1928" spans="1:6" ht="15" customHeight="1">
      <c r="A1928" s="19" t="s">
        <v>308</v>
      </c>
      <c r="B1928" s="19"/>
      <c r="C1928" s="19"/>
      <c r="D1928" s="19"/>
      <c r="E1928" s="19"/>
      <c r="F1928" s="19"/>
    </row>
    <row r="1929" spans="1:6" ht="15" customHeight="1">
      <c r="A1929" s="19" t="s">
        <v>439</v>
      </c>
      <c r="B1929" s="19"/>
      <c r="C1929" s="19"/>
      <c r="D1929" s="19"/>
      <c r="E1929" s="19"/>
      <c r="F1929" s="19"/>
    </row>
    <row r="1930" spans="1:6" ht="15" customHeight="1">
      <c r="A1930" s="19" t="s">
        <v>643</v>
      </c>
      <c r="B1930" s="19"/>
      <c r="C1930" s="19"/>
      <c r="D1930" s="19"/>
      <c r="E1930" s="19"/>
      <c r="F1930" s="19"/>
    </row>
    <row r="1931" spans="1:6" ht="15" customHeight="1">
      <c r="A1931" s="19" t="s">
        <v>644</v>
      </c>
      <c r="B1931" s="19"/>
      <c r="C1931" s="19"/>
      <c r="D1931" s="19"/>
      <c r="E1931" s="19"/>
      <c r="F1931" s="19"/>
    </row>
    <row r="1932" spans="1:6" ht="15" customHeight="1">
      <c r="A1932" s="19" t="s">
        <v>507</v>
      </c>
      <c r="B1932" s="19"/>
      <c r="C1932" s="19"/>
      <c r="D1932" s="19"/>
      <c r="E1932" s="19"/>
      <c r="F1932" s="19"/>
    </row>
    <row r="1933" spans="1:6" ht="15" customHeight="1">
      <c r="A1933" s="19" t="s">
        <v>177</v>
      </c>
      <c r="B1933" s="19"/>
      <c r="C1933" s="19"/>
      <c r="D1933" s="19"/>
      <c r="E1933" s="19"/>
      <c r="F1933" s="19"/>
    </row>
    <row r="1934" spans="1:6" ht="15" customHeight="1">
      <c r="A1934" s="19" t="s">
        <v>179</v>
      </c>
      <c r="B1934" s="19"/>
      <c r="C1934" s="19"/>
      <c r="D1934" s="19"/>
      <c r="E1934" s="19"/>
      <c r="F1934" s="19"/>
    </row>
    <row r="1935" spans="1:6" ht="15" customHeight="1">
      <c r="A1935" s="19" t="s">
        <v>181</v>
      </c>
      <c r="B1935" s="19"/>
      <c r="C1935" s="19"/>
      <c r="D1935" s="19"/>
      <c r="E1935" s="19"/>
      <c r="F1935" s="19"/>
    </row>
    <row r="1936" spans="1:6" ht="15" customHeight="1">
      <c r="A1936" s="19" t="s">
        <v>645</v>
      </c>
      <c r="B1936" s="19"/>
      <c r="C1936" s="19"/>
      <c r="D1936" s="19"/>
      <c r="E1936" s="19"/>
      <c r="F1936" s="19"/>
    </row>
    <row r="1937" spans="1:6" ht="15" customHeight="1">
      <c r="A1937" s="19" t="s">
        <v>185</v>
      </c>
      <c r="B1937" s="19"/>
      <c r="C1937" s="19"/>
      <c r="D1937" s="19"/>
      <c r="E1937" s="19"/>
      <c r="F1937" s="19"/>
    </row>
    <row r="1938" spans="1:6" ht="15" customHeight="1">
      <c r="A1938" s="19" t="s">
        <v>187</v>
      </c>
      <c r="B1938" s="19"/>
      <c r="C1938" s="19"/>
      <c r="D1938" s="19"/>
      <c r="E1938" s="19"/>
      <c r="F1938" s="19"/>
    </row>
    <row r="1939" spans="1:6" ht="15" customHeight="1">
      <c r="A1939" s="19" t="s">
        <v>611</v>
      </c>
      <c r="B1939" s="19"/>
      <c r="C1939" s="19"/>
      <c r="D1939" s="19"/>
      <c r="E1939" s="19"/>
      <c r="F1939" s="19"/>
    </row>
    <row r="1940" spans="1:6" ht="15" customHeight="1">
      <c r="A1940" s="19" t="s">
        <v>612</v>
      </c>
      <c r="B1940" s="19"/>
      <c r="C1940" s="19"/>
      <c r="D1940" s="19"/>
      <c r="E1940" s="19"/>
      <c r="F1940" s="19"/>
    </row>
    <row r="1941" spans="1:6" ht="15" customHeight="1">
      <c r="A1941" s="19" t="s">
        <v>233</v>
      </c>
      <c r="B1941" s="19"/>
      <c r="C1941" s="19"/>
      <c r="D1941" s="19"/>
      <c r="E1941" s="19"/>
      <c r="F1941" s="19"/>
    </row>
    <row r="1942" spans="1:6" ht="15" customHeight="1">
      <c r="A1942" s="19" t="s">
        <v>234</v>
      </c>
      <c r="B1942" s="19"/>
      <c r="C1942" s="19"/>
      <c r="D1942" s="19"/>
      <c r="E1942" s="19"/>
      <c r="F1942" s="19"/>
    </row>
    <row r="1943" spans="1:6" ht="15" customHeight="1">
      <c r="A1943" s="19" t="s">
        <v>195</v>
      </c>
      <c r="B1943" s="19"/>
      <c r="C1943" s="19"/>
      <c r="D1943" s="19"/>
      <c r="E1943" s="19"/>
      <c r="F1943" s="19"/>
    </row>
    <row r="1944" spans="1:6" ht="15" customHeight="1">
      <c r="A1944" s="19" t="s">
        <v>197</v>
      </c>
      <c r="B1944" s="19"/>
      <c r="C1944" s="19"/>
      <c r="D1944" s="19"/>
      <c r="E1944" s="19"/>
      <c r="F1944" s="19"/>
    </row>
    <row r="1945" spans="1:6" ht="15" customHeight="1">
      <c r="A1945" s="19" t="s">
        <v>408</v>
      </c>
      <c r="B1945" s="19"/>
      <c r="C1945" s="19"/>
      <c r="D1945" s="19"/>
      <c r="E1945" s="19"/>
      <c r="F1945" s="19"/>
    </row>
    <row r="1946" spans="1:6" ht="15" customHeight="1">
      <c r="A1946" s="19" t="s">
        <v>409</v>
      </c>
      <c r="B1946" s="19"/>
      <c r="C1946" s="19"/>
      <c r="D1946" s="19"/>
      <c r="E1946" s="19"/>
      <c r="F1946" s="19"/>
    </row>
    <row r="1947" spans="1:6" ht="15" customHeight="1">
      <c r="A1947" s="19" t="s">
        <v>237</v>
      </c>
      <c r="B1947" s="19"/>
      <c r="C1947" s="19"/>
      <c r="D1947" s="19"/>
      <c r="E1947" s="19"/>
      <c r="F1947" s="19"/>
    </row>
    <row r="1948" spans="1:6" ht="15" customHeight="1">
      <c r="A1948" s="19" t="s">
        <v>238</v>
      </c>
      <c r="B1948" s="19"/>
      <c r="C1948" s="19"/>
      <c r="D1948" s="19"/>
      <c r="E1948" s="19"/>
      <c r="F1948" s="19"/>
    </row>
    <row r="1949" spans="1:6" ht="15" customHeight="1">
      <c r="A1949" s="19" t="s">
        <v>205</v>
      </c>
      <c r="B1949" s="19"/>
      <c r="C1949" s="19"/>
      <c r="D1949" s="19"/>
      <c r="E1949" s="19"/>
      <c r="F1949" s="19"/>
    </row>
    <row r="1950" spans="1:6" ht="15" customHeight="1">
      <c r="A1950" s="19" t="s">
        <v>209</v>
      </c>
      <c r="B1950" s="19"/>
      <c r="C1950" s="19"/>
      <c r="D1950" s="19"/>
      <c r="E1950" s="19"/>
      <c r="F1950" s="19"/>
    </row>
    <row r="1951" spans="1:6" ht="15" customHeight="1">
      <c r="A1951" s="19" t="s">
        <v>211</v>
      </c>
      <c r="B1951" s="19"/>
      <c r="C1951" s="19"/>
      <c r="D1951" s="19"/>
      <c r="E1951" s="19"/>
      <c r="F1951" s="19"/>
    </row>
    <row r="1952" spans="1:6" ht="15" customHeight="1">
      <c r="A1952" s="19" t="s">
        <v>547</v>
      </c>
      <c r="B1952" s="19"/>
      <c r="C1952" s="19"/>
      <c r="D1952" s="19"/>
      <c r="E1952" s="19"/>
      <c r="F1952" s="19"/>
    </row>
    <row r="1953" spans="1:6" ht="15" customHeight="1">
      <c r="A1953" s="19" t="s">
        <v>240</v>
      </c>
      <c r="B1953" s="19"/>
      <c r="C1953" s="19"/>
      <c r="D1953" s="19"/>
      <c r="E1953" s="19"/>
      <c r="F1953" s="19"/>
    </row>
    <row r="1954" spans="1:6" ht="15" customHeight="1">
      <c r="A1954" s="19" t="s">
        <v>646</v>
      </c>
      <c r="B1954" s="19"/>
      <c r="C1954" s="19"/>
      <c r="D1954" s="19"/>
      <c r="E1954" s="19"/>
      <c r="F1954" s="19"/>
    </row>
    <row r="1955" spans="1:6" ht="15" customHeight="1">
      <c r="A1955" s="19" t="s">
        <v>647</v>
      </c>
      <c r="B1955" s="19"/>
      <c r="C1955" s="19"/>
      <c r="D1955" s="19"/>
      <c r="E1955" s="19"/>
      <c r="F1955" s="19"/>
    </row>
    <row r="1956" spans="1:6" ht="15" customHeight="1">
      <c r="A1956" s="19" t="s">
        <v>278</v>
      </c>
      <c r="B1956" s="19"/>
      <c r="C1956" s="19"/>
      <c r="D1956" s="19"/>
      <c r="E1956" s="19"/>
      <c r="F1956" s="19"/>
    </row>
    <row r="1957" spans="1:6" ht="15" customHeight="1">
      <c r="A1957" s="19" t="s">
        <v>142</v>
      </c>
      <c r="B1957" s="19"/>
      <c r="C1957" s="19"/>
      <c r="D1957" s="19"/>
      <c r="E1957" s="19"/>
      <c r="F1957" s="19"/>
    </row>
    <row r="1958" spans="1:6" ht="15" customHeight="1">
      <c r="A1958" s="19" t="s">
        <v>144</v>
      </c>
      <c r="B1958" s="19"/>
      <c r="C1958" s="19"/>
      <c r="D1958" s="19"/>
      <c r="E1958" s="19"/>
      <c r="F1958" s="19"/>
    </row>
    <row r="1959" spans="1:6" ht="15" customHeight="1">
      <c r="A1959" s="19" t="s">
        <v>245</v>
      </c>
      <c r="B1959" s="19"/>
      <c r="C1959" s="19"/>
      <c r="D1959" s="19"/>
      <c r="E1959" s="19"/>
      <c r="F1959" s="19"/>
    </row>
    <row r="1960" spans="1:6" ht="15" customHeight="1">
      <c r="A1960" s="19" t="s">
        <v>370</v>
      </c>
      <c r="B1960" s="19"/>
      <c r="C1960" s="19"/>
      <c r="D1960" s="19"/>
      <c r="E1960" s="19"/>
      <c r="F1960" s="19"/>
    </row>
    <row r="1961" spans="1:6" ht="15" customHeight="1">
      <c r="A1961" s="19" t="s">
        <v>281</v>
      </c>
      <c r="B1961" s="19"/>
      <c r="C1961" s="19"/>
      <c r="D1961" s="19"/>
      <c r="E1961" s="19"/>
      <c r="F1961" s="19"/>
    </row>
    <row r="1962" spans="1:6" ht="15" customHeight="1">
      <c r="A1962" s="19" t="s">
        <v>320</v>
      </c>
      <c r="B1962" s="19"/>
      <c r="C1962" s="19"/>
      <c r="D1962" s="19"/>
      <c r="E1962" s="19"/>
      <c r="F1962" s="19"/>
    </row>
    <row r="1963" spans="1:6" ht="15" customHeight="1">
      <c r="A1963" s="19" t="s">
        <v>415</v>
      </c>
      <c r="B1963" s="19"/>
      <c r="C1963" s="19"/>
      <c r="D1963" s="19"/>
      <c r="E1963" s="19"/>
      <c r="F1963" s="19"/>
    </row>
    <row r="1964" spans="1:6" ht="15" customHeight="1">
      <c r="A1964" s="19" t="s">
        <v>225</v>
      </c>
      <c r="B1964" s="19"/>
      <c r="C1964" s="19"/>
      <c r="D1964" s="19"/>
      <c r="E1964" s="19"/>
      <c r="F1964" s="19"/>
    </row>
    <row r="1965" spans="1:6" ht="15" customHeight="1">
      <c r="A1965" s="19" t="s">
        <v>417</v>
      </c>
      <c r="B1965" s="19"/>
      <c r="C1965" s="19"/>
      <c r="D1965" s="19"/>
      <c r="E1965" s="19"/>
      <c r="F1965" s="19"/>
    </row>
    <row r="1966" spans="1:6" ht="15" customHeight="1">
      <c r="A1966" s="19" t="s">
        <v>642</v>
      </c>
      <c r="B1966" s="19"/>
      <c r="C1966" s="19"/>
      <c r="D1966" s="19"/>
      <c r="E1966" s="19"/>
      <c r="F1966" s="19"/>
    </row>
    <row r="1967" spans="1:6" ht="15" customHeight="1">
      <c r="A1967" s="19" t="s">
        <v>287</v>
      </c>
      <c r="B1967" s="19"/>
      <c r="C1967" s="19"/>
      <c r="D1967" s="19"/>
      <c r="E1967" s="19"/>
      <c r="F1967" s="19"/>
    </row>
    <row r="1968" spans="1:6" ht="15" customHeight="1">
      <c r="A1968" s="19" t="s">
        <v>619</v>
      </c>
      <c r="B1968" s="19"/>
      <c r="C1968" s="19"/>
      <c r="D1968" s="19"/>
      <c r="E1968" s="19"/>
      <c r="F1968" s="19"/>
    </row>
    <row r="1969" spans="1:6" ht="15" customHeight="1">
      <c r="A1969" s="19" t="s">
        <v>229</v>
      </c>
      <c r="B1969" s="19"/>
      <c r="C1969" s="19"/>
      <c r="D1969" s="19"/>
      <c r="E1969" s="19"/>
      <c r="F1969" s="19"/>
    </row>
    <row r="1970" spans="1:6" ht="15" customHeight="1">
      <c r="A1970" s="19" t="s">
        <v>648</v>
      </c>
      <c r="B1970" s="19"/>
      <c r="C1970" s="19"/>
      <c r="D1970" s="19"/>
      <c r="E1970" s="19"/>
      <c r="F1970" s="19"/>
    </row>
    <row r="1971" spans="1:6" ht="15" customHeight="1">
      <c r="A1971" s="19" t="s">
        <v>649</v>
      </c>
      <c r="B1971" s="19"/>
      <c r="C1971" s="19"/>
      <c r="D1971" s="19"/>
      <c r="E1971" s="19"/>
      <c r="F1971" s="19"/>
    </row>
    <row r="1972" spans="1:6" ht="15" customHeight="1">
      <c r="A1972" s="19" t="s">
        <v>622</v>
      </c>
      <c r="B1972" s="19"/>
      <c r="C1972" s="19"/>
      <c r="D1972" s="19"/>
      <c r="E1972" s="19"/>
      <c r="F1972" s="19"/>
    </row>
    <row r="1973" spans="1:6" ht="15" customHeight="1">
      <c r="A1973" s="19" t="s">
        <v>177</v>
      </c>
      <c r="B1973" s="19"/>
      <c r="C1973" s="19"/>
      <c r="D1973" s="19"/>
      <c r="E1973" s="19"/>
      <c r="F1973" s="19"/>
    </row>
    <row r="1974" spans="1:6" ht="15" customHeight="1">
      <c r="A1974" s="19" t="s">
        <v>179</v>
      </c>
      <c r="B1974" s="19"/>
      <c r="C1974" s="19"/>
      <c r="D1974" s="19"/>
      <c r="E1974" s="19"/>
      <c r="F1974" s="19"/>
    </row>
    <row r="1975" spans="1:6" ht="15" customHeight="1">
      <c r="A1975" s="19" t="s">
        <v>181</v>
      </c>
      <c r="B1975" s="19"/>
      <c r="C1975" s="19"/>
      <c r="D1975" s="19"/>
      <c r="E1975" s="19"/>
      <c r="F1975" s="19"/>
    </row>
    <row r="1976" spans="1:6" ht="15" customHeight="1">
      <c r="A1976" s="19" t="s">
        <v>645</v>
      </c>
      <c r="B1976" s="19"/>
      <c r="C1976" s="19"/>
      <c r="D1976" s="19"/>
      <c r="E1976" s="19"/>
      <c r="F1976" s="19"/>
    </row>
    <row r="1977" spans="1:6" ht="15" customHeight="1">
      <c r="A1977" s="19" t="s">
        <v>185</v>
      </c>
      <c r="B1977" s="19"/>
      <c r="C1977" s="19"/>
      <c r="D1977" s="19"/>
      <c r="E1977" s="19"/>
      <c r="F1977" s="19"/>
    </row>
    <row r="1978" spans="1:6" ht="15" customHeight="1">
      <c r="A1978" s="19" t="s">
        <v>187</v>
      </c>
      <c r="B1978" s="19"/>
      <c r="C1978" s="19"/>
      <c r="D1978" s="19"/>
      <c r="E1978" s="19"/>
      <c r="F1978" s="19"/>
    </row>
    <row r="1979" spans="1:6" ht="15" customHeight="1">
      <c r="A1979" s="19" t="s">
        <v>189</v>
      </c>
      <c r="B1979" s="19"/>
      <c r="C1979" s="19"/>
      <c r="D1979" s="19"/>
      <c r="E1979" s="19"/>
      <c r="F1979" s="19"/>
    </row>
    <row r="1980" spans="1:6" ht="15" customHeight="1">
      <c r="A1980" s="19" t="s">
        <v>191</v>
      </c>
      <c r="B1980" s="19"/>
      <c r="C1980" s="19"/>
      <c r="D1980" s="19"/>
      <c r="E1980" s="19"/>
      <c r="F1980" s="19"/>
    </row>
    <row r="1981" spans="1:6" ht="15" customHeight="1">
      <c r="A1981" s="19" t="s">
        <v>330</v>
      </c>
      <c r="B1981" s="19"/>
      <c r="C1981" s="19"/>
      <c r="D1981" s="19"/>
      <c r="E1981" s="19"/>
      <c r="F1981" s="19"/>
    </row>
    <row r="1982" spans="1:6" ht="15" customHeight="1">
      <c r="A1982" s="19" t="s">
        <v>331</v>
      </c>
      <c r="B1982" s="19"/>
      <c r="C1982" s="19"/>
      <c r="D1982" s="19"/>
      <c r="E1982" s="19"/>
      <c r="F1982" s="19"/>
    </row>
    <row r="1983" spans="1:6" ht="15" customHeight="1">
      <c r="A1983" s="19" t="s">
        <v>235</v>
      </c>
      <c r="B1983" s="19"/>
      <c r="C1983" s="19"/>
      <c r="D1983" s="19"/>
      <c r="E1983" s="19"/>
      <c r="F1983" s="19"/>
    </row>
    <row r="1984" spans="1:6" ht="15" customHeight="1">
      <c r="A1984" s="19" t="s">
        <v>236</v>
      </c>
      <c r="B1984" s="19"/>
      <c r="C1984" s="19"/>
      <c r="D1984" s="19"/>
      <c r="E1984" s="19"/>
      <c r="F1984" s="19"/>
    </row>
    <row r="1985" spans="1:6" ht="15" customHeight="1">
      <c r="A1985" s="19" t="s">
        <v>258</v>
      </c>
      <c r="B1985" s="19"/>
      <c r="C1985" s="19"/>
      <c r="D1985" s="19"/>
      <c r="E1985" s="19"/>
      <c r="F1985" s="19"/>
    </row>
    <row r="1986" spans="1:6" ht="15" customHeight="1">
      <c r="A1986" s="19" t="s">
        <v>259</v>
      </c>
      <c r="B1986" s="19"/>
      <c r="C1986" s="19"/>
      <c r="D1986" s="19"/>
      <c r="E1986" s="19"/>
      <c r="F1986" s="19"/>
    </row>
    <row r="1987" spans="1:6" ht="15" customHeight="1">
      <c r="A1987" s="19" t="s">
        <v>201</v>
      </c>
      <c r="B1987" s="19"/>
      <c r="C1987" s="19"/>
      <c r="D1987" s="19"/>
      <c r="E1987" s="19"/>
      <c r="F1987" s="19"/>
    </row>
    <row r="1988" spans="1:6" ht="15" customHeight="1">
      <c r="A1988" s="19" t="s">
        <v>298</v>
      </c>
      <c r="B1988" s="19"/>
      <c r="C1988" s="19"/>
      <c r="D1988" s="19"/>
      <c r="E1988" s="19"/>
      <c r="F1988" s="19"/>
    </row>
    <row r="1989" spans="1:6" ht="15" customHeight="1">
      <c r="A1989" s="19" t="s">
        <v>205</v>
      </c>
      <c r="B1989" s="19"/>
      <c r="C1989" s="19"/>
      <c r="D1989" s="19"/>
      <c r="E1989" s="19"/>
      <c r="F1989" s="19"/>
    </row>
    <row r="1990" spans="1:6" ht="15" customHeight="1">
      <c r="A1990" s="19" t="s">
        <v>209</v>
      </c>
      <c r="B1990" s="19"/>
      <c r="C1990" s="19"/>
      <c r="D1990" s="19"/>
      <c r="E1990" s="19"/>
      <c r="F1990" s="19"/>
    </row>
    <row r="1991" spans="1:6" ht="15" customHeight="1">
      <c r="A1991" s="19" t="s">
        <v>211</v>
      </c>
      <c r="B1991" s="19"/>
      <c r="C1991" s="19"/>
      <c r="D1991" s="19"/>
      <c r="E1991" s="19"/>
      <c r="F1991" s="19"/>
    </row>
    <row r="1992" spans="1:6" ht="15" customHeight="1">
      <c r="A1992" s="19" t="s">
        <v>650</v>
      </c>
      <c r="B1992" s="19"/>
      <c r="C1992" s="19"/>
      <c r="D1992" s="19"/>
      <c r="E1992" s="19"/>
      <c r="F1992" s="19"/>
    </row>
    <row r="1993" spans="1:6" ht="15" customHeight="1">
      <c r="A1993" s="19" t="s">
        <v>651</v>
      </c>
      <c r="B1993" s="19"/>
      <c r="C1993" s="19"/>
      <c r="D1993" s="19"/>
      <c r="E1993" s="19"/>
      <c r="F1993" s="19"/>
    </row>
    <row r="1994" spans="1:6" ht="15" customHeight="1">
      <c r="A1994" s="19" t="s">
        <v>652</v>
      </c>
      <c r="B1994" s="19"/>
      <c r="C1994" s="19"/>
      <c r="D1994" s="19"/>
      <c r="E1994" s="19"/>
      <c r="F1994" s="19"/>
    </row>
    <row r="1995" spans="1:6" ht="15" customHeight="1">
      <c r="A1995" s="19" t="s">
        <v>653</v>
      </c>
      <c r="B1995" s="19"/>
      <c r="C1995" s="19"/>
      <c r="D1995" s="19"/>
      <c r="E1995" s="19"/>
      <c r="F1995" s="19"/>
    </row>
    <row r="1996" spans="1:6" ht="15" customHeight="1">
      <c r="A1996" s="19" t="s">
        <v>345</v>
      </c>
      <c r="B1996" s="19"/>
      <c r="C1996" s="19"/>
      <c r="D1996" s="19"/>
      <c r="E1996" s="19"/>
      <c r="F1996" s="19"/>
    </row>
    <row r="1997" spans="1:6" ht="15" customHeight="1">
      <c r="A1997" s="19" t="s">
        <v>654</v>
      </c>
      <c r="B1997" s="19"/>
      <c r="C1997" s="19"/>
      <c r="D1997" s="19"/>
      <c r="E1997" s="19"/>
      <c r="F1997" s="19"/>
    </row>
    <row r="1998" spans="1:6" ht="15" customHeight="1">
      <c r="A1998" s="19" t="s">
        <v>144</v>
      </c>
      <c r="B1998" s="19"/>
      <c r="C1998" s="19"/>
      <c r="D1998" s="19"/>
      <c r="E1998" s="19"/>
      <c r="F1998" s="19"/>
    </row>
    <row r="1999" spans="1:6" ht="15" customHeight="1">
      <c r="A1999" s="19" t="s">
        <v>222</v>
      </c>
      <c r="B1999" s="19"/>
      <c r="C1999" s="19"/>
      <c r="D1999" s="19"/>
      <c r="E1999" s="19"/>
      <c r="F1999" s="19"/>
    </row>
    <row r="2000" spans="1:6" ht="15" customHeight="1">
      <c r="A2000" s="19" t="s">
        <v>370</v>
      </c>
      <c r="B2000" s="19"/>
      <c r="C2000" s="19"/>
      <c r="D2000" s="19"/>
      <c r="E2000" s="19"/>
      <c r="F2000" s="19"/>
    </row>
    <row r="2001" spans="1:6" ht="15" customHeight="1">
      <c r="A2001" s="19" t="s">
        <v>281</v>
      </c>
      <c r="B2001" s="19"/>
      <c r="C2001" s="19"/>
      <c r="D2001" s="19"/>
      <c r="E2001" s="19"/>
      <c r="F2001" s="19"/>
    </row>
    <row r="2002" spans="1:6" ht="15" customHeight="1">
      <c r="A2002" s="19" t="s">
        <v>282</v>
      </c>
      <c r="B2002" s="19"/>
      <c r="C2002" s="19"/>
      <c r="D2002" s="19"/>
      <c r="E2002" s="19"/>
      <c r="F2002" s="19"/>
    </row>
    <row r="2003" spans="1:6" ht="15" customHeight="1">
      <c r="A2003" s="19" t="s">
        <v>426</v>
      </c>
      <c r="B2003" s="19"/>
      <c r="C2003" s="19"/>
      <c r="D2003" s="19"/>
      <c r="E2003" s="19"/>
      <c r="F2003" s="19"/>
    </row>
    <row r="2004" spans="1:6" ht="15" customHeight="1">
      <c r="A2004" s="19" t="s">
        <v>480</v>
      </c>
      <c r="B2004" s="19"/>
      <c r="C2004" s="19"/>
      <c r="D2004" s="19"/>
      <c r="E2004" s="19"/>
      <c r="F2004" s="19"/>
    </row>
    <row r="2005" spans="1:6" ht="15" customHeight="1">
      <c r="A2005" s="19" t="s">
        <v>285</v>
      </c>
      <c r="B2005" s="19"/>
      <c r="C2005" s="19"/>
      <c r="D2005" s="19"/>
      <c r="E2005" s="19"/>
      <c r="F2005" s="19"/>
    </row>
    <row r="2006" spans="1:6" ht="15" customHeight="1">
      <c r="A2006" s="19" t="s">
        <v>227</v>
      </c>
      <c r="B2006" s="19"/>
      <c r="C2006" s="19"/>
      <c r="D2006" s="19"/>
      <c r="E2006" s="19"/>
      <c r="F2006" s="19"/>
    </row>
    <row r="2007" spans="1:6" ht="15" customHeight="1">
      <c r="A2007" s="19" t="s">
        <v>287</v>
      </c>
      <c r="B2007" s="19"/>
      <c r="C2007" s="19"/>
      <c r="D2007" s="19"/>
      <c r="E2007" s="19"/>
      <c r="F2007" s="19"/>
    </row>
    <row r="2008" spans="1:6" ht="15" customHeight="1">
      <c r="A2008" s="19" t="s">
        <v>308</v>
      </c>
      <c r="B2008" s="19"/>
      <c r="C2008" s="19"/>
      <c r="D2008" s="19"/>
      <c r="E2008" s="19"/>
      <c r="F2008" s="19"/>
    </row>
    <row r="2009" spans="1:6" ht="15" customHeight="1">
      <c r="A2009" s="19" t="s">
        <v>338</v>
      </c>
      <c r="B2009" s="19"/>
      <c r="C2009" s="19"/>
      <c r="D2009" s="19"/>
      <c r="E2009" s="19"/>
      <c r="F2009" s="19"/>
    </row>
    <row r="2010" spans="1:6" ht="15" customHeight="1">
      <c r="A2010" s="19" t="s">
        <v>537</v>
      </c>
      <c r="B2010" s="19"/>
      <c r="C2010" s="19"/>
      <c r="D2010" s="19"/>
      <c r="E2010" s="19"/>
      <c r="F2010" s="19"/>
    </row>
    <row r="2011" spans="1:6" ht="15" customHeight="1">
      <c r="A2011" s="19" t="s">
        <v>655</v>
      </c>
      <c r="B2011" s="19"/>
      <c r="C2011" s="19"/>
      <c r="D2011" s="19"/>
      <c r="E2011" s="19"/>
      <c r="F2011" s="19"/>
    </row>
    <row r="2012" spans="1:6" ht="15" customHeight="1">
      <c r="A2012" s="19" t="s">
        <v>656</v>
      </c>
      <c r="B2012" s="19"/>
      <c r="C2012" s="19"/>
      <c r="D2012" s="19"/>
      <c r="E2012" s="19"/>
      <c r="F2012" s="19"/>
    </row>
    <row r="2013" spans="1:6" ht="15" customHeight="1">
      <c r="A2013" s="19" t="s">
        <v>177</v>
      </c>
      <c r="B2013" s="19"/>
      <c r="C2013" s="19"/>
      <c r="D2013" s="19"/>
      <c r="E2013" s="19"/>
      <c r="F2013" s="19"/>
    </row>
    <row r="2014" spans="1:6" ht="15" customHeight="1">
      <c r="A2014" s="19" t="s">
        <v>179</v>
      </c>
      <c r="B2014" s="19"/>
      <c r="C2014" s="19"/>
      <c r="D2014" s="19"/>
      <c r="E2014" s="19"/>
      <c r="F2014" s="19"/>
    </row>
    <row r="2015" spans="1:6" ht="15" customHeight="1">
      <c r="A2015" s="19" t="s">
        <v>181</v>
      </c>
      <c r="B2015" s="19"/>
      <c r="C2015" s="19"/>
      <c r="D2015" s="19"/>
      <c r="E2015" s="19"/>
      <c r="F2015" s="19"/>
    </row>
    <row r="2016" spans="1:6" ht="15" customHeight="1">
      <c r="A2016" s="19" t="s">
        <v>405</v>
      </c>
      <c r="B2016" s="19"/>
      <c r="C2016" s="19"/>
      <c r="D2016" s="19"/>
      <c r="E2016" s="19"/>
      <c r="F2016" s="19"/>
    </row>
    <row r="2017" spans="1:6" ht="15" customHeight="1">
      <c r="A2017" s="19" t="s">
        <v>185</v>
      </c>
      <c r="B2017" s="19"/>
      <c r="C2017" s="19"/>
      <c r="D2017" s="19"/>
      <c r="E2017" s="19"/>
      <c r="F2017" s="19"/>
    </row>
    <row r="2018" spans="1:6" ht="15" customHeight="1">
      <c r="A2018" s="19" t="s">
        <v>187</v>
      </c>
      <c r="B2018" s="19"/>
      <c r="C2018" s="19"/>
      <c r="D2018" s="19"/>
      <c r="E2018" s="19"/>
      <c r="F2018" s="19"/>
    </row>
    <row r="2019" spans="1:6" ht="15" customHeight="1">
      <c r="A2019" s="19" t="s">
        <v>328</v>
      </c>
      <c r="B2019" s="19"/>
      <c r="C2019" s="19"/>
      <c r="D2019" s="19"/>
      <c r="E2019" s="19"/>
      <c r="F2019" s="19"/>
    </row>
    <row r="2020" spans="1:6" ht="15" customHeight="1">
      <c r="A2020" s="19" t="s">
        <v>329</v>
      </c>
      <c r="B2020" s="19"/>
      <c r="C2020" s="19"/>
      <c r="D2020" s="19"/>
      <c r="E2020" s="19"/>
      <c r="F2020" s="19"/>
    </row>
    <row r="2021" spans="1:6" ht="15" customHeight="1">
      <c r="A2021" s="19" t="s">
        <v>233</v>
      </c>
      <c r="B2021" s="19"/>
      <c r="C2021" s="19"/>
      <c r="D2021" s="19"/>
      <c r="E2021" s="19"/>
      <c r="F2021" s="19"/>
    </row>
    <row r="2022" spans="1:6" ht="15" customHeight="1">
      <c r="A2022" s="19" t="s">
        <v>234</v>
      </c>
      <c r="B2022" s="19"/>
      <c r="C2022" s="19"/>
      <c r="D2022" s="19"/>
      <c r="E2022" s="19"/>
      <c r="F2022" s="19"/>
    </row>
    <row r="2023" spans="1:6" ht="15" customHeight="1">
      <c r="A2023" s="19" t="s">
        <v>195</v>
      </c>
      <c r="B2023" s="19"/>
      <c r="C2023" s="19"/>
      <c r="D2023" s="19"/>
      <c r="E2023" s="19"/>
      <c r="F2023" s="19"/>
    </row>
    <row r="2024" spans="1:6" ht="15" customHeight="1">
      <c r="A2024" s="19" t="s">
        <v>197</v>
      </c>
      <c r="B2024" s="19"/>
      <c r="C2024" s="19"/>
      <c r="D2024" s="19"/>
      <c r="E2024" s="19"/>
      <c r="F2024" s="19"/>
    </row>
    <row r="2025" spans="1:6" ht="15" customHeight="1">
      <c r="A2025" s="19" t="s">
        <v>274</v>
      </c>
      <c r="B2025" s="19"/>
      <c r="C2025" s="19"/>
      <c r="D2025" s="19"/>
      <c r="E2025" s="19"/>
      <c r="F2025" s="19"/>
    </row>
    <row r="2026" spans="1:6" ht="15" customHeight="1">
      <c r="A2026" s="19" t="s">
        <v>275</v>
      </c>
      <c r="B2026" s="19"/>
      <c r="C2026" s="19"/>
      <c r="D2026" s="19"/>
      <c r="E2026" s="19"/>
      <c r="F2026" s="19"/>
    </row>
    <row r="2027" spans="1:6" ht="15" customHeight="1">
      <c r="A2027" s="19" t="s">
        <v>237</v>
      </c>
      <c r="B2027" s="19"/>
      <c r="C2027" s="19"/>
      <c r="D2027" s="19"/>
      <c r="E2027" s="19"/>
      <c r="F2027" s="19"/>
    </row>
    <row r="2028" spans="1:6" ht="15" customHeight="1">
      <c r="A2028" s="19" t="s">
        <v>238</v>
      </c>
      <c r="B2028" s="19"/>
      <c r="C2028" s="19"/>
      <c r="D2028" s="19"/>
      <c r="E2028" s="19"/>
      <c r="F2028" s="19"/>
    </row>
    <row r="2029" spans="1:6" ht="15" customHeight="1">
      <c r="A2029" s="19" t="s">
        <v>205</v>
      </c>
      <c r="B2029" s="19"/>
      <c r="C2029" s="19"/>
      <c r="D2029" s="19"/>
      <c r="E2029" s="19"/>
      <c r="F2029" s="19"/>
    </row>
    <row r="2030" spans="1:6" ht="15" customHeight="1">
      <c r="A2030" s="19" t="s">
        <v>657</v>
      </c>
      <c r="B2030" s="19"/>
      <c r="C2030" s="19"/>
      <c r="D2030" s="19"/>
      <c r="E2030" s="19"/>
      <c r="F2030" s="19"/>
    </row>
    <row r="2031" spans="1:6" ht="15" customHeight="1">
      <c r="A2031" s="19" t="s">
        <v>209</v>
      </c>
      <c r="B2031" s="19"/>
      <c r="C2031" s="19"/>
      <c r="D2031" s="19"/>
      <c r="E2031" s="19"/>
      <c r="F2031" s="19"/>
    </row>
    <row r="2032" spans="1:6" ht="15" customHeight="1">
      <c r="A2032" s="19" t="s">
        <v>211</v>
      </c>
      <c r="B2032" s="19"/>
      <c r="C2032" s="19"/>
      <c r="D2032" s="19"/>
      <c r="E2032" s="19"/>
      <c r="F2032" s="19"/>
    </row>
    <row r="2033" spans="1:6" ht="15" customHeight="1">
      <c r="A2033" s="19" t="s">
        <v>658</v>
      </c>
      <c r="B2033" s="19"/>
      <c r="C2033" s="19"/>
      <c r="D2033" s="19"/>
      <c r="E2033" s="19"/>
      <c r="F2033" s="19"/>
    </row>
    <row r="2034" spans="1:6" ht="15" customHeight="1">
      <c r="A2034" s="19" t="s">
        <v>332</v>
      </c>
      <c r="B2034" s="19"/>
      <c r="C2034" s="19"/>
      <c r="D2034" s="19"/>
      <c r="E2034" s="19"/>
      <c r="F2034" s="19"/>
    </row>
    <row r="2035" spans="1:6" ht="15" customHeight="1">
      <c r="A2035" s="19" t="s">
        <v>316</v>
      </c>
      <c r="B2035" s="19"/>
      <c r="C2035" s="19"/>
      <c r="D2035" s="19"/>
      <c r="E2035" s="19"/>
      <c r="F2035" s="19"/>
    </row>
    <row r="2036" spans="1:6" ht="15" customHeight="1">
      <c r="A2036" s="19" t="s">
        <v>317</v>
      </c>
      <c r="B2036" s="19"/>
      <c r="C2036" s="19"/>
      <c r="D2036" s="19"/>
      <c r="E2036" s="19"/>
      <c r="F2036" s="19"/>
    </row>
    <row r="2037" spans="1:6" ht="15" customHeight="1">
      <c r="A2037" s="19" t="s">
        <v>220</v>
      </c>
      <c r="B2037" s="19"/>
      <c r="C2037" s="19"/>
      <c r="D2037" s="19"/>
      <c r="E2037" s="19"/>
      <c r="F2037" s="19"/>
    </row>
    <row r="2038" spans="1:6" ht="15" customHeight="1">
      <c r="A2038" s="19" t="s">
        <v>659</v>
      </c>
      <c r="B2038" s="19"/>
      <c r="C2038" s="19"/>
      <c r="D2038" s="19"/>
      <c r="E2038" s="19"/>
      <c r="F2038" s="19"/>
    </row>
    <row r="2039" spans="1:6" ht="15" customHeight="1">
      <c r="A2039" s="19" t="s">
        <v>144</v>
      </c>
      <c r="B2039" s="19"/>
      <c r="C2039" s="19"/>
      <c r="D2039" s="19"/>
      <c r="E2039" s="19"/>
      <c r="F2039" s="19"/>
    </row>
    <row r="2040" spans="1:6" ht="15" customHeight="1">
      <c r="A2040" s="19" t="s">
        <v>280</v>
      </c>
      <c r="B2040" s="19"/>
      <c r="C2040" s="19"/>
      <c r="D2040" s="19"/>
      <c r="E2040" s="19"/>
      <c r="F2040" s="19"/>
    </row>
    <row r="2041" spans="1:6" ht="15" customHeight="1">
      <c r="A2041" s="19" t="s">
        <v>223</v>
      </c>
      <c r="B2041" s="19"/>
      <c r="C2041" s="19"/>
      <c r="D2041" s="19"/>
      <c r="E2041" s="19"/>
      <c r="F2041" s="19"/>
    </row>
    <row r="2042" spans="1:6" ht="15" customHeight="1">
      <c r="A2042" s="19" t="s">
        <v>319</v>
      </c>
      <c r="B2042" s="19"/>
      <c r="C2042" s="19"/>
      <c r="D2042" s="19"/>
      <c r="E2042" s="19"/>
      <c r="F2042" s="19"/>
    </row>
    <row r="2043" spans="1:6" ht="15" customHeight="1">
      <c r="A2043" s="19" t="s">
        <v>320</v>
      </c>
      <c r="B2043" s="19"/>
      <c r="C2043" s="19"/>
      <c r="D2043" s="19"/>
      <c r="E2043" s="19"/>
      <c r="F2043" s="19"/>
    </row>
    <row r="2044" spans="1:6" ht="15" customHeight="1">
      <c r="A2044" s="19" t="s">
        <v>321</v>
      </c>
      <c r="B2044" s="19"/>
      <c r="C2044" s="19"/>
      <c r="D2044" s="19"/>
      <c r="E2044" s="19"/>
      <c r="F2044" s="19"/>
    </row>
    <row r="2045" spans="1:6" ht="15" customHeight="1">
      <c r="A2045" s="19" t="s">
        <v>322</v>
      </c>
      <c r="B2045" s="19"/>
      <c r="C2045" s="19"/>
      <c r="D2045" s="19"/>
      <c r="E2045" s="19"/>
      <c r="F2045" s="19"/>
    </row>
    <row r="2046" spans="1:6" ht="15" customHeight="1">
      <c r="A2046" s="19" t="s">
        <v>285</v>
      </c>
      <c r="B2046" s="19"/>
      <c r="C2046" s="19"/>
      <c r="D2046" s="19"/>
      <c r="E2046" s="19"/>
      <c r="F2046" s="19"/>
    </row>
    <row r="2047" spans="1:6" ht="15" customHeight="1">
      <c r="A2047" s="19" t="s">
        <v>323</v>
      </c>
      <c r="B2047" s="19"/>
      <c r="C2047" s="19"/>
      <c r="D2047" s="19"/>
      <c r="E2047" s="19"/>
      <c r="F2047" s="19"/>
    </row>
    <row r="2048" spans="1:6" ht="15" customHeight="1">
      <c r="A2048" s="19" t="s">
        <v>287</v>
      </c>
      <c r="B2048" s="19"/>
      <c r="C2048" s="19"/>
      <c r="D2048" s="19"/>
      <c r="E2048" s="19"/>
      <c r="F2048" s="19"/>
    </row>
    <row r="2049" spans="1:6" ht="15" customHeight="1">
      <c r="A2049" s="19" t="s">
        <v>228</v>
      </c>
      <c r="B2049" s="19"/>
      <c r="C2049" s="19"/>
      <c r="D2049" s="19"/>
      <c r="E2049" s="19"/>
      <c r="F2049" s="19"/>
    </row>
    <row r="2050" spans="1:6" ht="15" customHeight="1">
      <c r="A2050" s="19" t="s">
        <v>169</v>
      </c>
      <c r="B2050" s="19"/>
      <c r="C2050" s="19"/>
      <c r="D2050" s="19"/>
      <c r="E2050" s="19"/>
      <c r="F2050" s="19"/>
    </row>
    <row r="2051" spans="1:6" ht="15" customHeight="1">
      <c r="A2051" s="19" t="s">
        <v>325</v>
      </c>
      <c r="B2051" s="19"/>
      <c r="C2051" s="19"/>
      <c r="D2051" s="19"/>
      <c r="E2051" s="19"/>
      <c r="F2051" s="19"/>
    </row>
    <row r="2052" spans="1:6" ht="15" customHeight="1">
      <c r="A2052" s="19" t="s">
        <v>326</v>
      </c>
      <c r="B2052" s="19"/>
      <c r="C2052" s="19"/>
      <c r="D2052" s="19"/>
      <c r="E2052" s="19"/>
      <c r="F2052" s="19"/>
    </row>
    <row r="2053" spans="1:6" ht="15" customHeight="1">
      <c r="A2053" s="19" t="s">
        <v>385</v>
      </c>
      <c r="B2053" s="19"/>
      <c r="C2053" s="19"/>
      <c r="D2053" s="19"/>
      <c r="E2053" s="19"/>
      <c r="F2053" s="19"/>
    </row>
    <row r="2054" spans="1:6" ht="15" customHeight="1">
      <c r="A2054" s="19" t="s">
        <v>177</v>
      </c>
      <c r="B2054" s="19"/>
      <c r="C2054" s="19"/>
      <c r="D2054" s="19"/>
      <c r="E2054" s="19"/>
      <c r="F2054" s="19"/>
    </row>
    <row r="2055" spans="1:6" ht="15" customHeight="1">
      <c r="A2055" s="19" t="s">
        <v>179</v>
      </c>
      <c r="B2055" s="19"/>
      <c r="C2055" s="19"/>
      <c r="D2055" s="19"/>
      <c r="E2055" s="19"/>
      <c r="F2055" s="19"/>
    </row>
    <row r="2056" spans="1:6" ht="15" customHeight="1">
      <c r="A2056" s="19" t="s">
        <v>181</v>
      </c>
      <c r="B2056" s="19"/>
      <c r="C2056" s="19"/>
      <c r="D2056" s="19"/>
      <c r="E2056" s="19"/>
      <c r="F2056" s="19"/>
    </row>
    <row r="2057" spans="1:6" ht="15" customHeight="1">
      <c r="A2057" s="19" t="s">
        <v>183</v>
      </c>
      <c r="B2057" s="19"/>
      <c r="C2057" s="19"/>
      <c r="D2057" s="19"/>
      <c r="E2057" s="19"/>
      <c r="F2057" s="19"/>
    </row>
    <row r="2058" spans="1:6" ht="15" customHeight="1">
      <c r="A2058" s="19" t="s">
        <v>185</v>
      </c>
      <c r="B2058" s="19"/>
      <c r="C2058" s="19"/>
      <c r="D2058" s="19"/>
      <c r="E2058" s="19"/>
      <c r="F2058" s="19"/>
    </row>
    <row r="2059" spans="1:6" ht="15" customHeight="1">
      <c r="A2059" s="19" t="s">
        <v>187</v>
      </c>
      <c r="B2059" s="19"/>
      <c r="C2059" s="19"/>
      <c r="D2059" s="19"/>
      <c r="E2059" s="19"/>
      <c r="F2059" s="19"/>
    </row>
    <row r="2060" spans="1:6" ht="15" customHeight="1">
      <c r="A2060" s="19" t="s">
        <v>328</v>
      </c>
      <c r="B2060" s="19"/>
      <c r="C2060" s="19"/>
      <c r="D2060" s="19"/>
      <c r="E2060" s="19"/>
      <c r="F2060" s="19"/>
    </row>
    <row r="2061" spans="1:6" ht="15" customHeight="1">
      <c r="A2061" s="19" t="s">
        <v>329</v>
      </c>
      <c r="B2061" s="19"/>
      <c r="C2061" s="19"/>
      <c r="D2061" s="19"/>
      <c r="E2061" s="19"/>
      <c r="F2061" s="19"/>
    </row>
    <row r="2062" spans="1:6" ht="15" customHeight="1">
      <c r="A2062" s="19" t="s">
        <v>330</v>
      </c>
      <c r="B2062" s="19"/>
      <c r="C2062" s="19"/>
      <c r="D2062" s="19"/>
      <c r="E2062" s="19"/>
      <c r="F2062" s="19"/>
    </row>
    <row r="2063" spans="1:6" ht="15" customHeight="1">
      <c r="A2063" s="19" t="s">
        <v>331</v>
      </c>
      <c r="B2063" s="19"/>
      <c r="C2063" s="19"/>
      <c r="D2063" s="19"/>
      <c r="E2063" s="19"/>
      <c r="F2063" s="19"/>
    </row>
    <row r="2064" spans="1:6" ht="15" customHeight="1">
      <c r="A2064" s="19" t="s">
        <v>235</v>
      </c>
      <c r="B2064" s="19"/>
      <c r="C2064" s="19"/>
      <c r="D2064" s="19"/>
      <c r="E2064" s="19"/>
      <c r="F2064" s="19"/>
    </row>
    <row r="2065" spans="1:6" ht="15" customHeight="1">
      <c r="A2065" s="19" t="s">
        <v>236</v>
      </c>
      <c r="B2065" s="19"/>
      <c r="C2065" s="19"/>
      <c r="D2065" s="19"/>
      <c r="E2065" s="19"/>
      <c r="F2065" s="19"/>
    </row>
    <row r="2066" spans="1:6" ht="15" customHeight="1">
      <c r="A2066" s="19" t="s">
        <v>295</v>
      </c>
      <c r="B2066" s="19"/>
      <c r="C2066" s="19"/>
      <c r="D2066" s="19"/>
      <c r="E2066" s="19"/>
      <c r="F2066" s="19"/>
    </row>
    <row r="2067" spans="1:6" ht="15" customHeight="1">
      <c r="A2067" s="19" t="s">
        <v>296</v>
      </c>
      <c r="B2067" s="19"/>
      <c r="C2067" s="19"/>
      <c r="D2067" s="19"/>
      <c r="E2067" s="19"/>
      <c r="F2067" s="19"/>
    </row>
    <row r="2068" spans="1:6" ht="15" customHeight="1">
      <c r="A2068" s="19" t="s">
        <v>237</v>
      </c>
      <c r="B2068" s="19"/>
      <c r="C2068" s="19"/>
      <c r="D2068" s="19"/>
      <c r="E2068" s="19"/>
      <c r="F2068" s="19"/>
    </row>
    <row r="2069" spans="1:6" ht="15" customHeight="1">
      <c r="A2069" s="19" t="s">
        <v>238</v>
      </c>
      <c r="B2069" s="19"/>
      <c r="C2069" s="19"/>
      <c r="D2069" s="19"/>
      <c r="E2069" s="19"/>
      <c r="F2069" s="19"/>
    </row>
    <row r="2070" spans="1:6" ht="15" customHeight="1">
      <c r="A2070" s="19" t="s">
        <v>205</v>
      </c>
      <c r="B2070" s="19"/>
      <c r="C2070" s="19"/>
      <c r="D2070" s="19"/>
      <c r="E2070" s="19"/>
      <c r="F2070" s="19"/>
    </row>
    <row r="2071" spans="1:6" ht="15" customHeight="1">
      <c r="A2071" s="19" t="s">
        <v>209</v>
      </c>
      <c r="B2071" s="19"/>
      <c r="C2071" s="19"/>
      <c r="D2071" s="19"/>
      <c r="E2071" s="19"/>
      <c r="F2071" s="19"/>
    </row>
    <row r="2072" spans="1:6" ht="15" customHeight="1">
      <c r="A2072" s="19" t="s">
        <v>211</v>
      </c>
      <c r="B2072" s="19"/>
      <c r="C2072" s="19"/>
      <c r="D2072" s="19"/>
      <c r="E2072" s="19"/>
      <c r="F2072" s="19"/>
    </row>
    <row r="2073" spans="1:6" ht="15" customHeight="1">
      <c r="A2073" s="19" t="s">
        <v>430</v>
      </c>
      <c r="B2073" s="19"/>
      <c r="C2073" s="19"/>
      <c r="D2073" s="19"/>
      <c r="E2073" s="19"/>
      <c r="F2073" s="19"/>
    </row>
    <row r="2074" spans="1:6" ht="15" customHeight="1">
      <c r="A2074" s="19" t="s">
        <v>332</v>
      </c>
      <c r="B2074" s="19"/>
      <c r="C2074" s="19"/>
      <c r="D2074" s="19"/>
      <c r="E2074" s="19"/>
      <c r="F2074" s="19"/>
    </row>
    <row r="2075" spans="1:6" ht="15" customHeight="1">
      <c r="A2075" s="19" t="s">
        <v>660</v>
      </c>
      <c r="B2075" s="19"/>
      <c r="C2075" s="19"/>
      <c r="D2075" s="19"/>
      <c r="E2075" s="19"/>
      <c r="F2075" s="19"/>
    </row>
    <row r="2076" spans="1:6" ht="15" customHeight="1">
      <c r="A2076" s="19" t="s">
        <v>661</v>
      </c>
      <c r="B2076" s="19"/>
      <c r="C2076" s="19"/>
      <c r="D2076" s="19"/>
      <c r="E2076" s="19"/>
      <c r="F2076" s="19"/>
    </row>
    <row r="2077" spans="1:6" ht="15" customHeight="1">
      <c r="A2077" s="19" t="s">
        <v>618</v>
      </c>
      <c r="B2077" s="19"/>
      <c r="C2077" s="19"/>
      <c r="D2077" s="19"/>
      <c r="E2077" s="19"/>
      <c r="F2077" s="19"/>
    </row>
    <row r="2078" spans="1:6" ht="15" customHeight="1">
      <c r="A2078" s="19" t="s">
        <v>662</v>
      </c>
      <c r="B2078" s="19"/>
      <c r="C2078" s="19"/>
      <c r="D2078" s="19"/>
      <c r="E2078" s="19"/>
      <c r="F2078" s="19"/>
    </row>
    <row r="2079" spans="1:6" ht="15" customHeight="1">
      <c r="A2079" s="19" t="s">
        <v>144</v>
      </c>
      <c r="B2079" s="19"/>
      <c r="C2079" s="19"/>
      <c r="D2079" s="19"/>
      <c r="E2079" s="19"/>
      <c r="F2079" s="19"/>
    </row>
    <row r="2080" spans="1:6" ht="15" customHeight="1">
      <c r="A2080" s="19" t="s">
        <v>245</v>
      </c>
      <c r="B2080" s="19"/>
      <c r="C2080" s="19"/>
      <c r="D2080" s="19"/>
      <c r="E2080" s="19"/>
      <c r="F2080" s="19"/>
    </row>
    <row r="2081" spans="1:6" ht="15" customHeight="1">
      <c r="A2081" s="19" t="s">
        <v>223</v>
      </c>
      <c r="B2081" s="19"/>
      <c r="C2081" s="19"/>
      <c r="D2081" s="19"/>
      <c r="E2081" s="19"/>
      <c r="F2081" s="19"/>
    </row>
    <row r="2082" spans="1:6" ht="15" customHeight="1">
      <c r="A2082" s="19" t="s">
        <v>281</v>
      </c>
      <c r="B2082" s="19"/>
      <c r="C2082" s="19"/>
      <c r="D2082" s="19"/>
      <c r="E2082" s="19"/>
      <c r="F2082" s="19"/>
    </row>
    <row r="2083" spans="1:6" ht="15" customHeight="1">
      <c r="A2083" s="19" t="s">
        <v>358</v>
      </c>
      <c r="B2083" s="19"/>
      <c r="C2083" s="19"/>
      <c r="D2083" s="19"/>
      <c r="E2083" s="19"/>
      <c r="F2083" s="19"/>
    </row>
    <row r="2084" spans="1:6" ht="15" customHeight="1">
      <c r="A2084" s="19" t="s">
        <v>283</v>
      </c>
      <c r="B2084" s="19"/>
      <c r="C2084" s="19"/>
      <c r="D2084" s="19"/>
      <c r="E2084" s="19"/>
      <c r="F2084" s="19"/>
    </row>
    <row r="2085" spans="1:6" ht="15" customHeight="1">
      <c r="A2085" s="19" t="s">
        <v>663</v>
      </c>
      <c r="B2085" s="19"/>
      <c r="C2085" s="19"/>
      <c r="D2085" s="19"/>
      <c r="E2085" s="19"/>
      <c r="F2085" s="19"/>
    </row>
    <row r="2086" spans="1:6" ht="15" customHeight="1">
      <c r="A2086" s="19" t="s">
        <v>664</v>
      </c>
      <c r="B2086" s="19"/>
      <c r="C2086" s="19"/>
      <c r="D2086" s="19"/>
      <c r="E2086" s="19"/>
      <c r="F2086" s="19"/>
    </row>
    <row r="2087" spans="1:6" ht="15" customHeight="1">
      <c r="A2087" s="19" t="s">
        <v>627</v>
      </c>
      <c r="B2087" s="19"/>
      <c r="C2087" s="19"/>
      <c r="D2087" s="19"/>
      <c r="E2087" s="19"/>
      <c r="F2087" s="19"/>
    </row>
    <row r="2088" spans="1:6" ht="15" customHeight="1">
      <c r="A2088" s="19" t="s">
        <v>287</v>
      </c>
      <c r="B2088" s="19"/>
      <c r="C2088" s="19"/>
      <c r="D2088" s="19"/>
      <c r="E2088" s="19"/>
      <c r="F2088" s="19"/>
    </row>
    <row r="2089" spans="1:6" ht="15" customHeight="1">
      <c r="A2089" s="19" t="s">
        <v>167</v>
      </c>
      <c r="B2089" s="19"/>
      <c r="C2089" s="19"/>
      <c r="D2089" s="19"/>
      <c r="E2089" s="19"/>
      <c r="F2089" s="19"/>
    </row>
    <row r="2090" spans="1:6" ht="15" customHeight="1">
      <c r="A2090" s="19" t="s">
        <v>338</v>
      </c>
      <c r="B2090" s="19"/>
      <c r="C2090" s="19"/>
      <c r="D2090" s="19"/>
      <c r="E2090" s="19"/>
      <c r="F2090" s="19"/>
    </row>
    <row r="2091" spans="1:6" ht="15" customHeight="1">
      <c r="A2091" s="19" t="s">
        <v>665</v>
      </c>
      <c r="B2091" s="19"/>
      <c r="C2091" s="19"/>
      <c r="D2091" s="19"/>
      <c r="E2091" s="19"/>
      <c r="F2091" s="19"/>
    </row>
    <row r="2092" spans="1:6" ht="15" customHeight="1">
      <c r="A2092" s="19" t="s">
        <v>666</v>
      </c>
      <c r="B2092" s="19"/>
      <c r="C2092" s="19"/>
      <c r="D2092" s="19"/>
      <c r="E2092" s="19"/>
      <c r="F2092" s="19"/>
    </row>
    <row r="2093" spans="1:6" ht="15" customHeight="1">
      <c r="A2093" s="19" t="s">
        <v>667</v>
      </c>
      <c r="B2093" s="19"/>
      <c r="C2093" s="19"/>
      <c r="D2093" s="19"/>
      <c r="E2093" s="19"/>
      <c r="F2093" s="19"/>
    </row>
    <row r="2094" spans="1:6" ht="15" customHeight="1">
      <c r="A2094" s="19" t="s">
        <v>177</v>
      </c>
      <c r="B2094" s="19"/>
      <c r="C2094" s="19"/>
      <c r="D2094" s="19"/>
      <c r="E2094" s="19"/>
      <c r="F2094" s="19"/>
    </row>
    <row r="2095" spans="1:6" ht="15" customHeight="1">
      <c r="A2095" s="19" t="s">
        <v>179</v>
      </c>
      <c r="B2095" s="19"/>
      <c r="C2095" s="19"/>
      <c r="D2095" s="19"/>
      <c r="E2095" s="19"/>
      <c r="F2095" s="19"/>
    </row>
    <row r="2096" spans="1:6" ht="15" customHeight="1">
      <c r="A2096" s="19" t="s">
        <v>181</v>
      </c>
      <c r="B2096" s="19"/>
      <c r="C2096" s="19"/>
      <c r="D2096" s="19"/>
      <c r="E2096" s="19"/>
      <c r="F2096" s="19"/>
    </row>
    <row r="2097" spans="1:6" ht="15" customHeight="1">
      <c r="A2097" s="19" t="s">
        <v>645</v>
      </c>
      <c r="B2097" s="19"/>
      <c r="C2097" s="19"/>
      <c r="D2097" s="19"/>
      <c r="E2097" s="19"/>
      <c r="F2097" s="19"/>
    </row>
    <row r="2098" spans="1:6" ht="15" customHeight="1">
      <c r="A2098" s="19" t="s">
        <v>185</v>
      </c>
      <c r="B2098" s="19"/>
      <c r="C2098" s="19"/>
      <c r="D2098" s="19"/>
      <c r="E2098" s="19"/>
      <c r="F2098" s="19"/>
    </row>
    <row r="2099" spans="1:6" ht="15" customHeight="1">
      <c r="A2099" s="19" t="s">
        <v>187</v>
      </c>
      <c r="B2099" s="19"/>
      <c r="C2099" s="19"/>
      <c r="D2099" s="19"/>
      <c r="E2099" s="19"/>
      <c r="F2099" s="19"/>
    </row>
    <row r="2100" spans="1:6" ht="15" customHeight="1">
      <c r="A2100" s="19" t="s">
        <v>540</v>
      </c>
      <c r="B2100" s="19"/>
      <c r="C2100" s="19"/>
      <c r="D2100" s="19"/>
      <c r="E2100" s="19"/>
      <c r="F2100" s="19"/>
    </row>
    <row r="2101" spans="1:6" ht="15" customHeight="1">
      <c r="A2101" s="19" t="s">
        <v>541</v>
      </c>
      <c r="B2101" s="19"/>
      <c r="C2101" s="19"/>
      <c r="D2101" s="19"/>
      <c r="E2101" s="19"/>
      <c r="F2101" s="19"/>
    </row>
    <row r="2102" spans="1:6" ht="15" customHeight="1">
      <c r="A2102" s="19" t="s">
        <v>233</v>
      </c>
      <c r="B2102" s="19"/>
      <c r="C2102" s="19"/>
      <c r="D2102" s="19"/>
      <c r="E2102" s="19"/>
      <c r="F2102" s="19"/>
    </row>
    <row r="2103" spans="1:6" ht="15" customHeight="1">
      <c r="A2103" s="19" t="s">
        <v>234</v>
      </c>
      <c r="B2103" s="19"/>
      <c r="C2103" s="19"/>
      <c r="D2103" s="19"/>
      <c r="E2103" s="19"/>
      <c r="F2103" s="19"/>
    </row>
    <row r="2104" spans="1:6" ht="15" customHeight="1">
      <c r="A2104" s="19" t="s">
        <v>195</v>
      </c>
      <c r="B2104" s="19"/>
      <c r="C2104" s="19"/>
      <c r="D2104" s="19"/>
      <c r="E2104" s="19"/>
      <c r="F2104" s="19"/>
    </row>
    <row r="2105" spans="1:6" ht="15" customHeight="1">
      <c r="A2105" s="19" t="s">
        <v>197</v>
      </c>
      <c r="B2105" s="19"/>
      <c r="C2105" s="19"/>
      <c r="D2105" s="19"/>
      <c r="E2105" s="19"/>
      <c r="F2105" s="19"/>
    </row>
    <row r="2106" spans="1:6" ht="15" customHeight="1">
      <c r="A2106" s="19" t="s">
        <v>274</v>
      </c>
      <c r="B2106" s="19"/>
      <c r="C2106" s="19"/>
      <c r="D2106" s="19"/>
      <c r="E2106" s="19"/>
      <c r="F2106" s="19"/>
    </row>
    <row r="2107" spans="1:6" ht="15" customHeight="1">
      <c r="A2107" s="19" t="s">
        <v>275</v>
      </c>
      <c r="B2107" s="19"/>
      <c r="C2107" s="19"/>
      <c r="D2107" s="19"/>
      <c r="E2107" s="19"/>
      <c r="F2107" s="19"/>
    </row>
    <row r="2108" spans="1:6" ht="15" customHeight="1">
      <c r="A2108" s="19" t="s">
        <v>237</v>
      </c>
      <c r="B2108" s="19"/>
      <c r="C2108" s="19"/>
      <c r="D2108" s="19"/>
      <c r="E2108" s="19"/>
      <c r="F2108" s="19"/>
    </row>
    <row r="2109" spans="1:6" ht="15" customHeight="1">
      <c r="A2109" s="19" t="s">
        <v>238</v>
      </c>
      <c r="B2109" s="19"/>
      <c r="C2109" s="19"/>
      <c r="D2109" s="19"/>
      <c r="E2109" s="19"/>
      <c r="F2109" s="19"/>
    </row>
    <row r="2110" spans="1:6" ht="15" customHeight="1">
      <c r="A2110" s="19" t="s">
        <v>205</v>
      </c>
      <c r="B2110" s="19"/>
      <c r="C2110" s="19"/>
      <c r="D2110" s="19"/>
      <c r="E2110" s="19"/>
      <c r="F2110" s="19"/>
    </row>
    <row r="2111" spans="1:6" ht="15" customHeight="1">
      <c r="A2111" s="19" t="s">
        <v>209</v>
      </c>
      <c r="B2111" s="19"/>
      <c r="C2111" s="19"/>
      <c r="D2111" s="19"/>
      <c r="E2111" s="19"/>
      <c r="F2111" s="19"/>
    </row>
    <row r="2112" spans="1:6" ht="15" customHeight="1">
      <c r="A2112" s="19" t="s">
        <v>211</v>
      </c>
      <c r="B2112" s="19"/>
      <c r="C2112" s="19"/>
      <c r="D2112" s="19"/>
      <c r="E2112" s="19"/>
      <c r="F2112" s="19"/>
    </row>
    <row r="2113" spans="1:6" ht="15" customHeight="1">
      <c r="A2113" s="19" t="s">
        <v>493</v>
      </c>
      <c r="B2113" s="19"/>
      <c r="C2113" s="19"/>
      <c r="D2113" s="19"/>
      <c r="E2113" s="19"/>
      <c r="F2113" s="19"/>
    </row>
    <row r="2114" spans="1:6" ht="15" customHeight="1">
      <c r="A2114" s="19" t="s">
        <v>668</v>
      </c>
      <c r="B2114" s="19"/>
      <c r="C2114" s="19"/>
      <c r="D2114" s="19"/>
      <c r="E2114" s="19"/>
      <c r="F2114" s="19"/>
    </row>
    <row r="2115" spans="1:6" ht="15" customHeight="1">
      <c r="A2115" s="19" t="s">
        <v>669</v>
      </c>
      <c r="B2115" s="19"/>
      <c r="C2115" s="19"/>
      <c r="D2115" s="19"/>
      <c r="E2115" s="19"/>
      <c r="F2115" s="19"/>
    </row>
    <row r="2116" spans="1:6" ht="15" customHeight="1">
      <c r="A2116" s="19" t="s">
        <v>670</v>
      </c>
      <c r="B2116" s="19"/>
      <c r="C2116" s="19"/>
      <c r="D2116" s="19"/>
      <c r="E2116" s="19"/>
      <c r="F2116" s="19"/>
    </row>
    <row r="2117" spans="1:6" ht="15" customHeight="1">
      <c r="A2117" s="19" t="s">
        <v>220</v>
      </c>
      <c r="B2117" s="19"/>
      <c r="C2117" s="19"/>
      <c r="D2117" s="19"/>
      <c r="E2117" s="19"/>
      <c r="F2117" s="19"/>
    </row>
    <row r="2118" spans="1:6" ht="15" customHeight="1">
      <c r="A2118" s="19" t="s">
        <v>511</v>
      </c>
      <c r="B2118" s="19"/>
      <c r="C2118" s="19"/>
      <c r="D2118" s="19"/>
      <c r="E2118" s="19"/>
      <c r="F2118" s="19"/>
    </row>
    <row r="2119" spans="1:6" ht="15" customHeight="1">
      <c r="A2119" s="19" t="s">
        <v>144</v>
      </c>
      <c r="B2119" s="19"/>
      <c r="C2119" s="19"/>
      <c r="D2119" s="19"/>
      <c r="E2119" s="19"/>
      <c r="F2119" s="19"/>
    </row>
    <row r="2120" spans="1:6" ht="15" customHeight="1">
      <c r="A2120" s="19" t="s">
        <v>147</v>
      </c>
      <c r="B2120" s="19"/>
      <c r="C2120" s="19"/>
      <c r="D2120" s="19"/>
      <c r="E2120" s="19"/>
      <c r="F2120" s="19"/>
    </row>
    <row r="2121" spans="1:6" ht="15" customHeight="1">
      <c r="A2121" s="19" t="s">
        <v>370</v>
      </c>
      <c r="B2121" s="19"/>
      <c r="C2121" s="19"/>
      <c r="D2121" s="19"/>
      <c r="E2121" s="19"/>
      <c r="F2121" s="19"/>
    </row>
    <row r="2122" spans="1:6" ht="15" customHeight="1">
      <c r="A2122" s="19" t="s">
        <v>534</v>
      </c>
      <c r="B2122" s="19"/>
      <c r="C2122" s="19"/>
      <c r="D2122" s="19"/>
      <c r="E2122" s="19"/>
      <c r="F2122" s="19"/>
    </row>
    <row r="2123" spans="1:6" ht="15" customHeight="1">
      <c r="A2123" s="19" t="s">
        <v>358</v>
      </c>
      <c r="B2123" s="19"/>
      <c r="C2123" s="19"/>
      <c r="D2123" s="19"/>
      <c r="E2123" s="19"/>
      <c r="F2123" s="19"/>
    </row>
    <row r="2124" spans="1:6" ht="15" customHeight="1">
      <c r="A2124" s="19" t="s">
        <v>380</v>
      </c>
      <c r="B2124" s="19"/>
      <c r="C2124" s="19"/>
      <c r="D2124" s="19"/>
      <c r="E2124" s="19"/>
      <c r="F2124" s="19"/>
    </row>
    <row r="2125" spans="1:6" ht="15" customHeight="1">
      <c r="A2125" s="19" t="s">
        <v>225</v>
      </c>
      <c r="B2125" s="19"/>
      <c r="C2125" s="19"/>
      <c r="D2125" s="19"/>
      <c r="E2125" s="19"/>
      <c r="F2125" s="19"/>
    </row>
    <row r="2126" spans="1:6" ht="15" customHeight="1">
      <c r="A2126" s="19" t="s">
        <v>521</v>
      </c>
      <c r="B2126" s="19"/>
      <c r="C2126" s="19"/>
      <c r="D2126" s="19"/>
      <c r="E2126" s="19"/>
      <c r="F2126" s="19"/>
    </row>
    <row r="2127" spans="1:6" ht="15" customHeight="1">
      <c r="A2127" s="19" t="s">
        <v>347</v>
      </c>
      <c r="B2127" s="19"/>
      <c r="C2127" s="19"/>
      <c r="D2127" s="19"/>
      <c r="E2127" s="19"/>
      <c r="F2127" s="19"/>
    </row>
    <row r="2128" spans="1:6" ht="15" customHeight="1">
      <c r="A2128" s="19" t="s">
        <v>287</v>
      </c>
      <c r="B2128" s="19"/>
      <c r="C2128" s="19"/>
      <c r="D2128" s="19"/>
      <c r="E2128" s="19"/>
      <c r="F2128" s="19"/>
    </row>
    <row r="2129" spans="1:6" ht="15" customHeight="1">
      <c r="A2129" s="19" t="s">
        <v>382</v>
      </c>
      <c r="B2129" s="19"/>
      <c r="C2129" s="19"/>
      <c r="D2129" s="19"/>
      <c r="E2129" s="19"/>
      <c r="F2129" s="19"/>
    </row>
    <row r="2130" spans="1:6" ht="15" customHeight="1">
      <c r="A2130" s="19" t="s">
        <v>338</v>
      </c>
      <c r="B2130" s="19"/>
      <c r="C2130" s="19"/>
      <c r="D2130" s="19"/>
      <c r="E2130" s="19"/>
      <c r="F2130" s="19"/>
    </row>
    <row r="2131" spans="1:6" ht="15" customHeight="1">
      <c r="A2131" s="19" t="s">
        <v>671</v>
      </c>
      <c r="B2131" s="19"/>
      <c r="C2131" s="19"/>
      <c r="D2131" s="19"/>
      <c r="E2131" s="19"/>
      <c r="F2131" s="19"/>
    </row>
    <row r="2132" spans="1:6" ht="15" customHeight="1">
      <c r="A2132" s="19" t="s">
        <v>672</v>
      </c>
      <c r="B2132" s="19"/>
      <c r="C2132" s="19"/>
      <c r="D2132" s="19"/>
      <c r="E2132" s="19"/>
      <c r="F2132" s="19"/>
    </row>
    <row r="2133" spans="1:6" ht="15" customHeight="1">
      <c r="A2133" s="19" t="s">
        <v>656</v>
      </c>
      <c r="B2133" s="19"/>
      <c r="C2133" s="19"/>
      <c r="D2133" s="19"/>
      <c r="E2133" s="19"/>
      <c r="F2133" s="19"/>
    </row>
    <row r="2134" spans="1:6" ht="15" customHeight="1">
      <c r="A2134" s="19" t="s">
        <v>572</v>
      </c>
      <c r="B2134" s="19"/>
      <c r="C2134" s="19"/>
      <c r="D2134" s="19"/>
      <c r="E2134" s="19"/>
      <c r="F2134" s="19"/>
    </row>
    <row r="2135" spans="1:6" ht="15" customHeight="1">
      <c r="A2135" s="19" t="s">
        <v>179</v>
      </c>
      <c r="B2135" s="19"/>
      <c r="C2135" s="19"/>
      <c r="D2135" s="19"/>
      <c r="E2135" s="19"/>
      <c r="F2135" s="19"/>
    </row>
    <row r="2136" spans="1:6" ht="15" customHeight="1">
      <c r="A2136" s="19" t="s">
        <v>181</v>
      </c>
      <c r="B2136" s="19"/>
      <c r="C2136" s="19"/>
      <c r="D2136" s="19"/>
      <c r="E2136" s="19"/>
      <c r="F2136" s="19"/>
    </row>
    <row r="2137" spans="1:6" ht="15" customHeight="1">
      <c r="A2137" s="19" t="s">
        <v>405</v>
      </c>
      <c r="B2137" s="19"/>
      <c r="C2137" s="19"/>
      <c r="D2137" s="19"/>
      <c r="E2137" s="19"/>
      <c r="F2137" s="19"/>
    </row>
    <row r="2138" spans="1:6" ht="15" customHeight="1">
      <c r="A2138" s="19" t="s">
        <v>185</v>
      </c>
      <c r="B2138" s="19"/>
      <c r="C2138" s="19"/>
      <c r="D2138" s="19"/>
      <c r="E2138" s="19"/>
      <c r="F2138" s="19"/>
    </row>
    <row r="2139" spans="1:6" ht="15" customHeight="1">
      <c r="A2139" s="19" t="s">
        <v>187</v>
      </c>
      <c r="B2139" s="19"/>
      <c r="C2139" s="19"/>
      <c r="D2139" s="19"/>
      <c r="E2139" s="19"/>
      <c r="F2139" s="19"/>
    </row>
    <row r="2140" spans="1:6" ht="15" customHeight="1">
      <c r="A2140" s="19" t="s">
        <v>363</v>
      </c>
      <c r="B2140" s="19"/>
      <c r="C2140" s="19"/>
      <c r="D2140" s="19"/>
      <c r="E2140" s="19"/>
      <c r="F2140" s="19"/>
    </row>
    <row r="2141" spans="1:6" ht="15" customHeight="1">
      <c r="A2141" s="19" t="s">
        <v>364</v>
      </c>
      <c r="B2141" s="19"/>
      <c r="C2141" s="19"/>
      <c r="D2141" s="19"/>
      <c r="E2141" s="19"/>
      <c r="F2141" s="19"/>
    </row>
    <row r="2142" spans="1:6" ht="15" customHeight="1">
      <c r="A2142" s="19" t="s">
        <v>233</v>
      </c>
      <c r="B2142" s="19"/>
      <c r="C2142" s="19"/>
      <c r="D2142" s="19"/>
      <c r="E2142" s="19"/>
      <c r="F2142" s="19"/>
    </row>
    <row r="2143" spans="1:6" ht="15" customHeight="1">
      <c r="A2143" s="19" t="s">
        <v>234</v>
      </c>
      <c r="B2143" s="19"/>
      <c r="C2143" s="19"/>
      <c r="D2143" s="19"/>
      <c r="E2143" s="19"/>
      <c r="F2143" s="19"/>
    </row>
    <row r="2144" spans="1:6" ht="15" customHeight="1">
      <c r="A2144" s="19" t="s">
        <v>272</v>
      </c>
      <c r="B2144" s="19"/>
      <c r="C2144" s="19"/>
      <c r="D2144" s="19"/>
      <c r="E2144" s="19"/>
      <c r="F2144" s="19"/>
    </row>
    <row r="2145" spans="1:6" ht="15" customHeight="1">
      <c r="A2145" s="19" t="s">
        <v>273</v>
      </c>
      <c r="B2145" s="19"/>
      <c r="C2145" s="19"/>
      <c r="D2145" s="19"/>
      <c r="E2145" s="19"/>
      <c r="F2145" s="19"/>
    </row>
    <row r="2146" spans="1:6" ht="15" customHeight="1">
      <c r="A2146" s="19" t="s">
        <v>295</v>
      </c>
      <c r="B2146" s="19"/>
      <c r="C2146" s="19"/>
      <c r="D2146" s="19"/>
      <c r="E2146" s="19"/>
      <c r="F2146" s="19"/>
    </row>
    <row r="2147" spans="1:6" ht="15" customHeight="1">
      <c r="A2147" s="19" t="s">
        <v>296</v>
      </c>
      <c r="B2147" s="19"/>
      <c r="C2147" s="19"/>
      <c r="D2147" s="19"/>
      <c r="E2147" s="19"/>
      <c r="F2147" s="19"/>
    </row>
    <row r="2148" spans="1:6" ht="15" customHeight="1">
      <c r="A2148" s="19" t="s">
        <v>237</v>
      </c>
      <c r="B2148" s="19"/>
      <c r="C2148" s="19"/>
      <c r="D2148" s="19"/>
      <c r="E2148" s="19"/>
      <c r="F2148" s="19"/>
    </row>
    <row r="2149" spans="1:6" ht="15" customHeight="1">
      <c r="A2149" s="19" t="s">
        <v>238</v>
      </c>
      <c r="B2149" s="19"/>
      <c r="C2149" s="19"/>
      <c r="D2149" s="19"/>
      <c r="E2149" s="19"/>
      <c r="F2149" s="19"/>
    </row>
    <row r="2150" spans="1:6" ht="15" customHeight="1">
      <c r="A2150" s="19" t="s">
        <v>205</v>
      </c>
      <c r="B2150" s="19"/>
      <c r="C2150" s="19"/>
      <c r="D2150" s="19"/>
      <c r="E2150" s="19"/>
      <c r="F2150" s="19"/>
    </row>
    <row r="2151" spans="1:6" ht="15" customHeight="1">
      <c r="A2151" s="19" t="s">
        <v>351</v>
      </c>
      <c r="B2151" s="19"/>
      <c r="C2151" s="19"/>
      <c r="D2151" s="19"/>
      <c r="E2151" s="19"/>
      <c r="F2151" s="19"/>
    </row>
    <row r="2152" spans="1:6" ht="15" customHeight="1">
      <c r="A2152" s="19" t="s">
        <v>209</v>
      </c>
      <c r="B2152" s="19"/>
      <c r="C2152" s="19"/>
      <c r="D2152" s="19"/>
      <c r="E2152" s="19"/>
      <c r="F2152" s="19"/>
    </row>
    <row r="2153" spans="1:6" ht="15" customHeight="1">
      <c r="A2153" s="19" t="s">
        <v>211</v>
      </c>
      <c r="B2153" s="19"/>
      <c r="C2153" s="19"/>
      <c r="D2153" s="19"/>
      <c r="E2153" s="19"/>
      <c r="F2153" s="19"/>
    </row>
    <row r="2154" spans="1:6" ht="15" customHeight="1">
      <c r="A2154" s="19" t="s">
        <v>239</v>
      </c>
      <c r="B2154" s="19"/>
      <c r="C2154" s="19"/>
      <c r="D2154" s="19"/>
      <c r="E2154" s="19"/>
      <c r="F2154" s="19"/>
    </row>
    <row r="2155" spans="1:6" ht="15" customHeight="1">
      <c r="A2155" s="19" t="s">
        <v>673</v>
      </c>
      <c r="B2155" s="19"/>
      <c r="C2155" s="19"/>
      <c r="D2155" s="19"/>
      <c r="E2155" s="19"/>
      <c r="F2155" s="19"/>
    </row>
    <row r="2156" spans="1:6" ht="15" customHeight="1">
      <c r="A2156" s="19" t="s">
        <v>674</v>
      </c>
      <c r="B2156" s="19"/>
      <c r="C2156" s="19"/>
      <c r="D2156" s="19"/>
      <c r="E2156" s="19"/>
      <c r="F2156" s="19"/>
    </row>
    <row r="2157" spans="1:6" ht="15" customHeight="1">
      <c r="A2157" s="19" t="s">
        <v>675</v>
      </c>
      <c r="B2157" s="19"/>
      <c r="C2157" s="19"/>
      <c r="D2157" s="19"/>
      <c r="E2157" s="19"/>
      <c r="F2157" s="19"/>
    </row>
    <row r="2158" spans="1:6" ht="15" customHeight="1">
      <c r="A2158" s="19" t="s">
        <v>139</v>
      </c>
      <c r="B2158" s="19"/>
      <c r="C2158" s="19"/>
      <c r="D2158" s="19"/>
      <c r="E2158" s="19"/>
      <c r="F2158" s="19"/>
    </row>
    <row r="2159" spans="1:6" ht="15" customHeight="1">
      <c r="A2159" s="19" t="s">
        <v>676</v>
      </c>
      <c r="B2159" s="19"/>
      <c r="C2159" s="19"/>
      <c r="D2159" s="19"/>
      <c r="E2159" s="19"/>
      <c r="F2159" s="19"/>
    </row>
    <row r="2160" spans="1:6" ht="15" customHeight="1">
      <c r="A2160" s="19" t="s">
        <v>144</v>
      </c>
      <c r="B2160" s="19"/>
      <c r="C2160" s="19"/>
      <c r="D2160" s="19"/>
      <c r="E2160" s="19"/>
      <c r="F2160" s="19"/>
    </row>
    <row r="2161" spans="1:6" ht="15" customHeight="1">
      <c r="A2161" s="19" t="s">
        <v>280</v>
      </c>
      <c r="B2161" s="19"/>
      <c r="C2161" s="19"/>
      <c r="D2161" s="19"/>
      <c r="E2161" s="19"/>
      <c r="F2161" s="19"/>
    </row>
    <row r="2162" spans="1:6" ht="15" customHeight="1">
      <c r="A2162" s="19" t="s">
        <v>223</v>
      </c>
      <c r="B2162" s="19"/>
      <c r="C2162" s="19"/>
      <c r="D2162" s="19"/>
      <c r="E2162" s="19"/>
      <c r="F2162" s="19"/>
    </row>
    <row r="2163" spans="1:6" ht="15" customHeight="1">
      <c r="A2163" s="19" t="s">
        <v>281</v>
      </c>
      <c r="B2163" s="19"/>
      <c r="C2163" s="19"/>
      <c r="D2163" s="19"/>
      <c r="E2163" s="19"/>
      <c r="F2163" s="19"/>
    </row>
    <row r="2164" spans="1:6" ht="15" customHeight="1">
      <c r="A2164" s="19" t="s">
        <v>320</v>
      </c>
      <c r="B2164" s="19"/>
      <c r="C2164" s="19"/>
      <c r="D2164" s="19"/>
      <c r="E2164" s="19"/>
      <c r="F2164" s="19"/>
    </row>
    <row r="2165" spans="1:6" ht="15" customHeight="1">
      <c r="A2165" s="19" t="s">
        <v>535</v>
      </c>
      <c r="B2165" s="19"/>
      <c r="C2165" s="19"/>
      <c r="D2165" s="19"/>
      <c r="E2165" s="19"/>
      <c r="F2165" s="19"/>
    </row>
    <row r="2166" spans="1:6" ht="15" customHeight="1">
      <c r="A2166" s="19" t="s">
        <v>284</v>
      </c>
      <c r="B2166" s="19"/>
      <c r="C2166" s="19"/>
      <c r="D2166" s="19"/>
      <c r="E2166" s="19"/>
      <c r="F2166" s="19"/>
    </row>
    <row r="2167" spans="1:6" ht="15" customHeight="1">
      <c r="A2167" s="19" t="s">
        <v>359</v>
      </c>
      <c r="B2167" s="19"/>
      <c r="C2167" s="19"/>
      <c r="D2167" s="19"/>
      <c r="E2167" s="19"/>
      <c r="F2167" s="19"/>
    </row>
    <row r="2168" spans="1:6" ht="15" customHeight="1">
      <c r="A2168" s="19" t="s">
        <v>642</v>
      </c>
      <c r="B2168" s="19"/>
      <c r="C2168" s="19"/>
      <c r="D2168" s="19"/>
      <c r="E2168" s="19"/>
      <c r="F2168" s="19"/>
    </row>
    <row r="2169" spans="1:6" ht="15" customHeight="1">
      <c r="A2169" s="19" t="s">
        <v>287</v>
      </c>
      <c r="B2169" s="19"/>
      <c r="C2169" s="19"/>
      <c r="D2169" s="19"/>
      <c r="E2169" s="19"/>
      <c r="F2169" s="19"/>
    </row>
    <row r="2170" spans="1:6" ht="15" customHeight="1">
      <c r="A2170" s="19" t="s">
        <v>288</v>
      </c>
      <c r="B2170" s="19"/>
      <c r="C2170" s="19"/>
      <c r="D2170" s="19"/>
      <c r="E2170" s="19"/>
      <c r="F2170" s="19"/>
    </row>
    <row r="2171" spans="1:6" ht="15" customHeight="1">
      <c r="A2171" s="19" t="s">
        <v>252</v>
      </c>
      <c r="B2171" s="19"/>
      <c r="C2171" s="19"/>
      <c r="D2171" s="19"/>
      <c r="E2171" s="19"/>
      <c r="F2171" s="19"/>
    </row>
    <row r="2172" spans="1:6" ht="15" customHeight="1">
      <c r="A2172" s="19" t="s">
        <v>677</v>
      </c>
      <c r="B2172" s="19"/>
      <c r="C2172" s="19"/>
      <c r="D2172" s="19"/>
      <c r="E2172" s="19"/>
      <c r="F2172" s="19"/>
    </row>
    <row r="2173" spans="1:6" ht="15" customHeight="1">
      <c r="A2173" s="19" t="s">
        <v>678</v>
      </c>
      <c r="B2173" s="19"/>
      <c r="C2173" s="19"/>
      <c r="D2173" s="19"/>
      <c r="E2173" s="19"/>
      <c r="F2173" s="19"/>
    </row>
    <row r="2174" spans="1:6" ht="15" customHeight="1">
      <c r="A2174" s="19" t="s">
        <v>679</v>
      </c>
      <c r="B2174" s="19"/>
      <c r="C2174" s="19"/>
      <c r="D2174" s="19"/>
      <c r="E2174" s="19"/>
      <c r="F2174" s="19"/>
    </row>
    <row r="2175" spans="1:6" ht="15" customHeight="1">
      <c r="A2175" s="19" t="s">
        <v>177</v>
      </c>
      <c r="B2175" s="19"/>
      <c r="C2175" s="19"/>
      <c r="D2175" s="19"/>
      <c r="E2175" s="19"/>
      <c r="F2175" s="19"/>
    </row>
    <row r="2176" spans="1:6" ht="15" customHeight="1">
      <c r="A2176" s="19" t="s">
        <v>179</v>
      </c>
      <c r="B2176" s="19"/>
      <c r="C2176" s="19"/>
      <c r="D2176" s="19"/>
      <c r="E2176" s="19"/>
      <c r="F2176" s="19"/>
    </row>
    <row r="2177" spans="1:6" ht="15" customHeight="1">
      <c r="A2177" s="19" t="s">
        <v>181</v>
      </c>
      <c r="B2177" s="19"/>
      <c r="C2177" s="19"/>
      <c r="D2177" s="19"/>
      <c r="E2177" s="19"/>
      <c r="F2177" s="19"/>
    </row>
    <row r="2178" spans="1:6" ht="15" customHeight="1">
      <c r="A2178" s="19" t="s">
        <v>645</v>
      </c>
      <c r="B2178" s="19"/>
      <c r="C2178" s="19"/>
      <c r="D2178" s="19"/>
      <c r="E2178" s="19"/>
      <c r="F2178" s="19"/>
    </row>
    <row r="2179" spans="1:6" ht="15" customHeight="1">
      <c r="A2179" s="19" t="s">
        <v>185</v>
      </c>
      <c r="B2179" s="19"/>
      <c r="C2179" s="19"/>
      <c r="D2179" s="19"/>
      <c r="E2179" s="19"/>
      <c r="F2179" s="19"/>
    </row>
    <row r="2180" spans="1:6" ht="15" customHeight="1">
      <c r="A2180" s="19" t="s">
        <v>187</v>
      </c>
      <c r="B2180" s="19"/>
      <c r="C2180" s="19"/>
      <c r="D2180" s="19"/>
      <c r="E2180" s="19"/>
      <c r="F2180" s="19"/>
    </row>
    <row r="2181" spans="1:6" ht="15" customHeight="1">
      <c r="A2181" s="19" t="s">
        <v>540</v>
      </c>
      <c r="B2181" s="19"/>
      <c r="C2181" s="19"/>
      <c r="D2181" s="19"/>
      <c r="E2181" s="19"/>
      <c r="F2181" s="19"/>
    </row>
    <row r="2182" spans="1:6" ht="15" customHeight="1">
      <c r="A2182" s="19" t="s">
        <v>541</v>
      </c>
      <c r="B2182" s="19"/>
      <c r="C2182" s="19"/>
      <c r="D2182" s="19"/>
      <c r="E2182" s="19"/>
      <c r="F2182" s="19"/>
    </row>
    <row r="2183" spans="1:6" ht="15" customHeight="1">
      <c r="A2183" s="19" t="s">
        <v>293</v>
      </c>
      <c r="B2183" s="19"/>
      <c r="C2183" s="19"/>
      <c r="D2183" s="19"/>
      <c r="E2183" s="19"/>
      <c r="F2183" s="19"/>
    </row>
    <row r="2184" spans="1:6" ht="15" customHeight="1">
      <c r="A2184" s="19" t="s">
        <v>294</v>
      </c>
      <c r="B2184" s="19"/>
      <c r="C2184" s="19"/>
      <c r="D2184" s="19"/>
      <c r="E2184" s="19"/>
      <c r="F2184" s="19"/>
    </row>
    <row r="2185" spans="1:6" ht="15" customHeight="1">
      <c r="A2185" s="19" t="s">
        <v>272</v>
      </c>
      <c r="B2185" s="19"/>
      <c r="C2185" s="19"/>
      <c r="D2185" s="19"/>
      <c r="E2185" s="19"/>
      <c r="F2185" s="19"/>
    </row>
    <row r="2186" spans="1:6" ht="15" customHeight="1">
      <c r="A2186" s="19" t="s">
        <v>273</v>
      </c>
      <c r="B2186" s="19"/>
      <c r="C2186" s="19"/>
      <c r="D2186" s="19"/>
      <c r="E2186" s="19"/>
      <c r="F2186" s="19"/>
    </row>
    <row r="2187" spans="1:6" ht="15" customHeight="1">
      <c r="A2187" s="19" t="s">
        <v>198</v>
      </c>
      <c r="B2187" s="19"/>
      <c r="C2187" s="19"/>
      <c r="D2187" s="19"/>
      <c r="E2187" s="19"/>
      <c r="F2187" s="19"/>
    </row>
    <row r="2188" spans="1:6" ht="15" customHeight="1">
      <c r="A2188" s="19" t="s">
        <v>200</v>
      </c>
      <c r="B2188" s="19"/>
      <c r="C2188" s="19"/>
      <c r="D2188" s="19"/>
      <c r="E2188" s="19"/>
      <c r="F2188" s="19"/>
    </row>
    <row r="2189" spans="1:6" ht="15" customHeight="1">
      <c r="A2189" s="19" t="s">
        <v>237</v>
      </c>
      <c r="B2189" s="19"/>
      <c r="C2189" s="19"/>
      <c r="D2189" s="19"/>
      <c r="E2189" s="19"/>
      <c r="F2189" s="19"/>
    </row>
    <row r="2190" spans="1:6" ht="15" customHeight="1">
      <c r="A2190" s="19" t="s">
        <v>238</v>
      </c>
      <c r="B2190" s="19"/>
      <c r="C2190" s="19"/>
      <c r="D2190" s="19"/>
      <c r="E2190" s="19"/>
      <c r="F2190" s="19"/>
    </row>
    <row r="2191" spans="1:6" ht="15" customHeight="1">
      <c r="A2191" s="19" t="s">
        <v>205</v>
      </c>
      <c r="B2191" s="19"/>
      <c r="C2191" s="19"/>
      <c r="D2191" s="19"/>
      <c r="E2191" s="19"/>
      <c r="F2191" s="19"/>
    </row>
    <row r="2192" spans="1:6" ht="15" customHeight="1">
      <c r="A2192" s="19" t="s">
        <v>299</v>
      </c>
      <c r="B2192" s="19"/>
      <c r="C2192" s="19"/>
      <c r="D2192" s="19"/>
      <c r="E2192" s="19"/>
      <c r="F2192" s="19"/>
    </row>
    <row r="2193" spans="1:6" ht="15" customHeight="1">
      <c r="A2193" s="19" t="s">
        <v>209</v>
      </c>
      <c r="B2193" s="19"/>
      <c r="C2193" s="19"/>
      <c r="D2193" s="19"/>
      <c r="E2193" s="19"/>
      <c r="F2193" s="19"/>
    </row>
    <row r="2194" spans="1:6" ht="15" customHeight="1">
      <c r="A2194" s="19" t="s">
        <v>211</v>
      </c>
      <c r="B2194" s="19"/>
      <c r="C2194" s="19"/>
      <c r="D2194" s="19"/>
      <c r="E2194" s="19"/>
      <c r="F2194" s="19"/>
    </row>
    <row r="2195" spans="1:6" ht="15" customHeight="1">
      <c r="A2195" s="19" t="s">
        <v>342</v>
      </c>
      <c r="B2195" s="19"/>
      <c r="C2195" s="19"/>
      <c r="D2195" s="19"/>
      <c r="E2195" s="19"/>
      <c r="F2195" s="19"/>
    </row>
    <row r="2196" spans="1:6" ht="15" customHeight="1">
      <c r="A2196" s="19" t="s">
        <v>240</v>
      </c>
      <c r="B2196" s="19"/>
      <c r="C2196" s="19"/>
      <c r="D2196" s="19"/>
      <c r="E2196" s="19"/>
      <c r="F2196" s="19"/>
    </row>
    <row r="2197" spans="1:6" ht="15" customHeight="1">
      <c r="A2197" s="19" t="s">
        <v>680</v>
      </c>
      <c r="B2197" s="19"/>
      <c r="C2197" s="19"/>
      <c r="D2197" s="19"/>
      <c r="E2197" s="19"/>
      <c r="F2197" s="19"/>
    </row>
    <row r="2198" spans="1:6" ht="15" customHeight="1">
      <c r="A2198" s="19" t="s">
        <v>681</v>
      </c>
      <c r="B2198" s="19"/>
      <c r="C2198" s="19"/>
      <c r="D2198" s="19"/>
      <c r="E2198" s="19"/>
      <c r="F2198" s="19"/>
    </row>
    <row r="2199" spans="1:6" ht="15" customHeight="1">
      <c r="A2199" s="19" t="s">
        <v>243</v>
      </c>
      <c r="B2199" s="19"/>
      <c r="C2199" s="19"/>
      <c r="D2199" s="19"/>
      <c r="E2199" s="19"/>
      <c r="F2199" s="19"/>
    </row>
    <row r="2200" spans="1:6" ht="15" customHeight="1">
      <c r="A2200" s="19" t="s">
        <v>682</v>
      </c>
      <c r="B2200" s="19"/>
      <c r="C2200" s="19"/>
      <c r="D2200" s="19"/>
      <c r="E2200" s="19"/>
      <c r="F2200" s="19"/>
    </row>
    <row r="2201" spans="1:6" ht="15" customHeight="1">
      <c r="A2201" s="19" t="s">
        <v>144</v>
      </c>
      <c r="B2201" s="19"/>
      <c r="C2201" s="19"/>
      <c r="D2201" s="19"/>
      <c r="E2201" s="19"/>
      <c r="F2201" s="19"/>
    </row>
    <row r="2202" spans="1:6" ht="15" customHeight="1">
      <c r="A2202" s="19" t="s">
        <v>280</v>
      </c>
      <c r="B2202" s="19"/>
      <c r="C2202" s="19"/>
      <c r="D2202" s="19"/>
      <c r="E2202" s="19"/>
      <c r="F2202" s="19"/>
    </row>
    <row r="2203" spans="1:6" ht="15" customHeight="1">
      <c r="A2203" s="19" t="s">
        <v>370</v>
      </c>
      <c r="B2203" s="19"/>
      <c r="C2203" s="19"/>
      <c r="D2203" s="19"/>
      <c r="E2203" s="19"/>
      <c r="F2203" s="19"/>
    </row>
    <row r="2204" spans="1:6" ht="15" customHeight="1">
      <c r="A2204" s="19" t="s">
        <v>534</v>
      </c>
      <c r="B2204" s="19"/>
      <c r="C2204" s="19"/>
      <c r="D2204" s="19"/>
      <c r="E2204" s="19"/>
      <c r="F2204" s="19"/>
    </row>
    <row r="2205" spans="1:6" ht="15" customHeight="1">
      <c r="A2205" s="19" t="s">
        <v>358</v>
      </c>
      <c r="B2205" s="19"/>
      <c r="C2205" s="19"/>
      <c r="D2205" s="19"/>
      <c r="E2205" s="19"/>
      <c r="F2205" s="19"/>
    </row>
    <row r="2206" spans="1:6" ht="15" customHeight="1">
      <c r="A2206" s="19" t="s">
        <v>567</v>
      </c>
      <c r="B2206" s="19"/>
      <c r="C2206" s="19"/>
      <c r="D2206" s="19"/>
      <c r="E2206" s="19"/>
      <c r="F2206" s="19"/>
    </row>
    <row r="2207" spans="1:6" ht="15" customHeight="1">
      <c r="A2207" s="19" t="s">
        <v>480</v>
      </c>
      <c r="B2207" s="19"/>
      <c r="C2207" s="19"/>
      <c r="D2207" s="19"/>
      <c r="E2207" s="19"/>
      <c r="F2207" s="19"/>
    </row>
    <row r="2208" spans="1:6" ht="15" customHeight="1">
      <c r="A2208" s="19" t="s">
        <v>521</v>
      </c>
      <c r="B2208" s="19"/>
      <c r="C2208" s="19"/>
      <c r="D2208" s="19"/>
      <c r="E2208" s="19"/>
      <c r="F2208" s="19"/>
    </row>
    <row r="2209" spans="1:6" ht="15" customHeight="1">
      <c r="A2209" s="19" t="s">
        <v>347</v>
      </c>
      <c r="B2209" s="19"/>
      <c r="C2209" s="19"/>
      <c r="D2209" s="19"/>
      <c r="E2209" s="19"/>
      <c r="F2209" s="19"/>
    </row>
    <row r="2210" spans="1:6" ht="15" customHeight="1">
      <c r="A2210" s="19" t="s">
        <v>287</v>
      </c>
      <c r="B2210" s="19"/>
      <c r="C2210" s="19"/>
      <c r="D2210" s="19"/>
      <c r="E2210" s="19"/>
      <c r="F2210" s="19"/>
    </row>
    <row r="2211" spans="1:6" ht="15" customHeight="1">
      <c r="A2211" s="19" t="s">
        <v>268</v>
      </c>
      <c r="B2211" s="19"/>
      <c r="C2211" s="19"/>
      <c r="D2211" s="19"/>
      <c r="E2211" s="19"/>
      <c r="F2211" s="19"/>
    </row>
    <row r="2212" spans="1:6" ht="15" customHeight="1">
      <c r="A2212" s="19" t="s">
        <v>439</v>
      </c>
      <c r="B2212" s="19"/>
      <c r="C2212" s="19"/>
      <c r="D2212" s="19"/>
      <c r="E2212" s="19"/>
      <c r="F2212" s="19"/>
    </row>
    <row r="2213" spans="1:6" ht="15" customHeight="1">
      <c r="A2213" s="19" t="s">
        <v>683</v>
      </c>
      <c r="B2213" s="19"/>
      <c r="C2213" s="19"/>
      <c r="D2213" s="19"/>
      <c r="E2213" s="19"/>
      <c r="F2213" s="19"/>
    </row>
    <row r="2214" spans="1:6" ht="15" customHeight="1">
      <c r="A2214" s="19" t="s">
        <v>684</v>
      </c>
      <c r="B2214" s="19"/>
      <c r="C2214" s="19"/>
      <c r="D2214" s="19"/>
      <c r="E2214" s="19"/>
      <c r="F2214" s="19"/>
    </row>
    <row r="2215" spans="1:6" ht="15" customHeight="1">
      <c r="A2215" s="19" t="s">
        <v>685</v>
      </c>
      <c r="B2215" s="19"/>
      <c r="C2215" s="19"/>
      <c r="D2215" s="19"/>
      <c r="E2215" s="19"/>
      <c r="F2215" s="19"/>
    </row>
    <row r="2216" spans="1:6" ht="15" customHeight="1">
      <c r="A2216" s="19" t="s">
        <v>572</v>
      </c>
      <c r="B2216" s="19"/>
      <c r="C2216" s="19"/>
      <c r="D2216" s="19"/>
      <c r="E2216" s="19"/>
      <c r="F2216" s="19"/>
    </row>
    <row r="2217" spans="1:6" ht="15" customHeight="1">
      <c r="A2217" s="19" t="s">
        <v>179</v>
      </c>
      <c r="B2217" s="19"/>
      <c r="C2217" s="19"/>
      <c r="D2217" s="19"/>
      <c r="E2217" s="19"/>
      <c r="F2217" s="19"/>
    </row>
    <row r="2218" spans="1:6" ht="15" customHeight="1">
      <c r="A2218" s="19" t="s">
        <v>181</v>
      </c>
      <c r="B2218" s="19"/>
      <c r="C2218" s="19"/>
      <c r="D2218" s="19"/>
      <c r="E2218" s="19"/>
      <c r="F2218" s="19"/>
    </row>
    <row r="2219" spans="1:6" ht="15" customHeight="1">
      <c r="A2219" s="19" t="s">
        <v>645</v>
      </c>
      <c r="B2219" s="19"/>
      <c r="C2219" s="19"/>
      <c r="D2219" s="19"/>
      <c r="E2219" s="19"/>
      <c r="F2219" s="19"/>
    </row>
    <row r="2220" spans="1:6" ht="15" customHeight="1">
      <c r="A2220" s="19" t="s">
        <v>185</v>
      </c>
      <c r="B2220" s="19"/>
      <c r="C2220" s="19"/>
      <c r="D2220" s="19"/>
      <c r="E2220" s="19"/>
      <c r="F2220" s="19"/>
    </row>
    <row r="2221" spans="1:6" ht="15" customHeight="1">
      <c r="A2221" s="19" t="s">
        <v>187</v>
      </c>
      <c r="B2221" s="19"/>
      <c r="C2221" s="19"/>
      <c r="D2221" s="19"/>
      <c r="E2221" s="19"/>
      <c r="F2221" s="19"/>
    </row>
    <row r="2222" spans="1:6" ht="15" customHeight="1">
      <c r="A2222" s="19" t="s">
        <v>363</v>
      </c>
      <c r="B2222" s="19"/>
      <c r="C2222" s="19"/>
      <c r="D2222" s="19"/>
      <c r="E2222" s="19"/>
      <c r="F2222" s="19"/>
    </row>
    <row r="2223" spans="1:6" ht="15" customHeight="1">
      <c r="A2223" s="19" t="s">
        <v>364</v>
      </c>
      <c r="B2223" s="19"/>
      <c r="C2223" s="19"/>
      <c r="D2223" s="19"/>
      <c r="E2223" s="19"/>
      <c r="F2223" s="19"/>
    </row>
    <row r="2224" spans="1:6" ht="15" customHeight="1">
      <c r="A2224" s="19" t="s">
        <v>256</v>
      </c>
      <c r="B2224" s="19"/>
      <c r="C2224" s="19"/>
      <c r="D2224" s="19"/>
      <c r="E2224" s="19"/>
      <c r="F2224" s="19"/>
    </row>
    <row r="2225" spans="1:6" ht="15" customHeight="1">
      <c r="A2225" s="19" t="s">
        <v>257</v>
      </c>
      <c r="B2225" s="19"/>
      <c r="C2225" s="19"/>
      <c r="D2225" s="19"/>
      <c r="E2225" s="19"/>
      <c r="F2225" s="19"/>
    </row>
    <row r="2226" spans="1:6" ht="15" customHeight="1">
      <c r="A2226" s="19" t="s">
        <v>195</v>
      </c>
      <c r="B2226" s="19"/>
      <c r="C2226" s="19"/>
      <c r="D2226" s="19"/>
      <c r="E2226" s="19"/>
      <c r="F2226" s="19"/>
    </row>
    <row r="2227" spans="1:6" ht="15" customHeight="1">
      <c r="A2227" s="19" t="s">
        <v>197</v>
      </c>
      <c r="B2227" s="19"/>
      <c r="C2227" s="19"/>
      <c r="D2227" s="19"/>
      <c r="E2227" s="19"/>
      <c r="F2227" s="19"/>
    </row>
    <row r="2228" spans="1:6" ht="15" customHeight="1">
      <c r="A2228" s="19" t="s">
        <v>295</v>
      </c>
      <c r="B2228" s="19"/>
      <c r="C2228" s="19"/>
      <c r="D2228" s="19"/>
      <c r="E2228" s="19"/>
      <c r="F2228" s="19"/>
    </row>
    <row r="2229" spans="1:6" ht="15" customHeight="1">
      <c r="A2229" s="19" t="s">
        <v>296</v>
      </c>
      <c r="B2229" s="19"/>
      <c r="C2229" s="19"/>
      <c r="D2229" s="19"/>
      <c r="E2229" s="19"/>
      <c r="F2229" s="19"/>
    </row>
    <row r="2230" spans="1:6" ht="15" customHeight="1">
      <c r="A2230" s="19" t="s">
        <v>237</v>
      </c>
      <c r="B2230" s="19"/>
      <c r="C2230" s="19"/>
      <c r="D2230" s="19"/>
      <c r="E2230" s="19"/>
      <c r="F2230" s="19"/>
    </row>
    <row r="2231" spans="1:6" ht="15" customHeight="1">
      <c r="A2231" s="19" t="s">
        <v>238</v>
      </c>
      <c r="B2231" s="19"/>
      <c r="C2231" s="19"/>
      <c r="D2231" s="19"/>
      <c r="E2231" s="19"/>
      <c r="F2231" s="19"/>
    </row>
    <row r="2232" spans="1:6" ht="15" customHeight="1">
      <c r="A2232" s="19" t="s">
        <v>205</v>
      </c>
      <c r="B2232" s="19"/>
      <c r="C2232" s="19"/>
      <c r="D2232" s="19"/>
      <c r="E2232" s="19"/>
      <c r="F2232" s="19"/>
    </row>
    <row r="2233" spans="1:6" ht="15" customHeight="1">
      <c r="A2233" s="19" t="s">
        <v>351</v>
      </c>
      <c r="B2233" s="19"/>
      <c r="C2233" s="19"/>
      <c r="D2233" s="19"/>
      <c r="E2233" s="19"/>
      <c r="F2233" s="19"/>
    </row>
    <row r="2234" spans="1:6" ht="15" customHeight="1">
      <c r="A2234" s="19" t="s">
        <v>209</v>
      </c>
      <c r="B2234" s="19"/>
      <c r="C2234" s="19"/>
      <c r="D2234" s="19"/>
      <c r="E2234" s="19"/>
      <c r="F2234" s="19"/>
    </row>
    <row r="2235" spans="1:6" ht="15" customHeight="1">
      <c r="A2235" s="19" t="s">
        <v>211</v>
      </c>
      <c r="B2235" s="19"/>
      <c r="C2235" s="19"/>
      <c r="D2235" s="19"/>
      <c r="E2235" s="19"/>
      <c r="F2235" s="19"/>
    </row>
    <row r="2236" spans="1:6" ht="15" customHeight="1">
      <c r="A2236" s="19" t="s">
        <v>658</v>
      </c>
      <c r="B2236" s="19"/>
      <c r="C2236" s="19"/>
      <c r="D2236" s="19"/>
      <c r="E2236" s="19"/>
      <c r="F2236" s="19"/>
    </row>
    <row r="2237" spans="1:6" ht="15" customHeight="1">
      <c r="A2237" s="19" t="s">
        <v>686</v>
      </c>
      <c r="B2237" s="19"/>
      <c r="C2237" s="19"/>
      <c r="D2237" s="19"/>
      <c r="E2237" s="19"/>
      <c r="F2237" s="19"/>
    </row>
    <row r="2238" spans="1:6" ht="15" customHeight="1">
      <c r="A2238" s="19" t="s">
        <v>687</v>
      </c>
      <c r="B2238" s="19"/>
      <c r="C2238" s="19"/>
      <c r="D2238" s="19"/>
      <c r="E2238" s="19"/>
      <c r="F2238" s="19"/>
    </row>
    <row r="2239" spans="1:6" ht="15" customHeight="1">
      <c r="A2239" s="19" t="s">
        <v>688</v>
      </c>
      <c r="B2239" s="19"/>
      <c r="C2239" s="19"/>
      <c r="D2239" s="19"/>
      <c r="E2239" s="19"/>
      <c r="F2239" s="19"/>
    </row>
    <row r="2240" spans="1:6" ht="15" customHeight="1">
      <c r="A2240" s="19" t="s">
        <v>335</v>
      </c>
      <c r="B2240" s="19"/>
      <c r="C2240" s="19"/>
      <c r="D2240" s="19"/>
      <c r="E2240" s="19"/>
      <c r="F2240" s="19"/>
    </row>
    <row r="2241" spans="1:6" ht="15" customHeight="1">
      <c r="A2241" s="19" t="s">
        <v>689</v>
      </c>
      <c r="B2241" s="19"/>
      <c r="C2241" s="19"/>
      <c r="D2241" s="19"/>
      <c r="E2241" s="19"/>
      <c r="F2241" s="19"/>
    </row>
    <row r="2242" spans="1:6" ht="15" customHeight="1">
      <c r="A2242" s="19" t="s">
        <v>144</v>
      </c>
      <c r="B2242" s="19"/>
      <c r="C2242" s="19"/>
      <c r="D2242" s="19"/>
      <c r="E2242" s="19"/>
      <c r="F2242" s="19"/>
    </row>
    <row r="2243" spans="1:6" ht="15" customHeight="1">
      <c r="A2243" s="19" t="s">
        <v>245</v>
      </c>
      <c r="B2243" s="19"/>
      <c r="C2243" s="19"/>
      <c r="D2243" s="19"/>
      <c r="E2243" s="19"/>
      <c r="F2243" s="19"/>
    </row>
    <row r="2244" spans="1:6" ht="15" customHeight="1">
      <c r="A2244" s="19" t="s">
        <v>370</v>
      </c>
      <c r="B2244" s="19"/>
      <c r="C2244" s="19"/>
      <c r="D2244" s="19"/>
      <c r="E2244" s="19"/>
      <c r="F2244" s="19"/>
    </row>
    <row r="2245" spans="1:6" ht="15" customHeight="1">
      <c r="A2245" s="19" t="s">
        <v>534</v>
      </c>
      <c r="B2245" s="19"/>
      <c r="C2245" s="19"/>
      <c r="D2245" s="19"/>
      <c r="E2245" s="19"/>
      <c r="F2245" s="19"/>
    </row>
    <row r="2246" spans="1:6" ht="15" customHeight="1">
      <c r="A2246" s="19" t="s">
        <v>320</v>
      </c>
      <c r="B2246" s="19"/>
      <c r="C2246" s="19"/>
      <c r="D2246" s="19"/>
      <c r="E2246" s="19"/>
      <c r="F2246" s="19"/>
    </row>
    <row r="2247" spans="1:6" ht="15" customHeight="1">
      <c r="A2247" s="19" t="s">
        <v>426</v>
      </c>
      <c r="B2247" s="19"/>
      <c r="C2247" s="19"/>
      <c r="D2247" s="19"/>
      <c r="E2247" s="19"/>
      <c r="F2247" s="19"/>
    </row>
    <row r="2248" spans="1:6" ht="15" customHeight="1">
      <c r="A2248" s="19" t="s">
        <v>284</v>
      </c>
      <c r="B2248" s="19"/>
      <c r="C2248" s="19"/>
      <c r="D2248" s="19"/>
      <c r="E2248" s="19"/>
      <c r="F2248" s="19"/>
    </row>
    <row r="2249" spans="1:6" ht="15" customHeight="1">
      <c r="A2249" s="19" t="s">
        <v>585</v>
      </c>
      <c r="B2249" s="19"/>
      <c r="C2249" s="19"/>
      <c r="D2249" s="19"/>
      <c r="E2249" s="19"/>
      <c r="F2249" s="19"/>
    </row>
    <row r="2250" spans="1:6" ht="15" customHeight="1">
      <c r="A2250" s="19" t="s">
        <v>227</v>
      </c>
      <c r="B2250" s="19"/>
      <c r="C2250" s="19"/>
      <c r="D2250" s="19"/>
      <c r="E2250" s="19"/>
      <c r="F2250" s="19"/>
    </row>
    <row r="2251" spans="1:6" ht="15" customHeight="1">
      <c r="A2251" s="19" t="s">
        <v>287</v>
      </c>
      <c r="B2251" s="19"/>
      <c r="C2251" s="19"/>
      <c r="D2251" s="19"/>
      <c r="E2251" s="19"/>
      <c r="F2251" s="19"/>
    </row>
    <row r="2252" spans="1:6" ht="15" customHeight="1">
      <c r="A2252" s="19" t="s">
        <v>268</v>
      </c>
      <c r="B2252" s="19"/>
      <c r="C2252" s="19"/>
      <c r="D2252" s="19"/>
      <c r="E2252" s="19"/>
      <c r="F2252" s="19"/>
    </row>
    <row r="2253" spans="1:6" ht="15" customHeight="1">
      <c r="A2253" s="19" t="s">
        <v>439</v>
      </c>
      <c r="B2253" s="19"/>
      <c r="C2253" s="19"/>
      <c r="D2253" s="19"/>
      <c r="E2253" s="19"/>
      <c r="F2253" s="19"/>
    </row>
    <row r="2254" spans="1:6" ht="15" customHeight="1">
      <c r="A2254" s="19" t="s">
        <v>690</v>
      </c>
      <c r="B2254" s="19"/>
      <c r="C2254" s="19"/>
      <c r="D2254" s="19"/>
      <c r="E2254" s="19"/>
      <c r="F2254" s="19"/>
    </row>
    <row r="2255" spans="1:6" ht="15" customHeight="1">
      <c r="A2255" s="19" t="s">
        <v>691</v>
      </c>
      <c r="B2255" s="19"/>
      <c r="C2255" s="19"/>
      <c r="D2255" s="19"/>
      <c r="E2255" s="19"/>
      <c r="F2255" s="19"/>
    </row>
    <row r="2256" spans="1:6" ht="15" customHeight="1">
      <c r="A2256" s="19" t="s">
        <v>692</v>
      </c>
      <c r="B2256" s="19"/>
      <c r="C2256" s="19"/>
      <c r="D2256" s="19"/>
      <c r="E2256" s="19"/>
      <c r="F2256" s="19"/>
    </row>
    <row r="2257" spans="1:6" ht="15" customHeight="1">
      <c r="A2257" s="19" t="s">
        <v>177</v>
      </c>
      <c r="B2257" s="19"/>
      <c r="C2257" s="19"/>
      <c r="D2257" s="19"/>
      <c r="E2257" s="19"/>
      <c r="F2257" s="19"/>
    </row>
    <row r="2258" spans="1:6" ht="15" customHeight="1">
      <c r="A2258" s="19" t="s">
        <v>179</v>
      </c>
      <c r="B2258" s="19"/>
      <c r="C2258" s="19"/>
      <c r="D2258" s="19"/>
      <c r="E2258" s="19"/>
      <c r="F2258" s="19"/>
    </row>
    <row r="2259" spans="1:6" ht="15" customHeight="1">
      <c r="A2259" s="19" t="s">
        <v>181</v>
      </c>
      <c r="B2259" s="19"/>
      <c r="C2259" s="19"/>
      <c r="D2259" s="19"/>
      <c r="E2259" s="19"/>
      <c r="F2259" s="19"/>
    </row>
    <row r="2260" spans="1:6" ht="15" customHeight="1">
      <c r="A2260" s="19" t="s">
        <v>183</v>
      </c>
      <c r="B2260" s="19"/>
      <c r="C2260" s="19"/>
      <c r="D2260" s="19"/>
      <c r="E2260" s="19"/>
      <c r="F2260" s="19"/>
    </row>
    <row r="2261" spans="1:6" ht="15" customHeight="1">
      <c r="A2261" s="19" t="s">
        <v>185</v>
      </c>
      <c r="B2261" s="19"/>
      <c r="C2261" s="19"/>
      <c r="D2261" s="19"/>
      <c r="E2261" s="19"/>
      <c r="F2261" s="19"/>
    </row>
    <row r="2262" spans="1:6" ht="15" customHeight="1">
      <c r="A2262" s="19" t="s">
        <v>187</v>
      </c>
      <c r="B2262" s="19"/>
      <c r="C2262" s="19"/>
      <c r="D2262" s="19"/>
      <c r="E2262" s="19"/>
      <c r="F2262" s="19"/>
    </row>
    <row r="2263" spans="1:6" ht="15" customHeight="1">
      <c r="A2263" s="19" t="s">
        <v>328</v>
      </c>
      <c r="B2263" s="19"/>
      <c r="C2263" s="19"/>
      <c r="D2263" s="19"/>
      <c r="E2263" s="19"/>
      <c r="F2263" s="19"/>
    </row>
    <row r="2264" spans="1:6" ht="15" customHeight="1">
      <c r="A2264" s="19" t="s">
        <v>329</v>
      </c>
      <c r="B2264" s="19"/>
      <c r="C2264" s="19"/>
      <c r="D2264" s="19"/>
      <c r="E2264" s="19"/>
      <c r="F2264" s="19"/>
    </row>
    <row r="2265" spans="1:6" ht="15" customHeight="1">
      <c r="A2265" s="19" t="s">
        <v>256</v>
      </c>
      <c r="B2265" s="19"/>
      <c r="C2265" s="19"/>
      <c r="D2265" s="19"/>
      <c r="E2265" s="19"/>
      <c r="F2265" s="19"/>
    </row>
    <row r="2266" spans="1:6" ht="15" customHeight="1">
      <c r="A2266" s="19" t="s">
        <v>257</v>
      </c>
      <c r="B2266" s="19"/>
      <c r="C2266" s="19"/>
      <c r="D2266" s="19"/>
      <c r="E2266" s="19"/>
      <c r="F2266" s="19"/>
    </row>
    <row r="2267" spans="1:6" ht="15" customHeight="1">
      <c r="A2267" s="19" t="s">
        <v>235</v>
      </c>
      <c r="B2267" s="19"/>
      <c r="C2267" s="19"/>
      <c r="D2267" s="19"/>
      <c r="E2267" s="19"/>
      <c r="F2267" s="19"/>
    </row>
    <row r="2268" spans="1:6" ht="15" customHeight="1">
      <c r="A2268" s="19" t="s">
        <v>236</v>
      </c>
      <c r="B2268" s="19"/>
      <c r="C2268" s="19"/>
      <c r="D2268" s="19"/>
      <c r="E2268" s="19"/>
      <c r="F2268" s="19"/>
    </row>
    <row r="2269" spans="1:6" ht="15" customHeight="1">
      <c r="A2269" s="19" t="s">
        <v>295</v>
      </c>
      <c r="B2269" s="19"/>
      <c r="C2269" s="19"/>
      <c r="D2269" s="19"/>
      <c r="E2269" s="19"/>
      <c r="F2269" s="19"/>
    </row>
    <row r="2270" spans="1:6" ht="15" customHeight="1">
      <c r="A2270" s="19" t="s">
        <v>296</v>
      </c>
      <c r="B2270" s="19"/>
      <c r="C2270" s="19"/>
      <c r="D2270" s="19"/>
      <c r="E2270" s="19"/>
      <c r="F2270" s="19"/>
    </row>
    <row r="2271" spans="1:6" ht="15" customHeight="1">
      <c r="A2271" s="19" t="s">
        <v>237</v>
      </c>
      <c r="B2271" s="19"/>
      <c r="C2271" s="19"/>
      <c r="D2271" s="19"/>
      <c r="E2271" s="19"/>
      <c r="F2271" s="19"/>
    </row>
    <row r="2272" spans="1:6" ht="15" customHeight="1">
      <c r="A2272" s="19" t="s">
        <v>238</v>
      </c>
      <c r="B2272" s="19"/>
      <c r="C2272" s="19"/>
      <c r="D2272" s="19"/>
      <c r="E2272" s="19"/>
      <c r="F2272" s="19"/>
    </row>
    <row r="2273" spans="1:6" ht="15" customHeight="1">
      <c r="A2273" s="19" t="s">
        <v>205</v>
      </c>
      <c r="B2273" s="19"/>
      <c r="C2273" s="19"/>
      <c r="D2273" s="19"/>
      <c r="E2273" s="19"/>
      <c r="F2273" s="19"/>
    </row>
    <row r="2274" spans="1:6" ht="15" customHeight="1">
      <c r="A2274" s="19" t="s">
        <v>351</v>
      </c>
      <c r="B2274" s="19"/>
      <c r="C2274" s="19"/>
      <c r="D2274" s="19"/>
      <c r="E2274" s="19"/>
      <c r="F2274" s="19"/>
    </row>
    <row r="2275" spans="1:6" ht="15" customHeight="1">
      <c r="A2275" s="19" t="s">
        <v>209</v>
      </c>
      <c r="B2275" s="19"/>
      <c r="C2275" s="19"/>
      <c r="D2275" s="19"/>
      <c r="E2275" s="19"/>
      <c r="F2275" s="19"/>
    </row>
    <row r="2276" spans="1:6" ht="15" customHeight="1">
      <c r="A2276" s="19" t="s">
        <v>211</v>
      </c>
      <c r="B2276" s="19"/>
      <c r="C2276" s="19"/>
      <c r="D2276" s="19"/>
      <c r="E2276" s="19"/>
      <c r="F2276" s="19"/>
    </row>
    <row r="2277" spans="1:6" ht="15" customHeight="1">
      <c r="A2277" s="19" t="s">
        <v>239</v>
      </c>
      <c r="B2277" s="19"/>
      <c r="C2277" s="19"/>
      <c r="D2277" s="19"/>
      <c r="E2277" s="19"/>
      <c r="F2277" s="19"/>
    </row>
    <row r="2278" spans="1:6" ht="15" customHeight="1">
      <c r="A2278" s="19" t="s">
        <v>240</v>
      </c>
      <c r="B2278" s="19"/>
      <c r="C2278" s="19"/>
      <c r="D2278" s="19"/>
      <c r="E2278" s="19"/>
      <c r="F2278" s="19"/>
    </row>
    <row r="2279" spans="1:6" ht="15" customHeight="1">
      <c r="A2279" s="19" t="s">
        <v>693</v>
      </c>
      <c r="B2279" s="19"/>
      <c r="C2279" s="19"/>
      <c r="D2279" s="19"/>
      <c r="E2279" s="19"/>
      <c r="F2279" s="19"/>
    </row>
    <row r="2280" spans="1:6" ht="15" customHeight="1">
      <c r="A2280" s="19" t="s">
        <v>694</v>
      </c>
      <c r="B2280" s="19"/>
      <c r="C2280" s="19"/>
      <c r="D2280" s="19"/>
      <c r="E2280" s="19"/>
      <c r="F2280" s="19"/>
    </row>
    <row r="2281" spans="1:6" ht="15" customHeight="1">
      <c r="A2281" s="19" t="s">
        <v>220</v>
      </c>
      <c r="B2281" s="19"/>
      <c r="C2281" s="19"/>
      <c r="D2281" s="19"/>
      <c r="E2281" s="19"/>
      <c r="F2281" s="19"/>
    </row>
    <row r="2282" spans="1:6" ht="15" customHeight="1">
      <c r="A2282" s="19" t="s">
        <v>304</v>
      </c>
      <c r="B2282" s="19"/>
      <c r="C2282" s="19"/>
      <c r="D2282" s="19"/>
      <c r="E2282" s="19"/>
      <c r="F2282" s="19"/>
    </row>
    <row r="2283" spans="1:6" ht="15" customHeight="1">
      <c r="A2283" s="19" t="s">
        <v>144</v>
      </c>
      <c r="B2283" s="19"/>
      <c r="C2283" s="19"/>
      <c r="D2283" s="19"/>
      <c r="E2283" s="19"/>
      <c r="F2283" s="19"/>
    </row>
    <row r="2284" spans="1:6" ht="15" customHeight="1">
      <c r="A2284" s="19" t="s">
        <v>280</v>
      </c>
      <c r="B2284" s="19"/>
      <c r="C2284" s="19"/>
      <c r="D2284" s="19"/>
      <c r="E2284" s="19"/>
      <c r="F2284" s="19"/>
    </row>
    <row r="2285" spans="1:6" ht="15" customHeight="1">
      <c r="A2285" s="19" t="s">
        <v>370</v>
      </c>
      <c r="B2285" s="19"/>
      <c r="C2285" s="19"/>
      <c r="D2285" s="19"/>
      <c r="E2285" s="19"/>
      <c r="F2285" s="19"/>
    </row>
    <row r="2286" spans="1:6" ht="15" customHeight="1">
      <c r="A2286" s="19" t="s">
        <v>534</v>
      </c>
      <c r="B2286" s="19"/>
      <c r="C2286" s="19"/>
      <c r="D2286" s="19"/>
      <c r="E2286" s="19"/>
      <c r="F2286" s="19"/>
    </row>
    <row r="2287" spans="1:6" ht="15" customHeight="1">
      <c r="A2287" s="19" t="s">
        <v>320</v>
      </c>
      <c r="B2287" s="19"/>
      <c r="C2287" s="19"/>
      <c r="D2287" s="19"/>
      <c r="E2287" s="19"/>
      <c r="F2287" s="19"/>
    </row>
    <row r="2288" spans="1:6" ht="15" customHeight="1">
      <c r="A2288" s="19" t="s">
        <v>535</v>
      </c>
      <c r="B2288" s="19"/>
      <c r="C2288" s="19"/>
      <c r="D2288" s="19"/>
      <c r="E2288" s="19"/>
      <c r="F2288" s="19"/>
    </row>
    <row r="2289" spans="1:6" ht="15" customHeight="1">
      <c r="A2289" s="19" t="s">
        <v>225</v>
      </c>
      <c r="B2289" s="19"/>
      <c r="C2289" s="19"/>
      <c r="D2289" s="19"/>
      <c r="E2289" s="19"/>
      <c r="F2289" s="19"/>
    </row>
    <row r="2290" spans="1:6" ht="15" customHeight="1">
      <c r="A2290" s="19" t="s">
        <v>695</v>
      </c>
      <c r="B2290" s="19"/>
      <c r="C2290" s="19"/>
      <c r="D2290" s="19"/>
      <c r="E2290" s="19"/>
      <c r="F2290" s="19"/>
    </row>
    <row r="2291" spans="1:6" ht="15" customHeight="1">
      <c r="A2291" s="19" t="s">
        <v>607</v>
      </c>
      <c r="B2291" s="19"/>
      <c r="C2291" s="19"/>
      <c r="D2291" s="19"/>
      <c r="E2291" s="19"/>
      <c r="F2291" s="19"/>
    </row>
    <row r="2292" spans="1:6" ht="15" customHeight="1">
      <c r="A2292" s="19" t="s">
        <v>481</v>
      </c>
      <c r="B2292" s="19"/>
      <c r="C2292" s="19"/>
      <c r="D2292" s="19"/>
      <c r="E2292" s="19"/>
      <c r="F2292" s="19"/>
    </row>
    <row r="2293" spans="1:6" ht="15" customHeight="1">
      <c r="A2293" s="19" t="s">
        <v>268</v>
      </c>
      <c r="B2293" s="19"/>
      <c r="C2293" s="19"/>
      <c r="D2293" s="19"/>
      <c r="E2293" s="19"/>
      <c r="F2293" s="19"/>
    </row>
    <row r="2294" spans="1:6" ht="15" customHeight="1">
      <c r="A2294" s="19" t="s">
        <v>169</v>
      </c>
      <c r="B2294" s="19"/>
      <c r="C2294" s="19"/>
      <c r="D2294" s="19"/>
      <c r="E2294" s="19"/>
      <c r="F2294" s="19"/>
    </row>
    <row r="2295" spans="1:6" ht="15" customHeight="1">
      <c r="A2295" s="19" t="s">
        <v>696</v>
      </c>
      <c r="B2295" s="19"/>
      <c r="C2295" s="19"/>
      <c r="D2295" s="19"/>
      <c r="E2295" s="19"/>
      <c r="F2295" s="19"/>
    </row>
    <row r="2296" spans="1:6" ht="15" customHeight="1">
      <c r="A2296" s="19" t="s">
        <v>697</v>
      </c>
      <c r="B2296" s="19"/>
      <c r="C2296" s="19"/>
      <c r="D2296" s="19"/>
      <c r="E2296" s="19"/>
      <c r="F2296" s="19"/>
    </row>
    <row r="2297" spans="1:6" ht="15" customHeight="1">
      <c r="A2297" s="19" t="s">
        <v>698</v>
      </c>
      <c r="B2297" s="19"/>
      <c r="C2297" s="19"/>
      <c r="D2297" s="19"/>
      <c r="E2297" s="19"/>
      <c r="F2297" s="19"/>
    </row>
    <row r="2298" spans="1:6" ht="15" customHeight="1">
      <c r="A2298" s="19" t="s">
        <v>572</v>
      </c>
      <c r="B2298" s="19"/>
      <c r="C2298" s="19"/>
      <c r="D2298" s="19"/>
      <c r="E2298" s="19"/>
      <c r="F2298" s="19"/>
    </row>
    <row r="2299" spans="1:6" ht="15" customHeight="1">
      <c r="A2299" s="19" t="s">
        <v>179</v>
      </c>
      <c r="B2299" s="19"/>
      <c r="C2299" s="19"/>
      <c r="D2299" s="19"/>
      <c r="E2299" s="19"/>
      <c r="F2299" s="19"/>
    </row>
    <row r="2300" spans="1:6" ht="15" customHeight="1">
      <c r="A2300" s="19" t="s">
        <v>181</v>
      </c>
      <c r="B2300" s="19"/>
      <c r="C2300" s="19"/>
      <c r="D2300" s="19"/>
      <c r="E2300" s="19"/>
      <c r="F2300" s="19"/>
    </row>
    <row r="2301" spans="1:6" ht="15" customHeight="1">
      <c r="A2301" s="19" t="s">
        <v>183</v>
      </c>
      <c r="B2301" s="19"/>
      <c r="C2301" s="19"/>
      <c r="D2301" s="19"/>
      <c r="E2301" s="19"/>
      <c r="F2301" s="19"/>
    </row>
    <row r="2302" spans="1:6" ht="15" customHeight="1">
      <c r="A2302" s="19" t="s">
        <v>185</v>
      </c>
      <c r="B2302" s="19"/>
      <c r="C2302" s="19"/>
      <c r="D2302" s="19"/>
      <c r="E2302" s="19"/>
      <c r="F2302" s="19"/>
    </row>
    <row r="2303" spans="1:6" ht="15" customHeight="1">
      <c r="A2303" s="19" t="s">
        <v>187</v>
      </c>
      <c r="B2303" s="19"/>
      <c r="C2303" s="19"/>
      <c r="D2303" s="19"/>
      <c r="E2303" s="19"/>
      <c r="F2303" s="19"/>
    </row>
    <row r="2304" spans="1:6" ht="15" customHeight="1">
      <c r="A2304" s="19" t="s">
        <v>363</v>
      </c>
      <c r="B2304" s="19"/>
      <c r="C2304" s="19"/>
      <c r="D2304" s="19"/>
      <c r="E2304" s="19"/>
      <c r="F2304" s="19"/>
    </row>
    <row r="2305" spans="1:6" ht="15" customHeight="1">
      <c r="A2305" s="19" t="s">
        <v>364</v>
      </c>
      <c r="B2305" s="19"/>
      <c r="C2305" s="19"/>
      <c r="D2305" s="19"/>
      <c r="E2305" s="19"/>
      <c r="F2305" s="19"/>
    </row>
    <row r="2306" spans="1:6" ht="15" customHeight="1">
      <c r="A2306" s="19" t="s">
        <v>256</v>
      </c>
      <c r="B2306" s="19"/>
      <c r="C2306" s="19"/>
      <c r="D2306" s="19"/>
      <c r="E2306" s="19"/>
      <c r="F2306" s="19"/>
    </row>
    <row r="2307" spans="1:6" ht="15" customHeight="1">
      <c r="A2307" s="19" t="s">
        <v>257</v>
      </c>
      <c r="B2307" s="19"/>
      <c r="C2307" s="19"/>
      <c r="D2307" s="19"/>
      <c r="E2307" s="19"/>
      <c r="F2307" s="19"/>
    </row>
    <row r="2308" spans="1:6" ht="15" customHeight="1">
      <c r="A2308" s="19" t="s">
        <v>272</v>
      </c>
      <c r="B2308" s="19"/>
      <c r="C2308" s="19"/>
      <c r="D2308" s="19"/>
      <c r="E2308" s="19"/>
      <c r="F2308" s="19"/>
    </row>
    <row r="2309" spans="1:6" ht="15" customHeight="1">
      <c r="A2309" s="19" t="s">
        <v>273</v>
      </c>
      <c r="B2309" s="19"/>
      <c r="C2309" s="19"/>
      <c r="D2309" s="19"/>
      <c r="E2309" s="19"/>
      <c r="F2309" s="19"/>
    </row>
    <row r="2310" spans="1:6" ht="15" customHeight="1">
      <c r="A2310" s="19" t="s">
        <v>274</v>
      </c>
      <c r="B2310" s="19"/>
      <c r="C2310" s="19"/>
      <c r="D2310" s="19"/>
      <c r="E2310" s="19"/>
      <c r="F2310" s="19"/>
    </row>
    <row r="2311" spans="1:6" ht="15" customHeight="1">
      <c r="A2311" s="19" t="s">
        <v>275</v>
      </c>
      <c r="B2311" s="19"/>
      <c r="C2311" s="19"/>
      <c r="D2311" s="19"/>
      <c r="E2311" s="19"/>
      <c r="F2311" s="19"/>
    </row>
    <row r="2312" spans="1:6" ht="15" customHeight="1">
      <c r="A2312" s="19" t="s">
        <v>237</v>
      </c>
      <c r="B2312" s="19"/>
      <c r="C2312" s="19"/>
      <c r="D2312" s="19"/>
      <c r="E2312" s="19"/>
      <c r="F2312" s="19"/>
    </row>
    <row r="2313" spans="1:6" ht="15" customHeight="1">
      <c r="A2313" s="19" t="s">
        <v>238</v>
      </c>
      <c r="B2313" s="19"/>
      <c r="C2313" s="19"/>
      <c r="D2313" s="19"/>
      <c r="E2313" s="19"/>
      <c r="F2313" s="19"/>
    </row>
    <row r="2314" spans="1:6" ht="15" customHeight="1">
      <c r="A2314" s="19" t="s">
        <v>205</v>
      </c>
      <c r="B2314" s="19"/>
      <c r="C2314" s="19"/>
      <c r="D2314" s="19"/>
      <c r="E2314" s="19"/>
      <c r="F2314" s="19"/>
    </row>
    <row r="2315" spans="1:6" ht="15" customHeight="1">
      <c r="A2315" s="19" t="s">
        <v>209</v>
      </c>
      <c r="B2315" s="19"/>
      <c r="C2315" s="19"/>
      <c r="D2315" s="19"/>
      <c r="E2315" s="19"/>
      <c r="F2315" s="19"/>
    </row>
    <row r="2316" spans="1:6" ht="15" customHeight="1">
      <c r="A2316" s="19" t="s">
        <v>211</v>
      </c>
      <c r="B2316" s="19"/>
      <c r="C2316" s="19"/>
      <c r="D2316" s="19"/>
      <c r="E2316" s="19"/>
      <c r="F2316" s="19"/>
    </row>
    <row r="2317" spans="1:6" ht="15" customHeight="1">
      <c r="A2317" s="19" t="s">
        <v>699</v>
      </c>
      <c r="B2317" s="19"/>
      <c r="C2317" s="19"/>
      <c r="D2317" s="19"/>
      <c r="E2317" s="19"/>
      <c r="F2317" s="19"/>
    </row>
    <row r="2318" spans="1:6" ht="15" customHeight="1">
      <c r="A2318" s="19" t="s">
        <v>240</v>
      </c>
      <c r="B2318" s="19"/>
      <c r="C2318" s="19"/>
      <c r="D2318" s="19"/>
      <c r="E2318" s="19"/>
      <c r="F2318" s="19"/>
    </row>
    <row r="2319" spans="1:6" ht="15" customHeight="1">
      <c r="A2319" s="19" t="s">
        <v>700</v>
      </c>
      <c r="B2319" s="19"/>
      <c r="C2319" s="19"/>
      <c r="D2319" s="19"/>
      <c r="E2319" s="19"/>
      <c r="F2319" s="19"/>
    </row>
    <row r="2320" spans="1:6" ht="15" customHeight="1">
      <c r="A2320" s="19" t="s">
        <v>701</v>
      </c>
      <c r="B2320" s="19"/>
      <c r="C2320" s="19"/>
      <c r="D2320" s="19"/>
      <c r="E2320" s="19"/>
      <c r="F2320" s="19"/>
    </row>
    <row r="2321" spans="1:6" ht="15" customHeight="1">
      <c r="A2321" s="19" t="s">
        <v>243</v>
      </c>
      <c r="B2321" s="19"/>
      <c r="C2321" s="19"/>
      <c r="D2321" s="19"/>
      <c r="E2321" s="19"/>
      <c r="F2321" s="19"/>
    </row>
    <row r="2322" spans="1:6" ht="15" customHeight="1">
      <c r="A2322" s="19" t="s">
        <v>702</v>
      </c>
      <c r="B2322" s="19"/>
      <c r="C2322" s="19"/>
      <c r="D2322" s="19"/>
      <c r="E2322" s="19"/>
      <c r="F2322" s="19"/>
    </row>
    <row r="2323" spans="1:6" ht="15" customHeight="1">
      <c r="A2323" s="19" t="s">
        <v>144</v>
      </c>
      <c r="B2323" s="19"/>
      <c r="C2323" s="19"/>
      <c r="D2323" s="19"/>
      <c r="E2323" s="19"/>
      <c r="F2323" s="19"/>
    </row>
    <row r="2324" spans="1:6" ht="15" customHeight="1">
      <c r="A2324" s="19" t="s">
        <v>245</v>
      </c>
      <c r="B2324" s="19"/>
      <c r="C2324" s="19"/>
      <c r="D2324" s="19"/>
      <c r="E2324" s="19"/>
      <c r="F2324" s="19"/>
    </row>
    <row r="2325" spans="1:6" ht="15" customHeight="1">
      <c r="A2325" s="19" t="s">
        <v>370</v>
      </c>
      <c r="B2325" s="19"/>
      <c r="C2325" s="19"/>
      <c r="D2325" s="19"/>
      <c r="E2325" s="19"/>
      <c r="F2325" s="19"/>
    </row>
    <row r="2326" spans="1:6" ht="15" customHeight="1">
      <c r="A2326" s="19" t="s">
        <v>534</v>
      </c>
      <c r="B2326" s="19"/>
      <c r="C2326" s="19"/>
      <c r="D2326" s="19"/>
      <c r="E2326" s="19"/>
      <c r="F2326" s="19"/>
    </row>
    <row r="2327" spans="1:6" ht="15" customHeight="1">
      <c r="A2327" s="19" t="s">
        <v>436</v>
      </c>
      <c r="B2327" s="19"/>
      <c r="C2327" s="19"/>
      <c r="D2327" s="19"/>
      <c r="E2327" s="19"/>
      <c r="F2327" s="19"/>
    </row>
    <row r="2328" spans="1:6" ht="15" customHeight="1">
      <c r="A2328" s="19" t="s">
        <v>426</v>
      </c>
      <c r="B2328" s="19"/>
      <c r="C2328" s="19"/>
      <c r="D2328" s="19"/>
      <c r="E2328" s="19"/>
      <c r="F2328" s="19"/>
    </row>
    <row r="2329" spans="1:6" ht="15" customHeight="1">
      <c r="A2329" s="19" t="s">
        <v>284</v>
      </c>
      <c r="B2329" s="19"/>
      <c r="C2329" s="19"/>
      <c r="D2329" s="19"/>
      <c r="E2329" s="19"/>
      <c r="F2329" s="19"/>
    </row>
    <row r="2330" spans="1:6" ht="15" customHeight="1">
      <c r="A2330" s="19" t="s">
        <v>585</v>
      </c>
      <c r="B2330" s="19"/>
      <c r="C2330" s="19"/>
      <c r="D2330" s="19"/>
      <c r="E2330" s="19"/>
      <c r="F2330" s="19"/>
    </row>
    <row r="2331" spans="1:6" ht="15" customHeight="1">
      <c r="A2331" s="19" t="s">
        <v>536</v>
      </c>
      <c r="B2331" s="19"/>
      <c r="C2331" s="19"/>
      <c r="D2331" s="19"/>
      <c r="E2331" s="19"/>
      <c r="F2331" s="19"/>
    </row>
    <row r="2332" spans="1:6" ht="15" customHeight="1">
      <c r="A2332" s="19" t="s">
        <v>287</v>
      </c>
      <c r="B2332" s="19"/>
      <c r="C2332" s="19"/>
      <c r="D2332" s="19"/>
      <c r="E2332" s="19"/>
      <c r="F2332" s="19"/>
    </row>
    <row r="2333" spans="1:6" ht="15" customHeight="1">
      <c r="A2333" s="19" t="s">
        <v>228</v>
      </c>
      <c r="B2333" s="19"/>
      <c r="C2333" s="19"/>
      <c r="D2333" s="19"/>
      <c r="E2333" s="19"/>
      <c r="F2333" s="19"/>
    </row>
    <row r="2334" spans="1:6" ht="15" customHeight="1">
      <c r="A2334" s="19" t="s">
        <v>338</v>
      </c>
      <c r="B2334" s="19"/>
      <c r="C2334" s="19"/>
      <c r="D2334" s="19"/>
      <c r="E2334" s="19"/>
      <c r="F2334" s="19"/>
    </row>
    <row r="2335" spans="1:6" ht="15" customHeight="1">
      <c r="A2335" s="19" t="s">
        <v>703</v>
      </c>
      <c r="B2335" s="19"/>
      <c r="C2335" s="19"/>
      <c r="D2335" s="19"/>
      <c r="E2335" s="19"/>
      <c r="F2335" s="19"/>
    </row>
    <row r="2336" spans="1:6" ht="15" customHeight="1">
      <c r="A2336" s="19" t="s">
        <v>704</v>
      </c>
      <c r="B2336" s="19"/>
      <c r="C2336" s="19"/>
      <c r="D2336" s="19"/>
      <c r="E2336" s="19"/>
      <c r="F2336" s="19"/>
    </row>
    <row r="2337" spans="1:6" ht="15" customHeight="1">
      <c r="A2337" s="19" t="s">
        <v>499</v>
      </c>
      <c r="B2337" s="19"/>
      <c r="C2337" s="19"/>
      <c r="D2337" s="19"/>
      <c r="E2337" s="19"/>
      <c r="F2337" s="19"/>
    </row>
    <row r="2338" spans="1:6" ht="15" customHeight="1">
      <c r="A2338" s="19" t="s">
        <v>177</v>
      </c>
      <c r="B2338" s="19"/>
      <c r="C2338" s="19"/>
      <c r="D2338" s="19"/>
      <c r="E2338" s="19"/>
      <c r="F2338" s="19"/>
    </row>
    <row r="2339" spans="1:6" ht="15" customHeight="1">
      <c r="A2339" s="19" t="s">
        <v>179</v>
      </c>
      <c r="B2339" s="19"/>
      <c r="C2339" s="19"/>
      <c r="D2339" s="19"/>
      <c r="E2339" s="19"/>
      <c r="F2339" s="19"/>
    </row>
    <row r="2340" spans="1:6" ht="15" customHeight="1">
      <c r="A2340" s="19" t="s">
        <v>181</v>
      </c>
      <c r="B2340" s="19"/>
      <c r="C2340" s="19"/>
      <c r="D2340" s="19"/>
      <c r="E2340" s="19"/>
      <c r="F2340" s="19"/>
    </row>
    <row r="2341" spans="1:6" ht="15" customHeight="1">
      <c r="A2341" s="19" t="s">
        <v>405</v>
      </c>
      <c r="B2341" s="19"/>
      <c r="C2341" s="19"/>
      <c r="D2341" s="19"/>
      <c r="E2341" s="19"/>
      <c r="F2341" s="19"/>
    </row>
    <row r="2342" spans="1:6" ht="15" customHeight="1">
      <c r="A2342" s="19" t="s">
        <v>185</v>
      </c>
      <c r="B2342" s="19"/>
      <c r="C2342" s="19"/>
      <c r="D2342" s="19"/>
      <c r="E2342" s="19"/>
      <c r="F2342" s="19"/>
    </row>
    <row r="2343" spans="1:6" ht="15" customHeight="1">
      <c r="A2343" s="19" t="s">
        <v>187</v>
      </c>
      <c r="B2343" s="19"/>
      <c r="C2343" s="19"/>
      <c r="D2343" s="19"/>
      <c r="E2343" s="19"/>
      <c r="F2343" s="19"/>
    </row>
    <row r="2344" spans="1:6" ht="15" customHeight="1">
      <c r="A2344" s="19" t="s">
        <v>328</v>
      </c>
      <c r="B2344" s="19"/>
      <c r="C2344" s="19"/>
      <c r="D2344" s="19"/>
      <c r="E2344" s="19"/>
      <c r="F2344" s="19"/>
    </row>
    <row r="2345" spans="1:6" ht="15" customHeight="1">
      <c r="A2345" s="19" t="s">
        <v>329</v>
      </c>
      <c r="B2345" s="19"/>
      <c r="C2345" s="19"/>
      <c r="D2345" s="19"/>
      <c r="E2345" s="19"/>
      <c r="F2345" s="19"/>
    </row>
    <row r="2346" spans="1:6" ht="15" customHeight="1">
      <c r="A2346" s="19" t="s">
        <v>293</v>
      </c>
      <c r="B2346" s="19"/>
      <c r="C2346" s="19"/>
      <c r="D2346" s="19"/>
      <c r="E2346" s="19"/>
      <c r="F2346" s="19"/>
    </row>
    <row r="2347" spans="1:6" ht="15" customHeight="1">
      <c r="A2347" s="19" t="s">
        <v>294</v>
      </c>
      <c r="B2347" s="19"/>
      <c r="C2347" s="19"/>
      <c r="D2347" s="19"/>
      <c r="E2347" s="19"/>
      <c r="F2347" s="19"/>
    </row>
    <row r="2348" spans="1:6" ht="15" customHeight="1">
      <c r="A2348" s="19" t="s">
        <v>272</v>
      </c>
      <c r="B2348" s="19"/>
      <c r="C2348" s="19"/>
      <c r="D2348" s="19"/>
      <c r="E2348" s="19"/>
      <c r="F2348" s="19"/>
    </row>
    <row r="2349" spans="1:6" ht="15" customHeight="1">
      <c r="A2349" s="19" t="s">
        <v>273</v>
      </c>
      <c r="B2349" s="19"/>
      <c r="C2349" s="19"/>
      <c r="D2349" s="19"/>
      <c r="E2349" s="19"/>
      <c r="F2349" s="19"/>
    </row>
    <row r="2350" spans="1:6" ht="15" customHeight="1">
      <c r="A2350" s="19" t="s">
        <v>295</v>
      </c>
      <c r="B2350" s="19"/>
      <c r="C2350" s="19"/>
      <c r="D2350" s="19"/>
      <c r="E2350" s="19"/>
      <c r="F2350" s="19"/>
    </row>
    <row r="2351" spans="1:6" ht="15" customHeight="1">
      <c r="A2351" s="19" t="s">
        <v>296</v>
      </c>
      <c r="B2351" s="19"/>
      <c r="C2351" s="19"/>
      <c r="D2351" s="19"/>
      <c r="E2351" s="19"/>
      <c r="F2351" s="19"/>
    </row>
    <row r="2352" spans="1:6" ht="15" customHeight="1">
      <c r="A2352" s="19" t="s">
        <v>237</v>
      </c>
      <c r="B2352" s="19"/>
      <c r="C2352" s="19"/>
      <c r="D2352" s="19"/>
      <c r="E2352" s="19"/>
      <c r="F2352" s="19"/>
    </row>
    <row r="2353" spans="1:6" ht="15" customHeight="1">
      <c r="A2353" s="19" t="s">
        <v>238</v>
      </c>
      <c r="B2353" s="19"/>
      <c r="C2353" s="19"/>
      <c r="D2353" s="19"/>
      <c r="E2353" s="19"/>
      <c r="F2353" s="19"/>
    </row>
    <row r="2354" spans="1:6" ht="15" customHeight="1">
      <c r="A2354" s="19" t="s">
        <v>205</v>
      </c>
      <c r="B2354" s="19"/>
      <c r="C2354" s="19"/>
      <c r="D2354" s="19"/>
      <c r="E2354" s="19"/>
      <c r="F2354" s="19"/>
    </row>
    <row r="2355" spans="1:6" ht="15" customHeight="1">
      <c r="A2355" s="19" t="s">
        <v>351</v>
      </c>
      <c r="B2355" s="19"/>
      <c r="C2355" s="19"/>
      <c r="D2355" s="19"/>
      <c r="E2355" s="19"/>
      <c r="F2355" s="19"/>
    </row>
    <row r="2356" spans="1:6" ht="15" customHeight="1">
      <c r="A2356" s="19" t="s">
        <v>209</v>
      </c>
      <c r="B2356" s="19"/>
      <c r="C2356" s="19"/>
      <c r="D2356" s="19"/>
      <c r="E2356" s="19"/>
      <c r="F2356" s="19"/>
    </row>
    <row r="2357" spans="1:6" ht="15" customHeight="1">
      <c r="A2357" s="19" t="s">
        <v>211</v>
      </c>
      <c r="B2357" s="19"/>
      <c r="C2357" s="19"/>
      <c r="D2357" s="19"/>
      <c r="E2357" s="19"/>
      <c r="F2357" s="19"/>
    </row>
    <row r="2358" spans="1:6" ht="15" customHeight="1">
      <c r="A2358" s="19" t="s">
        <v>342</v>
      </c>
      <c r="B2358" s="19"/>
      <c r="C2358" s="19"/>
      <c r="D2358" s="19"/>
      <c r="E2358" s="19"/>
      <c r="F2358" s="19"/>
    </row>
    <row r="2359" spans="1:6" ht="15" customHeight="1">
      <c r="A2359" s="19" t="s">
        <v>240</v>
      </c>
      <c r="B2359" s="19"/>
      <c r="C2359" s="19"/>
      <c r="D2359" s="19"/>
      <c r="E2359" s="19"/>
      <c r="F2359" s="19"/>
    </row>
    <row r="2360" spans="1:6" ht="15" customHeight="1">
      <c r="A2360" s="19" t="s">
        <v>705</v>
      </c>
      <c r="B2360" s="19"/>
      <c r="C2360" s="19"/>
      <c r="D2360" s="19"/>
      <c r="E2360" s="19"/>
      <c r="F2360" s="19"/>
    </row>
    <row r="2361" spans="1:6" ht="15" customHeight="1">
      <c r="A2361" s="19" t="s">
        <v>706</v>
      </c>
      <c r="B2361" s="19"/>
      <c r="C2361" s="19"/>
      <c r="D2361" s="19"/>
      <c r="E2361" s="19"/>
      <c r="F2361" s="19"/>
    </row>
    <row r="2362" spans="1:6" ht="15" customHeight="1">
      <c r="A2362" s="19" t="s">
        <v>398</v>
      </c>
      <c r="B2362" s="19"/>
      <c r="C2362" s="19"/>
      <c r="D2362" s="19"/>
      <c r="E2362" s="19"/>
      <c r="F2362" s="19"/>
    </row>
    <row r="2363" spans="1:6" ht="15" customHeight="1">
      <c r="A2363" s="19" t="s">
        <v>707</v>
      </c>
      <c r="B2363" s="19"/>
      <c r="C2363" s="19"/>
      <c r="D2363" s="19"/>
      <c r="E2363" s="19"/>
      <c r="F2363" s="19"/>
    </row>
    <row r="2364" spans="1:6" ht="15" customHeight="1">
      <c r="A2364" s="19" t="s">
        <v>144</v>
      </c>
      <c r="B2364" s="19"/>
      <c r="C2364" s="19"/>
      <c r="D2364" s="19"/>
      <c r="E2364" s="19"/>
      <c r="F2364" s="19"/>
    </row>
    <row r="2365" spans="1:6" ht="15" customHeight="1">
      <c r="A2365" s="19" t="s">
        <v>245</v>
      </c>
      <c r="B2365" s="19"/>
      <c r="C2365" s="19"/>
      <c r="D2365" s="19"/>
      <c r="E2365" s="19"/>
      <c r="F2365" s="19"/>
    </row>
    <row r="2366" spans="1:6" ht="15" customHeight="1">
      <c r="A2366" s="19" t="s">
        <v>223</v>
      </c>
      <c r="B2366" s="19"/>
      <c r="C2366" s="19"/>
      <c r="D2366" s="19"/>
      <c r="E2366" s="19"/>
      <c r="F2366" s="19"/>
    </row>
    <row r="2367" spans="1:6" ht="15" customHeight="1">
      <c r="A2367" s="19" t="s">
        <v>435</v>
      </c>
      <c r="B2367" s="19"/>
      <c r="C2367" s="19"/>
      <c r="D2367" s="19"/>
      <c r="E2367" s="19"/>
      <c r="F2367" s="19"/>
    </row>
    <row r="2368" spans="1:6" ht="15" customHeight="1">
      <c r="A2368" s="19" t="s">
        <v>708</v>
      </c>
      <c r="B2368" s="19"/>
      <c r="C2368" s="19"/>
      <c r="D2368" s="19"/>
      <c r="E2368" s="19"/>
      <c r="F2368" s="19"/>
    </row>
    <row r="2369" spans="1:6" ht="15" customHeight="1">
      <c r="A2369" s="19" t="s">
        <v>380</v>
      </c>
      <c r="B2369" s="19"/>
      <c r="C2369" s="19"/>
      <c r="D2369" s="19"/>
      <c r="E2369" s="19"/>
      <c r="F2369" s="19"/>
    </row>
    <row r="2370" spans="1:6" ht="15" customHeight="1">
      <c r="A2370" s="19" t="s">
        <v>446</v>
      </c>
      <c r="B2370" s="19"/>
      <c r="C2370" s="19"/>
      <c r="D2370" s="19"/>
      <c r="E2370" s="19"/>
      <c r="F2370" s="19"/>
    </row>
    <row r="2371" spans="1:6" ht="15" customHeight="1">
      <c r="A2371" s="19" t="s">
        <v>359</v>
      </c>
      <c r="B2371" s="19"/>
      <c r="C2371" s="19"/>
      <c r="D2371" s="19"/>
      <c r="E2371" s="19"/>
      <c r="F2371" s="19"/>
    </row>
    <row r="2372" spans="1:6" ht="15" customHeight="1">
      <c r="A2372" s="19" t="s">
        <v>627</v>
      </c>
      <c r="B2372" s="19"/>
      <c r="C2372" s="19"/>
      <c r="D2372" s="19"/>
      <c r="E2372" s="19"/>
      <c r="F2372" s="19"/>
    </row>
    <row r="2373" spans="1:6" ht="15" customHeight="1">
      <c r="A2373" s="19" t="s">
        <v>287</v>
      </c>
      <c r="B2373" s="19"/>
      <c r="C2373" s="19"/>
      <c r="D2373" s="19"/>
      <c r="E2373" s="19"/>
      <c r="F2373" s="19"/>
    </row>
    <row r="2374" spans="1:6" ht="15" customHeight="1">
      <c r="A2374" s="19" t="s">
        <v>228</v>
      </c>
      <c r="B2374" s="19"/>
      <c r="C2374" s="19"/>
      <c r="D2374" s="19"/>
      <c r="E2374" s="19"/>
      <c r="F2374" s="19"/>
    </row>
    <row r="2375" spans="1:6" ht="15" customHeight="1">
      <c r="A2375" s="19" t="s">
        <v>401</v>
      </c>
      <c r="B2375" s="19"/>
      <c r="C2375" s="19"/>
      <c r="D2375" s="19"/>
      <c r="E2375" s="19"/>
      <c r="F2375" s="19"/>
    </row>
    <row r="2376" spans="1:6" ht="15" customHeight="1">
      <c r="A2376" s="19" t="s">
        <v>709</v>
      </c>
      <c r="B2376" s="19"/>
      <c r="C2376" s="19"/>
      <c r="D2376" s="19"/>
      <c r="E2376" s="19"/>
      <c r="F2376" s="19"/>
    </row>
    <row r="2377" spans="1:6" ht="15" customHeight="1">
      <c r="A2377" s="19" t="s">
        <v>710</v>
      </c>
      <c r="B2377" s="19"/>
      <c r="C2377" s="19"/>
      <c r="D2377" s="19"/>
      <c r="E2377" s="19"/>
      <c r="F2377" s="19"/>
    </row>
    <row r="2378" spans="1:6" ht="15" customHeight="1">
      <c r="A2378" s="19" t="s">
        <v>711</v>
      </c>
      <c r="B2378" s="19"/>
      <c r="C2378" s="19"/>
      <c r="D2378" s="19"/>
      <c r="E2378" s="19"/>
      <c r="F2378" s="19"/>
    </row>
    <row r="2379" spans="1:6" ht="15" customHeight="1">
      <c r="A2379" s="19" t="s">
        <v>572</v>
      </c>
      <c r="B2379" s="19"/>
      <c r="C2379" s="19"/>
      <c r="D2379" s="19"/>
      <c r="E2379" s="19"/>
      <c r="F2379" s="19"/>
    </row>
    <row r="2380" spans="1:6" ht="15" customHeight="1">
      <c r="A2380" s="19" t="s">
        <v>179</v>
      </c>
      <c r="B2380" s="19"/>
      <c r="C2380" s="19"/>
      <c r="D2380" s="19"/>
      <c r="E2380" s="19"/>
      <c r="F2380" s="19"/>
    </row>
    <row r="2381" spans="1:6" ht="15" customHeight="1">
      <c r="A2381" s="19" t="s">
        <v>181</v>
      </c>
      <c r="B2381" s="19"/>
      <c r="C2381" s="19"/>
      <c r="D2381" s="19"/>
      <c r="E2381" s="19"/>
      <c r="F2381" s="19"/>
    </row>
    <row r="2382" spans="1:6" ht="15" customHeight="1">
      <c r="A2382" s="19" t="s">
        <v>405</v>
      </c>
      <c r="B2382" s="19"/>
      <c r="C2382" s="19"/>
      <c r="D2382" s="19"/>
      <c r="E2382" s="19"/>
      <c r="F2382" s="19"/>
    </row>
    <row r="2383" spans="1:6" ht="15" customHeight="1">
      <c r="A2383" s="19" t="s">
        <v>185</v>
      </c>
      <c r="B2383" s="19"/>
      <c r="C2383" s="19"/>
      <c r="D2383" s="19"/>
      <c r="E2383" s="19"/>
      <c r="F2383" s="19"/>
    </row>
    <row r="2384" spans="1:6" ht="15" customHeight="1">
      <c r="A2384" s="19" t="s">
        <v>187</v>
      </c>
      <c r="B2384" s="19"/>
      <c r="C2384" s="19"/>
      <c r="D2384" s="19"/>
      <c r="E2384" s="19"/>
      <c r="F2384" s="19"/>
    </row>
    <row r="2385" spans="1:6" ht="15" customHeight="1">
      <c r="A2385" s="19" t="s">
        <v>189</v>
      </c>
      <c r="B2385" s="19"/>
      <c r="C2385" s="19"/>
      <c r="D2385" s="19"/>
      <c r="E2385" s="19"/>
      <c r="F2385" s="19"/>
    </row>
    <row r="2386" spans="1:6" ht="15" customHeight="1">
      <c r="A2386" s="19" t="s">
        <v>191</v>
      </c>
      <c r="B2386" s="19"/>
      <c r="C2386" s="19"/>
      <c r="D2386" s="19"/>
      <c r="E2386" s="19"/>
      <c r="F2386" s="19"/>
    </row>
    <row r="2387" spans="1:6" ht="15" customHeight="1">
      <c r="A2387" s="19" t="s">
        <v>192</v>
      </c>
      <c r="B2387" s="19"/>
      <c r="C2387" s="19"/>
      <c r="D2387" s="19"/>
      <c r="E2387" s="19"/>
      <c r="F2387" s="19"/>
    </row>
    <row r="2388" spans="1:6" ht="15" customHeight="1">
      <c r="A2388" s="19" t="s">
        <v>194</v>
      </c>
      <c r="B2388" s="19"/>
      <c r="C2388" s="19"/>
      <c r="D2388" s="19"/>
      <c r="E2388" s="19"/>
      <c r="F2388" s="19"/>
    </row>
    <row r="2389" spans="1:6" ht="15" customHeight="1">
      <c r="A2389" s="19" t="s">
        <v>272</v>
      </c>
      <c r="B2389" s="19"/>
      <c r="C2389" s="19"/>
      <c r="D2389" s="19"/>
      <c r="E2389" s="19"/>
      <c r="F2389" s="19"/>
    </row>
    <row r="2390" spans="1:6" ht="15" customHeight="1">
      <c r="A2390" s="19" t="s">
        <v>273</v>
      </c>
      <c r="B2390" s="19"/>
      <c r="C2390" s="19"/>
      <c r="D2390" s="19"/>
      <c r="E2390" s="19"/>
      <c r="F2390" s="19"/>
    </row>
    <row r="2391" spans="1:6" ht="15" customHeight="1">
      <c r="A2391" s="19" t="s">
        <v>258</v>
      </c>
      <c r="B2391" s="19"/>
      <c r="C2391" s="19"/>
      <c r="D2391" s="19"/>
      <c r="E2391" s="19"/>
      <c r="F2391" s="19"/>
    </row>
    <row r="2392" spans="1:6" ht="15" customHeight="1">
      <c r="A2392" s="19" t="s">
        <v>259</v>
      </c>
      <c r="B2392" s="19"/>
      <c r="C2392" s="19"/>
      <c r="D2392" s="19"/>
      <c r="E2392" s="19"/>
      <c r="F2392" s="19"/>
    </row>
    <row r="2393" spans="1:6" ht="15" customHeight="1">
      <c r="A2393" s="19" t="s">
        <v>237</v>
      </c>
      <c r="B2393" s="19"/>
      <c r="C2393" s="19"/>
      <c r="D2393" s="19"/>
      <c r="E2393" s="19"/>
      <c r="F2393" s="19"/>
    </row>
    <row r="2394" spans="1:6" ht="15" customHeight="1">
      <c r="A2394" s="19" t="s">
        <v>238</v>
      </c>
      <c r="B2394" s="19"/>
      <c r="C2394" s="19"/>
      <c r="D2394" s="19"/>
      <c r="E2394" s="19"/>
      <c r="F2394" s="19"/>
    </row>
    <row r="2395" spans="1:6" ht="15" customHeight="1">
      <c r="A2395" s="19" t="s">
        <v>205</v>
      </c>
      <c r="B2395" s="19"/>
      <c r="C2395" s="19"/>
      <c r="D2395" s="19"/>
      <c r="E2395" s="19"/>
      <c r="F2395" s="19"/>
    </row>
    <row r="2396" spans="1:6" ht="15" customHeight="1">
      <c r="A2396" s="19" t="s">
        <v>209</v>
      </c>
      <c r="B2396" s="19"/>
      <c r="C2396" s="19"/>
      <c r="D2396" s="19"/>
      <c r="E2396" s="19"/>
      <c r="F2396" s="19"/>
    </row>
    <row r="2397" spans="1:6" ht="15" customHeight="1">
      <c r="A2397" s="19" t="s">
        <v>211</v>
      </c>
      <c r="B2397" s="19"/>
      <c r="C2397" s="19"/>
      <c r="D2397" s="19"/>
      <c r="E2397" s="19"/>
      <c r="F2397" s="19"/>
    </row>
    <row r="2398" spans="1:6" ht="15" customHeight="1">
      <c r="A2398" s="19" t="s">
        <v>239</v>
      </c>
      <c r="B2398" s="19"/>
      <c r="C2398" s="19"/>
      <c r="D2398" s="19"/>
      <c r="E2398" s="19"/>
      <c r="F2398" s="19"/>
    </row>
    <row r="2399" spans="1:6" ht="15" customHeight="1">
      <c r="A2399" s="19" t="s">
        <v>240</v>
      </c>
      <c r="B2399" s="19"/>
      <c r="C2399" s="19"/>
      <c r="D2399" s="19"/>
      <c r="E2399" s="19"/>
      <c r="F2399" s="19"/>
    </row>
    <row r="2400" spans="1:6" ht="15" customHeight="1">
      <c r="A2400" s="19" t="s">
        <v>712</v>
      </c>
      <c r="B2400" s="19"/>
      <c r="C2400" s="19"/>
      <c r="D2400" s="19"/>
      <c r="E2400" s="19"/>
      <c r="F2400" s="19"/>
    </row>
    <row r="2401" spans="1:6" ht="15" customHeight="1">
      <c r="A2401" s="19" t="s">
        <v>713</v>
      </c>
      <c r="B2401" s="19"/>
      <c r="C2401" s="19"/>
      <c r="D2401" s="19"/>
      <c r="E2401" s="19"/>
      <c r="F2401" s="19"/>
    </row>
    <row r="2402" spans="1:6" ht="15" customHeight="1">
      <c r="A2402" s="19" t="s">
        <v>243</v>
      </c>
      <c r="B2402" s="19"/>
      <c r="C2402" s="19"/>
      <c r="D2402" s="19"/>
      <c r="E2402" s="19"/>
      <c r="F2402" s="19"/>
    </row>
    <row r="2403" spans="1:6" ht="15" customHeight="1">
      <c r="A2403" s="19" t="s">
        <v>714</v>
      </c>
      <c r="B2403" s="19"/>
      <c r="C2403" s="19"/>
      <c r="D2403" s="19"/>
      <c r="E2403" s="19"/>
      <c r="F2403" s="19"/>
    </row>
    <row r="2404" spans="1:6" ht="15" customHeight="1">
      <c r="A2404" s="19" t="s">
        <v>144</v>
      </c>
      <c r="B2404" s="19"/>
      <c r="C2404" s="19"/>
      <c r="D2404" s="19"/>
      <c r="E2404" s="19"/>
      <c r="F2404" s="19"/>
    </row>
    <row r="2405" spans="1:6" ht="15" customHeight="1">
      <c r="A2405" s="19" t="s">
        <v>280</v>
      </c>
      <c r="B2405" s="19"/>
      <c r="C2405" s="19"/>
      <c r="D2405" s="19"/>
      <c r="E2405" s="19"/>
      <c r="F2405" s="19"/>
    </row>
    <row r="2406" spans="1:6" ht="15" customHeight="1">
      <c r="A2406" s="19" t="s">
        <v>223</v>
      </c>
      <c r="B2406" s="19"/>
      <c r="C2406" s="19"/>
      <c r="D2406" s="19"/>
      <c r="E2406" s="19"/>
      <c r="F2406" s="19"/>
    </row>
    <row r="2407" spans="1:6" ht="15" customHeight="1">
      <c r="A2407" s="19" t="s">
        <v>435</v>
      </c>
      <c r="B2407" s="19"/>
      <c r="C2407" s="19"/>
      <c r="D2407" s="19"/>
      <c r="E2407" s="19"/>
      <c r="F2407" s="19"/>
    </row>
    <row r="2408" spans="1:6" ht="15" customHeight="1">
      <c r="A2408" s="19" t="s">
        <v>715</v>
      </c>
      <c r="B2408" s="19"/>
      <c r="C2408" s="19"/>
      <c r="D2408" s="19"/>
      <c r="E2408" s="19"/>
      <c r="F2408" s="19"/>
    </row>
    <row r="2409" spans="1:6" ht="15" customHeight="1">
      <c r="A2409" s="19" t="s">
        <v>415</v>
      </c>
      <c r="B2409" s="19"/>
      <c r="C2409" s="19"/>
      <c r="D2409" s="19"/>
      <c r="E2409" s="19"/>
      <c r="F2409" s="19"/>
    </row>
    <row r="2410" spans="1:6" ht="15" customHeight="1">
      <c r="A2410" s="19" t="s">
        <v>322</v>
      </c>
      <c r="B2410" s="19"/>
      <c r="C2410" s="19"/>
      <c r="D2410" s="19"/>
      <c r="E2410" s="19"/>
      <c r="F2410" s="19"/>
    </row>
    <row r="2411" spans="1:6" ht="15" customHeight="1">
      <c r="A2411" s="19" t="s">
        <v>521</v>
      </c>
      <c r="B2411" s="19"/>
      <c r="C2411" s="19"/>
      <c r="D2411" s="19"/>
      <c r="E2411" s="19"/>
      <c r="F2411" s="19"/>
    </row>
    <row r="2412" spans="1:6" ht="15" customHeight="1">
      <c r="A2412" s="19" t="s">
        <v>716</v>
      </c>
      <c r="B2412" s="19"/>
      <c r="C2412" s="19"/>
      <c r="D2412" s="19"/>
      <c r="E2412" s="19"/>
      <c r="F2412" s="19"/>
    </row>
    <row r="2413" spans="1:6" ht="15" customHeight="1">
      <c r="A2413" s="19" t="s">
        <v>287</v>
      </c>
      <c r="B2413" s="19"/>
      <c r="C2413" s="19"/>
      <c r="D2413" s="19"/>
      <c r="E2413" s="19"/>
      <c r="F2413" s="19"/>
    </row>
    <row r="2414" spans="1:6" ht="15" customHeight="1">
      <c r="A2414" s="19" t="s">
        <v>717</v>
      </c>
      <c r="B2414" s="19"/>
      <c r="C2414" s="19"/>
      <c r="D2414" s="19"/>
      <c r="E2414" s="19"/>
      <c r="F2414" s="19"/>
    </row>
    <row r="2415" spans="1:6" ht="15" customHeight="1">
      <c r="A2415" s="19" t="s">
        <v>252</v>
      </c>
      <c r="B2415" s="19"/>
      <c r="C2415" s="19"/>
      <c r="D2415" s="19"/>
      <c r="E2415" s="19"/>
      <c r="F2415" s="19"/>
    </row>
    <row r="2416" spans="1:6" ht="15" customHeight="1">
      <c r="A2416" s="19" t="s">
        <v>718</v>
      </c>
      <c r="B2416" s="19"/>
      <c r="C2416" s="19"/>
      <c r="D2416" s="19"/>
      <c r="E2416" s="19"/>
      <c r="F2416" s="19"/>
    </row>
    <row r="2417" spans="1:6" ht="15" customHeight="1">
      <c r="A2417" s="19" t="s">
        <v>719</v>
      </c>
      <c r="B2417" s="19"/>
      <c r="C2417" s="19"/>
      <c r="D2417" s="19"/>
      <c r="E2417" s="19"/>
      <c r="F2417" s="19"/>
    </row>
    <row r="2418" spans="1:6" ht="15" customHeight="1">
      <c r="A2418" s="19" t="s">
        <v>720</v>
      </c>
      <c r="B2418" s="19"/>
      <c r="C2418" s="19"/>
      <c r="D2418" s="19"/>
      <c r="E2418" s="19"/>
      <c r="F2418" s="19"/>
    </row>
    <row r="2419" spans="1:6" ht="15" customHeight="1">
      <c r="A2419" s="19" t="s">
        <v>177</v>
      </c>
      <c r="B2419" s="19"/>
      <c r="C2419" s="19"/>
      <c r="D2419" s="19"/>
      <c r="E2419" s="19"/>
      <c r="F2419" s="19"/>
    </row>
    <row r="2420" spans="1:6" ht="15" customHeight="1">
      <c r="A2420" s="19" t="s">
        <v>179</v>
      </c>
      <c r="B2420" s="19"/>
      <c r="C2420" s="19"/>
      <c r="D2420" s="19"/>
      <c r="E2420" s="19"/>
      <c r="F2420" s="19"/>
    </row>
    <row r="2421" spans="1:6" ht="15" customHeight="1">
      <c r="A2421" s="19" t="s">
        <v>181</v>
      </c>
      <c r="B2421" s="19"/>
      <c r="C2421" s="19"/>
      <c r="D2421" s="19"/>
      <c r="E2421" s="19"/>
      <c r="F2421" s="19"/>
    </row>
    <row r="2422" spans="1:6" ht="15" customHeight="1">
      <c r="A2422" s="19" t="s">
        <v>721</v>
      </c>
      <c r="B2422" s="19"/>
      <c r="C2422" s="19"/>
      <c r="D2422" s="19"/>
      <c r="E2422" s="19"/>
      <c r="F2422" s="19"/>
    </row>
    <row r="2423" spans="1:6" ht="15" customHeight="1">
      <c r="A2423" s="19" t="s">
        <v>185</v>
      </c>
      <c r="B2423" s="19"/>
      <c r="C2423" s="19"/>
      <c r="D2423" s="19"/>
      <c r="E2423" s="19"/>
      <c r="F2423" s="19"/>
    </row>
    <row r="2424" spans="1:6" ht="15" customHeight="1">
      <c r="A2424" s="19" t="s">
        <v>187</v>
      </c>
      <c r="B2424" s="19"/>
      <c r="C2424" s="19"/>
      <c r="D2424" s="19"/>
      <c r="E2424" s="19"/>
      <c r="F2424" s="19"/>
    </row>
    <row r="2425" spans="1:6" ht="15" customHeight="1">
      <c r="A2425" s="19" t="s">
        <v>189</v>
      </c>
      <c r="B2425" s="19"/>
      <c r="C2425" s="19"/>
      <c r="D2425" s="19"/>
      <c r="E2425" s="19"/>
      <c r="F2425" s="19"/>
    </row>
    <row r="2426" spans="1:6" ht="15" customHeight="1">
      <c r="A2426" s="19" t="s">
        <v>191</v>
      </c>
      <c r="B2426" s="19"/>
      <c r="C2426" s="19"/>
      <c r="D2426" s="19"/>
      <c r="E2426" s="19"/>
      <c r="F2426" s="19"/>
    </row>
    <row r="2427" spans="1:6" ht="15" customHeight="1">
      <c r="A2427" s="19" t="s">
        <v>293</v>
      </c>
      <c r="B2427" s="19"/>
      <c r="C2427" s="19"/>
      <c r="D2427" s="19"/>
      <c r="E2427" s="19"/>
      <c r="F2427" s="19"/>
    </row>
    <row r="2428" spans="1:6" ht="15" customHeight="1">
      <c r="A2428" s="19" t="s">
        <v>294</v>
      </c>
      <c r="B2428" s="19"/>
      <c r="C2428" s="19"/>
      <c r="D2428" s="19"/>
      <c r="E2428" s="19"/>
      <c r="F2428" s="19"/>
    </row>
    <row r="2429" spans="1:6" ht="15" customHeight="1">
      <c r="A2429" s="19" t="s">
        <v>235</v>
      </c>
      <c r="B2429" s="19"/>
      <c r="C2429" s="19"/>
      <c r="D2429" s="19"/>
      <c r="E2429" s="19"/>
      <c r="F2429" s="19"/>
    </row>
    <row r="2430" spans="1:6" ht="15" customHeight="1">
      <c r="A2430" s="19" t="s">
        <v>236</v>
      </c>
      <c r="B2430" s="19"/>
      <c r="C2430" s="19"/>
      <c r="D2430" s="19"/>
      <c r="E2430" s="19"/>
      <c r="F2430" s="19"/>
    </row>
    <row r="2431" spans="1:6" ht="15" customHeight="1">
      <c r="A2431" s="19" t="s">
        <v>274</v>
      </c>
      <c r="B2431" s="19"/>
      <c r="C2431" s="19"/>
      <c r="D2431" s="19"/>
      <c r="E2431" s="19"/>
      <c r="F2431" s="19"/>
    </row>
    <row r="2432" spans="1:6" ht="15" customHeight="1">
      <c r="A2432" s="19" t="s">
        <v>275</v>
      </c>
      <c r="B2432" s="19"/>
      <c r="C2432" s="19"/>
      <c r="D2432" s="19"/>
      <c r="E2432" s="19"/>
      <c r="F2432" s="19"/>
    </row>
    <row r="2433" spans="1:6" ht="15" customHeight="1">
      <c r="A2433" s="19" t="s">
        <v>237</v>
      </c>
      <c r="B2433" s="19"/>
      <c r="C2433" s="19"/>
      <c r="D2433" s="19"/>
      <c r="E2433" s="19"/>
      <c r="F2433" s="19"/>
    </row>
    <row r="2434" spans="1:6" ht="15" customHeight="1">
      <c r="A2434" s="19" t="s">
        <v>238</v>
      </c>
      <c r="B2434" s="19"/>
      <c r="C2434" s="19"/>
      <c r="D2434" s="19"/>
      <c r="E2434" s="19"/>
      <c r="F2434" s="19"/>
    </row>
    <row r="2435" spans="1:6" ht="15" customHeight="1">
      <c r="A2435" s="19" t="s">
        <v>205</v>
      </c>
      <c r="B2435" s="19"/>
      <c r="C2435" s="19"/>
      <c r="D2435" s="19"/>
      <c r="E2435" s="19"/>
      <c r="F2435" s="19"/>
    </row>
    <row r="2436" spans="1:6" ht="15" customHeight="1">
      <c r="A2436" s="19" t="s">
        <v>722</v>
      </c>
      <c r="B2436" s="19"/>
      <c r="C2436" s="19"/>
      <c r="D2436" s="19"/>
      <c r="E2436" s="19"/>
      <c r="F2436" s="19"/>
    </row>
    <row r="2437" spans="1:6" ht="15" customHeight="1">
      <c r="A2437" s="19" t="s">
        <v>386</v>
      </c>
      <c r="B2437" s="19"/>
      <c r="C2437" s="19"/>
      <c r="D2437" s="19"/>
      <c r="E2437" s="19"/>
      <c r="F2437" s="19"/>
    </row>
    <row r="2438" spans="1:6" ht="15" customHeight="1">
      <c r="A2438" s="19" t="s">
        <v>211</v>
      </c>
      <c r="B2438" s="19"/>
      <c r="C2438" s="19"/>
      <c r="D2438" s="19"/>
      <c r="E2438" s="19"/>
      <c r="F2438" s="19"/>
    </row>
    <row r="2439" spans="1:6" ht="15" customHeight="1">
      <c r="A2439" s="19" t="s">
        <v>239</v>
      </c>
      <c r="B2439" s="19"/>
      <c r="C2439" s="19"/>
      <c r="D2439" s="19"/>
      <c r="E2439" s="19"/>
      <c r="F2439" s="19"/>
    </row>
    <row r="2440" spans="1:6" ht="15" customHeight="1">
      <c r="A2440" s="19" t="s">
        <v>240</v>
      </c>
      <c r="B2440" s="19"/>
      <c r="C2440" s="19"/>
      <c r="D2440" s="19"/>
      <c r="E2440" s="19"/>
      <c r="F2440" s="19"/>
    </row>
    <row r="2441" spans="1:6" ht="15" customHeight="1">
      <c r="A2441" s="19" t="s">
        <v>723</v>
      </c>
      <c r="B2441" s="19"/>
      <c r="C2441" s="19"/>
      <c r="D2441" s="19"/>
      <c r="E2441" s="19"/>
      <c r="F2441" s="19"/>
    </row>
    <row r="2442" spans="1:6" ht="15" customHeight="1">
      <c r="A2442" s="19" t="s">
        <v>724</v>
      </c>
      <c r="B2442" s="19"/>
      <c r="C2442" s="19"/>
      <c r="D2442" s="19"/>
      <c r="E2442" s="19"/>
      <c r="F2442" s="19"/>
    </row>
    <row r="2443" spans="1:6" ht="15" customHeight="1">
      <c r="A2443" s="19" t="s">
        <v>725</v>
      </c>
      <c r="B2443" s="19"/>
      <c r="C2443" s="19"/>
      <c r="D2443" s="19"/>
      <c r="E2443" s="19"/>
      <c r="F2443" s="19"/>
    </row>
    <row r="2444" spans="1:6" ht="15" customHeight="1">
      <c r="A2444" s="19" t="s">
        <v>489</v>
      </c>
      <c r="B2444" s="19"/>
      <c r="C2444" s="19"/>
      <c r="D2444" s="19"/>
      <c r="E2444" s="19"/>
      <c r="F2444" s="19"/>
    </row>
    <row r="2445" spans="1:6" ht="15" customHeight="1">
      <c r="A2445" s="19" t="s">
        <v>144</v>
      </c>
      <c r="B2445" s="19"/>
      <c r="C2445" s="19"/>
      <c r="D2445" s="19"/>
      <c r="E2445" s="19"/>
      <c r="F2445" s="19"/>
    </row>
    <row r="2446" spans="1:6" ht="15" customHeight="1">
      <c r="A2446" s="19" t="s">
        <v>245</v>
      </c>
      <c r="B2446" s="19"/>
      <c r="C2446" s="19"/>
      <c r="D2446" s="19"/>
      <c r="E2446" s="19"/>
      <c r="F2446" s="19"/>
    </row>
    <row r="2447" spans="1:6" ht="15" customHeight="1">
      <c r="A2447" s="19" t="s">
        <v>370</v>
      </c>
      <c r="B2447" s="19"/>
      <c r="C2447" s="19"/>
      <c r="D2447" s="19"/>
      <c r="E2447" s="19"/>
      <c r="F2447" s="19"/>
    </row>
    <row r="2448" spans="1:6" ht="15" customHeight="1">
      <c r="A2448" s="19" t="s">
        <v>445</v>
      </c>
      <c r="B2448" s="19"/>
      <c r="C2448" s="19"/>
      <c r="D2448" s="19"/>
      <c r="E2448" s="19"/>
      <c r="F2448" s="19"/>
    </row>
    <row r="2449" spans="1:6" ht="15" customHeight="1">
      <c r="A2449" s="19" t="s">
        <v>715</v>
      </c>
      <c r="B2449" s="19"/>
      <c r="C2449" s="19"/>
      <c r="D2449" s="19"/>
      <c r="E2449" s="19"/>
      <c r="F2449" s="19"/>
    </row>
    <row r="2450" spans="1:6" ht="15" customHeight="1">
      <c r="A2450" s="19" t="s">
        <v>415</v>
      </c>
      <c r="B2450" s="19"/>
      <c r="C2450" s="19"/>
      <c r="D2450" s="19"/>
      <c r="E2450" s="19"/>
      <c r="F2450" s="19"/>
    </row>
    <row r="2451" spans="1:6" ht="15" customHeight="1">
      <c r="A2451" s="19" t="s">
        <v>726</v>
      </c>
      <c r="B2451" s="19"/>
      <c r="C2451" s="19"/>
      <c r="D2451" s="19"/>
      <c r="E2451" s="19"/>
      <c r="F2451" s="19"/>
    </row>
    <row r="2452" spans="1:6" ht="15" customHeight="1">
      <c r="A2452" s="19" t="s">
        <v>438</v>
      </c>
      <c r="B2452" s="19"/>
      <c r="C2452" s="19"/>
      <c r="D2452" s="19"/>
      <c r="E2452" s="19"/>
      <c r="F2452" s="19"/>
    </row>
    <row r="2453" spans="1:6" ht="15" customHeight="1">
      <c r="A2453" s="19" t="s">
        <v>716</v>
      </c>
      <c r="B2453" s="19"/>
      <c r="C2453" s="19"/>
      <c r="D2453" s="19"/>
      <c r="E2453" s="19"/>
      <c r="F2453" s="19"/>
    </row>
    <row r="2454" spans="1:6" ht="15" customHeight="1">
      <c r="A2454" s="19" t="s">
        <v>287</v>
      </c>
      <c r="B2454" s="19"/>
      <c r="C2454" s="19"/>
      <c r="D2454" s="19"/>
      <c r="E2454" s="19"/>
      <c r="F2454" s="19"/>
    </row>
    <row r="2455" spans="1:6" ht="15" customHeight="1">
      <c r="A2455" s="19" t="s">
        <v>717</v>
      </c>
      <c r="B2455" s="19"/>
      <c r="C2455" s="19"/>
      <c r="D2455" s="19"/>
      <c r="E2455" s="19"/>
      <c r="F2455" s="19"/>
    </row>
    <row r="2456" spans="1:6" ht="15" customHeight="1">
      <c r="A2456" s="19" t="s">
        <v>401</v>
      </c>
      <c r="B2456" s="19"/>
      <c r="C2456" s="19"/>
      <c r="D2456" s="19"/>
      <c r="E2456" s="19"/>
      <c r="F2456" s="19"/>
    </row>
    <row r="2457" spans="1:6" ht="15" customHeight="1">
      <c r="A2457" s="19" t="s">
        <v>727</v>
      </c>
      <c r="B2457" s="19"/>
      <c r="C2457" s="19"/>
      <c r="D2457" s="19"/>
      <c r="E2457" s="19"/>
      <c r="F2457" s="19"/>
    </row>
    <row r="2458" spans="1:6" ht="15" customHeight="1">
      <c r="A2458" s="19" t="s">
        <v>728</v>
      </c>
      <c r="B2458" s="19"/>
      <c r="C2458" s="19"/>
      <c r="D2458" s="19"/>
      <c r="E2458" s="19"/>
      <c r="F2458" s="19"/>
    </row>
    <row r="2459" spans="1:6" ht="15" customHeight="1">
      <c r="A2459" s="19" t="s">
        <v>729</v>
      </c>
      <c r="B2459" s="19"/>
      <c r="C2459" s="19"/>
      <c r="D2459" s="19"/>
      <c r="E2459" s="19"/>
      <c r="F2459" s="19"/>
    </row>
    <row r="2460" spans="1:6" ht="15" customHeight="1">
      <c r="A2460" s="19" t="s">
        <v>730</v>
      </c>
      <c r="B2460" s="19"/>
      <c r="C2460" s="19"/>
      <c r="D2460" s="19"/>
      <c r="E2460" s="19"/>
      <c r="F2460" s="19"/>
    </row>
    <row r="2461" spans="1:6" ht="15" customHeight="1">
      <c r="A2461" s="19" t="s">
        <v>179</v>
      </c>
      <c r="B2461" s="19"/>
      <c r="C2461" s="19"/>
      <c r="D2461" s="19"/>
      <c r="E2461" s="19"/>
      <c r="F2461" s="19"/>
    </row>
    <row r="2462" spans="1:6" ht="15" customHeight="1">
      <c r="A2462" s="19" t="s">
        <v>181</v>
      </c>
      <c r="B2462" s="19"/>
      <c r="C2462" s="19"/>
      <c r="D2462" s="19"/>
      <c r="E2462" s="19"/>
      <c r="F2462" s="19"/>
    </row>
    <row r="2463" spans="1:6" ht="15" customHeight="1">
      <c r="A2463" s="19" t="s">
        <v>731</v>
      </c>
      <c r="B2463" s="19"/>
      <c r="C2463" s="19"/>
      <c r="D2463" s="19"/>
      <c r="E2463" s="19"/>
      <c r="F2463" s="19"/>
    </row>
    <row r="2464" spans="1:6" ht="15" customHeight="1">
      <c r="A2464" s="19" t="s">
        <v>185</v>
      </c>
      <c r="B2464" s="19"/>
      <c r="C2464" s="19"/>
      <c r="D2464" s="19"/>
      <c r="E2464" s="19"/>
      <c r="F2464" s="19"/>
    </row>
    <row r="2465" spans="1:6" ht="15" customHeight="1">
      <c r="A2465" s="19" t="s">
        <v>187</v>
      </c>
      <c r="B2465" s="19"/>
      <c r="C2465" s="19"/>
      <c r="D2465" s="19"/>
      <c r="E2465" s="19"/>
      <c r="F2465" s="19"/>
    </row>
    <row r="2466" spans="1:6" ht="15" customHeight="1">
      <c r="A2466" s="19" t="s">
        <v>406</v>
      </c>
      <c r="B2466" s="19"/>
      <c r="C2466" s="19"/>
      <c r="D2466" s="19"/>
      <c r="E2466" s="19"/>
      <c r="F2466" s="19"/>
    </row>
    <row r="2467" spans="1:6" ht="15" customHeight="1">
      <c r="A2467" s="19" t="s">
        <v>407</v>
      </c>
      <c r="B2467" s="19"/>
      <c r="C2467" s="19"/>
      <c r="D2467" s="19"/>
      <c r="E2467" s="19"/>
      <c r="F2467" s="19"/>
    </row>
    <row r="2468" spans="1:6" ht="15" customHeight="1">
      <c r="A2468" s="19" t="s">
        <v>293</v>
      </c>
      <c r="B2468" s="19"/>
      <c r="C2468" s="19"/>
      <c r="D2468" s="19"/>
      <c r="E2468" s="19"/>
      <c r="F2468" s="19"/>
    </row>
    <row r="2469" spans="1:6" ht="15" customHeight="1">
      <c r="A2469" s="19" t="s">
        <v>294</v>
      </c>
      <c r="B2469" s="19"/>
      <c r="C2469" s="19"/>
      <c r="D2469" s="19"/>
      <c r="E2469" s="19"/>
      <c r="F2469" s="19"/>
    </row>
    <row r="2470" spans="1:6" ht="15" customHeight="1">
      <c r="A2470" s="19" t="s">
        <v>235</v>
      </c>
      <c r="B2470" s="19"/>
      <c r="C2470" s="19"/>
      <c r="D2470" s="19"/>
      <c r="E2470" s="19"/>
      <c r="F2470" s="19"/>
    </row>
    <row r="2471" spans="1:6" ht="15" customHeight="1">
      <c r="A2471" s="19" t="s">
        <v>236</v>
      </c>
      <c r="B2471" s="19"/>
      <c r="C2471" s="19"/>
      <c r="D2471" s="19"/>
      <c r="E2471" s="19"/>
      <c r="F2471" s="19"/>
    </row>
    <row r="2472" spans="1:6" ht="15" customHeight="1">
      <c r="A2472" s="19" t="s">
        <v>274</v>
      </c>
      <c r="B2472" s="19"/>
      <c r="C2472" s="19"/>
      <c r="D2472" s="19"/>
      <c r="E2472" s="19"/>
      <c r="F2472" s="19"/>
    </row>
    <row r="2473" spans="1:6" ht="15" customHeight="1">
      <c r="A2473" s="19" t="s">
        <v>275</v>
      </c>
      <c r="B2473" s="19"/>
      <c r="C2473" s="19"/>
      <c r="D2473" s="19"/>
      <c r="E2473" s="19"/>
      <c r="F2473" s="19"/>
    </row>
    <row r="2474" spans="1:6" ht="15" customHeight="1">
      <c r="A2474" s="19" t="s">
        <v>237</v>
      </c>
      <c r="B2474" s="19"/>
      <c r="C2474" s="19"/>
      <c r="D2474" s="19"/>
      <c r="E2474" s="19"/>
      <c r="F2474" s="19"/>
    </row>
    <row r="2475" spans="1:6" ht="15" customHeight="1">
      <c r="A2475" s="19" t="s">
        <v>238</v>
      </c>
      <c r="B2475" s="19"/>
      <c r="C2475" s="19"/>
      <c r="D2475" s="19"/>
      <c r="E2475" s="19"/>
      <c r="F2475" s="19"/>
    </row>
    <row r="2476" spans="1:6" ht="15" customHeight="1">
      <c r="A2476" s="19" t="s">
        <v>205</v>
      </c>
      <c r="B2476" s="19"/>
      <c r="C2476" s="19"/>
      <c r="D2476" s="19"/>
      <c r="E2476" s="19"/>
      <c r="F2476" s="19"/>
    </row>
    <row r="2477" spans="1:6" ht="15" customHeight="1">
      <c r="A2477" s="19" t="s">
        <v>209</v>
      </c>
      <c r="B2477" s="19"/>
      <c r="C2477" s="19"/>
      <c r="D2477" s="19"/>
      <c r="E2477" s="19"/>
      <c r="F2477" s="19"/>
    </row>
    <row r="2478" spans="1:6" ht="15" customHeight="1">
      <c r="A2478" s="19" t="s">
        <v>211</v>
      </c>
      <c r="B2478" s="19"/>
      <c r="C2478" s="19"/>
      <c r="D2478" s="19"/>
      <c r="E2478" s="19"/>
      <c r="F2478" s="19"/>
    </row>
    <row r="2479" spans="1:6" ht="15" customHeight="1">
      <c r="A2479" s="19" t="s">
        <v>239</v>
      </c>
      <c r="B2479" s="19"/>
      <c r="C2479" s="19"/>
      <c r="D2479" s="19"/>
      <c r="E2479" s="19"/>
      <c r="F2479" s="19"/>
    </row>
    <row r="2480" spans="1:6" ht="15" customHeight="1">
      <c r="A2480" s="19" t="s">
        <v>557</v>
      </c>
      <c r="B2480" s="19"/>
      <c r="C2480" s="19"/>
      <c r="D2480" s="19"/>
      <c r="E2480" s="19"/>
      <c r="F2480" s="19"/>
    </row>
    <row r="2481" spans="1:6" ht="15" customHeight="1">
      <c r="A2481" s="19" t="s">
        <v>732</v>
      </c>
      <c r="B2481" s="19"/>
      <c r="C2481" s="19"/>
      <c r="D2481" s="19"/>
      <c r="E2481" s="19"/>
      <c r="F2481" s="19"/>
    </row>
    <row r="2482" spans="1:6" ht="15" customHeight="1">
      <c r="A2482" s="19" t="s">
        <v>733</v>
      </c>
      <c r="B2482" s="19"/>
      <c r="C2482" s="19"/>
      <c r="D2482" s="19"/>
      <c r="E2482" s="19"/>
      <c r="F2482" s="19"/>
    </row>
    <row r="2483" spans="1:6" ht="15" customHeight="1">
      <c r="A2483" s="19" t="s">
        <v>243</v>
      </c>
      <c r="B2483" s="19"/>
      <c r="C2483" s="19"/>
      <c r="D2483" s="19"/>
      <c r="E2483" s="19"/>
      <c r="F2483" s="19"/>
    </row>
    <row r="2484" spans="1:6" ht="15" customHeight="1">
      <c r="A2484" s="19" t="s">
        <v>511</v>
      </c>
      <c r="B2484" s="19"/>
      <c r="C2484" s="19"/>
      <c r="D2484" s="19"/>
      <c r="E2484" s="19"/>
      <c r="F2484" s="19"/>
    </row>
    <row r="2485" spans="1:6" ht="15" customHeight="1">
      <c r="A2485" s="19" t="s">
        <v>144</v>
      </c>
      <c r="B2485" s="19"/>
      <c r="C2485" s="19"/>
      <c r="D2485" s="19"/>
      <c r="E2485" s="19"/>
      <c r="F2485" s="19"/>
    </row>
    <row r="2486" spans="1:6" ht="15" customHeight="1">
      <c r="A2486" s="19" t="s">
        <v>305</v>
      </c>
      <c r="B2486" s="19"/>
      <c r="C2486" s="19"/>
      <c r="D2486" s="19"/>
      <c r="E2486" s="19"/>
      <c r="F2486" s="19"/>
    </row>
    <row r="2487" spans="1:6" ht="15" customHeight="1">
      <c r="A2487" s="19" t="s">
        <v>223</v>
      </c>
      <c r="B2487" s="19"/>
      <c r="C2487" s="19"/>
      <c r="D2487" s="19"/>
      <c r="E2487" s="19"/>
      <c r="F2487" s="19"/>
    </row>
    <row r="2488" spans="1:6" ht="15" customHeight="1">
      <c r="A2488" s="19" t="s">
        <v>246</v>
      </c>
      <c r="B2488" s="19"/>
      <c r="C2488" s="19"/>
      <c r="D2488" s="19"/>
      <c r="E2488" s="19"/>
      <c r="F2488" s="19"/>
    </row>
    <row r="2489" spans="1:6" ht="15" customHeight="1">
      <c r="A2489" s="19" t="s">
        <v>708</v>
      </c>
      <c r="B2489" s="19"/>
      <c r="C2489" s="19"/>
      <c r="D2489" s="19"/>
      <c r="E2489" s="19"/>
      <c r="F2489" s="19"/>
    </row>
    <row r="2490" spans="1:6" ht="15" customHeight="1">
      <c r="A2490" s="19" t="s">
        <v>584</v>
      </c>
      <c r="B2490" s="19"/>
      <c r="C2490" s="19"/>
      <c r="D2490" s="19"/>
      <c r="E2490" s="19"/>
      <c r="F2490" s="19"/>
    </row>
    <row r="2491" spans="1:6" ht="15" customHeight="1">
      <c r="A2491" s="19" t="s">
        <v>480</v>
      </c>
      <c r="B2491" s="19"/>
      <c r="C2491" s="19"/>
      <c r="D2491" s="19"/>
      <c r="E2491" s="19"/>
      <c r="F2491" s="19"/>
    </row>
    <row r="2492" spans="1:6" ht="15" customHeight="1">
      <c r="A2492" s="19" t="s">
        <v>521</v>
      </c>
      <c r="B2492" s="19"/>
      <c r="C2492" s="19"/>
      <c r="D2492" s="19"/>
      <c r="E2492" s="19"/>
      <c r="F2492" s="19"/>
    </row>
    <row r="2493" spans="1:6" ht="15" customHeight="1">
      <c r="A2493" s="19" t="s">
        <v>627</v>
      </c>
      <c r="B2493" s="19"/>
      <c r="C2493" s="19"/>
      <c r="D2493" s="19"/>
      <c r="E2493" s="19"/>
      <c r="F2493" s="19"/>
    </row>
    <row r="2494" spans="1:6" ht="15" customHeight="1">
      <c r="A2494" s="19" t="s">
        <v>287</v>
      </c>
      <c r="B2494" s="19"/>
      <c r="C2494" s="19"/>
      <c r="D2494" s="19"/>
      <c r="E2494" s="19"/>
      <c r="F2494" s="19"/>
    </row>
    <row r="2495" spans="1:6" ht="15" customHeight="1">
      <c r="A2495" s="19" t="s">
        <v>228</v>
      </c>
      <c r="B2495" s="19"/>
      <c r="C2495" s="19"/>
      <c r="D2495" s="19"/>
      <c r="E2495" s="19"/>
      <c r="F2495" s="19"/>
    </row>
    <row r="2496" spans="1:6" ht="15" customHeight="1">
      <c r="A2496" s="19" t="s">
        <v>439</v>
      </c>
      <c r="B2496" s="19"/>
      <c r="C2496" s="19"/>
      <c r="D2496" s="19"/>
      <c r="E2496" s="19"/>
      <c r="F2496" s="19"/>
    </row>
    <row r="2497" spans="1:6" ht="15" customHeight="1">
      <c r="A2497" s="19" t="s">
        <v>734</v>
      </c>
      <c r="B2497" s="19"/>
      <c r="C2497" s="19"/>
      <c r="D2497" s="19"/>
      <c r="E2497" s="19"/>
      <c r="F2497" s="19"/>
    </row>
    <row r="2498" spans="1:6" ht="15" customHeight="1">
      <c r="A2498" s="19" t="s">
        <v>735</v>
      </c>
      <c r="B2498" s="19"/>
      <c r="C2498" s="19"/>
      <c r="D2498" s="19"/>
      <c r="E2498" s="19"/>
      <c r="F2498" s="19"/>
    </row>
    <row r="2499" spans="1:6" ht="15" customHeight="1">
      <c r="A2499" s="19" t="s">
        <v>736</v>
      </c>
      <c r="B2499" s="19"/>
      <c r="C2499" s="19"/>
      <c r="D2499" s="19"/>
      <c r="E2499" s="19"/>
      <c r="F2499" s="19"/>
    </row>
    <row r="2500" spans="1:6" ht="15" customHeight="1">
      <c r="A2500" s="19" t="s">
        <v>177</v>
      </c>
      <c r="B2500" s="19"/>
      <c r="C2500" s="19"/>
      <c r="D2500" s="19"/>
      <c r="E2500" s="19"/>
      <c r="F2500" s="19"/>
    </row>
    <row r="2501" spans="1:6" ht="15" customHeight="1">
      <c r="A2501" s="19" t="s">
        <v>179</v>
      </c>
      <c r="B2501" s="19"/>
      <c r="C2501" s="19"/>
      <c r="D2501" s="19"/>
      <c r="E2501" s="19"/>
      <c r="F2501" s="19"/>
    </row>
    <row r="2502" spans="1:6" ht="15" customHeight="1">
      <c r="A2502" s="19" t="s">
        <v>181</v>
      </c>
      <c r="B2502" s="19"/>
      <c r="C2502" s="19"/>
      <c r="D2502" s="19"/>
      <c r="E2502" s="19"/>
      <c r="F2502" s="19"/>
    </row>
    <row r="2503" spans="1:6" ht="15" customHeight="1">
      <c r="A2503" s="19" t="s">
        <v>721</v>
      </c>
      <c r="B2503" s="19"/>
      <c r="C2503" s="19"/>
      <c r="D2503" s="19"/>
      <c r="E2503" s="19"/>
      <c r="F2503" s="19"/>
    </row>
    <row r="2504" spans="1:6" ht="15" customHeight="1">
      <c r="A2504" s="19" t="s">
        <v>185</v>
      </c>
      <c r="B2504" s="19"/>
      <c r="C2504" s="19"/>
      <c r="D2504" s="19"/>
      <c r="E2504" s="19"/>
      <c r="F2504" s="19"/>
    </row>
    <row r="2505" spans="1:6" ht="15" customHeight="1">
      <c r="A2505" s="19" t="s">
        <v>187</v>
      </c>
      <c r="B2505" s="19"/>
      <c r="C2505" s="19"/>
      <c r="D2505" s="19"/>
      <c r="E2505" s="19"/>
      <c r="F2505" s="19"/>
    </row>
    <row r="2506" spans="1:6" ht="15" customHeight="1">
      <c r="A2506" s="19" t="s">
        <v>363</v>
      </c>
      <c r="B2506" s="19"/>
      <c r="C2506" s="19"/>
      <c r="D2506" s="19"/>
      <c r="E2506" s="19"/>
      <c r="F2506" s="19"/>
    </row>
    <row r="2507" spans="1:6" ht="15" customHeight="1">
      <c r="A2507" s="19" t="s">
        <v>364</v>
      </c>
      <c r="B2507" s="19"/>
      <c r="C2507" s="19"/>
      <c r="D2507" s="19"/>
      <c r="E2507" s="19"/>
      <c r="F2507" s="19"/>
    </row>
    <row r="2508" spans="1:6" ht="15" customHeight="1">
      <c r="A2508" s="19" t="s">
        <v>293</v>
      </c>
      <c r="B2508" s="19"/>
      <c r="C2508" s="19"/>
      <c r="D2508" s="19"/>
      <c r="E2508" s="19"/>
      <c r="F2508" s="19"/>
    </row>
    <row r="2509" spans="1:6" ht="15" customHeight="1">
      <c r="A2509" s="19" t="s">
        <v>294</v>
      </c>
      <c r="B2509" s="19"/>
      <c r="C2509" s="19"/>
      <c r="D2509" s="19"/>
      <c r="E2509" s="19"/>
      <c r="F2509" s="19"/>
    </row>
    <row r="2510" spans="1:6" ht="15" customHeight="1">
      <c r="A2510" s="19" t="s">
        <v>235</v>
      </c>
      <c r="B2510" s="19"/>
      <c r="C2510" s="19"/>
      <c r="D2510" s="19"/>
      <c r="E2510" s="19"/>
      <c r="F2510" s="19"/>
    </row>
    <row r="2511" spans="1:6" ht="15" customHeight="1">
      <c r="A2511" s="19" t="s">
        <v>236</v>
      </c>
      <c r="B2511" s="19"/>
      <c r="C2511" s="19"/>
      <c r="D2511" s="19"/>
      <c r="E2511" s="19"/>
      <c r="F2511" s="19"/>
    </row>
    <row r="2512" spans="1:6" ht="15" customHeight="1">
      <c r="A2512" s="19" t="s">
        <v>274</v>
      </c>
      <c r="B2512" s="19"/>
      <c r="C2512" s="19"/>
      <c r="D2512" s="19"/>
      <c r="E2512" s="19"/>
      <c r="F2512" s="19"/>
    </row>
    <row r="2513" spans="1:6" ht="15" customHeight="1">
      <c r="A2513" s="19" t="s">
        <v>275</v>
      </c>
      <c r="B2513" s="19"/>
      <c r="C2513" s="19"/>
      <c r="D2513" s="19"/>
      <c r="E2513" s="19"/>
      <c r="F2513" s="19"/>
    </row>
    <row r="2514" spans="1:6" ht="15" customHeight="1">
      <c r="A2514" s="19" t="s">
        <v>237</v>
      </c>
      <c r="B2514" s="19"/>
      <c r="C2514" s="19"/>
      <c r="D2514" s="19"/>
      <c r="E2514" s="19"/>
      <c r="F2514" s="19"/>
    </row>
    <row r="2515" spans="1:6" ht="15" customHeight="1">
      <c r="A2515" s="19" t="s">
        <v>238</v>
      </c>
      <c r="B2515" s="19"/>
      <c r="C2515" s="19"/>
      <c r="D2515" s="19"/>
      <c r="E2515" s="19"/>
      <c r="F2515" s="19"/>
    </row>
    <row r="2516" spans="1:6" ht="15" customHeight="1">
      <c r="A2516" s="19" t="s">
        <v>205</v>
      </c>
      <c r="B2516" s="19"/>
      <c r="C2516" s="19"/>
      <c r="D2516" s="19"/>
      <c r="E2516" s="19"/>
      <c r="F2516" s="19"/>
    </row>
    <row r="2517" spans="1:6" ht="15" customHeight="1">
      <c r="A2517" s="19" t="s">
        <v>737</v>
      </c>
      <c r="B2517" s="19"/>
      <c r="C2517" s="19"/>
      <c r="D2517" s="19"/>
      <c r="E2517" s="19"/>
      <c r="F2517" s="19"/>
    </row>
    <row r="2518" spans="1:6" ht="15" customHeight="1">
      <c r="A2518" s="19" t="s">
        <v>209</v>
      </c>
      <c r="B2518" s="19"/>
      <c r="C2518" s="19"/>
      <c r="D2518" s="19"/>
      <c r="E2518" s="19"/>
      <c r="F2518" s="19"/>
    </row>
    <row r="2519" spans="1:6" ht="15" customHeight="1">
      <c r="A2519" s="19" t="s">
        <v>211</v>
      </c>
      <c r="B2519" s="19"/>
      <c r="C2519" s="19"/>
      <c r="D2519" s="19"/>
      <c r="E2519" s="19"/>
      <c r="F2519" s="19"/>
    </row>
    <row r="2520" spans="1:6" ht="15" customHeight="1">
      <c r="A2520" s="19" t="s">
        <v>239</v>
      </c>
      <c r="B2520" s="19"/>
      <c r="C2520" s="19"/>
      <c r="D2520" s="19"/>
      <c r="E2520" s="19"/>
      <c r="F2520" s="19"/>
    </row>
    <row r="2521" spans="1:6" ht="15" customHeight="1">
      <c r="A2521" s="19" t="s">
        <v>686</v>
      </c>
      <c r="B2521" s="19"/>
      <c r="C2521" s="19"/>
      <c r="D2521" s="19"/>
      <c r="E2521" s="19"/>
      <c r="F2521" s="19"/>
    </row>
    <row r="2522" spans="1:6" ht="15" customHeight="1">
      <c r="A2522" s="19" t="s">
        <v>738</v>
      </c>
      <c r="B2522" s="19"/>
      <c r="C2522" s="19"/>
      <c r="D2522" s="19"/>
      <c r="E2522" s="19"/>
      <c r="F2522" s="19"/>
    </row>
    <row r="2523" spans="1:6" ht="15" customHeight="1">
      <c r="A2523" s="19" t="s">
        <v>739</v>
      </c>
      <c r="B2523" s="19"/>
      <c r="C2523" s="19"/>
      <c r="D2523" s="19"/>
      <c r="E2523" s="19"/>
      <c r="F2523" s="19"/>
    </row>
    <row r="2524" spans="1:6" ht="15" customHeight="1">
      <c r="A2524" s="19" t="s">
        <v>220</v>
      </c>
      <c r="B2524" s="19"/>
      <c r="C2524" s="19"/>
      <c r="D2524" s="19"/>
      <c r="E2524" s="19"/>
      <c r="F2524" s="19"/>
    </row>
    <row r="2525" spans="1:6" ht="15" customHeight="1">
      <c r="A2525" s="19" t="s">
        <v>707</v>
      </c>
      <c r="B2525" s="19"/>
      <c r="C2525" s="19"/>
      <c r="D2525" s="19"/>
      <c r="E2525" s="19"/>
      <c r="F2525" s="19"/>
    </row>
    <row r="2526" spans="1:6" ht="15" customHeight="1">
      <c r="A2526" s="19" t="s">
        <v>144</v>
      </c>
      <c r="B2526" s="19"/>
      <c r="C2526" s="19"/>
      <c r="D2526" s="19"/>
      <c r="E2526" s="19"/>
      <c r="F2526" s="19"/>
    </row>
    <row r="2527" spans="1:6" ht="15" customHeight="1">
      <c r="A2527" s="19" t="s">
        <v>245</v>
      </c>
      <c r="B2527" s="19"/>
      <c r="C2527" s="19"/>
      <c r="D2527" s="19"/>
      <c r="E2527" s="19"/>
      <c r="F2527" s="19"/>
    </row>
    <row r="2528" spans="1:6" ht="15" customHeight="1">
      <c r="A2528" s="19" t="s">
        <v>223</v>
      </c>
      <c r="B2528" s="19"/>
      <c r="C2528" s="19"/>
      <c r="D2528" s="19"/>
      <c r="E2528" s="19"/>
      <c r="F2528" s="19"/>
    </row>
    <row r="2529" spans="1:6" ht="15" customHeight="1">
      <c r="A2529" s="19" t="s">
        <v>246</v>
      </c>
      <c r="B2529" s="19"/>
      <c r="C2529" s="19"/>
      <c r="D2529" s="19"/>
      <c r="E2529" s="19"/>
      <c r="F2529" s="19"/>
    </row>
    <row r="2530" spans="1:6" ht="15" customHeight="1">
      <c r="A2530" s="19" t="s">
        <v>740</v>
      </c>
      <c r="B2530" s="19"/>
      <c r="C2530" s="19"/>
      <c r="D2530" s="19"/>
      <c r="E2530" s="19"/>
      <c r="F2530" s="19"/>
    </row>
    <row r="2531" spans="1:6" ht="15" customHeight="1">
      <c r="A2531" s="19" t="s">
        <v>535</v>
      </c>
      <c r="B2531" s="19"/>
      <c r="C2531" s="19"/>
      <c r="D2531" s="19"/>
      <c r="E2531" s="19"/>
      <c r="F2531" s="19"/>
    </row>
    <row r="2532" spans="1:6" ht="15" customHeight="1">
      <c r="A2532" s="19" t="s">
        <v>381</v>
      </c>
      <c r="B2532" s="19"/>
      <c r="C2532" s="19"/>
      <c r="D2532" s="19"/>
      <c r="E2532" s="19"/>
      <c r="F2532" s="19"/>
    </row>
    <row r="2533" spans="1:6" ht="15" customHeight="1">
      <c r="A2533" s="19" t="s">
        <v>585</v>
      </c>
      <c r="B2533" s="19"/>
      <c r="C2533" s="19"/>
      <c r="D2533" s="19"/>
      <c r="E2533" s="19"/>
      <c r="F2533" s="19"/>
    </row>
    <row r="2534" spans="1:6" ht="15" customHeight="1">
      <c r="A2534" s="19" t="s">
        <v>286</v>
      </c>
      <c r="B2534" s="19"/>
      <c r="C2534" s="19"/>
      <c r="D2534" s="19"/>
      <c r="E2534" s="19"/>
      <c r="F2534" s="19"/>
    </row>
    <row r="2535" spans="1:6" ht="15" customHeight="1">
      <c r="A2535" s="19" t="s">
        <v>287</v>
      </c>
      <c r="B2535" s="19"/>
      <c r="C2535" s="19"/>
      <c r="D2535" s="19"/>
      <c r="E2535" s="19"/>
      <c r="F2535" s="19"/>
    </row>
    <row r="2536" spans="1:6" ht="15" customHeight="1">
      <c r="A2536" s="19" t="s">
        <v>268</v>
      </c>
      <c r="B2536" s="19"/>
      <c r="C2536" s="19"/>
      <c r="D2536" s="19"/>
      <c r="E2536" s="19"/>
      <c r="F2536" s="19"/>
    </row>
    <row r="2537" spans="1:6" ht="15" customHeight="1">
      <c r="A2537" s="19" t="s">
        <v>338</v>
      </c>
      <c r="B2537" s="19"/>
      <c r="C2537" s="19"/>
      <c r="D2537" s="19"/>
      <c r="E2537" s="19"/>
      <c r="F2537" s="19"/>
    </row>
    <row r="2538" spans="1:6" ht="15" customHeight="1">
      <c r="A2538" s="19" t="s">
        <v>741</v>
      </c>
      <c r="B2538" s="19"/>
      <c r="C2538" s="19"/>
      <c r="D2538" s="19"/>
      <c r="E2538" s="19"/>
      <c r="F2538" s="19"/>
    </row>
    <row r="2539" spans="1:6" ht="15" customHeight="1">
      <c r="A2539" s="19" t="s">
        <v>742</v>
      </c>
      <c r="B2539" s="19"/>
      <c r="C2539" s="19"/>
      <c r="D2539" s="19"/>
      <c r="E2539" s="19"/>
      <c r="F2539" s="19"/>
    </row>
    <row r="2540" spans="1:6" ht="15" customHeight="1">
      <c r="A2540" s="19" t="s">
        <v>736</v>
      </c>
      <c r="B2540" s="19"/>
      <c r="C2540" s="19"/>
      <c r="D2540" s="19"/>
      <c r="E2540" s="19"/>
      <c r="F2540" s="19"/>
    </row>
    <row r="2541" spans="1:6" ht="15" customHeight="1">
      <c r="A2541" s="19" t="s">
        <v>572</v>
      </c>
      <c r="B2541" s="19"/>
      <c r="C2541" s="19"/>
      <c r="D2541" s="19"/>
      <c r="E2541" s="19"/>
      <c r="F2541" s="19"/>
    </row>
    <row r="2542" spans="1:6" ht="15" customHeight="1">
      <c r="A2542" s="19" t="s">
        <v>179</v>
      </c>
      <c r="B2542" s="19"/>
      <c r="C2542" s="19"/>
      <c r="D2542" s="19"/>
      <c r="E2542" s="19"/>
      <c r="F2542" s="19"/>
    </row>
    <row r="2543" spans="1:6" ht="15" customHeight="1">
      <c r="A2543" s="19" t="s">
        <v>181</v>
      </c>
      <c r="B2543" s="19"/>
      <c r="C2543" s="19"/>
      <c r="D2543" s="19"/>
      <c r="E2543" s="19"/>
      <c r="F2543" s="19"/>
    </row>
    <row r="2544" spans="1:6" ht="15" customHeight="1">
      <c r="A2544" s="19" t="s">
        <v>556</v>
      </c>
      <c r="B2544" s="19"/>
      <c r="C2544" s="19"/>
      <c r="D2544" s="19"/>
      <c r="E2544" s="19"/>
      <c r="F2544" s="19"/>
    </row>
    <row r="2545" spans="1:6" ht="15" customHeight="1">
      <c r="A2545" s="19" t="s">
        <v>185</v>
      </c>
      <c r="B2545" s="19"/>
      <c r="C2545" s="19"/>
      <c r="D2545" s="19"/>
      <c r="E2545" s="19"/>
      <c r="F2545" s="19"/>
    </row>
    <row r="2546" spans="1:6" ht="15" customHeight="1">
      <c r="A2546" s="19" t="s">
        <v>187</v>
      </c>
      <c r="B2546" s="19"/>
      <c r="C2546" s="19"/>
      <c r="D2546" s="19"/>
      <c r="E2546" s="19"/>
      <c r="F2546" s="19"/>
    </row>
    <row r="2547" spans="1:6" ht="15" customHeight="1">
      <c r="A2547" s="19" t="s">
        <v>406</v>
      </c>
      <c r="B2547" s="19"/>
      <c r="C2547" s="19"/>
      <c r="D2547" s="19"/>
      <c r="E2547" s="19"/>
      <c r="F2547" s="19"/>
    </row>
    <row r="2548" spans="1:6" ht="15" customHeight="1">
      <c r="A2548" s="19" t="s">
        <v>407</v>
      </c>
      <c r="B2548" s="19"/>
      <c r="C2548" s="19"/>
      <c r="D2548" s="19"/>
      <c r="E2548" s="19"/>
      <c r="F2548" s="19"/>
    </row>
    <row r="2549" spans="1:6" ht="15" customHeight="1">
      <c r="A2549" s="19" t="s">
        <v>192</v>
      </c>
      <c r="B2549" s="19"/>
      <c r="C2549" s="19"/>
      <c r="D2549" s="19"/>
      <c r="E2549" s="19"/>
      <c r="F2549" s="19"/>
    </row>
    <row r="2550" spans="1:6" ht="15" customHeight="1">
      <c r="A2550" s="19" t="s">
        <v>194</v>
      </c>
      <c r="B2550" s="19"/>
      <c r="C2550" s="19"/>
      <c r="D2550" s="19"/>
      <c r="E2550" s="19"/>
      <c r="F2550" s="19"/>
    </row>
    <row r="2551" spans="1:6" ht="15" customHeight="1">
      <c r="A2551" s="19" t="s">
        <v>272</v>
      </c>
      <c r="B2551" s="19"/>
      <c r="C2551" s="19"/>
      <c r="D2551" s="19"/>
      <c r="E2551" s="19"/>
      <c r="F2551" s="19"/>
    </row>
    <row r="2552" spans="1:6" ht="15" customHeight="1">
      <c r="A2552" s="19" t="s">
        <v>273</v>
      </c>
      <c r="B2552" s="19"/>
      <c r="C2552" s="19"/>
      <c r="D2552" s="19"/>
      <c r="E2552" s="19"/>
      <c r="F2552" s="19"/>
    </row>
    <row r="2553" spans="1:6" ht="15" customHeight="1">
      <c r="A2553" s="19" t="s">
        <v>258</v>
      </c>
      <c r="B2553" s="19"/>
      <c r="C2553" s="19"/>
      <c r="D2553" s="19"/>
      <c r="E2553" s="19"/>
      <c r="F2553" s="19"/>
    </row>
    <row r="2554" spans="1:6" ht="15" customHeight="1">
      <c r="A2554" s="19" t="s">
        <v>259</v>
      </c>
      <c r="B2554" s="19"/>
      <c r="C2554" s="19"/>
      <c r="D2554" s="19"/>
      <c r="E2554" s="19"/>
      <c r="F2554" s="19"/>
    </row>
    <row r="2555" spans="1:6" ht="15" customHeight="1">
      <c r="A2555" s="19" t="s">
        <v>237</v>
      </c>
      <c r="B2555" s="19"/>
      <c r="C2555" s="19"/>
      <c r="D2555" s="19"/>
      <c r="E2555" s="19"/>
      <c r="F2555" s="19"/>
    </row>
    <row r="2556" spans="1:6" ht="15" customHeight="1">
      <c r="A2556" s="19" t="s">
        <v>238</v>
      </c>
      <c r="B2556" s="19"/>
      <c r="C2556" s="19"/>
      <c r="D2556" s="19"/>
      <c r="E2556" s="19"/>
      <c r="F2556" s="19"/>
    </row>
    <row r="2557" spans="1:6" ht="15" customHeight="1">
      <c r="A2557" s="19" t="s">
        <v>205</v>
      </c>
      <c r="B2557" s="19"/>
      <c r="C2557" s="19"/>
      <c r="D2557" s="19"/>
      <c r="E2557" s="19"/>
      <c r="F2557" s="19"/>
    </row>
    <row r="2558" spans="1:6" ht="15" customHeight="1">
      <c r="A2558" s="19" t="s">
        <v>209</v>
      </c>
      <c r="B2558" s="19"/>
      <c r="C2558" s="19"/>
      <c r="D2558" s="19"/>
      <c r="E2558" s="19"/>
      <c r="F2558" s="19"/>
    </row>
    <row r="2559" spans="1:6" ht="15" customHeight="1">
      <c r="A2559" s="19" t="s">
        <v>211</v>
      </c>
      <c r="B2559" s="19"/>
      <c r="C2559" s="19"/>
      <c r="D2559" s="19"/>
      <c r="E2559" s="19"/>
      <c r="F2559" s="19"/>
    </row>
    <row r="2560" spans="1:6" ht="15" customHeight="1">
      <c r="A2560" s="19" t="s">
        <v>239</v>
      </c>
      <c r="B2560" s="19"/>
      <c r="C2560" s="19"/>
      <c r="D2560" s="19"/>
      <c r="E2560" s="19"/>
      <c r="F2560" s="19"/>
    </row>
    <row r="2561" spans="1:6" ht="15" customHeight="1">
      <c r="A2561" s="19" t="s">
        <v>548</v>
      </c>
      <c r="B2561" s="19"/>
      <c r="C2561" s="19"/>
      <c r="D2561" s="19"/>
      <c r="E2561" s="19"/>
      <c r="F2561" s="19"/>
    </row>
    <row r="2562" spans="1:6" ht="15" customHeight="1">
      <c r="A2562" s="19" t="s">
        <v>743</v>
      </c>
      <c r="B2562" s="19"/>
      <c r="C2562" s="19"/>
      <c r="D2562" s="19"/>
      <c r="E2562" s="19"/>
      <c r="F2562" s="19"/>
    </row>
    <row r="2563" spans="1:6" ht="15" customHeight="1">
      <c r="A2563" s="19" t="s">
        <v>744</v>
      </c>
      <c r="B2563" s="19"/>
      <c r="C2563" s="19"/>
      <c r="D2563" s="19"/>
      <c r="E2563" s="19"/>
      <c r="F2563" s="19"/>
    </row>
    <row r="2564" spans="1:6" ht="15" customHeight="1">
      <c r="A2564" s="19" t="s">
        <v>745</v>
      </c>
      <c r="B2564" s="19"/>
      <c r="C2564" s="19"/>
      <c r="D2564" s="19"/>
      <c r="E2564" s="19"/>
      <c r="F2564" s="19"/>
    </row>
    <row r="2565" spans="1:6" ht="15" customHeight="1">
      <c r="A2565" s="19" t="s">
        <v>682</v>
      </c>
      <c r="B2565" s="19"/>
      <c r="C2565" s="19"/>
      <c r="D2565" s="19"/>
      <c r="E2565" s="19"/>
      <c r="F2565" s="19"/>
    </row>
    <row r="2566" spans="1:6" ht="15" customHeight="1">
      <c r="A2566" s="19" t="s">
        <v>144</v>
      </c>
      <c r="B2566" s="19"/>
      <c r="C2566" s="19"/>
      <c r="D2566" s="19"/>
      <c r="E2566" s="19"/>
      <c r="F2566" s="19"/>
    </row>
    <row r="2567" spans="1:6" ht="15" customHeight="1">
      <c r="A2567" s="19" t="s">
        <v>305</v>
      </c>
      <c r="B2567" s="19"/>
      <c r="C2567" s="19"/>
      <c r="D2567" s="19"/>
      <c r="E2567" s="19"/>
      <c r="F2567" s="19"/>
    </row>
    <row r="2568" spans="1:6" ht="15" customHeight="1">
      <c r="A2568" s="19" t="s">
        <v>370</v>
      </c>
      <c r="B2568" s="19"/>
      <c r="C2568" s="19"/>
      <c r="D2568" s="19"/>
      <c r="E2568" s="19"/>
      <c r="F2568" s="19"/>
    </row>
    <row r="2569" spans="1:6" ht="15" customHeight="1">
      <c r="A2569" s="19" t="s">
        <v>435</v>
      </c>
      <c r="B2569" s="19"/>
      <c r="C2569" s="19"/>
      <c r="D2569" s="19"/>
      <c r="E2569" s="19"/>
      <c r="F2569" s="19"/>
    </row>
    <row r="2570" spans="1:6" ht="15" customHeight="1">
      <c r="A2570" s="19" t="s">
        <v>715</v>
      </c>
      <c r="B2570" s="19"/>
      <c r="C2570" s="19"/>
      <c r="D2570" s="19"/>
      <c r="E2570" s="19"/>
      <c r="F2570" s="19"/>
    </row>
    <row r="2571" spans="1:6" ht="15" customHeight="1">
      <c r="A2571" s="19" t="s">
        <v>535</v>
      </c>
      <c r="B2571" s="19"/>
      <c r="C2571" s="19"/>
      <c r="D2571" s="19"/>
      <c r="E2571" s="19"/>
      <c r="F2571" s="19"/>
    </row>
    <row r="2572" spans="1:6" ht="15" customHeight="1">
      <c r="A2572" s="19" t="s">
        <v>284</v>
      </c>
      <c r="B2572" s="19"/>
      <c r="C2572" s="19"/>
      <c r="D2572" s="19"/>
      <c r="E2572" s="19"/>
      <c r="F2572" s="19"/>
    </row>
    <row r="2573" spans="1:6" ht="15" customHeight="1">
      <c r="A2573" s="19" t="s">
        <v>417</v>
      </c>
      <c r="B2573" s="19"/>
      <c r="C2573" s="19"/>
      <c r="D2573" s="19"/>
      <c r="E2573" s="19"/>
      <c r="F2573" s="19"/>
    </row>
    <row r="2574" spans="1:6" ht="15" customHeight="1">
      <c r="A2574" s="19" t="s">
        <v>286</v>
      </c>
      <c r="B2574" s="19"/>
      <c r="C2574" s="19"/>
      <c r="D2574" s="19"/>
      <c r="E2574" s="19"/>
      <c r="F2574" s="19"/>
    </row>
    <row r="2575" spans="1:6" ht="15" customHeight="1">
      <c r="A2575" s="19" t="s">
        <v>287</v>
      </c>
      <c r="B2575" s="19"/>
      <c r="C2575" s="19"/>
      <c r="D2575" s="19"/>
      <c r="E2575" s="19"/>
      <c r="F2575" s="19"/>
    </row>
    <row r="2576" spans="1:6" ht="15" customHeight="1">
      <c r="A2576" s="19" t="s">
        <v>746</v>
      </c>
      <c r="B2576" s="19"/>
      <c r="C2576" s="19"/>
      <c r="D2576" s="19"/>
      <c r="E2576" s="19"/>
      <c r="F2576" s="19"/>
    </row>
    <row r="2577" spans="1:6" ht="15" customHeight="1">
      <c r="A2577" s="19" t="s">
        <v>401</v>
      </c>
      <c r="B2577" s="19"/>
      <c r="C2577" s="19"/>
      <c r="D2577" s="19"/>
      <c r="E2577" s="19"/>
      <c r="F2577" s="19"/>
    </row>
    <row r="2578" spans="1:6" ht="15" customHeight="1">
      <c r="A2578" s="19" t="s">
        <v>747</v>
      </c>
      <c r="B2578" s="19"/>
      <c r="C2578" s="19"/>
      <c r="D2578" s="19"/>
      <c r="E2578" s="19"/>
      <c r="F2578" s="19"/>
    </row>
    <row r="2579" spans="1:6" ht="15" customHeight="1">
      <c r="A2579" s="19" t="s">
        <v>748</v>
      </c>
      <c r="B2579" s="19"/>
      <c r="C2579" s="19"/>
      <c r="D2579" s="19"/>
      <c r="E2579" s="19"/>
      <c r="F2579" s="19"/>
    </row>
    <row r="2580" spans="1:6" ht="15" customHeight="1">
      <c r="A2580" s="19" t="s">
        <v>507</v>
      </c>
      <c r="B2580" s="19"/>
      <c r="C2580" s="19"/>
      <c r="D2580" s="19"/>
      <c r="E2580" s="19"/>
      <c r="F2580" s="19"/>
    </row>
    <row r="2581" spans="1:6" ht="15" customHeight="1">
      <c r="A2581" s="19" t="s">
        <v>177</v>
      </c>
      <c r="B2581" s="19"/>
      <c r="C2581" s="19"/>
      <c r="D2581" s="19"/>
      <c r="E2581" s="19"/>
      <c r="F2581" s="19"/>
    </row>
    <row r="2582" spans="1:6" ht="15" customHeight="1">
      <c r="A2582" s="19" t="s">
        <v>179</v>
      </c>
      <c r="B2582" s="19"/>
      <c r="C2582" s="19"/>
      <c r="D2582" s="19"/>
      <c r="E2582" s="19"/>
      <c r="F2582" s="19"/>
    </row>
    <row r="2583" spans="1:6" ht="15" customHeight="1">
      <c r="A2583" s="19" t="s">
        <v>181</v>
      </c>
      <c r="B2583" s="19"/>
      <c r="C2583" s="19"/>
      <c r="D2583" s="19"/>
      <c r="E2583" s="19"/>
      <c r="F2583" s="19"/>
    </row>
    <row r="2584" spans="1:6" ht="15" customHeight="1">
      <c r="A2584" s="19" t="s">
        <v>749</v>
      </c>
      <c r="B2584" s="19"/>
      <c r="C2584" s="19"/>
      <c r="D2584" s="19"/>
      <c r="E2584" s="19"/>
      <c r="F2584" s="19"/>
    </row>
    <row r="2585" spans="1:6" ht="15" customHeight="1">
      <c r="A2585" s="19" t="s">
        <v>185</v>
      </c>
      <c r="B2585" s="19"/>
      <c r="C2585" s="19"/>
      <c r="D2585" s="19"/>
      <c r="E2585" s="19"/>
      <c r="F2585" s="19"/>
    </row>
    <row r="2586" spans="1:6" ht="15" customHeight="1">
      <c r="A2586" s="19" t="s">
        <v>187</v>
      </c>
      <c r="B2586" s="19"/>
      <c r="C2586" s="19"/>
      <c r="D2586" s="19"/>
      <c r="E2586" s="19"/>
      <c r="F2586" s="19"/>
    </row>
    <row r="2587" spans="1:6" ht="15" customHeight="1">
      <c r="A2587" s="19" t="s">
        <v>406</v>
      </c>
      <c r="B2587" s="19"/>
      <c r="C2587" s="19"/>
      <c r="D2587" s="19"/>
      <c r="E2587" s="19"/>
      <c r="F2587" s="19"/>
    </row>
    <row r="2588" spans="1:6" ht="15" customHeight="1">
      <c r="A2588" s="19" t="s">
        <v>407</v>
      </c>
      <c r="B2588" s="19"/>
      <c r="C2588" s="19"/>
      <c r="D2588" s="19"/>
      <c r="E2588" s="19"/>
      <c r="F2588" s="19"/>
    </row>
    <row r="2589" spans="1:6" ht="15" customHeight="1">
      <c r="A2589" s="19" t="s">
        <v>293</v>
      </c>
      <c r="B2589" s="19"/>
      <c r="C2589" s="19"/>
      <c r="D2589" s="19"/>
      <c r="E2589" s="19"/>
      <c r="F2589" s="19"/>
    </row>
    <row r="2590" spans="1:6" ht="15" customHeight="1">
      <c r="A2590" s="19" t="s">
        <v>294</v>
      </c>
      <c r="B2590" s="19"/>
      <c r="C2590" s="19"/>
      <c r="D2590" s="19"/>
      <c r="E2590" s="19"/>
      <c r="F2590" s="19"/>
    </row>
    <row r="2591" spans="1:6" ht="15" customHeight="1">
      <c r="A2591" s="19" t="s">
        <v>195</v>
      </c>
      <c r="B2591" s="19"/>
      <c r="C2591" s="19"/>
      <c r="D2591" s="19"/>
      <c r="E2591" s="19"/>
      <c r="F2591" s="19"/>
    </row>
    <row r="2592" spans="1:6" ht="15" customHeight="1">
      <c r="A2592" s="19" t="s">
        <v>197</v>
      </c>
      <c r="B2592" s="19"/>
      <c r="C2592" s="19"/>
      <c r="D2592" s="19"/>
      <c r="E2592" s="19"/>
      <c r="F2592" s="19"/>
    </row>
    <row r="2593" spans="1:6" ht="15" customHeight="1">
      <c r="A2593" s="19" t="s">
        <v>258</v>
      </c>
      <c r="B2593" s="19"/>
      <c r="C2593" s="19"/>
      <c r="D2593" s="19"/>
      <c r="E2593" s="19"/>
      <c r="F2593" s="19"/>
    </row>
    <row r="2594" spans="1:6" ht="15" customHeight="1">
      <c r="A2594" s="19" t="s">
        <v>259</v>
      </c>
      <c r="B2594" s="19"/>
      <c r="C2594" s="19"/>
      <c r="D2594" s="19"/>
      <c r="E2594" s="19"/>
      <c r="F2594" s="19"/>
    </row>
    <row r="2595" spans="1:6" ht="15" customHeight="1">
      <c r="A2595" s="19" t="s">
        <v>237</v>
      </c>
      <c r="B2595" s="19"/>
      <c r="C2595" s="19"/>
      <c r="D2595" s="19"/>
      <c r="E2595" s="19"/>
      <c r="F2595" s="19"/>
    </row>
    <row r="2596" spans="1:6" ht="15" customHeight="1">
      <c r="A2596" s="19" t="s">
        <v>238</v>
      </c>
      <c r="B2596" s="19"/>
      <c r="C2596" s="19"/>
      <c r="D2596" s="19"/>
      <c r="E2596" s="19"/>
      <c r="F2596" s="19"/>
    </row>
    <row r="2597" spans="1:6" ht="15" customHeight="1">
      <c r="A2597" s="19" t="s">
        <v>205</v>
      </c>
      <c r="B2597" s="19"/>
      <c r="C2597" s="19"/>
      <c r="D2597" s="19"/>
      <c r="E2597" s="19"/>
      <c r="F2597" s="19"/>
    </row>
    <row r="2598" spans="1:6" ht="15" customHeight="1">
      <c r="A2598" s="19" t="s">
        <v>299</v>
      </c>
      <c r="B2598" s="19"/>
      <c r="C2598" s="19"/>
      <c r="D2598" s="19"/>
      <c r="E2598" s="19"/>
      <c r="F2598" s="19"/>
    </row>
    <row r="2599" spans="1:6" ht="15" customHeight="1">
      <c r="A2599" s="19" t="s">
        <v>209</v>
      </c>
      <c r="B2599" s="19"/>
      <c r="C2599" s="19"/>
      <c r="D2599" s="19"/>
      <c r="E2599" s="19"/>
      <c r="F2599" s="19"/>
    </row>
    <row r="2600" spans="1:6" ht="15" customHeight="1">
      <c r="A2600" s="19" t="s">
        <v>211</v>
      </c>
      <c r="B2600" s="19"/>
      <c r="C2600" s="19"/>
      <c r="D2600" s="19"/>
      <c r="E2600" s="19"/>
      <c r="F2600" s="19"/>
    </row>
    <row r="2601" spans="1:6" ht="15" customHeight="1">
      <c r="A2601" s="19" t="s">
        <v>239</v>
      </c>
      <c r="B2601" s="19"/>
      <c r="C2601" s="19"/>
      <c r="D2601" s="19"/>
      <c r="E2601" s="19"/>
      <c r="F2601" s="19"/>
    </row>
    <row r="2602" spans="1:6" ht="15" customHeight="1">
      <c r="A2602" s="19" t="s">
        <v>240</v>
      </c>
      <c r="B2602" s="19"/>
      <c r="C2602" s="19"/>
      <c r="D2602" s="19"/>
      <c r="E2602" s="19"/>
      <c r="F2602" s="19"/>
    </row>
    <row r="2603" spans="1:6" ht="15" customHeight="1">
      <c r="A2603" s="19" t="s">
        <v>750</v>
      </c>
      <c r="B2603" s="19"/>
      <c r="C2603" s="19"/>
      <c r="D2603" s="19"/>
      <c r="E2603" s="19"/>
      <c r="F2603" s="19"/>
    </row>
    <row r="2604" spans="1:6" ht="15" customHeight="1">
      <c r="A2604" s="19" t="s">
        <v>751</v>
      </c>
      <c r="B2604" s="19"/>
      <c r="C2604" s="19"/>
      <c r="D2604" s="19"/>
      <c r="E2604" s="19"/>
      <c r="F2604" s="19"/>
    </row>
    <row r="2605" spans="1:6" ht="15" customHeight="1">
      <c r="A2605" s="19" t="s">
        <v>725</v>
      </c>
      <c r="B2605" s="19"/>
      <c r="C2605" s="19"/>
      <c r="D2605" s="19"/>
      <c r="E2605" s="19"/>
      <c r="F2605" s="19"/>
    </row>
    <row r="2606" spans="1:6" ht="15" customHeight="1">
      <c r="A2606" s="19" t="s">
        <v>752</v>
      </c>
      <c r="B2606" s="19"/>
      <c r="C2606" s="19"/>
      <c r="D2606" s="19"/>
      <c r="E2606" s="19"/>
      <c r="F2606" s="19"/>
    </row>
    <row r="2607" spans="1:6" ht="15" customHeight="1">
      <c r="A2607" s="19" t="s">
        <v>144</v>
      </c>
      <c r="B2607" s="19"/>
      <c r="C2607" s="19"/>
      <c r="D2607" s="19"/>
      <c r="E2607" s="19"/>
      <c r="F2607" s="19"/>
    </row>
    <row r="2608" spans="1:6" ht="15" customHeight="1">
      <c r="A2608" s="19" t="s">
        <v>280</v>
      </c>
      <c r="B2608" s="19"/>
      <c r="C2608" s="19"/>
      <c r="D2608" s="19"/>
      <c r="E2608" s="19"/>
      <c r="F2608" s="19"/>
    </row>
    <row r="2609" spans="1:6" ht="15" customHeight="1">
      <c r="A2609" s="19" t="s">
        <v>223</v>
      </c>
      <c r="B2609" s="19"/>
      <c r="C2609" s="19"/>
      <c r="D2609" s="19"/>
      <c r="E2609" s="19"/>
      <c r="F2609" s="19"/>
    </row>
    <row r="2610" spans="1:6" ht="15" customHeight="1">
      <c r="A2610" s="19" t="s">
        <v>753</v>
      </c>
      <c r="B2610" s="19"/>
      <c r="C2610" s="19"/>
      <c r="D2610" s="19"/>
      <c r="E2610" s="19"/>
      <c r="F2610" s="19"/>
    </row>
    <row r="2611" spans="1:6" ht="15" customHeight="1">
      <c r="A2611" s="19" t="s">
        <v>740</v>
      </c>
      <c r="B2611" s="19"/>
      <c r="C2611" s="19"/>
      <c r="D2611" s="19"/>
      <c r="E2611" s="19"/>
      <c r="F2611" s="19"/>
    </row>
    <row r="2612" spans="1:6" ht="15" customHeight="1">
      <c r="A2612" s="19" t="s">
        <v>535</v>
      </c>
      <c r="B2612" s="19"/>
      <c r="C2612" s="19"/>
      <c r="D2612" s="19"/>
      <c r="E2612" s="19"/>
      <c r="F2612" s="19"/>
    </row>
    <row r="2613" spans="1:6" ht="15" customHeight="1">
      <c r="A2613" s="19" t="s">
        <v>416</v>
      </c>
      <c r="B2613" s="19"/>
      <c r="C2613" s="19"/>
      <c r="D2613" s="19"/>
      <c r="E2613" s="19"/>
      <c r="F2613" s="19"/>
    </row>
    <row r="2614" spans="1:6" ht="15" customHeight="1">
      <c r="A2614" s="19" t="s">
        <v>551</v>
      </c>
      <c r="B2614" s="19"/>
      <c r="C2614" s="19"/>
      <c r="D2614" s="19"/>
      <c r="E2614" s="19"/>
      <c r="F2614" s="19"/>
    </row>
    <row r="2615" spans="1:6" ht="15" customHeight="1">
      <c r="A2615" s="19" t="s">
        <v>286</v>
      </c>
      <c r="B2615" s="19"/>
      <c r="C2615" s="19"/>
      <c r="D2615" s="19"/>
      <c r="E2615" s="19"/>
      <c r="F2615" s="19"/>
    </row>
    <row r="2616" spans="1:6" ht="15" customHeight="1">
      <c r="A2616" s="19" t="s">
        <v>287</v>
      </c>
      <c r="B2616" s="19"/>
      <c r="C2616" s="19"/>
      <c r="D2616" s="19"/>
      <c r="E2616" s="19"/>
      <c r="F2616" s="19"/>
    </row>
    <row r="2617" spans="1:6" ht="15" customHeight="1">
      <c r="A2617" s="19" t="s">
        <v>754</v>
      </c>
      <c r="B2617" s="19"/>
      <c r="C2617" s="19"/>
      <c r="D2617" s="19"/>
      <c r="E2617" s="19"/>
      <c r="F2617" s="19"/>
    </row>
    <row r="2618" spans="1:6" ht="15" customHeight="1">
      <c r="A2618" s="19" t="s">
        <v>289</v>
      </c>
      <c r="B2618" s="19"/>
      <c r="C2618" s="19"/>
      <c r="D2618" s="19"/>
      <c r="E2618" s="19"/>
      <c r="F2618" s="19"/>
    </row>
    <row r="2619" spans="1:6" ht="15" customHeight="1">
      <c r="A2619" s="19" t="s">
        <v>755</v>
      </c>
      <c r="B2619" s="19"/>
      <c r="C2619" s="19"/>
      <c r="D2619" s="19"/>
      <c r="E2619" s="19"/>
      <c r="F2619" s="19"/>
    </row>
    <row r="2620" spans="1:6" ht="15" customHeight="1">
      <c r="A2620" s="19" t="s">
        <v>756</v>
      </c>
      <c r="B2620" s="19"/>
      <c r="C2620" s="19"/>
      <c r="D2620" s="19"/>
      <c r="E2620" s="19"/>
      <c r="F2620" s="19"/>
    </row>
    <row r="2621" spans="1:6" ht="15" customHeight="1">
      <c r="A2621" s="19" t="s">
        <v>656</v>
      </c>
      <c r="B2621" s="19"/>
      <c r="C2621" s="19"/>
      <c r="D2621" s="19"/>
      <c r="E2621" s="19"/>
      <c r="F2621" s="19"/>
    </row>
    <row r="2622" spans="1:6" ht="15" customHeight="1">
      <c r="A2622" s="19" t="s">
        <v>177</v>
      </c>
      <c r="B2622" s="19"/>
      <c r="C2622" s="19"/>
      <c r="D2622" s="19"/>
      <c r="E2622" s="19"/>
      <c r="F2622" s="19"/>
    </row>
    <row r="2623" spans="1:6" ht="15" customHeight="1">
      <c r="A2623" s="19" t="s">
        <v>179</v>
      </c>
      <c r="B2623" s="19"/>
      <c r="C2623" s="19"/>
      <c r="D2623" s="19"/>
      <c r="E2623" s="19"/>
      <c r="F2623" s="19"/>
    </row>
    <row r="2624" spans="1:6" ht="15" customHeight="1">
      <c r="A2624" s="19" t="s">
        <v>181</v>
      </c>
      <c r="B2624" s="19"/>
      <c r="C2624" s="19"/>
      <c r="D2624" s="19"/>
      <c r="E2624" s="19"/>
      <c r="F2624" s="19"/>
    </row>
    <row r="2625" spans="1:6" ht="15" customHeight="1">
      <c r="A2625" s="19" t="s">
        <v>556</v>
      </c>
      <c r="B2625" s="19"/>
      <c r="C2625" s="19"/>
      <c r="D2625" s="19"/>
      <c r="E2625" s="19"/>
      <c r="F2625" s="19"/>
    </row>
    <row r="2626" spans="1:6" ht="15" customHeight="1">
      <c r="A2626" s="19" t="s">
        <v>185</v>
      </c>
      <c r="B2626" s="19"/>
      <c r="C2626" s="19"/>
      <c r="D2626" s="19"/>
      <c r="E2626" s="19"/>
      <c r="F2626" s="19"/>
    </row>
    <row r="2627" spans="1:6" ht="15" customHeight="1">
      <c r="A2627" s="19" t="s">
        <v>187</v>
      </c>
      <c r="B2627" s="19"/>
      <c r="C2627" s="19"/>
      <c r="D2627" s="19"/>
      <c r="E2627" s="19"/>
      <c r="F2627" s="19"/>
    </row>
    <row r="2628" spans="1:6" ht="15" customHeight="1">
      <c r="A2628" s="19" t="s">
        <v>406</v>
      </c>
      <c r="B2628" s="19"/>
      <c r="C2628" s="19"/>
      <c r="D2628" s="19"/>
      <c r="E2628" s="19"/>
      <c r="F2628" s="19"/>
    </row>
    <row r="2629" spans="1:6" ht="15" customHeight="1">
      <c r="A2629" s="19" t="s">
        <v>407</v>
      </c>
      <c r="B2629" s="19"/>
      <c r="C2629" s="19"/>
      <c r="D2629" s="19"/>
      <c r="E2629" s="19"/>
      <c r="F2629" s="19"/>
    </row>
    <row r="2630" spans="1:6" ht="15" customHeight="1">
      <c r="A2630" s="19" t="s">
        <v>256</v>
      </c>
      <c r="B2630" s="19"/>
      <c r="C2630" s="19"/>
      <c r="D2630" s="19"/>
      <c r="E2630" s="19"/>
      <c r="F2630" s="19"/>
    </row>
    <row r="2631" spans="1:6" ht="15" customHeight="1">
      <c r="A2631" s="19" t="s">
        <v>257</v>
      </c>
      <c r="B2631" s="19"/>
      <c r="C2631" s="19"/>
      <c r="D2631" s="19"/>
      <c r="E2631" s="19"/>
      <c r="F2631" s="19"/>
    </row>
    <row r="2632" spans="1:6" ht="15" customHeight="1">
      <c r="A2632" s="19" t="s">
        <v>466</v>
      </c>
      <c r="B2632" s="19"/>
      <c r="C2632" s="19"/>
      <c r="D2632" s="19"/>
      <c r="E2632" s="19"/>
      <c r="F2632" s="19"/>
    </row>
    <row r="2633" spans="1:6" ht="15" customHeight="1">
      <c r="A2633" s="19" t="s">
        <v>467</v>
      </c>
      <c r="B2633" s="19"/>
      <c r="C2633" s="19"/>
      <c r="D2633" s="19"/>
      <c r="E2633" s="19"/>
      <c r="F2633" s="19"/>
    </row>
    <row r="2634" spans="1:6" ht="15" customHeight="1">
      <c r="A2634" s="19" t="s">
        <v>258</v>
      </c>
      <c r="B2634" s="19"/>
      <c r="C2634" s="19"/>
      <c r="D2634" s="19"/>
      <c r="E2634" s="19"/>
      <c r="F2634" s="19"/>
    </row>
    <row r="2635" spans="1:6" ht="15" customHeight="1">
      <c r="A2635" s="19" t="s">
        <v>259</v>
      </c>
      <c r="B2635" s="19"/>
      <c r="C2635" s="19"/>
      <c r="D2635" s="19"/>
      <c r="E2635" s="19"/>
      <c r="F2635" s="19"/>
    </row>
    <row r="2636" spans="1:6" ht="15" customHeight="1">
      <c r="A2636" s="19" t="s">
        <v>237</v>
      </c>
      <c r="B2636" s="19"/>
      <c r="C2636" s="19"/>
      <c r="D2636" s="19"/>
      <c r="E2636" s="19"/>
      <c r="F2636" s="19"/>
    </row>
    <row r="2637" spans="1:6" ht="15" customHeight="1">
      <c r="A2637" s="19" t="s">
        <v>238</v>
      </c>
      <c r="B2637" s="19"/>
      <c r="C2637" s="19"/>
      <c r="D2637" s="19"/>
      <c r="E2637" s="19"/>
      <c r="F2637" s="19"/>
    </row>
    <row r="2638" spans="1:6" ht="15" customHeight="1">
      <c r="A2638" s="19" t="s">
        <v>205</v>
      </c>
      <c r="B2638" s="19"/>
      <c r="C2638" s="19"/>
      <c r="D2638" s="19"/>
      <c r="E2638" s="19"/>
      <c r="F2638" s="19"/>
    </row>
    <row r="2639" spans="1:6" ht="15" customHeight="1">
      <c r="A2639" s="19" t="s">
        <v>757</v>
      </c>
      <c r="B2639" s="19"/>
      <c r="C2639" s="19"/>
      <c r="D2639" s="19"/>
      <c r="E2639" s="19"/>
      <c r="F2639" s="19"/>
    </row>
    <row r="2640" spans="1:6" ht="15" customHeight="1">
      <c r="A2640" s="19" t="s">
        <v>209</v>
      </c>
      <c r="B2640" s="19"/>
      <c r="C2640" s="19"/>
      <c r="D2640" s="19"/>
      <c r="E2640" s="19"/>
      <c r="F2640" s="19"/>
    </row>
    <row r="2641" spans="1:6" ht="15" customHeight="1">
      <c r="A2641" s="19" t="s">
        <v>211</v>
      </c>
      <c r="B2641" s="19"/>
      <c r="C2641" s="19"/>
      <c r="D2641" s="19"/>
      <c r="E2641" s="19"/>
      <c r="F2641" s="19"/>
    </row>
    <row r="2642" spans="1:6" ht="15" customHeight="1">
      <c r="A2642" s="19" t="s">
        <v>239</v>
      </c>
      <c r="B2642" s="19"/>
      <c r="C2642" s="19"/>
      <c r="D2642" s="19"/>
      <c r="E2642" s="19"/>
      <c r="F2642" s="19"/>
    </row>
    <row r="2643" spans="1:6" ht="15" customHeight="1">
      <c r="A2643" s="19" t="s">
        <v>668</v>
      </c>
      <c r="B2643" s="19"/>
      <c r="C2643" s="19"/>
      <c r="D2643" s="19"/>
      <c r="E2643" s="19"/>
      <c r="F2643" s="19"/>
    </row>
    <row r="2644" spans="1:6" ht="15" customHeight="1">
      <c r="A2644" s="19" t="s">
        <v>276</v>
      </c>
      <c r="B2644" s="19"/>
      <c r="C2644" s="19"/>
      <c r="D2644" s="19"/>
      <c r="E2644" s="19"/>
      <c r="F2644" s="19"/>
    </row>
    <row r="2645" spans="1:6" ht="15" customHeight="1">
      <c r="A2645" s="19" t="s">
        <v>277</v>
      </c>
      <c r="B2645" s="19"/>
      <c r="C2645" s="19"/>
      <c r="D2645" s="19"/>
      <c r="E2645" s="19"/>
      <c r="F2645" s="19"/>
    </row>
    <row r="2646" spans="1:6" ht="15" customHeight="1">
      <c r="A2646" s="19" t="s">
        <v>278</v>
      </c>
      <c r="B2646" s="19"/>
      <c r="C2646" s="19"/>
      <c r="D2646" s="19"/>
      <c r="E2646" s="19"/>
      <c r="F2646" s="19"/>
    </row>
    <row r="2647" spans="1:6" ht="15" customHeight="1">
      <c r="A2647" s="19" t="s">
        <v>613</v>
      </c>
      <c r="B2647" s="19"/>
      <c r="C2647" s="19"/>
      <c r="D2647" s="19"/>
      <c r="E2647" s="19"/>
      <c r="F2647" s="19"/>
    </row>
    <row r="2648" spans="1:6" ht="15" customHeight="1">
      <c r="A2648" s="19" t="s">
        <v>144</v>
      </c>
      <c r="B2648" s="19"/>
      <c r="C2648" s="19"/>
      <c r="D2648" s="19"/>
      <c r="E2648" s="19"/>
      <c r="F2648" s="19"/>
    </row>
    <row r="2649" spans="1:6" ht="15" customHeight="1">
      <c r="A2649" s="19" t="s">
        <v>280</v>
      </c>
      <c r="B2649" s="19"/>
      <c r="C2649" s="19"/>
      <c r="D2649" s="19"/>
      <c r="E2649" s="19"/>
      <c r="F2649" s="19"/>
    </row>
    <row r="2650" spans="1:6" ht="15" customHeight="1">
      <c r="A2650" s="19" t="s">
        <v>223</v>
      </c>
      <c r="B2650" s="19"/>
      <c r="C2650" s="19"/>
      <c r="D2650" s="19"/>
      <c r="E2650" s="19"/>
      <c r="F2650" s="19"/>
    </row>
    <row r="2651" spans="1:6" ht="15" customHeight="1">
      <c r="A2651" s="19" t="s">
        <v>281</v>
      </c>
      <c r="B2651" s="19"/>
      <c r="C2651" s="19"/>
      <c r="D2651" s="19"/>
      <c r="E2651" s="19"/>
      <c r="F2651" s="19"/>
    </row>
    <row r="2652" spans="1:6" ht="15" customHeight="1">
      <c r="A2652" s="19" t="s">
        <v>282</v>
      </c>
      <c r="B2652" s="19"/>
      <c r="C2652" s="19"/>
      <c r="D2652" s="19"/>
      <c r="E2652" s="19"/>
      <c r="F2652" s="19"/>
    </row>
    <row r="2653" spans="1:6" ht="15" customHeight="1">
      <c r="A2653" s="19" t="s">
        <v>283</v>
      </c>
      <c r="B2653" s="19"/>
      <c r="C2653" s="19"/>
      <c r="D2653" s="19"/>
      <c r="E2653" s="19"/>
      <c r="F2653" s="19"/>
    </row>
    <row r="2654" spans="1:6" ht="15" customHeight="1">
      <c r="A2654" s="19" t="s">
        <v>284</v>
      </c>
      <c r="B2654" s="19"/>
      <c r="C2654" s="19"/>
      <c r="D2654" s="19"/>
      <c r="E2654" s="19"/>
      <c r="F2654" s="19"/>
    </row>
    <row r="2655" spans="1:6" ht="15" customHeight="1">
      <c r="A2655" s="19" t="s">
        <v>285</v>
      </c>
      <c r="B2655" s="19"/>
      <c r="C2655" s="19"/>
      <c r="D2655" s="19"/>
      <c r="E2655" s="19"/>
      <c r="F2655" s="19"/>
    </row>
    <row r="2656" spans="1:6" ht="15" customHeight="1">
      <c r="A2656" s="19" t="s">
        <v>286</v>
      </c>
      <c r="B2656" s="19"/>
      <c r="C2656" s="19"/>
      <c r="D2656" s="19"/>
      <c r="E2656" s="19"/>
      <c r="F2656" s="19"/>
    </row>
    <row r="2657" spans="1:6" ht="15" customHeight="1">
      <c r="A2657" s="19" t="s">
        <v>287</v>
      </c>
      <c r="B2657" s="19"/>
      <c r="C2657" s="19"/>
      <c r="D2657" s="19"/>
      <c r="E2657" s="19"/>
      <c r="F2657" s="19"/>
    </row>
    <row r="2658" spans="1:6" ht="15" customHeight="1">
      <c r="A2658" s="19" t="s">
        <v>288</v>
      </c>
      <c r="B2658" s="19"/>
      <c r="C2658" s="19"/>
      <c r="D2658" s="19"/>
      <c r="E2658" s="19"/>
      <c r="F2658" s="19"/>
    </row>
    <row r="2659" spans="1:6" ht="15" customHeight="1">
      <c r="A2659" s="19" t="s">
        <v>289</v>
      </c>
      <c r="B2659" s="19"/>
      <c r="C2659" s="19"/>
      <c r="D2659" s="19"/>
      <c r="E2659" s="19"/>
      <c r="F2659" s="19"/>
    </row>
    <row r="2660" spans="1:6" ht="15" customHeight="1">
      <c r="A2660" s="19" t="s">
        <v>290</v>
      </c>
      <c r="B2660" s="19"/>
      <c r="C2660" s="19"/>
      <c r="D2660" s="19"/>
      <c r="E2660" s="19"/>
      <c r="F2660" s="19"/>
    </row>
    <row r="2661" spans="1:6" ht="15" customHeight="1">
      <c r="A2661" s="19" t="s">
        <v>758</v>
      </c>
      <c r="B2661" s="19"/>
      <c r="C2661" s="19"/>
      <c r="D2661" s="19"/>
      <c r="E2661" s="19"/>
      <c r="F2661" s="19"/>
    </row>
    <row r="2662" spans="1:6" ht="15" customHeight="1">
      <c r="A2662" s="19" t="s">
        <v>292</v>
      </c>
      <c r="B2662" s="19"/>
      <c r="C2662" s="19"/>
      <c r="D2662" s="19"/>
      <c r="E2662" s="19"/>
      <c r="F2662" s="19"/>
    </row>
    <row r="2663" spans="1:6" ht="15" customHeight="1">
      <c r="A2663" s="19" t="s">
        <v>177</v>
      </c>
      <c r="B2663" s="19"/>
      <c r="C2663" s="19"/>
      <c r="D2663" s="19"/>
      <c r="E2663" s="19"/>
      <c r="F2663" s="19"/>
    </row>
    <row r="2664" spans="1:6" ht="15" customHeight="1">
      <c r="A2664" s="19" t="s">
        <v>179</v>
      </c>
      <c r="B2664" s="19"/>
      <c r="C2664" s="19"/>
      <c r="D2664" s="19"/>
      <c r="E2664" s="19"/>
      <c r="F2664" s="19"/>
    </row>
    <row r="2665" spans="1:6" ht="15" customHeight="1">
      <c r="A2665" s="19" t="s">
        <v>181</v>
      </c>
      <c r="B2665" s="19"/>
      <c r="C2665" s="19"/>
      <c r="D2665" s="19"/>
      <c r="E2665" s="19"/>
      <c r="F2665" s="19"/>
    </row>
    <row r="2666" spans="1:6" ht="15" customHeight="1">
      <c r="A2666" s="19" t="s">
        <v>183</v>
      </c>
      <c r="B2666" s="19"/>
      <c r="C2666" s="19"/>
      <c r="D2666" s="19"/>
      <c r="E2666" s="19"/>
      <c r="F2666" s="19"/>
    </row>
    <row r="2667" spans="1:6" ht="15" customHeight="1">
      <c r="A2667" s="19" t="s">
        <v>185</v>
      </c>
      <c r="B2667" s="19"/>
      <c r="C2667" s="19"/>
      <c r="D2667" s="19"/>
      <c r="E2667" s="19"/>
      <c r="F2667" s="19"/>
    </row>
    <row r="2668" spans="1:6" ht="15" customHeight="1">
      <c r="A2668" s="19" t="s">
        <v>187</v>
      </c>
      <c r="B2668" s="19"/>
      <c r="C2668" s="19"/>
      <c r="D2668" s="19"/>
      <c r="E2668" s="19"/>
      <c r="F2668" s="19"/>
    </row>
    <row r="2669" spans="1:6" ht="15" customHeight="1">
      <c r="A2669" s="19" t="s">
        <v>189</v>
      </c>
      <c r="B2669" s="19"/>
      <c r="C2669" s="19"/>
      <c r="D2669" s="19"/>
      <c r="E2669" s="19"/>
      <c r="F2669" s="19"/>
    </row>
    <row r="2670" spans="1:6" ht="15" customHeight="1">
      <c r="A2670" s="19" t="s">
        <v>191</v>
      </c>
      <c r="B2670" s="19"/>
      <c r="C2670" s="19"/>
      <c r="D2670" s="19"/>
      <c r="E2670" s="19"/>
      <c r="F2670" s="19"/>
    </row>
    <row r="2671" spans="1:6" ht="15" customHeight="1">
      <c r="A2671" s="19" t="s">
        <v>293</v>
      </c>
      <c r="B2671" s="19"/>
      <c r="C2671" s="19"/>
      <c r="D2671" s="19"/>
      <c r="E2671" s="19"/>
      <c r="F2671" s="19"/>
    </row>
    <row r="2672" spans="1:6" ht="15" customHeight="1">
      <c r="A2672" s="19" t="s">
        <v>294</v>
      </c>
      <c r="B2672" s="19"/>
      <c r="C2672" s="19"/>
      <c r="D2672" s="19"/>
      <c r="E2672" s="19"/>
      <c r="F2672" s="19"/>
    </row>
    <row r="2673" spans="1:6" ht="15" customHeight="1">
      <c r="A2673" s="19" t="s">
        <v>195</v>
      </c>
      <c r="B2673" s="19"/>
      <c r="C2673" s="19"/>
      <c r="D2673" s="19"/>
      <c r="E2673" s="19"/>
      <c r="F2673" s="19"/>
    </row>
    <row r="2674" spans="1:6" ht="15" customHeight="1">
      <c r="A2674" s="19" t="s">
        <v>197</v>
      </c>
      <c r="B2674" s="19"/>
      <c r="C2674" s="19"/>
      <c r="D2674" s="19"/>
      <c r="E2674" s="19"/>
      <c r="F2674" s="19"/>
    </row>
    <row r="2675" spans="1:6" ht="15" customHeight="1">
      <c r="A2675" s="19" t="s">
        <v>295</v>
      </c>
      <c r="B2675" s="19"/>
      <c r="C2675" s="19"/>
      <c r="D2675" s="19"/>
      <c r="E2675" s="19"/>
      <c r="F2675" s="19"/>
    </row>
    <row r="2676" spans="1:6" ht="15" customHeight="1">
      <c r="A2676" s="19" t="s">
        <v>296</v>
      </c>
      <c r="B2676" s="19"/>
      <c r="C2676" s="19"/>
      <c r="D2676" s="19"/>
      <c r="E2676" s="19"/>
      <c r="F2676" s="19"/>
    </row>
    <row r="2677" spans="1:6" ht="15" customHeight="1">
      <c r="A2677" s="19" t="s">
        <v>297</v>
      </c>
      <c r="B2677" s="19"/>
      <c r="C2677" s="19"/>
      <c r="D2677" s="19"/>
      <c r="E2677" s="19"/>
      <c r="F2677" s="19"/>
    </row>
    <row r="2678" spans="1:6" ht="15" customHeight="1">
      <c r="A2678" s="19" t="s">
        <v>298</v>
      </c>
      <c r="B2678" s="19"/>
      <c r="C2678" s="19"/>
      <c r="D2678" s="19"/>
      <c r="E2678" s="19"/>
      <c r="F2678" s="19"/>
    </row>
    <row r="2679" spans="1:6" ht="15" customHeight="1">
      <c r="A2679" s="19" t="s">
        <v>205</v>
      </c>
      <c r="B2679" s="19"/>
      <c r="C2679" s="19"/>
      <c r="D2679" s="19"/>
      <c r="E2679" s="19"/>
      <c r="F2679" s="19"/>
    </row>
    <row r="2680" spans="1:6" ht="15" customHeight="1">
      <c r="A2680" s="19" t="s">
        <v>299</v>
      </c>
      <c r="B2680" s="19"/>
      <c r="C2680" s="19"/>
      <c r="D2680" s="19"/>
      <c r="E2680" s="19"/>
      <c r="F2680" s="19"/>
    </row>
    <row r="2681" spans="1:6" ht="15" customHeight="1">
      <c r="A2681" s="19" t="s">
        <v>209</v>
      </c>
      <c r="B2681" s="19"/>
      <c r="C2681" s="19"/>
      <c r="D2681" s="19"/>
      <c r="E2681" s="19"/>
      <c r="F2681" s="19"/>
    </row>
    <row r="2682" spans="1:6" ht="15" customHeight="1">
      <c r="A2682" s="19" t="s">
        <v>211</v>
      </c>
      <c r="B2682" s="19"/>
      <c r="C2682" s="19"/>
      <c r="D2682" s="19"/>
      <c r="E2682" s="19"/>
      <c r="F2682" s="19"/>
    </row>
    <row r="2683" spans="1:6" ht="15" customHeight="1">
      <c r="A2683" s="19" t="s">
        <v>615</v>
      </c>
      <c r="B2683" s="19"/>
      <c r="C2683" s="19"/>
      <c r="D2683" s="19"/>
      <c r="E2683" s="19"/>
      <c r="F2683" s="19"/>
    </row>
    <row r="2684" spans="1:6" ht="15" customHeight="1">
      <c r="A2684" s="19" t="s">
        <v>240</v>
      </c>
      <c r="B2684" s="19"/>
      <c r="C2684" s="19"/>
      <c r="D2684" s="19"/>
      <c r="E2684" s="19"/>
      <c r="F2684" s="19"/>
    </row>
    <row r="2685" spans="1:6" ht="15" customHeight="1">
      <c r="A2685" s="19" t="s">
        <v>759</v>
      </c>
      <c r="B2685" s="19"/>
      <c r="C2685" s="19"/>
      <c r="D2685" s="19"/>
      <c r="E2685" s="19"/>
      <c r="F2685" s="19"/>
    </row>
    <row r="2686" spans="1:6" ht="15" customHeight="1">
      <c r="A2686" s="19" t="s">
        <v>760</v>
      </c>
      <c r="B2686" s="19"/>
      <c r="C2686" s="19"/>
      <c r="D2686" s="19"/>
      <c r="E2686" s="19"/>
      <c r="F2686" s="19"/>
    </row>
    <row r="2687" spans="1:6" ht="15" customHeight="1">
      <c r="A2687" s="19" t="s">
        <v>618</v>
      </c>
      <c r="B2687" s="19"/>
      <c r="C2687" s="19"/>
      <c r="D2687" s="19"/>
      <c r="E2687" s="19"/>
      <c r="F2687" s="19"/>
    </row>
    <row r="2688" spans="1:6" ht="15" customHeight="1">
      <c r="A2688" s="19" t="s">
        <v>761</v>
      </c>
      <c r="B2688" s="19"/>
      <c r="C2688" s="19"/>
      <c r="D2688" s="19"/>
      <c r="E2688" s="19"/>
      <c r="F2688" s="19"/>
    </row>
    <row r="2689" spans="1:6" ht="15" customHeight="1">
      <c r="A2689" s="19" t="s">
        <v>144</v>
      </c>
      <c r="B2689" s="19"/>
      <c r="C2689" s="19"/>
      <c r="D2689" s="19"/>
      <c r="E2689" s="19"/>
      <c r="F2689" s="19"/>
    </row>
    <row r="2690" spans="1:6" ht="15" customHeight="1">
      <c r="A2690" s="19" t="s">
        <v>280</v>
      </c>
      <c r="B2690" s="19"/>
      <c r="C2690" s="19"/>
      <c r="D2690" s="19"/>
      <c r="E2690" s="19"/>
      <c r="F2690" s="19"/>
    </row>
    <row r="2691" spans="1:6" ht="15" customHeight="1">
      <c r="A2691" s="19" t="s">
        <v>223</v>
      </c>
      <c r="B2691" s="19"/>
      <c r="C2691" s="19"/>
      <c r="D2691" s="19"/>
      <c r="E2691" s="19"/>
      <c r="F2691" s="19"/>
    </row>
    <row r="2692" spans="1:6" ht="15" customHeight="1">
      <c r="A2692" s="19" t="s">
        <v>762</v>
      </c>
      <c r="B2692" s="19"/>
      <c r="C2692" s="19"/>
      <c r="D2692" s="19"/>
      <c r="E2692" s="19"/>
      <c r="F2692" s="19"/>
    </row>
    <row r="2693" spans="1:6" ht="15" customHeight="1">
      <c r="A2693" s="19" t="s">
        <v>708</v>
      </c>
      <c r="B2693" s="19"/>
      <c r="C2693" s="19"/>
      <c r="D2693" s="19"/>
      <c r="E2693" s="19"/>
      <c r="F2693" s="19"/>
    </row>
    <row r="2694" spans="1:6" ht="15" customHeight="1">
      <c r="A2694" s="19" t="s">
        <v>567</v>
      </c>
      <c r="B2694" s="19"/>
      <c r="C2694" s="19"/>
      <c r="D2694" s="19"/>
      <c r="E2694" s="19"/>
      <c r="F2694" s="19"/>
    </row>
    <row r="2695" spans="1:6" ht="15" customHeight="1">
      <c r="A2695" s="19" t="s">
        <v>763</v>
      </c>
      <c r="B2695" s="19"/>
      <c r="C2695" s="19"/>
      <c r="D2695" s="19"/>
      <c r="E2695" s="19"/>
      <c r="F2695" s="19"/>
    </row>
    <row r="2696" spans="1:6" ht="15" customHeight="1">
      <c r="A2696" s="19" t="s">
        <v>551</v>
      </c>
      <c r="B2696" s="19"/>
      <c r="C2696" s="19"/>
      <c r="D2696" s="19"/>
      <c r="E2696" s="19"/>
      <c r="F2696" s="19"/>
    </row>
    <row r="2697" spans="1:6" ht="15" customHeight="1">
      <c r="A2697" s="19" t="s">
        <v>764</v>
      </c>
      <c r="B2697" s="19"/>
      <c r="C2697" s="19"/>
      <c r="D2697" s="19"/>
      <c r="E2697" s="19"/>
      <c r="F2697" s="19"/>
    </row>
    <row r="2698" spans="1:6" ht="15" customHeight="1">
      <c r="A2698" s="19" t="s">
        <v>287</v>
      </c>
      <c r="B2698" s="19"/>
      <c r="C2698" s="19"/>
      <c r="D2698" s="19"/>
      <c r="E2698" s="19"/>
      <c r="F2698" s="19"/>
    </row>
    <row r="2699" spans="1:6" ht="15" customHeight="1">
      <c r="A2699" s="19" t="s">
        <v>167</v>
      </c>
      <c r="B2699" s="19"/>
      <c r="C2699" s="19"/>
      <c r="D2699" s="19"/>
      <c r="E2699" s="19"/>
      <c r="F2699" s="19"/>
    </row>
    <row r="2700" spans="1:6" ht="15" customHeight="1">
      <c r="A2700" s="19" t="s">
        <v>229</v>
      </c>
      <c r="B2700" s="19"/>
      <c r="C2700" s="19"/>
      <c r="D2700" s="19"/>
      <c r="E2700" s="19"/>
      <c r="F2700" s="19"/>
    </row>
    <row r="2701" spans="1:6" ht="15" customHeight="1">
      <c r="A2701" s="19" t="s">
        <v>765</v>
      </c>
      <c r="B2701" s="19"/>
      <c r="C2701" s="19"/>
      <c r="D2701" s="19"/>
      <c r="E2701" s="19"/>
      <c r="F2701" s="19"/>
    </row>
    <row r="2702" spans="1:6" ht="15" customHeight="1">
      <c r="A2702" s="19" t="s">
        <v>766</v>
      </c>
      <c r="B2702" s="19"/>
      <c r="C2702" s="19"/>
      <c r="D2702" s="19"/>
      <c r="E2702" s="19"/>
      <c r="F2702" s="19"/>
    </row>
    <row r="2703" spans="1:6" ht="15" customHeight="1">
      <c r="A2703" s="19" t="s">
        <v>767</v>
      </c>
      <c r="B2703" s="19"/>
      <c r="C2703" s="19"/>
      <c r="D2703" s="19"/>
      <c r="E2703" s="19"/>
      <c r="F2703" s="19"/>
    </row>
    <row r="2704" spans="1:6" ht="15" customHeight="1">
      <c r="A2704" s="19" t="s">
        <v>177</v>
      </c>
      <c r="B2704" s="19"/>
      <c r="C2704" s="19"/>
      <c r="D2704" s="19"/>
      <c r="E2704" s="19"/>
      <c r="F2704" s="19"/>
    </row>
    <row r="2705" spans="1:6" ht="15" customHeight="1">
      <c r="A2705" s="19" t="s">
        <v>179</v>
      </c>
      <c r="B2705" s="19"/>
      <c r="C2705" s="19"/>
      <c r="D2705" s="19"/>
      <c r="E2705" s="19"/>
      <c r="F2705" s="19"/>
    </row>
    <row r="2706" spans="1:6" ht="15" customHeight="1">
      <c r="A2706" s="19" t="s">
        <v>181</v>
      </c>
      <c r="B2706" s="19"/>
      <c r="C2706" s="19"/>
      <c r="D2706" s="19"/>
      <c r="E2706" s="19"/>
      <c r="F2706" s="19"/>
    </row>
    <row r="2707" spans="1:6" ht="15" customHeight="1">
      <c r="A2707" s="19" t="s">
        <v>768</v>
      </c>
      <c r="B2707" s="19"/>
      <c r="C2707" s="19"/>
      <c r="D2707" s="19"/>
      <c r="E2707" s="19"/>
      <c r="F2707" s="19"/>
    </row>
    <row r="2708" spans="1:6" ht="15" customHeight="1">
      <c r="A2708" s="19" t="s">
        <v>185</v>
      </c>
      <c r="B2708" s="19"/>
      <c r="C2708" s="19"/>
      <c r="D2708" s="19"/>
      <c r="E2708" s="19"/>
      <c r="F2708" s="19"/>
    </row>
    <row r="2709" spans="1:6" ht="15" customHeight="1">
      <c r="A2709" s="19" t="s">
        <v>187</v>
      </c>
      <c r="B2709" s="19"/>
      <c r="C2709" s="19"/>
      <c r="D2709" s="19"/>
      <c r="E2709" s="19"/>
      <c r="F2709" s="19"/>
    </row>
    <row r="2710" spans="1:6" ht="15" customHeight="1">
      <c r="A2710" s="19" t="s">
        <v>406</v>
      </c>
      <c r="B2710" s="19"/>
      <c r="C2710" s="19"/>
      <c r="D2710" s="19"/>
      <c r="E2710" s="19"/>
      <c r="F2710" s="19"/>
    </row>
    <row r="2711" spans="1:6" ht="15" customHeight="1">
      <c r="A2711" s="19" t="s">
        <v>407</v>
      </c>
      <c r="B2711" s="19"/>
      <c r="C2711" s="19"/>
      <c r="D2711" s="19"/>
      <c r="E2711" s="19"/>
      <c r="F2711" s="19"/>
    </row>
    <row r="2712" spans="1:6" ht="15" customHeight="1">
      <c r="A2712" s="19" t="s">
        <v>293</v>
      </c>
      <c r="B2712" s="19"/>
      <c r="C2712" s="19"/>
      <c r="D2712" s="19"/>
      <c r="E2712" s="19"/>
      <c r="F2712" s="19"/>
    </row>
    <row r="2713" spans="1:6" ht="15" customHeight="1">
      <c r="A2713" s="19" t="s">
        <v>294</v>
      </c>
      <c r="B2713" s="19"/>
      <c r="C2713" s="19"/>
      <c r="D2713" s="19"/>
      <c r="E2713" s="19"/>
      <c r="F2713" s="19"/>
    </row>
    <row r="2714" spans="1:6" ht="15" customHeight="1">
      <c r="A2714" s="19" t="s">
        <v>235</v>
      </c>
      <c r="B2714" s="19"/>
      <c r="C2714" s="19"/>
      <c r="D2714" s="19"/>
      <c r="E2714" s="19"/>
      <c r="F2714" s="19"/>
    </row>
    <row r="2715" spans="1:6" ht="15" customHeight="1">
      <c r="A2715" s="19" t="s">
        <v>236</v>
      </c>
      <c r="B2715" s="19"/>
      <c r="C2715" s="19"/>
      <c r="D2715" s="19"/>
      <c r="E2715" s="19"/>
      <c r="F2715" s="19"/>
    </row>
    <row r="2716" spans="1:6" ht="15" customHeight="1">
      <c r="A2716" s="19" t="s">
        <v>274</v>
      </c>
      <c r="B2716" s="19"/>
      <c r="C2716" s="19"/>
      <c r="D2716" s="19"/>
      <c r="E2716" s="19"/>
      <c r="F2716" s="19"/>
    </row>
    <row r="2717" spans="1:6" ht="15" customHeight="1">
      <c r="A2717" s="19" t="s">
        <v>275</v>
      </c>
      <c r="B2717" s="19"/>
      <c r="C2717" s="19"/>
      <c r="D2717" s="19"/>
      <c r="E2717" s="19"/>
      <c r="F2717" s="19"/>
    </row>
    <row r="2718" spans="1:6" ht="15" customHeight="1">
      <c r="A2718" s="19" t="s">
        <v>237</v>
      </c>
      <c r="B2718" s="19"/>
      <c r="C2718" s="19"/>
      <c r="D2718" s="19"/>
      <c r="E2718" s="19"/>
      <c r="F2718" s="19"/>
    </row>
    <row r="2719" spans="1:6" ht="15" customHeight="1">
      <c r="A2719" s="19" t="s">
        <v>238</v>
      </c>
      <c r="B2719" s="19"/>
      <c r="C2719" s="19"/>
      <c r="D2719" s="19"/>
      <c r="E2719" s="19"/>
      <c r="F2719" s="19"/>
    </row>
    <row r="2720" spans="1:6" ht="15" customHeight="1">
      <c r="A2720" s="19" t="s">
        <v>205</v>
      </c>
      <c r="B2720" s="19"/>
      <c r="C2720" s="19"/>
      <c r="D2720" s="19"/>
      <c r="E2720" s="19"/>
      <c r="F2720" s="19"/>
    </row>
    <row r="2721" spans="1:6" ht="15" customHeight="1">
      <c r="A2721" s="19" t="s">
        <v>459</v>
      </c>
      <c r="B2721" s="19"/>
      <c r="C2721" s="19"/>
      <c r="D2721" s="19"/>
      <c r="E2721" s="19"/>
      <c r="F2721" s="19"/>
    </row>
    <row r="2722" spans="1:6" ht="15" customHeight="1">
      <c r="A2722" s="19" t="s">
        <v>209</v>
      </c>
      <c r="B2722" s="19"/>
      <c r="C2722" s="19"/>
      <c r="D2722" s="19"/>
      <c r="E2722" s="19"/>
      <c r="F2722" s="19"/>
    </row>
    <row r="2723" spans="1:6" ht="15" customHeight="1">
      <c r="A2723" s="19" t="s">
        <v>211</v>
      </c>
      <c r="B2723" s="19"/>
      <c r="C2723" s="19"/>
      <c r="D2723" s="19"/>
      <c r="E2723" s="19"/>
      <c r="F2723" s="19"/>
    </row>
    <row r="2724" spans="1:6" ht="15" customHeight="1">
      <c r="A2724" s="19" t="s">
        <v>769</v>
      </c>
      <c r="B2724" s="19"/>
      <c r="C2724" s="19"/>
      <c r="D2724" s="19"/>
      <c r="E2724" s="19"/>
      <c r="F2724" s="19"/>
    </row>
    <row r="2725" spans="1:6" ht="15" customHeight="1">
      <c r="A2725" s="19" t="s">
        <v>770</v>
      </c>
      <c r="B2725" s="19"/>
      <c r="C2725" s="19"/>
      <c r="D2725" s="19"/>
      <c r="E2725" s="19"/>
      <c r="F2725" s="19"/>
    </row>
    <row r="2726" spans="1:6" ht="15" customHeight="1">
      <c r="A2726" s="19" t="s">
        <v>771</v>
      </c>
      <c r="B2726" s="19"/>
      <c r="C2726" s="19"/>
      <c r="D2726" s="19"/>
      <c r="E2726" s="19"/>
      <c r="F2726" s="19"/>
    </row>
    <row r="2727" spans="1:6" ht="15" customHeight="1">
      <c r="A2727" s="19" t="s">
        <v>772</v>
      </c>
      <c r="B2727" s="19"/>
      <c r="C2727" s="19"/>
      <c r="D2727" s="19"/>
      <c r="E2727" s="19"/>
      <c r="F2727" s="19"/>
    </row>
    <row r="2728" spans="1:6" ht="15" customHeight="1">
      <c r="A2728" s="19" t="s">
        <v>745</v>
      </c>
      <c r="B2728" s="19"/>
      <c r="C2728" s="19"/>
      <c r="D2728" s="19"/>
      <c r="E2728" s="19"/>
      <c r="F2728" s="19"/>
    </row>
    <row r="2729" spans="1:6" ht="15" customHeight="1">
      <c r="A2729" s="19" t="s">
        <v>773</v>
      </c>
      <c r="B2729" s="19"/>
      <c r="C2729" s="19"/>
      <c r="D2729" s="19"/>
      <c r="E2729" s="19"/>
      <c r="F2729" s="19"/>
    </row>
    <row r="2730" spans="1:6" ht="15" customHeight="1">
      <c r="A2730" s="19" t="s">
        <v>144</v>
      </c>
      <c r="B2730" s="19"/>
      <c r="C2730" s="19"/>
      <c r="D2730" s="19"/>
      <c r="E2730" s="19"/>
      <c r="F2730" s="19"/>
    </row>
    <row r="2731" spans="1:6" ht="15" customHeight="1">
      <c r="A2731" s="19" t="s">
        <v>280</v>
      </c>
      <c r="B2731" s="19"/>
      <c r="C2731" s="19"/>
      <c r="D2731" s="19"/>
      <c r="E2731" s="19"/>
      <c r="F2731" s="19"/>
    </row>
    <row r="2732" spans="1:6" ht="15" customHeight="1">
      <c r="A2732" s="19" t="s">
        <v>370</v>
      </c>
      <c r="B2732" s="19"/>
      <c r="C2732" s="19"/>
      <c r="D2732" s="19"/>
      <c r="E2732" s="19"/>
      <c r="F2732" s="19"/>
    </row>
    <row r="2733" spans="1:6" ht="15" customHeight="1">
      <c r="A2733" s="19" t="s">
        <v>753</v>
      </c>
      <c r="B2733" s="19"/>
      <c r="C2733" s="19"/>
      <c r="D2733" s="19"/>
      <c r="E2733" s="19"/>
      <c r="F2733" s="19"/>
    </row>
    <row r="2734" spans="1:6" ht="15" customHeight="1">
      <c r="A2734" s="19" t="s">
        <v>740</v>
      </c>
      <c r="B2734" s="19"/>
      <c r="C2734" s="19"/>
      <c r="D2734" s="19"/>
      <c r="E2734" s="19"/>
      <c r="F2734" s="19"/>
    </row>
    <row r="2735" spans="1:6" ht="15" customHeight="1">
      <c r="A2735" s="19" t="s">
        <v>415</v>
      </c>
      <c r="B2735" s="19"/>
      <c r="C2735" s="19"/>
      <c r="D2735" s="19"/>
      <c r="E2735" s="19"/>
      <c r="F2735" s="19"/>
    </row>
    <row r="2736" spans="1:6" ht="15" customHeight="1">
      <c r="A2736" s="19" t="s">
        <v>774</v>
      </c>
      <c r="B2736" s="19"/>
      <c r="C2736" s="19"/>
      <c r="D2736" s="19"/>
      <c r="E2736" s="19"/>
      <c r="F2736" s="19"/>
    </row>
    <row r="2737" spans="1:6" ht="15" customHeight="1">
      <c r="A2737" s="19" t="s">
        <v>427</v>
      </c>
      <c r="B2737" s="19"/>
      <c r="C2737" s="19"/>
      <c r="D2737" s="19"/>
      <c r="E2737" s="19"/>
      <c r="F2737" s="19"/>
    </row>
    <row r="2738" spans="1:6" ht="15" customHeight="1">
      <c r="A2738" s="19" t="s">
        <v>716</v>
      </c>
      <c r="B2738" s="19"/>
      <c r="C2738" s="19"/>
      <c r="D2738" s="19"/>
      <c r="E2738" s="19"/>
      <c r="F2738" s="19"/>
    </row>
    <row r="2739" spans="1:6" ht="15" customHeight="1">
      <c r="A2739" s="19" t="s">
        <v>287</v>
      </c>
      <c r="B2739" s="19"/>
      <c r="C2739" s="19"/>
      <c r="D2739" s="19"/>
      <c r="E2739" s="19"/>
      <c r="F2739" s="19"/>
    </row>
    <row r="2740" spans="1:6" ht="15" customHeight="1">
      <c r="A2740" s="19" t="s">
        <v>324</v>
      </c>
      <c r="B2740" s="19"/>
      <c r="C2740" s="19"/>
      <c r="D2740" s="19"/>
      <c r="E2740" s="19"/>
      <c r="F2740" s="19"/>
    </row>
    <row r="2741" spans="1:6" ht="15" customHeight="1">
      <c r="A2741" s="19" t="s">
        <v>401</v>
      </c>
      <c r="B2741" s="19"/>
      <c r="C2741" s="19"/>
      <c r="D2741" s="19"/>
      <c r="E2741" s="19"/>
      <c r="F2741" s="19"/>
    </row>
    <row r="2742" spans="1:6" ht="15" customHeight="1">
      <c r="A2742" s="19" t="s">
        <v>775</v>
      </c>
      <c r="B2742" s="19"/>
      <c r="C2742" s="19"/>
      <c r="D2742" s="19"/>
      <c r="E2742" s="19"/>
      <c r="F2742" s="19"/>
    </row>
    <row r="2743" spans="1:6" ht="15" customHeight="1">
      <c r="A2743" s="19" t="s">
        <v>776</v>
      </c>
      <c r="B2743" s="19"/>
      <c r="C2743" s="19"/>
      <c r="D2743" s="19"/>
      <c r="E2743" s="19"/>
      <c r="F2743" s="19"/>
    </row>
    <row r="2744" spans="1:6" ht="15" customHeight="1">
      <c r="A2744" s="19" t="s">
        <v>507</v>
      </c>
      <c r="B2744" s="19"/>
      <c r="C2744" s="19"/>
      <c r="D2744" s="19"/>
      <c r="E2744" s="19"/>
      <c r="F2744" s="19"/>
    </row>
    <row r="2745" spans="1:6" ht="15" customHeight="1">
      <c r="A2745" s="19" t="s">
        <v>177</v>
      </c>
      <c r="B2745" s="19"/>
      <c r="C2745" s="19"/>
      <c r="D2745" s="19"/>
      <c r="E2745" s="19"/>
      <c r="F2745" s="19"/>
    </row>
    <row r="2746" spans="1:6" ht="15" customHeight="1">
      <c r="A2746" s="19" t="s">
        <v>179</v>
      </c>
      <c r="B2746" s="19"/>
      <c r="C2746" s="19"/>
      <c r="D2746" s="19"/>
      <c r="E2746" s="19"/>
      <c r="F2746" s="19"/>
    </row>
    <row r="2747" spans="1:6" ht="15" customHeight="1">
      <c r="A2747" s="19" t="s">
        <v>181</v>
      </c>
      <c r="B2747" s="19"/>
      <c r="C2747" s="19"/>
      <c r="D2747" s="19"/>
      <c r="E2747" s="19"/>
      <c r="F2747" s="19"/>
    </row>
    <row r="2748" spans="1:6" ht="15" customHeight="1">
      <c r="A2748" s="19" t="s">
        <v>721</v>
      </c>
      <c r="B2748" s="19"/>
      <c r="C2748" s="19"/>
      <c r="D2748" s="19"/>
      <c r="E2748" s="19"/>
      <c r="F2748" s="19"/>
    </row>
    <row r="2749" spans="1:6" ht="15" customHeight="1">
      <c r="A2749" s="19" t="s">
        <v>185</v>
      </c>
      <c r="B2749" s="19"/>
      <c r="C2749" s="19"/>
      <c r="D2749" s="19"/>
      <c r="E2749" s="19"/>
      <c r="F2749" s="19"/>
    </row>
    <row r="2750" spans="1:6" ht="15" customHeight="1">
      <c r="A2750" s="19" t="s">
        <v>187</v>
      </c>
      <c r="B2750" s="19"/>
      <c r="C2750" s="19"/>
      <c r="D2750" s="19"/>
      <c r="E2750" s="19"/>
      <c r="F2750" s="19"/>
    </row>
    <row r="2751" spans="1:6" ht="15" customHeight="1">
      <c r="A2751" s="19" t="s">
        <v>406</v>
      </c>
      <c r="B2751" s="19"/>
      <c r="C2751" s="19"/>
      <c r="D2751" s="19"/>
      <c r="E2751" s="19"/>
      <c r="F2751" s="19"/>
    </row>
    <row r="2752" spans="1:6" ht="15" customHeight="1">
      <c r="A2752" s="19" t="s">
        <v>407</v>
      </c>
      <c r="B2752" s="19"/>
      <c r="C2752" s="19"/>
      <c r="D2752" s="19"/>
      <c r="E2752" s="19"/>
      <c r="F2752" s="19"/>
    </row>
    <row r="2753" spans="1:6" ht="15" customHeight="1">
      <c r="A2753" s="19" t="s">
        <v>330</v>
      </c>
      <c r="B2753" s="19"/>
      <c r="C2753" s="19"/>
      <c r="D2753" s="19"/>
      <c r="E2753" s="19"/>
      <c r="F2753" s="19"/>
    </row>
    <row r="2754" spans="1:6" ht="15" customHeight="1">
      <c r="A2754" s="19" t="s">
        <v>331</v>
      </c>
      <c r="B2754" s="19"/>
      <c r="C2754" s="19"/>
      <c r="D2754" s="19"/>
      <c r="E2754" s="19"/>
      <c r="F2754" s="19"/>
    </row>
    <row r="2755" spans="1:6" ht="15" customHeight="1">
      <c r="A2755" s="19" t="s">
        <v>272</v>
      </c>
      <c r="B2755" s="19"/>
      <c r="C2755" s="19"/>
      <c r="D2755" s="19"/>
      <c r="E2755" s="19"/>
      <c r="F2755" s="19"/>
    </row>
    <row r="2756" spans="1:6" ht="15" customHeight="1">
      <c r="A2756" s="19" t="s">
        <v>273</v>
      </c>
      <c r="B2756" s="19"/>
      <c r="C2756" s="19"/>
      <c r="D2756" s="19"/>
      <c r="E2756" s="19"/>
      <c r="F2756" s="19"/>
    </row>
    <row r="2757" spans="1:6" ht="15" customHeight="1">
      <c r="A2757" s="19" t="s">
        <v>258</v>
      </c>
      <c r="B2757" s="19"/>
      <c r="C2757" s="19"/>
      <c r="D2757" s="19"/>
      <c r="E2757" s="19"/>
      <c r="F2757" s="19"/>
    </row>
    <row r="2758" spans="1:6" ht="15" customHeight="1">
      <c r="A2758" s="19" t="s">
        <v>259</v>
      </c>
      <c r="B2758" s="19"/>
      <c r="C2758" s="19"/>
      <c r="D2758" s="19"/>
      <c r="E2758" s="19"/>
      <c r="F2758" s="19"/>
    </row>
    <row r="2759" spans="1:6" ht="15" customHeight="1">
      <c r="A2759" s="19" t="s">
        <v>237</v>
      </c>
      <c r="B2759" s="19"/>
      <c r="C2759" s="19"/>
      <c r="D2759" s="19"/>
      <c r="E2759" s="19"/>
      <c r="F2759" s="19"/>
    </row>
    <row r="2760" spans="1:6" ht="15" customHeight="1">
      <c r="A2760" s="19" t="s">
        <v>238</v>
      </c>
      <c r="B2760" s="19"/>
      <c r="C2760" s="19"/>
      <c r="D2760" s="19"/>
      <c r="E2760" s="19"/>
      <c r="F2760" s="19"/>
    </row>
    <row r="2761" spans="1:6" ht="15" customHeight="1">
      <c r="A2761" s="19" t="s">
        <v>205</v>
      </c>
      <c r="B2761" s="19"/>
      <c r="C2761" s="19"/>
      <c r="D2761" s="19"/>
      <c r="E2761" s="19"/>
      <c r="F2761" s="19"/>
    </row>
    <row r="2762" spans="1:6" ht="15" customHeight="1">
      <c r="A2762" s="19" t="s">
        <v>299</v>
      </c>
      <c r="B2762" s="19"/>
      <c r="C2762" s="19"/>
      <c r="D2762" s="19"/>
      <c r="E2762" s="19"/>
      <c r="F2762" s="19"/>
    </row>
    <row r="2763" spans="1:6" ht="15" customHeight="1">
      <c r="A2763" s="19" t="s">
        <v>209</v>
      </c>
      <c r="B2763" s="19"/>
      <c r="C2763" s="19"/>
      <c r="D2763" s="19"/>
      <c r="E2763" s="19"/>
      <c r="F2763" s="19"/>
    </row>
    <row r="2764" spans="1:6" ht="15" customHeight="1">
      <c r="A2764" s="19" t="s">
        <v>211</v>
      </c>
      <c r="B2764" s="19"/>
      <c r="C2764" s="19"/>
      <c r="D2764" s="19"/>
      <c r="E2764" s="19"/>
      <c r="F2764" s="19"/>
    </row>
    <row r="2765" spans="1:6" ht="15" customHeight="1">
      <c r="A2765" s="19" t="s">
        <v>239</v>
      </c>
      <c r="B2765" s="19"/>
      <c r="C2765" s="19"/>
      <c r="D2765" s="19"/>
      <c r="E2765" s="19"/>
      <c r="F2765" s="19"/>
    </row>
    <row r="2766" spans="1:6" ht="15" customHeight="1">
      <c r="A2766" s="19" t="s">
        <v>469</v>
      </c>
      <c r="B2766" s="19"/>
      <c r="C2766" s="19"/>
      <c r="D2766" s="19"/>
      <c r="E2766" s="19"/>
      <c r="F2766" s="19"/>
    </row>
    <row r="2767" spans="1:6" ht="15" customHeight="1">
      <c r="A2767" s="19" t="s">
        <v>777</v>
      </c>
      <c r="B2767" s="19"/>
      <c r="C2767" s="19"/>
      <c r="D2767" s="19"/>
      <c r="E2767" s="19"/>
      <c r="F2767" s="19"/>
    </row>
    <row r="2768" spans="1:6" ht="15" customHeight="1">
      <c r="A2768" s="19" t="s">
        <v>778</v>
      </c>
      <c r="B2768" s="19"/>
      <c r="C2768" s="19"/>
      <c r="D2768" s="19"/>
      <c r="E2768" s="19"/>
      <c r="F2768" s="19"/>
    </row>
    <row r="2769" spans="1:6" ht="15" customHeight="1">
      <c r="A2769" s="19" t="s">
        <v>725</v>
      </c>
      <c r="B2769" s="19"/>
      <c r="C2769" s="19"/>
      <c r="D2769" s="19"/>
      <c r="E2769" s="19"/>
      <c r="F2769" s="19"/>
    </row>
    <row r="2770" spans="1:6" ht="15" customHeight="1">
      <c r="A2770" s="19" t="s">
        <v>626</v>
      </c>
      <c r="B2770" s="19"/>
      <c r="C2770" s="19"/>
      <c r="D2770" s="19"/>
      <c r="E2770" s="19"/>
      <c r="F2770" s="19"/>
    </row>
    <row r="2771" spans="1:6" ht="15" customHeight="1">
      <c r="A2771" s="19" t="s">
        <v>144</v>
      </c>
      <c r="B2771" s="19"/>
      <c r="C2771" s="19"/>
      <c r="D2771" s="19"/>
      <c r="E2771" s="19"/>
      <c r="F2771" s="19"/>
    </row>
    <row r="2772" spans="1:6" ht="15" customHeight="1">
      <c r="A2772" s="19" t="s">
        <v>222</v>
      </c>
      <c r="B2772" s="19"/>
      <c r="C2772" s="19"/>
      <c r="D2772" s="19"/>
      <c r="E2772" s="19"/>
      <c r="F2772" s="19"/>
    </row>
    <row r="2773" spans="1:6" ht="15" customHeight="1">
      <c r="A2773" s="19" t="s">
        <v>370</v>
      </c>
      <c r="B2773" s="19"/>
      <c r="C2773" s="19"/>
      <c r="D2773" s="19"/>
      <c r="E2773" s="19"/>
      <c r="F2773" s="19"/>
    </row>
    <row r="2774" spans="1:6" ht="15" customHeight="1">
      <c r="A2774" s="19" t="s">
        <v>435</v>
      </c>
      <c r="B2774" s="19"/>
      <c r="C2774" s="19"/>
      <c r="D2774" s="19"/>
      <c r="E2774" s="19"/>
      <c r="F2774" s="19"/>
    </row>
    <row r="2775" spans="1:6" ht="15" customHeight="1">
      <c r="A2775" s="19" t="s">
        <v>740</v>
      </c>
      <c r="B2775" s="19"/>
      <c r="C2775" s="19"/>
      <c r="D2775" s="19"/>
      <c r="E2775" s="19"/>
      <c r="F2775" s="19"/>
    </row>
    <row r="2776" spans="1:6" ht="15" customHeight="1">
      <c r="A2776" s="19" t="s">
        <v>415</v>
      </c>
      <c r="B2776" s="19"/>
      <c r="C2776" s="19"/>
      <c r="D2776" s="19"/>
      <c r="E2776" s="19"/>
      <c r="F2776" s="19"/>
    </row>
    <row r="2777" spans="1:6" ht="15" customHeight="1">
      <c r="A2777" s="19" t="s">
        <v>446</v>
      </c>
      <c r="B2777" s="19"/>
      <c r="C2777" s="19"/>
      <c r="D2777" s="19"/>
      <c r="E2777" s="19"/>
      <c r="F2777" s="19"/>
    </row>
    <row r="2778" spans="1:6" ht="15" customHeight="1">
      <c r="A2778" s="19" t="s">
        <v>417</v>
      </c>
      <c r="B2778" s="19"/>
      <c r="C2778" s="19"/>
      <c r="D2778" s="19"/>
      <c r="E2778" s="19"/>
      <c r="F2778" s="19"/>
    </row>
    <row r="2779" spans="1:6" ht="15" customHeight="1">
      <c r="A2779" s="19" t="s">
        <v>716</v>
      </c>
      <c r="B2779" s="19"/>
      <c r="C2779" s="19"/>
      <c r="D2779" s="19"/>
      <c r="E2779" s="19"/>
      <c r="F2779" s="19"/>
    </row>
    <row r="2780" spans="1:6" ht="15" customHeight="1">
      <c r="A2780" s="19" t="s">
        <v>287</v>
      </c>
      <c r="B2780" s="19"/>
      <c r="C2780" s="19"/>
      <c r="D2780" s="19"/>
      <c r="E2780" s="19"/>
      <c r="F2780" s="19"/>
    </row>
    <row r="2781" spans="1:6" ht="15" customHeight="1">
      <c r="A2781" s="19" t="s">
        <v>324</v>
      </c>
      <c r="B2781" s="19"/>
      <c r="C2781" s="19"/>
      <c r="D2781" s="19"/>
      <c r="E2781" s="19"/>
      <c r="F2781" s="19"/>
    </row>
    <row r="2782" spans="1:6" ht="15" customHeight="1">
      <c r="A2782" s="19" t="s">
        <v>401</v>
      </c>
      <c r="B2782" s="19"/>
      <c r="C2782" s="19"/>
      <c r="D2782" s="19"/>
      <c r="E2782" s="19"/>
      <c r="F2782" s="19"/>
    </row>
    <row r="2783" spans="1:6" ht="15" customHeight="1">
      <c r="A2783" s="19" t="s">
        <v>779</v>
      </c>
      <c r="B2783" s="19"/>
      <c r="C2783" s="19"/>
      <c r="D2783" s="19"/>
      <c r="E2783" s="19"/>
      <c r="F2783" s="19"/>
    </row>
    <row r="2784" spans="1:6" ht="15" customHeight="1">
      <c r="A2784" s="19" t="s">
        <v>780</v>
      </c>
      <c r="B2784" s="19"/>
      <c r="C2784" s="19"/>
      <c r="D2784" s="19"/>
      <c r="E2784" s="19"/>
      <c r="F2784" s="19"/>
    </row>
    <row r="2785" spans="1:6" ht="15" customHeight="1">
      <c r="A2785" s="19" t="s">
        <v>781</v>
      </c>
      <c r="B2785" s="19"/>
      <c r="C2785" s="19"/>
      <c r="D2785" s="19"/>
      <c r="E2785" s="19"/>
      <c r="F2785" s="19"/>
    </row>
    <row r="2786" spans="1:6" ht="15" customHeight="1">
      <c r="A2786" s="19" t="s">
        <v>177</v>
      </c>
      <c r="B2786" s="19"/>
      <c r="C2786" s="19"/>
      <c r="D2786" s="19"/>
      <c r="E2786" s="19"/>
      <c r="F2786" s="19"/>
    </row>
    <row r="2787" spans="1:6" ht="15" customHeight="1">
      <c r="A2787" s="19" t="s">
        <v>179</v>
      </c>
      <c r="B2787" s="19"/>
      <c r="C2787" s="19"/>
      <c r="D2787" s="19"/>
      <c r="E2787" s="19"/>
      <c r="F2787" s="19"/>
    </row>
    <row r="2788" spans="1:6" ht="15" customHeight="1">
      <c r="A2788" s="19" t="s">
        <v>181</v>
      </c>
      <c r="B2788" s="19"/>
      <c r="C2788" s="19"/>
      <c r="D2788" s="19"/>
      <c r="E2788" s="19"/>
      <c r="F2788" s="19"/>
    </row>
    <row r="2789" spans="1:6" ht="15" customHeight="1">
      <c r="A2789" s="19" t="s">
        <v>731</v>
      </c>
      <c r="B2789" s="19"/>
      <c r="C2789" s="19"/>
      <c r="D2789" s="19"/>
      <c r="E2789" s="19"/>
      <c r="F2789" s="19"/>
    </row>
    <row r="2790" spans="1:6" ht="15" customHeight="1">
      <c r="A2790" s="19" t="s">
        <v>185</v>
      </c>
      <c r="B2790" s="19"/>
      <c r="C2790" s="19"/>
      <c r="D2790" s="19"/>
      <c r="E2790" s="19"/>
      <c r="F2790" s="19"/>
    </row>
    <row r="2791" spans="1:6" ht="15" customHeight="1">
      <c r="A2791" s="19" t="s">
        <v>187</v>
      </c>
      <c r="B2791" s="19"/>
      <c r="C2791" s="19"/>
      <c r="D2791" s="19"/>
      <c r="E2791" s="19"/>
      <c r="F2791" s="19"/>
    </row>
    <row r="2792" spans="1:6" ht="15" customHeight="1">
      <c r="A2792" s="19" t="s">
        <v>406</v>
      </c>
      <c r="B2792" s="19"/>
      <c r="C2792" s="19"/>
      <c r="D2792" s="19"/>
      <c r="E2792" s="19"/>
      <c r="F2792" s="19"/>
    </row>
    <row r="2793" spans="1:6" ht="15" customHeight="1">
      <c r="A2793" s="19" t="s">
        <v>407</v>
      </c>
      <c r="B2793" s="19"/>
      <c r="C2793" s="19"/>
      <c r="D2793" s="19"/>
      <c r="E2793" s="19"/>
      <c r="F2793" s="19"/>
    </row>
    <row r="2794" spans="1:6" ht="15" customHeight="1">
      <c r="A2794" s="19" t="s">
        <v>256</v>
      </c>
      <c r="B2794" s="19"/>
      <c r="C2794" s="19"/>
      <c r="D2794" s="19"/>
      <c r="E2794" s="19"/>
      <c r="F2794" s="19"/>
    </row>
    <row r="2795" spans="1:6" ht="15" customHeight="1">
      <c r="A2795" s="19" t="s">
        <v>257</v>
      </c>
      <c r="B2795" s="19"/>
      <c r="C2795" s="19"/>
      <c r="D2795" s="19"/>
      <c r="E2795" s="19"/>
      <c r="F2795" s="19"/>
    </row>
    <row r="2796" spans="1:6" ht="15" customHeight="1">
      <c r="A2796" s="19" t="s">
        <v>272</v>
      </c>
      <c r="B2796" s="19"/>
      <c r="C2796" s="19"/>
      <c r="D2796" s="19"/>
      <c r="E2796" s="19"/>
      <c r="F2796" s="19"/>
    </row>
    <row r="2797" spans="1:6" ht="15" customHeight="1">
      <c r="A2797" s="19" t="s">
        <v>273</v>
      </c>
      <c r="B2797" s="19"/>
      <c r="C2797" s="19"/>
      <c r="D2797" s="19"/>
      <c r="E2797" s="19"/>
      <c r="F2797" s="19"/>
    </row>
    <row r="2798" spans="1:6" ht="15" customHeight="1">
      <c r="A2798" s="19" t="s">
        <v>274</v>
      </c>
      <c r="B2798" s="19"/>
      <c r="C2798" s="19"/>
      <c r="D2798" s="19"/>
      <c r="E2798" s="19"/>
      <c r="F2798" s="19"/>
    </row>
    <row r="2799" spans="1:6" ht="15" customHeight="1">
      <c r="A2799" s="19" t="s">
        <v>275</v>
      </c>
      <c r="B2799" s="19"/>
      <c r="C2799" s="19"/>
      <c r="D2799" s="19"/>
      <c r="E2799" s="19"/>
      <c r="F2799" s="19"/>
    </row>
    <row r="2800" spans="1:6" ht="15" customHeight="1">
      <c r="A2800" s="19" t="s">
        <v>237</v>
      </c>
      <c r="B2800" s="19"/>
      <c r="C2800" s="19"/>
      <c r="D2800" s="19"/>
      <c r="E2800" s="19"/>
      <c r="F2800" s="19"/>
    </row>
    <row r="2801" spans="1:6" ht="15" customHeight="1">
      <c r="A2801" s="19" t="s">
        <v>238</v>
      </c>
      <c r="B2801" s="19"/>
      <c r="C2801" s="19"/>
      <c r="D2801" s="19"/>
      <c r="E2801" s="19"/>
      <c r="F2801" s="19"/>
    </row>
    <row r="2802" spans="1:6" ht="15" customHeight="1">
      <c r="A2802" s="19" t="s">
        <v>205</v>
      </c>
      <c r="B2802" s="19"/>
      <c r="C2802" s="19"/>
      <c r="D2802" s="19"/>
      <c r="E2802" s="19"/>
      <c r="F2802" s="19"/>
    </row>
    <row r="2803" spans="1:6" ht="15" customHeight="1">
      <c r="A2803" s="19" t="s">
        <v>299</v>
      </c>
      <c r="B2803" s="19"/>
      <c r="C2803" s="19"/>
      <c r="D2803" s="19"/>
      <c r="E2803" s="19"/>
      <c r="F2803" s="19"/>
    </row>
    <row r="2804" spans="1:6" ht="15" customHeight="1">
      <c r="A2804" s="19" t="s">
        <v>209</v>
      </c>
      <c r="B2804" s="19"/>
      <c r="C2804" s="19"/>
      <c r="D2804" s="19"/>
      <c r="E2804" s="19"/>
      <c r="F2804" s="19"/>
    </row>
    <row r="2805" spans="1:6" ht="15" customHeight="1">
      <c r="A2805" s="19" t="s">
        <v>211</v>
      </c>
      <c r="B2805" s="19"/>
      <c r="C2805" s="19"/>
      <c r="D2805" s="19"/>
      <c r="E2805" s="19"/>
      <c r="F2805" s="19"/>
    </row>
    <row r="2806" spans="1:6" ht="15" customHeight="1">
      <c r="A2806" s="19" t="s">
        <v>239</v>
      </c>
      <c r="B2806" s="19"/>
      <c r="C2806" s="19"/>
      <c r="D2806" s="19"/>
      <c r="E2806" s="19"/>
      <c r="F2806" s="19"/>
    </row>
    <row r="2807" spans="1:6" ht="15" customHeight="1">
      <c r="A2807" s="19" t="s">
        <v>216</v>
      </c>
      <c r="B2807" s="19"/>
      <c r="C2807" s="19"/>
      <c r="D2807" s="19"/>
      <c r="E2807" s="19"/>
      <c r="F2807" s="19"/>
    </row>
    <row r="2808" spans="1:6" ht="15" customHeight="1">
      <c r="A2808" s="19" t="s">
        <v>782</v>
      </c>
      <c r="B2808" s="19"/>
      <c r="C2808" s="19"/>
      <c r="D2808" s="19"/>
      <c r="E2808" s="19"/>
      <c r="F2808" s="19"/>
    </row>
    <row r="2809" spans="1:6" ht="15" customHeight="1">
      <c r="A2809" s="19" t="s">
        <v>783</v>
      </c>
      <c r="B2809" s="19"/>
      <c r="C2809" s="19"/>
      <c r="D2809" s="19"/>
      <c r="E2809" s="19"/>
      <c r="F2809" s="19"/>
    </row>
    <row r="2810" spans="1:6" ht="15" customHeight="1">
      <c r="A2810" s="19" t="s">
        <v>398</v>
      </c>
      <c r="B2810" s="19"/>
      <c r="C2810" s="19"/>
      <c r="D2810" s="19"/>
      <c r="E2810" s="19"/>
      <c r="F2810" s="19"/>
    </row>
    <row r="2811" spans="1:6" ht="15" customHeight="1">
      <c r="A2811" s="19" t="s">
        <v>784</v>
      </c>
      <c r="B2811" s="19"/>
      <c r="C2811" s="19"/>
      <c r="D2811" s="19"/>
      <c r="E2811" s="19"/>
      <c r="F2811" s="19"/>
    </row>
    <row r="2812" spans="1:6" ht="15" customHeight="1">
      <c r="A2812" s="19" t="s">
        <v>144</v>
      </c>
      <c r="B2812" s="19"/>
      <c r="C2812" s="19"/>
      <c r="D2812" s="19"/>
      <c r="E2812" s="19"/>
      <c r="F2812" s="19"/>
    </row>
    <row r="2813" spans="1:6" ht="15" customHeight="1">
      <c r="A2813" s="19" t="s">
        <v>245</v>
      </c>
      <c r="B2813" s="19"/>
      <c r="C2813" s="19"/>
      <c r="D2813" s="19"/>
      <c r="E2813" s="19"/>
      <c r="F2813" s="19"/>
    </row>
    <row r="2814" spans="1:6" ht="15" customHeight="1">
      <c r="A2814" s="19" t="s">
        <v>223</v>
      </c>
      <c r="B2814" s="19"/>
      <c r="C2814" s="19"/>
      <c r="D2814" s="19"/>
      <c r="E2814" s="19"/>
      <c r="F2814" s="19"/>
    </row>
    <row r="2815" spans="1:6" ht="15" customHeight="1">
      <c r="A2815" s="19" t="s">
        <v>445</v>
      </c>
      <c r="B2815" s="19"/>
      <c r="C2815" s="19"/>
      <c r="D2815" s="19"/>
      <c r="E2815" s="19"/>
      <c r="F2815" s="19"/>
    </row>
    <row r="2816" spans="1:6" ht="15" customHeight="1">
      <c r="A2816" s="19" t="s">
        <v>715</v>
      </c>
      <c r="B2816" s="19"/>
      <c r="C2816" s="19"/>
      <c r="D2816" s="19"/>
      <c r="E2816" s="19"/>
      <c r="F2816" s="19"/>
    </row>
    <row r="2817" spans="1:6" ht="15" customHeight="1">
      <c r="A2817" s="19" t="s">
        <v>426</v>
      </c>
      <c r="B2817" s="19"/>
      <c r="C2817" s="19"/>
      <c r="D2817" s="19"/>
      <c r="E2817" s="19"/>
      <c r="F2817" s="19"/>
    </row>
    <row r="2818" spans="1:6" ht="15" customHeight="1">
      <c r="A2818" s="19" t="s">
        <v>437</v>
      </c>
      <c r="B2818" s="19"/>
      <c r="C2818" s="19"/>
      <c r="D2818" s="19"/>
      <c r="E2818" s="19"/>
      <c r="F2818" s="19"/>
    </row>
    <row r="2819" spans="1:6" ht="15" customHeight="1">
      <c r="A2819" s="19" t="s">
        <v>438</v>
      </c>
      <c r="B2819" s="19"/>
      <c r="C2819" s="19"/>
      <c r="D2819" s="19"/>
      <c r="E2819" s="19"/>
      <c r="F2819" s="19"/>
    </row>
    <row r="2820" spans="1:6" ht="15" customHeight="1">
      <c r="A2820" s="19" t="s">
        <v>286</v>
      </c>
      <c r="B2820" s="19"/>
      <c r="C2820" s="19"/>
      <c r="D2820" s="19"/>
      <c r="E2820" s="19"/>
      <c r="F2820" s="19"/>
    </row>
    <row r="2821" spans="1:6" ht="15" customHeight="1">
      <c r="A2821" s="19" t="s">
        <v>287</v>
      </c>
      <c r="B2821" s="19"/>
      <c r="C2821" s="19"/>
      <c r="D2821" s="19"/>
      <c r="E2821" s="19"/>
      <c r="F2821" s="19"/>
    </row>
    <row r="2822" spans="1:6" ht="15" customHeight="1">
      <c r="A2822" s="19" t="s">
        <v>596</v>
      </c>
      <c r="B2822" s="19"/>
      <c r="C2822" s="19"/>
      <c r="D2822" s="19"/>
      <c r="E2822" s="19"/>
      <c r="F2822" s="19"/>
    </row>
    <row r="2823" spans="1:6" ht="15" customHeight="1">
      <c r="A2823" s="19" t="s">
        <v>289</v>
      </c>
      <c r="B2823" s="19"/>
      <c r="C2823" s="19"/>
      <c r="D2823" s="19"/>
      <c r="E2823" s="19"/>
      <c r="F2823" s="19"/>
    </row>
    <row r="2824" spans="1:6" ht="15" customHeight="1">
      <c r="A2824" s="19" t="s">
        <v>785</v>
      </c>
      <c r="B2824" s="19"/>
      <c r="C2824" s="19"/>
      <c r="D2824" s="19"/>
      <c r="E2824" s="19"/>
      <c r="F2824" s="19"/>
    </row>
    <row r="2825" spans="1:6" ht="15" customHeight="1">
      <c r="A2825" s="19" t="s">
        <v>786</v>
      </c>
      <c r="B2825" s="19"/>
      <c r="C2825" s="19"/>
      <c r="D2825" s="19"/>
      <c r="E2825" s="19"/>
      <c r="F2825" s="19"/>
    </row>
    <row r="2826" spans="1:6" ht="15" customHeight="1">
      <c r="A2826" s="19" t="s">
        <v>787</v>
      </c>
      <c r="B2826" s="19"/>
      <c r="C2826" s="19"/>
      <c r="D2826" s="19"/>
      <c r="E2826" s="19"/>
      <c r="F2826" s="19"/>
    </row>
    <row r="2827" spans="1:6" ht="15" customHeight="1">
      <c r="A2827" s="19" t="s">
        <v>177</v>
      </c>
      <c r="B2827" s="19"/>
      <c r="C2827" s="19"/>
      <c r="D2827" s="19"/>
      <c r="E2827" s="19"/>
      <c r="F2827" s="19"/>
    </row>
    <row r="2828" spans="1:6" ht="15" customHeight="1">
      <c r="A2828" s="19" t="s">
        <v>179</v>
      </c>
      <c r="B2828" s="19"/>
      <c r="C2828" s="19"/>
      <c r="D2828" s="19"/>
      <c r="E2828" s="19"/>
      <c r="F2828" s="19"/>
    </row>
    <row r="2829" spans="1:6" ht="15" customHeight="1">
      <c r="A2829" s="19" t="s">
        <v>181</v>
      </c>
      <c r="B2829" s="19"/>
      <c r="C2829" s="19"/>
      <c r="D2829" s="19"/>
      <c r="E2829" s="19"/>
      <c r="F2829" s="19"/>
    </row>
    <row r="2830" spans="1:6" ht="15" customHeight="1">
      <c r="A2830" s="19" t="s">
        <v>450</v>
      </c>
      <c r="B2830" s="19"/>
      <c r="C2830" s="19"/>
      <c r="D2830" s="19"/>
      <c r="E2830" s="19"/>
      <c r="F2830" s="19"/>
    </row>
    <row r="2831" spans="1:6" ht="15" customHeight="1">
      <c r="A2831" s="19" t="s">
        <v>185</v>
      </c>
      <c r="B2831" s="19"/>
      <c r="C2831" s="19"/>
      <c r="D2831" s="19"/>
      <c r="E2831" s="19"/>
      <c r="F2831" s="19"/>
    </row>
    <row r="2832" spans="1:6" ht="15" customHeight="1">
      <c r="A2832" s="19" t="s">
        <v>187</v>
      </c>
      <c r="B2832" s="19"/>
      <c r="C2832" s="19"/>
      <c r="D2832" s="19"/>
      <c r="E2832" s="19"/>
      <c r="F2832" s="19"/>
    </row>
    <row r="2833" spans="1:6" ht="15" customHeight="1">
      <c r="A2833" s="19" t="s">
        <v>363</v>
      </c>
      <c r="B2833" s="19"/>
      <c r="C2833" s="19"/>
      <c r="D2833" s="19"/>
      <c r="E2833" s="19"/>
      <c r="F2833" s="19"/>
    </row>
    <row r="2834" spans="1:6" ht="15" customHeight="1">
      <c r="A2834" s="19" t="s">
        <v>364</v>
      </c>
      <c r="B2834" s="19"/>
      <c r="C2834" s="19"/>
      <c r="D2834" s="19"/>
      <c r="E2834" s="19"/>
      <c r="F2834" s="19"/>
    </row>
    <row r="2835" spans="1:6" ht="15" customHeight="1">
      <c r="A2835" s="19" t="s">
        <v>256</v>
      </c>
      <c r="B2835" s="19"/>
      <c r="C2835" s="19"/>
      <c r="D2835" s="19"/>
      <c r="E2835" s="19"/>
      <c r="F2835" s="19"/>
    </row>
    <row r="2836" spans="1:6" ht="15" customHeight="1">
      <c r="A2836" s="19" t="s">
        <v>257</v>
      </c>
      <c r="B2836" s="19"/>
      <c r="C2836" s="19"/>
      <c r="D2836" s="19"/>
      <c r="E2836" s="19"/>
      <c r="F2836" s="19"/>
    </row>
    <row r="2837" spans="1:6" ht="15" customHeight="1">
      <c r="A2837" s="19" t="s">
        <v>235</v>
      </c>
      <c r="B2837" s="19"/>
      <c r="C2837" s="19"/>
      <c r="D2837" s="19"/>
      <c r="E2837" s="19"/>
      <c r="F2837" s="19"/>
    </row>
    <row r="2838" spans="1:6" ht="15" customHeight="1">
      <c r="A2838" s="19" t="s">
        <v>236</v>
      </c>
      <c r="B2838" s="19"/>
      <c r="C2838" s="19"/>
      <c r="D2838" s="19"/>
      <c r="E2838" s="19"/>
      <c r="F2838" s="19"/>
    </row>
    <row r="2839" spans="1:6" ht="15" customHeight="1">
      <c r="A2839" s="19" t="s">
        <v>258</v>
      </c>
      <c r="B2839" s="19"/>
      <c r="C2839" s="19"/>
      <c r="D2839" s="19"/>
      <c r="E2839" s="19"/>
      <c r="F2839" s="19"/>
    </row>
    <row r="2840" spans="1:6" ht="15" customHeight="1">
      <c r="A2840" s="19" t="s">
        <v>259</v>
      </c>
      <c r="B2840" s="19"/>
      <c r="C2840" s="19"/>
      <c r="D2840" s="19"/>
      <c r="E2840" s="19"/>
      <c r="F2840" s="19"/>
    </row>
    <row r="2841" spans="1:6" ht="15" customHeight="1">
      <c r="A2841" s="19" t="s">
        <v>237</v>
      </c>
      <c r="B2841" s="19"/>
      <c r="C2841" s="19"/>
      <c r="D2841" s="19"/>
      <c r="E2841" s="19"/>
      <c r="F2841" s="19"/>
    </row>
    <row r="2842" spans="1:6" ht="15" customHeight="1">
      <c r="A2842" s="19" t="s">
        <v>238</v>
      </c>
      <c r="B2842" s="19"/>
      <c r="C2842" s="19"/>
      <c r="D2842" s="19"/>
      <c r="E2842" s="19"/>
      <c r="F2842" s="19"/>
    </row>
    <row r="2843" spans="1:6" ht="15" customHeight="1">
      <c r="A2843" s="19" t="s">
        <v>205</v>
      </c>
      <c r="B2843" s="19"/>
      <c r="C2843" s="19"/>
      <c r="D2843" s="19"/>
      <c r="E2843" s="19"/>
      <c r="F2843" s="19"/>
    </row>
    <row r="2844" spans="1:6" ht="15" customHeight="1">
      <c r="A2844" s="19" t="s">
        <v>722</v>
      </c>
      <c r="B2844" s="19"/>
      <c r="C2844" s="19"/>
      <c r="D2844" s="19"/>
      <c r="E2844" s="19"/>
      <c r="F2844" s="19"/>
    </row>
    <row r="2845" spans="1:6" ht="15" customHeight="1">
      <c r="A2845" s="19" t="s">
        <v>209</v>
      </c>
      <c r="B2845" s="19"/>
      <c r="C2845" s="19"/>
      <c r="D2845" s="19"/>
      <c r="E2845" s="19"/>
      <c r="F2845" s="19"/>
    </row>
    <row r="2846" spans="1:6" ht="15" customHeight="1">
      <c r="A2846" s="19" t="s">
        <v>211</v>
      </c>
      <c r="B2846" s="19"/>
      <c r="C2846" s="19"/>
      <c r="D2846" s="19"/>
      <c r="E2846" s="19"/>
      <c r="F2846" s="19"/>
    </row>
    <row r="2847" spans="1:6" ht="15" customHeight="1">
      <c r="A2847" s="19" t="s">
        <v>342</v>
      </c>
      <c r="B2847" s="19"/>
      <c r="C2847" s="19"/>
      <c r="D2847" s="19"/>
      <c r="E2847" s="19"/>
      <c r="F2847" s="19"/>
    </row>
    <row r="2848" spans="1:6" ht="15" customHeight="1">
      <c r="A2848" s="19" t="s">
        <v>451</v>
      </c>
      <c r="B2848" s="19"/>
      <c r="C2848" s="19"/>
      <c r="D2848" s="19"/>
      <c r="E2848" s="19"/>
      <c r="F2848" s="19"/>
    </row>
    <row r="2849" spans="1:6" ht="15" customHeight="1">
      <c r="A2849" s="19" t="s">
        <v>788</v>
      </c>
      <c r="B2849" s="19"/>
      <c r="C2849" s="19"/>
      <c r="D2849" s="19"/>
      <c r="E2849" s="19"/>
      <c r="F2849" s="19"/>
    </row>
    <row r="2850" spans="1:6" ht="15" customHeight="1">
      <c r="A2850" s="19" t="s">
        <v>789</v>
      </c>
      <c r="B2850" s="19"/>
      <c r="C2850" s="19"/>
      <c r="D2850" s="19"/>
      <c r="E2850" s="19"/>
      <c r="F2850" s="19"/>
    </row>
    <row r="2851" spans="1:6" ht="15" customHeight="1">
      <c r="A2851" s="19" t="s">
        <v>745</v>
      </c>
      <c r="B2851" s="19"/>
      <c r="C2851" s="19"/>
      <c r="D2851" s="19"/>
      <c r="E2851" s="19"/>
      <c r="F2851" s="19"/>
    </row>
    <row r="2852" spans="1:6" ht="15" customHeight="1">
      <c r="A2852" s="19" t="s">
        <v>790</v>
      </c>
      <c r="B2852" s="19"/>
      <c r="C2852" s="19"/>
      <c r="D2852" s="19"/>
      <c r="E2852" s="19"/>
      <c r="F2852" s="19"/>
    </row>
    <row r="2853" spans="1:6" ht="15" customHeight="1">
      <c r="A2853" s="19" t="s">
        <v>144</v>
      </c>
      <c r="B2853" s="19"/>
      <c r="C2853" s="19"/>
      <c r="D2853" s="19"/>
      <c r="E2853" s="19"/>
      <c r="F2853" s="19"/>
    </row>
    <row r="2854" spans="1:6" ht="15" customHeight="1">
      <c r="A2854" s="19" t="s">
        <v>280</v>
      </c>
      <c r="B2854" s="19"/>
      <c r="C2854" s="19"/>
      <c r="D2854" s="19"/>
      <c r="E2854" s="19"/>
      <c r="F2854" s="19"/>
    </row>
    <row r="2855" spans="1:6" ht="15" customHeight="1">
      <c r="A2855" s="19" t="s">
        <v>370</v>
      </c>
      <c r="B2855" s="19"/>
      <c r="C2855" s="19"/>
      <c r="D2855" s="19"/>
      <c r="E2855" s="19"/>
      <c r="F2855" s="19"/>
    </row>
    <row r="2856" spans="1:6" ht="15" customHeight="1">
      <c r="A2856" s="19" t="s">
        <v>435</v>
      </c>
      <c r="B2856" s="19"/>
      <c r="C2856" s="19"/>
      <c r="D2856" s="19"/>
      <c r="E2856" s="19"/>
      <c r="F2856" s="19"/>
    </row>
    <row r="2857" spans="1:6" ht="15" customHeight="1">
      <c r="A2857" s="19" t="s">
        <v>715</v>
      </c>
      <c r="B2857" s="19"/>
      <c r="C2857" s="19"/>
      <c r="D2857" s="19"/>
      <c r="E2857" s="19"/>
      <c r="F2857" s="19"/>
    </row>
    <row r="2858" spans="1:6" ht="15" customHeight="1">
      <c r="A2858" s="19" t="s">
        <v>535</v>
      </c>
      <c r="B2858" s="19"/>
      <c r="C2858" s="19"/>
      <c r="D2858" s="19"/>
      <c r="E2858" s="19"/>
      <c r="F2858" s="19"/>
    </row>
    <row r="2859" spans="1:6" ht="15" customHeight="1">
      <c r="A2859" s="19" t="s">
        <v>446</v>
      </c>
      <c r="B2859" s="19"/>
      <c r="C2859" s="19"/>
      <c r="D2859" s="19"/>
      <c r="E2859" s="19"/>
      <c r="F2859" s="19"/>
    </row>
    <row r="2860" spans="1:6" ht="15" customHeight="1">
      <c r="A2860" s="19" t="s">
        <v>417</v>
      </c>
      <c r="B2860" s="19"/>
      <c r="C2860" s="19"/>
      <c r="D2860" s="19"/>
      <c r="E2860" s="19"/>
      <c r="F2860" s="19"/>
    </row>
    <row r="2861" spans="1:6" ht="15" customHeight="1">
      <c r="A2861" s="19" t="s">
        <v>286</v>
      </c>
      <c r="B2861" s="19"/>
      <c r="C2861" s="19"/>
      <c r="D2861" s="19"/>
      <c r="E2861" s="19"/>
      <c r="F2861" s="19"/>
    </row>
    <row r="2862" spans="1:6" ht="15" customHeight="1">
      <c r="A2862" s="19" t="s">
        <v>287</v>
      </c>
      <c r="B2862" s="19"/>
      <c r="C2862" s="19"/>
      <c r="D2862" s="19"/>
      <c r="E2862" s="19"/>
      <c r="F2862" s="19"/>
    </row>
    <row r="2863" spans="1:6" ht="15" customHeight="1">
      <c r="A2863" s="19" t="s">
        <v>324</v>
      </c>
      <c r="B2863" s="19"/>
      <c r="C2863" s="19"/>
      <c r="D2863" s="19"/>
      <c r="E2863" s="19"/>
      <c r="F2863" s="19"/>
    </row>
    <row r="2864" spans="1:6" ht="15" customHeight="1">
      <c r="A2864" s="19" t="s">
        <v>229</v>
      </c>
      <c r="B2864" s="19"/>
      <c r="C2864" s="19"/>
      <c r="D2864" s="19"/>
      <c r="E2864" s="19"/>
      <c r="F2864" s="19"/>
    </row>
    <row r="2865" spans="1:6" ht="15" customHeight="1">
      <c r="A2865" s="19" t="s">
        <v>791</v>
      </c>
      <c r="B2865" s="19"/>
      <c r="C2865" s="19"/>
      <c r="D2865" s="19"/>
      <c r="E2865" s="19"/>
      <c r="F2865" s="19"/>
    </row>
    <row r="2866" spans="1:6" ht="15" customHeight="1">
      <c r="A2866" s="19" t="s">
        <v>792</v>
      </c>
      <c r="B2866" s="19"/>
      <c r="C2866" s="19"/>
      <c r="D2866" s="19"/>
      <c r="E2866" s="19"/>
      <c r="F2866" s="19"/>
    </row>
    <row r="2867" spans="1:6" ht="15" customHeight="1">
      <c r="A2867" s="19" t="s">
        <v>667</v>
      </c>
      <c r="B2867" s="19"/>
      <c r="C2867" s="19"/>
      <c r="D2867" s="19"/>
      <c r="E2867" s="19"/>
      <c r="F2867" s="19"/>
    </row>
    <row r="2868" spans="1:6" ht="15" customHeight="1">
      <c r="A2868" s="19" t="s">
        <v>177</v>
      </c>
      <c r="B2868" s="19"/>
      <c r="C2868" s="19"/>
      <c r="D2868" s="19"/>
      <c r="E2868" s="19"/>
      <c r="F2868" s="19"/>
    </row>
    <row r="2869" spans="1:6" ht="15" customHeight="1">
      <c r="A2869" s="19" t="s">
        <v>179</v>
      </c>
      <c r="B2869" s="19"/>
      <c r="C2869" s="19"/>
      <c r="D2869" s="19"/>
      <c r="E2869" s="19"/>
      <c r="F2869" s="19"/>
    </row>
    <row r="2870" spans="1:6" ht="15" customHeight="1">
      <c r="A2870" s="19" t="s">
        <v>181</v>
      </c>
      <c r="B2870" s="19"/>
      <c r="C2870" s="19"/>
      <c r="D2870" s="19"/>
      <c r="E2870" s="19"/>
      <c r="F2870" s="19"/>
    </row>
    <row r="2871" spans="1:6" ht="15" customHeight="1">
      <c r="A2871" s="19" t="s">
        <v>731</v>
      </c>
      <c r="B2871" s="19"/>
      <c r="C2871" s="19"/>
      <c r="D2871" s="19"/>
      <c r="E2871" s="19"/>
      <c r="F2871" s="19"/>
    </row>
    <row r="2872" spans="1:6" ht="15" customHeight="1">
      <c r="A2872" s="19" t="s">
        <v>185</v>
      </c>
      <c r="B2872" s="19"/>
      <c r="C2872" s="19"/>
      <c r="D2872" s="19"/>
      <c r="E2872" s="19"/>
      <c r="F2872" s="19"/>
    </row>
    <row r="2873" spans="1:6" ht="15" customHeight="1">
      <c r="A2873" s="19" t="s">
        <v>187</v>
      </c>
      <c r="B2873" s="19"/>
      <c r="C2873" s="19"/>
      <c r="D2873" s="19"/>
      <c r="E2873" s="19"/>
      <c r="F2873" s="19"/>
    </row>
    <row r="2874" spans="1:6" ht="15" customHeight="1">
      <c r="A2874" s="19" t="s">
        <v>363</v>
      </c>
      <c r="B2874" s="19"/>
      <c r="C2874" s="19"/>
      <c r="D2874" s="19"/>
      <c r="E2874" s="19"/>
      <c r="F2874" s="19"/>
    </row>
    <row r="2875" spans="1:6" ht="15" customHeight="1">
      <c r="A2875" s="19" t="s">
        <v>364</v>
      </c>
      <c r="B2875" s="19"/>
      <c r="C2875" s="19"/>
      <c r="D2875" s="19"/>
      <c r="E2875" s="19"/>
      <c r="F2875" s="19"/>
    </row>
    <row r="2876" spans="1:6" ht="15" customHeight="1">
      <c r="A2876" s="19" t="s">
        <v>192</v>
      </c>
      <c r="B2876" s="19"/>
      <c r="C2876" s="19"/>
      <c r="D2876" s="19"/>
      <c r="E2876" s="19"/>
      <c r="F2876" s="19"/>
    </row>
    <row r="2877" spans="1:6" ht="15" customHeight="1">
      <c r="A2877" s="19" t="s">
        <v>194</v>
      </c>
      <c r="B2877" s="19"/>
      <c r="C2877" s="19"/>
      <c r="D2877" s="19"/>
      <c r="E2877" s="19"/>
      <c r="F2877" s="19"/>
    </row>
    <row r="2878" spans="1:6" ht="15" customHeight="1">
      <c r="A2878" s="19" t="s">
        <v>272</v>
      </c>
      <c r="B2878" s="19"/>
      <c r="C2878" s="19"/>
      <c r="D2878" s="19"/>
      <c r="E2878" s="19"/>
      <c r="F2878" s="19"/>
    </row>
    <row r="2879" spans="1:6" ht="15" customHeight="1">
      <c r="A2879" s="19" t="s">
        <v>273</v>
      </c>
      <c r="B2879" s="19"/>
      <c r="C2879" s="19"/>
      <c r="D2879" s="19"/>
      <c r="E2879" s="19"/>
      <c r="F2879" s="19"/>
    </row>
    <row r="2880" spans="1:6" ht="15" customHeight="1">
      <c r="A2880" s="19" t="s">
        <v>258</v>
      </c>
      <c r="B2880" s="19"/>
      <c r="C2880" s="19"/>
      <c r="D2880" s="19"/>
      <c r="E2880" s="19"/>
      <c r="F2880" s="19"/>
    </row>
    <row r="2881" spans="1:6" ht="15" customHeight="1">
      <c r="A2881" s="19" t="s">
        <v>259</v>
      </c>
      <c r="B2881" s="19"/>
      <c r="C2881" s="19"/>
      <c r="D2881" s="19"/>
      <c r="E2881" s="19"/>
      <c r="F2881" s="19"/>
    </row>
    <row r="2882" spans="1:6" ht="15" customHeight="1">
      <c r="A2882" s="19" t="s">
        <v>237</v>
      </c>
      <c r="B2882" s="19"/>
      <c r="C2882" s="19"/>
      <c r="D2882" s="19"/>
      <c r="E2882" s="19"/>
      <c r="F2882" s="19"/>
    </row>
    <row r="2883" spans="1:6" ht="15" customHeight="1">
      <c r="A2883" s="19" t="s">
        <v>238</v>
      </c>
      <c r="B2883" s="19"/>
      <c r="C2883" s="19"/>
      <c r="D2883" s="19"/>
      <c r="E2883" s="19"/>
      <c r="F2883" s="19"/>
    </row>
    <row r="2884" spans="1:6" ht="15" customHeight="1">
      <c r="A2884" s="19" t="s">
        <v>205</v>
      </c>
      <c r="B2884" s="19"/>
      <c r="C2884" s="19"/>
      <c r="D2884" s="19"/>
      <c r="E2884" s="19"/>
      <c r="F2884" s="19"/>
    </row>
    <row r="2885" spans="1:6" ht="15" customHeight="1">
      <c r="A2885" s="19" t="s">
        <v>793</v>
      </c>
      <c r="B2885" s="19"/>
      <c r="C2885" s="19"/>
      <c r="D2885" s="19"/>
      <c r="E2885" s="19"/>
      <c r="F2885" s="19"/>
    </row>
    <row r="2886" spans="1:6" ht="15" customHeight="1">
      <c r="A2886" s="19" t="s">
        <v>209</v>
      </c>
      <c r="B2886" s="19"/>
      <c r="C2886" s="19"/>
      <c r="D2886" s="19"/>
      <c r="E2886" s="19"/>
      <c r="F2886" s="19"/>
    </row>
    <row r="2887" spans="1:6" ht="15" customHeight="1">
      <c r="A2887" s="19" t="s">
        <v>211</v>
      </c>
      <c r="B2887" s="19"/>
      <c r="C2887" s="19"/>
      <c r="D2887" s="19"/>
      <c r="E2887" s="19"/>
      <c r="F2887" s="19"/>
    </row>
    <row r="2888" spans="1:6" ht="15" customHeight="1">
      <c r="A2888" s="19" t="s">
        <v>239</v>
      </c>
      <c r="B2888" s="19"/>
      <c r="C2888" s="19"/>
      <c r="D2888" s="19"/>
      <c r="E2888" s="19"/>
      <c r="F2888" s="19"/>
    </row>
    <row r="2889" spans="1:6" ht="15" customHeight="1">
      <c r="A2889" s="19" t="s">
        <v>668</v>
      </c>
      <c r="B2889" s="19"/>
      <c r="C2889" s="19"/>
      <c r="D2889" s="19"/>
      <c r="E2889" s="19"/>
      <c r="F2889" s="19"/>
    </row>
    <row r="2890" spans="1:6" ht="15" customHeight="1">
      <c r="A2890" s="19" t="s">
        <v>794</v>
      </c>
      <c r="B2890" s="19"/>
      <c r="C2890" s="19"/>
      <c r="D2890" s="19"/>
      <c r="E2890" s="19"/>
      <c r="F2890" s="19"/>
    </row>
    <row r="2891" spans="1:6" ht="15" customHeight="1">
      <c r="A2891" s="19" t="s">
        <v>795</v>
      </c>
      <c r="B2891" s="19"/>
      <c r="C2891" s="19"/>
      <c r="D2891" s="19"/>
      <c r="E2891" s="19"/>
      <c r="F2891" s="19"/>
    </row>
    <row r="2892" spans="1:6" ht="15" customHeight="1">
      <c r="A2892" s="19" t="s">
        <v>725</v>
      </c>
      <c r="B2892" s="19"/>
      <c r="C2892" s="19"/>
      <c r="D2892" s="19"/>
      <c r="E2892" s="19"/>
      <c r="F2892" s="19"/>
    </row>
    <row r="2893" spans="1:6" ht="15" customHeight="1">
      <c r="A2893" s="19" t="s">
        <v>641</v>
      </c>
      <c r="B2893" s="19"/>
      <c r="C2893" s="19"/>
      <c r="D2893" s="19"/>
      <c r="E2893" s="19"/>
      <c r="F2893" s="19"/>
    </row>
    <row r="2894" spans="1:6" ht="15" customHeight="1">
      <c r="A2894" s="19" t="s">
        <v>144</v>
      </c>
      <c r="B2894" s="19"/>
      <c r="C2894" s="19"/>
      <c r="D2894" s="19"/>
      <c r="E2894" s="19"/>
      <c r="F2894" s="19"/>
    </row>
    <row r="2895" spans="1:6" ht="15" customHeight="1">
      <c r="A2895" s="19" t="s">
        <v>305</v>
      </c>
      <c r="B2895" s="19"/>
      <c r="C2895" s="19"/>
      <c r="D2895" s="19"/>
      <c r="E2895" s="19"/>
      <c r="F2895" s="19"/>
    </row>
    <row r="2896" spans="1:6" ht="15" customHeight="1">
      <c r="A2896" s="19" t="s">
        <v>370</v>
      </c>
      <c r="B2896" s="19"/>
      <c r="C2896" s="19"/>
      <c r="D2896" s="19"/>
      <c r="E2896" s="19"/>
      <c r="F2896" s="19"/>
    </row>
    <row r="2897" spans="1:6" ht="15" customHeight="1">
      <c r="A2897" s="19" t="s">
        <v>246</v>
      </c>
      <c r="B2897" s="19"/>
      <c r="C2897" s="19"/>
      <c r="D2897" s="19"/>
      <c r="E2897" s="19"/>
      <c r="F2897" s="19"/>
    </row>
    <row r="2898" spans="1:6" ht="15" customHeight="1">
      <c r="A2898" s="19" t="s">
        <v>740</v>
      </c>
      <c r="B2898" s="19"/>
      <c r="C2898" s="19"/>
      <c r="D2898" s="19"/>
      <c r="E2898" s="19"/>
      <c r="F2898" s="19"/>
    </row>
    <row r="2899" spans="1:6" ht="15" customHeight="1">
      <c r="A2899" s="19" t="s">
        <v>567</v>
      </c>
      <c r="B2899" s="19"/>
      <c r="C2899" s="19"/>
      <c r="D2899" s="19"/>
      <c r="E2899" s="19"/>
      <c r="F2899" s="19"/>
    </row>
    <row r="2900" spans="1:6" ht="15" customHeight="1">
      <c r="A2900" s="19" t="s">
        <v>774</v>
      </c>
      <c r="B2900" s="19"/>
      <c r="C2900" s="19"/>
      <c r="D2900" s="19"/>
      <c r="E2900" s="19"/>
      <c r="F2900" s="19"/>
    </row>
    <row r="2901" spans="1:6" ht="15" customHeight="1">
      <c r="A2901" s="19" t="s">
        <v>438</v>
      </c>
      <c r="B2901" s="19"/>
      <c r="C2901" s="19"/>
      <c r="D2901" s="19"/>
      <c r="E2901" s="19"/>
      <c r="F2901" s="19"/>
    </row>
    <row r="2902" spans="1:6" ht="15" customHeight="1">
      <c r="A2902" s="19" t="s">
        <v>286</v>
      </c>
      <c r="B2902" s="19"/>
      <c r="C2902" s="19"/>
      <c r="D2902" s="19"/>
      <c r="E2902" s="19"/>
      <c r="F2902" s="19"/>
    </row>
    <row r="2903" spans="1:6" ht="15" customHeight="1">
      <c r="A2903" s="19" t="s">
        <v>287</v>
      </c>
      <c r="B2903" s="19"/>
      <c r="C2903" s="19"/>
      <c r="D2903" s="19"/>
      <c r="E2903" s="19"/>
      <c r="F2903" s="19"/>
    </row>
    <row r="2904" spans="1:6" ht="15" customHeight="1">
      <c r="A2904" s="19" t="s">
        <v>746</v>
      </c>
      <c r="B2904" s="19"/>
      <c r="C2904" s="19"/>
      <c r="D2904" s="19"/>
      <c r="E2904" s="19"/>
      <c r="F2904" s="19"/>
    </row>
    <row r="2905" spans="1:6" ht="15" customHeight="1">
      <c r="A2905" s="19" t="s">
        <v>401</v>
      </c>
      <c r="B2905" s="19"/>
      <c r="C2905" s="19"/>
      <c r="D2905" s="19"/>
      <c r="E2905" s="19"/>
      <c r="F2905" s="19"/>
    </row>
    <row r="2906" spans="1:6" ht="15" customHeight="1">
      <c r="A2906" s="19" t="s">
        <v>796</v>
      </c>
      <c r="B2906" s="19"/>
      <c r="C2906" s="19"/>
      <c r="D2906" s="19"/>
      <c r="E2906" s="19"/>
      <c r="F2906" s="19"/>
    </row>
    <row r="2907" spans="1:6" ht="15" customHeight="1">
      <c r="A2907" s="19" t="s">
        <v>797</v>
      </c>
      <c r="B2907" s="19"/>
      <c r="C2907" s="19"/>
      <c r="D2907" s="19"/>
      <c r="E2907" s="19"/>
      <c r="F2907" s="19"/>
    </row>
    <row r="2908" spans="1:6" ht="15" customHeight="1">
      <c r="A2908" s="19" t="s">
        <v>798</v>
      </c>
      <c r="B2908" s="19"/>
      <c r="C2908" s="19"/>
      <c r="D2908" s="19"/>
      <c r="E2908" s="19"/>
      <c r="F2908" s="19"/>
    </row>
    <row r="2909" spans="1:6" ht="15" customHeight="1">
      <c r="A2909" s="19" t="s">
        <v>177</v>
      </c>
      <c r="B2909" s="19"/>
      <c r="C2909" s="19"/>
      <c r="D2909" s="19"/>
      <c r="E2909" s="19"/>
      <c r="F2909" s="19"/>
    </row>
    <row r="2910" spans="1:6" ht="15" customHeight="1">
      <c r="A2910" s="19" t="s">
        <v>179</v>
      </c>
      <c r="B2910" s="19"/>
      <c r="C2910" s="19"/>
      <c r="D2910" s="19"/>
      <c r="E2910" s="19"/>
      <c r="F2910" s="19"/>
    </row>
    <row r="2911" spans="1:6" ht="15" customHeight="1">
      <c r="A2911" s="19" t="s">
        <v>181</v>
      </c>
      <c r="B2911" s="19"/>
      <c r="C2911" s="19"/>
      <c r="D2911" s="19"/>
      <c r="E2911" s="19"/>
      <c r="F2911" s="19"/>
    </row>
    <row r="2912" spans="1:6" ht="15" customHeight="1">
      <c r="A2912" s="19" t="s">
        <v>645</v>
      </c>
      <c r="B2912" s="19"/>
      <c r="C2912" s="19"/>
      <c r="D2912" s="19"/>
      <c r="E2912" s="19"/>
      <c r="F2912" s="19"/>
    </row>
    <row r="2913" spans="1:6" ht="15" customHeight="1">
      <c r="A2913" s="19" t="s">
        <v>185</v>
      </c>
      <c r="B2913" s="19"/>
      <c r="C2913" s="19"/>
      <c r="D2913" s="19"/>
      <c r="E2913" s="19"/>
      <c r="F2913" s="19"/>
    </row>
    <row r="2914" spans="1:6" ht="15" customHeight="1">
      <c r="A2914" s="19" t="s">
        <v>187</v>
      </c>
      <c r="B2914" s="19"/>
      <c r="C2914" s="19"/>
      <c r="D2914" s="19"/>
      <c r="E2914" s="19"/>
      <c r="F2914" s="19"/>
    </row>
    <row r="2915" spans="1:6" ht="15" customHeight="1">
      <c r="A2915" s="19" t="s">
        <v>363</v>
      </c>
      <c r="B2915" s="19"/>
      <c r="C2915" s="19"/>
      <c r="D2915" s="19"/>
      <c r="E2915" s="19"/>
      <c r="F2915" s="19"/>
    </row>
    <row r="2916" spans="1:6" ht="15" customHeight="1">
      <c r="A2916" s="19" t="s">
        <v>364</v>
      </c>
      <c r="B2916" s="19"/>
      <c r="C2916" s="19"/>
      <c r="D2916" s="19"/>
      <c r="E2916" s="19"/>
      <c r="F2916" s="19"/>
    </row>
    <row r="2917" spans="1:6" ht="15" customHeight="1">
      <c r="A2917" s="19" t="s">
        <v>293</v>
      </c>
      <c r="B2917" s="19"/>
      <c r="C2917" s="19"/>
      <c r="D2917" s="19"/>
      <c r="E2917" s="19"/>
      <c r="F2917" s="19"/>
    </row>
    <row r="2918" spans="1:6" ht="15" customHeight="1">
      <c r="A2918" s="19" t="s">
        <v>294</v>
      </c>
      <c r="B2918" s="19"/>
      <c r="C2918" s="19"/>
      <c r="D2918" s="19"/>
      <c r="E2918" s="19"/>
      <c r="F2918" s="19"/>
    </row>
    <row r="2919" spans="1:6" ht="15" customHeight="1">
      <c r="A2919" s="19" t="s">
        <v>195</v>
      </c>
      <c r="B2919" s="19"/>
      <c r="C2919" s="19"/>
      <c r="D2919" s="19"/>
      <c r="E2919" s="19"/>
      <c r="F2919" s="19"/>
    </row>
    <row r="2920" spans="1:6" ht="15" customHeight="1">
      <c r="A2920" s="19" t="s">
        <v>197</v>
      </c>
      <c r="B2920" s="19"/>
      <c r="C2920" s="19"/>
      <c r="D2920" s="19"/>
      <c r="E2920" s="19"/>
      <c r="F2920" s="19"/>
    </row>
    <row r="2921" spans="1:6" ht="15" customHeight="1">
      <c r="A2921" s="19" t="s">
        <v>258</v>
      </c>
      <c r="B2921" s="19"/>
      <c r="C2921" s="19"/>
      <c r="D2921" s="19"/>
      <c r="E2921" s="19"/>
      <c r="F2921" s="19"/>
    </row>
    <row r="2922" spans="1:6" ht="15" customHeight="1">
      <c r="A2922" s="19" t="s">
        <v>259</v>
      </c>
      <c r="B2922" s="19"/>
      <c r="C2922" s="19"/>
      <c r="D2922" s="19"/>
      <c r="E2922" s="19"/>
      <c r="F2922" s="19"/>
    </row>
    <row r="2923" spans="1:6" ht="15" customHeight="1">
      <c r="A2923" s="19" t="s">
        <v>237</v>
      </c>
      <c r="B2923" s="19"/>
      <c r="C2923" s="19"/>
      <c r="D2923" s="19"/>
      <c r="E2923" s="19"/>
      <c r="F2923" s="19"/>
    </row>
    <row r="2924" spans="1:6" ht="15" customHeight="1">
      <c r="A2924" s="19" t="s">
        <v>238</v>
      </c>
      <c r="B2924" s="19"/>
      <c r="C2924" s="19"/>
      <c r="D2924" s="19"/>
      <c r="E2924" s="19"/>
      <c r="F2924" s="19"/>
    </row>
    <row r="2925" spans="1:6" ht="15" customHeight="1">
      <c r="A2925" s="19" t="s">
        <v>205</v>
      </c>
      <c r="B2925" s="19"/>
      <c r="C2925" s="19"/>
      <c r="D2925" s="19"/>
      <c r="E2925" s="19"/>
      <c r="F2925" s="19"/>
    </row>
    <row r="2926" spans="1:6" ht="15" customHeight="1">
      <c r="A2926" s="19" t="s">
        <v>799</v>
      </c>
      <c r="B2926" s="19"/>
      <c r="C2926" s="19"/>
      <c r="D2926" s="19"/>
      <c r="E2926" s="19"/>
      <c r="F2926" s="19"/>
    </row>
    <row r="2927" spans="1:6" ht="15" customHeight="1">
      <c r="A2927" s="19" t="s">
        <v>386</v>
      </c>
      <c r="B2927" s="19"/>
      <c r="C2927" s="19"/>
      <c r="D2927" s="19"/>
      <c r="E2927" s="19"/>
      <c r="F2927" s="19"/>
    </row>
    <row r="2928" spans="1:6" ht="15" customHeight="1">
      <c r="A2928" s="19" t="s">
        <v>211</v>
      </c>
      <c r="B2928" s="19"/>
      <c r="C2928" s="19"/>
      <c r="D2928" s="19"/>
      <c r="E2928" s="19"/>
      <c r="F2928" s="19"/>
    </row>
    <row r="2929" spans="1:6" ht="15" customHeight="1">
      <c r="A2929" s="19" t="s">
        <v>239</v>
      </c>
      <c r="B2929" s="19"/>
      <c r="C2929" s="19"/>
      <c r="D2929" s="19"/>
      <c r="E2929" s="19"/>
      <c r="F2929" s="19"/>
    </row>
    <row r="2930" spans="1:6" ht="15" customHeight="1">
      <c r="A2930" s="19" t="s">
        <v>240</v>
      </c>
      <c r="B2930" s="19"/>
      <c r="C2930" s="19"/>
      <c r="D2930" s="19"/>
      <c r="E2930" s="19"/>
      <c r="F2930" s="19"/>
    </row>
    <row r="2931" spans="1:6" ht="15" customHeight="1">
      <c r="A2931" s="19" t="s">
        <v>800</v>
      </c>
      <c r="B2931" s="19"/>
      <c r="C2931" s="19"/>
      <c r="D2931" s="19"/>
      <c r="E2931" s="19"/>
      <c r="F2931" s="19"/>
    </row>
    <row r="2932" spans="1:6" ht="15" customHeight="1">
      <c r="A2932" s="19" t="s">
        <v>801</v>
      </c>
      <c r="B2932" s="19"/>
      <c r="C2932" s="19"/>
      <c r="D2932" s="19"/>
      <c r="E2932" s="19"/>
      <c r="F2932" s="19"/>
    </row>
    <row r="2933" spans="1:6" ht="15" customHeight="1">
      <c r="A2933" s="19" t="s">
        <v>725</v>
      </c>
      <c r="B2933" s="19"/>
      <c r="C2933" s="19"/>
      <c r="D2933" s="19"/>
      <c r="E2933" s="19"/>
      <c r="F2933" s="19"/>
    </row>
    <row r="2934" spans="1:6" ht="15" customHeight="1">
      <c r="A2934" s="19" t="s">
        <v>399</v>
      </c>
      <c r="B2934" s="19"/>
      <c r="C2934" s="19"/>
      <c r="D2934" s="19"/>
      <c r="E2934" s="19"/>
      <c r="F2934" s="19"/>
    </row>
    <row r="2935" spans="1:6" ht="15" customHeight="1">
      <c r="A2935" s="19" t="s">
        <v>144</v>
      </c>
      <c r="B2935" s="19"/>
      <c r="C2935" s="19"/>
      <c r="D2935" s="19"/>
      <c r="E2935" s="19"/>
      <c r="F2935" s="19"/>
    </row>
    <row r="2936" spans="1:6" ht="15" customHeight="1">
      <c r="A2936" s="19" t="s">
        <v>245</v>
      </c>
      <c r="B2936" s="19"/>
      <c r="C2936" s="19"/>
      <c r="D2936" s="19"/>
      <c r="E2936" s="19"/>
      <c r="F2936" s="19"/>
    </row>
    <row r="2937" spans="1:6" ht="15" customHeight="1">
      <c r="A2937" s="19" t="s">
        <v>370</v>
      </c>
      <c r="B2937" s="19"/>
      <c r="C2937" s="19"/>
      <c r="D2937" s="19"/>
      <c r="E2937" s="19"/>
      <c r="F2937" s="19"/>
    </row>
    <row r="2938" spans="1:6" ht="15" customHeight="1">
      <c r="A2938" s="19" t="s">
        <v>246</v>
      </c>
      <c r="B2938" s="19"/>
      <c r="C2938" s="19"/>
      <c r="D2938" s="19"/>
      <c r="E2938" s="19"/>
      <c r="F2938" s="19"/>
    </row>
    <row r="2939" spans="1:6" ht="15" customHeight="1">
      <c r="A2939" s="19" t="s">
        <v>740</v>
      </c>
      <c r="B2939" s="19"/>
      <c r="C2939" s="19"/>
      <c r="D2939" s="19"/>
      <c r="E2939" s="19"/>
      <c r="F2939" s="19"/>
    </row>
    <row r="2940" spans="1:6" ht="15" customHeight="1">
      <c r="A2940" s="19" t="s">
        <v>584</v>
      </c>
      <c r="B2940" s="19"/>
      <c r="C2940" s="19"/>
      <c r="D2940" s="19"/>
      <c r="E2940" s="19"/>
      <c r="F2940" s="19"/>
    </row>
    <row r="2941" spans="1:6" ht="15" customHeight="1">
      <c r="A2941" s="19" t="s">
        <v>663</v>
      </c>
      <c r="B2941" s="19"/>
      <c r="C2941" s="19"/>
      <c r="D2941" s="19"/>
      <c r="E2941" s="19"/>
      <c r="F2941" s="19"/>
    </row>
    <row r="2942" spans="1:6" ht="15" customHeight="1">
      <c r="A2942" s="19" t="s">
        <v>359</v>
      </c>
      <c r="B2942" s="19"/>
      <c r="C2942" s="19"/>
      <c r="D2942" s="19"/>
      <c r="E2942" s="19"/>
      <c r="F2942" s="19"/>
    </row>
    <row r="2943" spans="1:6" ht="15" customHeight="1">
      <c r="A2943" s="19" t="s">
        <v>716</v>
      </c>
      <c r="B2943" s="19"/>
      <c r="C2943" s="19"/>
      <c r="D2943" s="19"/>
      <c r="E2943" s="19"/>
      <c r="F2943" s="19"/>
    </row>
    <row r="2944" spans="1:6" ht="15" customHeight="1">
      <c r="A2944" s="19" t="s">
        <v>287</v>
      </c>
      <c r="B2944" s="19"/>
      <c r="C2944" s="19"/>
      <c r="D2944" s="19"/>
      <c r="E2944" s="19"/>
      <c r="F2944" s="19"/>
    </row>
    <row r="2945" spans="1:6" ht="15" customHeight="1">
      <c r="A2945" s="19" t="s">
        <v>746</v>
      </c>
      <c r="B2945" s="19"/>
      <c r="C2945" s="19"/>
      <c r="D2945" s="19"/>
      <c r="E2945" s="19"/>
      <c r="F2945" s="19"/>
    </row>
    <row r="2946" spans="1:6" ht="15" customHeight="1">
      <c r="A2946" s="19" t="s">
        <v>338</v>
      </c>
      <c r="B2946" s="19"/>
      <c r="C2946" s="19"/>
      <c r="D2946" s="19"/>
      <c r="E2946" s="19"/>
      <c r="F2946" s="19"/>
    </row>
    <row r="2947" spans="1:6" ht="15" customHeight="1">
      <c r="A2947" s="19" t="s">
        <v>802</v>
      </c>
      <c r="B2947" s="19"/>
      <c r="C2947" s="19"/>
      <c r="D2947" s="19"/>
      <c r="E2947" s="19"/>
      <c r="F2947" s="19"/>
    </row>
    <row r="2948" spans="1:6" ht="15" customHeight="1">
      <c r="A2948" s="19" t="s">
        <v>803</v>
      </c>
      <c r="B2948" s="19"/>
      <c r="C2948" s="19"/>
      <c r="D2948" s="19"/>
      <c r="E2948" s="19"/>
      <c r="F2948" s="19"/>
    </row>
    <row r="2949" spans="1:6" ht="15" customHeight="1">
      <c r="A2949" s="19" t="s">
        <v>729</v>
      </c>
      <c r="B2949" s="19"/>
      <c r="C2949" s="19"/>
      <c r="D2949" s="19"/>
      <c r="E2949" s="19"/>
      <c r="F2949" s="19"/>
    </row>
    <row r="2950" spans="1:6" ht="15" customHeight="1">
      <c r="A2950" s="19" t="s">
        <v>177</v>
      </c>
      <c r="B2950" s="19"/>
      <c r="C2950" s="19"/>
      <c r="D2950" s="19"/>
      <c r="E2950" s="19"/>
      <c r="F2950" s="19"/>
    </row>
    <row r="2951" spans="1:6" ht="15" customHeight="1">
      <c r="A2951" s="19" t="s">
        <v>179</v>
      </c>
      <c r="B2951" s="19"/>
      <c r="C2951" s="19"/>
      <c r="D2951" s="19"/>
      <c r="E2951" s="19"/>
      <c r="F2951" s="19"/>
    </row>
    <row r="2952" spans="1:6" ht="15" customHeight="1">
      <c r="A2952" s="19" t="s">
        <v>181</v>
      </c>
      <c r="B2952" s="19"/>
      <c r="C2952" s="19"/>
      <c r="D2952" s="19"/>
      <c r="E2952" s="19"/>
      <c r="F2952" s="19"/>
    </row>
    <row r="2953" spans="1:6" ht="15" customHeight="1">
      <c r="A2953" s="19" t="s">
        <v>731</v>
      </c>
      <c r="B2953" s="19"/>
      <c r="C2953" s="19"/>
      <c r="D2953" s="19"/>
      <c r="E2953" s="19"/>
      <c r="F2953" s="19"/>
    </row>
    <row r="2954" spans="1:6" ht="15" customHeight="1">
      <c r="A2954" s="19" t="s">
        <v>185</v>
      </c>
      <c r="B2954" s="19"/>
      <c r="C2954" s="19"/>
      <c r="D2954" s="19"/>
      <c r="E2954" s="19"/>
      <c r="F2954" s="19"/>
    </row>
    <row r="2955" spans="1:6" ht="15" customHeight="1">
      <c r="A2955" s="19" t="s">
        <v>187</v>
      </c>
      <c r="B2955" s="19"/>
      <c r="C2955" s="19"/>
      <c r="D2955" s="19"/>
      <c r="E2955" s="19"/>
      <c r="F2955" s="19"/>
    </row>
    <row r="2956" spans="1:6" ht="15" customHeight="1">
      <c r="A2956" s="19" t="s">
        <v>406</v>
      </c>
      <c r="B2956" s="19"/>
      <c r="C2956" s="19"/>
      <c r="D2956" s="19"/>
      <c r="E2956" s="19"/>
      <c r="F2956" s="19"/>
    </row>
    <row r="2957" spans="1:6" ht="15" customHeight="1">
      <c r="A2957" s="19" t="s">
        <v>407</v>
      </c>
      <c r="B2957" s="19"/>
      <c r="C2957" s="19"/>
      <c r="D2957" s="19"/>
      <c r="E2957" s="19"/>
      <c r="F2957" s="19"/>
    </row>
    <row r="2958" spans="1:6" ht="15" customHeight="1">
      <c r="A2958" s="19" t="s">
        <v>256</v>
      </c>
      <c r="B2958" s="19"/>
      <c r="C2958" s="19"/>
      <c r="D2958" s="19"/>
      <c r="E2958" s="19"/>
      <c r="F2958" s="19"/>
    </row>
    <row r="2959" spans="1:6" ht="15" customHeight="1">
      <c r="A2959" s="19" t="s">
        <v>257</v>
      </c>
      <c r="B2959" s="19"/>
      <c r="C2959" s="19"/>
      <c r="D2959" s="19"/>
      <c r="E2959" s="19"/>
      <c r="F2959" s="19"/>
    </row>
    <row r="2960" spans="1:6" ht="15" customHeight="1">
      <c r="A2960" s="19" t="s">
        <v>272</v>
      </c>
      <c r="B2960" s="19"/>
      <c r="C2960" s="19"/>
      <c r="D2960" s="19"/>
      <c r="E2960" s="19"/>
      <c r="F2960" s="19"/>
    </row>
    <row r="2961" spans="1:6" ht="15" customHeight="1">
      <c r="A2961" s="19" t="s">
        <v>273</v>
      </c>
      <c r="B2961" s="19"/>
      <c r="C2961" s="19"/>
      <c r="D2961" s="19"/>
      <c r="E2961" s="19"/>
      <c r="F2961" s="19"/>
    </row>
    <row r="2962" spans="1:6" ht="15" customHeight="1">
      <c r="A2962" s="19" t="s">
        <v>274</v>
      </c>
      <c r="B2962" s="19"/>
      <c r="C2962" s="19"/>
      <c r="D2962" s="19"/>
      <c r="E2962" s="19"/>
      <c r="F2962" s="19"/>
    </row>
    <row r="2963" spans="1:6" ht="15" customHeight="1">
      <c r="A2963" s="19" t="s">
        <v>275</v>
      </c>
      <c r="B2963" s="19"/>
      <c r="C2963" s="19"/>
      <c r="D2963" s="19"/>
      <c r="E2963" s="19"/>
      <c r="F2963" s="19"/>
    </row>
    <row r="2964" spans="1:6" ht="15" customHeight="1">
      <c r="A2964" s="19" t="s">
        <v>237</v>
      </c>
      <c r="B2964" s="19"/>
      <c r="C2964" s="19"/>
      <c r="D2964" s="19"/>
      <c r="E2964" s="19"/>
      <c r="F2964" s="19"/>
    </row>
    <row r="2965" spans="1:6" ht="15" customHeight="1">
      <c r="A2965" s="19" t="s">
        <v>238</v>
      </c>
      <c r="B2965" s="19"/>
      <c r="C2965" s="19"/>
      <c r="D2965" s="19"/>
      <c r="E2965" s="19"/>
      <c r="F2965" s="19"/>
    </row>
    <row r="2966" spans="1:6" ht="15" customHeight="1">
      <c r="A2966" s="19" t="s">
        <v>205</v>
      </c>
      <c r="B2966" s="19"/>
      <c r="C2966" s="19"/>
      <c r="D2966" s="19"/>
      <c r="E2966" s="19"/>
      <c r="F2966" s="19"/>
    </row>
    <row r="2967" spans="1:6" ht="15" customHeight="1">
      <c r="A2967" s="19" t="s">
        <v>657</v>
      </c>
      <c r="B2967" s="19"/>
      <c r="C2967" s="19"/>
      <c r="D2967" s="19"/>
      <c r="E2967" s="19"/>
      <c r="F2967" s="19"/>
    </row>
    <row r="2968" spans="1:6" ht="15" customHeight="1">
      <c r="A2968" s="19" t="s">
        <v>209</v>
      </c>
      <c r="B2968" s="19"/>
      <c r="C2968" s="19"/>
      <c r="D2968" s="19"/>
      <c r="E2968" s="19"/>
      <c r="F2968" s="19"/>
    </row>
    <row r="2969" spans="1:6" ht="15" customHeight="1">
      <c r="A2969" s="19" t="s">
        <v>211</v>
      </c>
      <c r="B2969" s="19"/>
      <c r="C2969" s="19"/>
      <c r="D2969" s="19"/>
      <c r="E2969" s="19"/>
      <c r="F2969" s="19"/>
    </row>
    <row r="2970" spans="1:6" ht="15" customHeight="1">
      <c r="A2970" s="19" t="s">
        <v>239</v>
      </c>
      <c r="B2970" s="19"/>
      <c r="C2970" s="19"/>
      <c r="D2970" s="19"/>
      <c r="E2970" s="19"/>
      <c r="F2970" s="19"/>
    </row>
    <row r="2971" spans="1:6" ht="15" customHeight="1">
      <c r="A2971" s="19" t="s">
        <v>332</v>
      </c>
      <c r="B2971" s="19"/>
      <c r="C2971" s="19"/>
      <c r="D2971" s="19"/>
      <c r="E2971" s="19"/>
      <c r="F2971" s="19"/>
    </row>
    <row r="2972" spans="1:6" ht="15" customHeight="1">
      <c r="A2972" s="19" t="s">
        <v>804</v>
      </c>
      <c r="B2972" s="19"/>
      <c r="C2972" s="19"/>
      <c r="D2972" s="19"/>
      <c r="E2972" s="19"/>
      <c r="F2972" s="19"/>
    </row>
    <row r="2973" spans="1:6" ht="15" customHeight="1">
      <c r="A2973" s="19" t="s">
        <v>805</v>
      </c>
      <c r="B2973" s="19"/>
      <c r="C2973" s="19"/>
      <c r="D2973" s="19"/>
      <c r="E2973" s="19"/>
      <c r="F2973" s="19"/>
    </row>
    <row r="2974" spans="1:6" ht="15" customHeight="1">
      <c r="A2974" s="19" t="s">
        <v>745</v>
      </c>
      <c r="B2974" s="19"/>
      <c r="C2974" s="19"/>
      <c r="D2974" s="19"/>
      <c r="E2974" s="19"/>
      <c r="F2974" s="19"/>
    </row>
    <row r="2975" spans="1:6" ht="15" customHeight="1">
      <c r="A2975" s="19" t="s">
        <v>806</v>
      </c>
      <c r="B2975" s="19"/>
      <c r="C2975" s="19"/>
      <c r="D2975" s="19"/>
      <c r="E2975" s="19"/>
      <c r="F2975" s="19"/>
    </row>
    <row r="2976" spans="1:6" ht="15" customHeight="1">
      <c r="A2976" s="19" t="s">
        <v>144</v>
      </c>
      <c r="B2976" s="19"/>
      <c r="C2976" s="19"/>
      <c r="D2976" s="19"/>
      <c r="E2976" s="19"/>
      <c r="F2976" s="19"/>
    </row>
    <row r="2977" spans="1:6" ht="15" customHeight="1">
      <c r="A2977" s="19" t="s">
        <v>245</v>
      </c>
      <c r="B2977" s="19"/>
      <c r="C2977" s="19"/>
      <c r="D2977" s="19"/>
      <c r="E2977" s="19"/>
      <c r="F2977" s="19"/>
    </row>
    <row r="2978" spans="1:6" ht="15" customHeight="1">
      <c r="A2978" s="19" t="s">
        <v>370</v>
      </c>
      <c r="B2978" s="19"/>
      <c r="C2978" s="19"/>
      <c r="D2978" s="19"/>
      <c r="E2978" s="19"/>
      <c r="F2978" s="19"/>
    </row>
    <row r="2979" spans="1:6" ht="15" customHeight="1">
      <c r="A2979" s="19" t="s">
        <v>753</v>
      </c>
      <c r="B2979" s="19"/>
      <c r="C2979" s="19"/>
      <c r="D2979" s="19"/>
      <c r="E2979" s="19"/>
      <c r="F2979" s="19"/>
    </row>
    <row r="2980" spans="1:6" ht="15" customHeight="1">
      <c r="A2980" s="19" t="s">
        <v>740</v>
      </c>
      <c r="B2980" s="19"/>
      <c r="C2980" s="19"/>
      <c r="D2980" s="19"/>
      <c r="E2980" s="19"/>
      <c r="F2980" s="19"/>
    </row>
    <row r="2981" spans="1:6" ht="15" customHeight="1">
      <c r="A2981" s="19" t="s">
        <v>321</v>
      </c>
      <c r="B2981" s="19"/>
      <c r="C2981" s="19"/>
      <c r="D2981" s="19"/>
      <c r="E2981" s="19"/>
      <c r="F2981" s="19"/>
    </row>
    <row r="2982" spans="1:6" ht="15" customHeight="1">
      <c r="A2982" s="19" t="s">
        <v>372</v>
      </c>
      <c r="B2982" s="19"/>
      <c r="C2982" s="19"/>
      <c r="D2982" s="19"/>
      <c r="E2982" s="19"/>
      <c r="F2982" s="19"/>
    </row>
    <row r="2983" spans="1:6" ht="15" customHeight="1">
      <c r="A2983" s="19" t="s">
        <v>521</v>
      </c>
      <c r="B2983" s="19"/>
      <c r="C2983" s="19"/>
      <c r="D2983" s="19"/>
      <c r="E2983" s="19"/>
      <c r="F2983" s="19"/>
    </row>
    <row r="2984" spans="1:6" ht="15" customHeight="1">
      <c r="A2984" s="19" t="s">
        <v>716</v>
      </c>
      <c r="B2984" s="19"/>
      <c r="C2984" s="19"/>
      <c r="D2984" s="19"/>
      <c r="E2984" s="19"/>
      <c r="F2984" s="19"/>
    </row>
    <row r="2985" spans="1:6" ht="15" customHeight="1">
      <c r="A2985" s="19" t="s">
        <v>287</v>
      </c>
      <c r="B2985" s="19"/>
      <c r="C2985" s="19"/>
      <c r="D2985" s="19"/>
      <c r="E2985" s="19"/>
      <c r="F2985" s="19"/>
    </row>
    <row r="2986" spans="1:6" ht="15" customHeight="1">
      <c r="A2986" s="19" t="s">
        <v>382</v>
      </c>
      <c r="B2986" s="19"/>
      <c r="C2986" s="19"/>
      <c r="D2986" s="19"/>
      <c r="E2986" s="19"/>
      <c r="F2986" s="19"/>
    </row>
    <row r="2987" spans="1:6" ht="15" customHeight="1">
      <c r="A2987" s="19" t="s">
        <v>439</v>
      </c>
      <c r="B2987" s="19"/>
      <c r="C2987" s="19"/>
      <c r="D2987" s="19"/>
      <c r="E2987" s="19"/>
      <c r="F2987" s="19"/>
    </row>
    <row r="2988" spans="1:6" ht="15" customHeight="1">
      <c r="A2988" s="19" t="s">
        <v>807</v>
      </c>
      <c r="B2988" s="19"/>
      <c r="C2988" s="19"/>
      <c r="D2988" s="19"/>
      <c r="E2988" s="19"/>
      <c r="F2988" s="19"/>
    </row>
    <row r="2989" spans="1:6" ht="15" customHeight="1">
      <c r="A2989" s="19" t="s">
        <v>808</v>
      </c>
      <c r="B2989" s="19"/>
      <c r="C2989" s="19"/>
      <c r="D2989" s="19"/>
      <c r="E2989" s="19"/>
      <c r="F2989" s="19"/>
    </row>
    <row r="2990" spans="1:6" ht="15" customHeight="1">
      <c r="A2990" s="19" t="s">
        <v>736</v>
      </c>
      <c r="B2990" s="19"/>
      <c r="C2990" s="19"/>
      <c r="D2990" s="19"/>
      <c r="E2990" s="19"/>
      <c r="F2990" s="19"/>
    </row>
    <row r="2991" spans="1:6" ht="15" customHeight="1">
      <c r="A2991" s="19" t="s">
        <v>730</v>
      </c>
      <c r="B2991" s="19"/>
      <c r="C2991" s="19"/>
      <c r="D2991" s="19"/>
      <c r="E2991" s="19"/>
      <c r="F2991" s="19"/>
    </row>
    <row r="2992" spans="1:6" ht="15" customHeight="1">
      <c r="A2992" s="19" t="s">
        <v>179</v>
      </c>
      <c r="B2992" s="19"/>
      <c r="C2992" s="19"/>
      <c r="D2992" s="19"/>
      <c r="E2992" s="19"/>
      <c r="F2992" s="19"/>
    </row>
    <row r="2993" spans="1:6" ht="15" customHeight="1">
      <c r="A2993" s="19" t="s">
        <v>181</v>
      </c>
      <c r="B2993" s="19"/>
      <c r="C2993" s="19"/>
      <c r="D2993" s="19"/>
      <c r="E2993" s="19"/>
      <c r="F2993" s="19"/>
    </row>
    <row r="2994" spans="1:6" ht="15" customHeight="1">
      <c r="A2994" s="19" t="s">
        <v>556</v>
      </c>
      <c r="B2994" s="19"/>
      <c r="C2994" s="19"/>
      <c r="D2994" s="19"/>
      <c r="E2994" s="19"/>
      <c r="F2994" s="19"/>
    </row>
    <row r="2995" spans="1:6" ht="15" customHeight="1">
      <c r="A2995" s="19" t="s">
        <v>185</v>
      </c>
      <c r="B2995" s="19"/>
      <c r="C2995" s="19"/>
      <c r="D2995" s="19"/>
      <c r="E2995" s="19"/>
      <c r="F2995" s="19"/>
    </row>
    <row r="2996" spans="1:6" ht="15" customHeight="1">
      <c r="A2996" s="19" t="s">
        <v>187</v>
      </c>
      <c r="B2996" s="19"/>
      <c r="C2996" s="19"/>
      <c r="D2996" s="19"/>
      <c r="E2996" s="19"/>
      <c r="F2996" s="19"/>
    </row>
    <row r="2997" spans="1:6" ht="15" customHeight="1">
      <c r="A2997" s="19" t="s">
        <v>406</v>
      </c>
      <c r="B2997" s="19"/>
      <c r="C2997" s="19"/>
      <c r="D2997" s="19"/>
      <c r="E2997" s="19"/>
      <c r="F2997" s="19"/>
    </row>
    <row r="2998" spans="1:6" ht="15" customHeight="1">
      <c r="A2998" s="19" t="s">
        <v>407</v>
      </c>
      <c r="B2998" s="19"/>
      <c r="C2998" s="19"/>
      <c r="D2998" s="19"/>
      <c r="E2998" s="19"/>
      <c r="F2998" s="19"/>
    </row>
    <row r="2999" spans="1:6" ht="15" customHeight="1">
      <c r="A2999" s="19" t="s">
        <v>293</v>
      </c>
      <c r="B2999" s="19"/>
      <c r="C2999" s="19"/>
      <c r="D2999" s="19"/>
      <c r="E2999" s="19"/>
      <c r="F2999" s="19"/>
    </row>
    <row r="3000" spans="1:6" ht="15" customHeight="1">
      <c r="A3000" s="19" t="s">
        <v>294</v>
      </c>
      <c r="B3000" s="19"/>
      <c r="C3000" s="19"/>
      <c r="D3000" s="19"/>
      <c r="E3000" s="19"/>
      <c r="F3000" s="19"/>
    </row>
    <row r="3001" spans="1:6" ht="15" customHeight="1">
      <c r="A3001" s="19" t="s">
        <v>195</v>
      </c>
      <c r="B3001" s="19"/>
      <c r="C3001" s="19"/>
      <c r="D3001" s="19"/>
      <c r="E3001" s="19"/>
      <c r="F3001" s="19"/>
    </row>
    <row r="3002" spans="1:6" ht="15" customHeight="1">
      <c r="A3002" s="19" t="s">
        <v>197</v>
      </c>
      <c r="B3002" s="19"/>
      <c r="C3002" s="19"/>
      <c r="D3002" s="19"/>
      <c r="E3002" s="19"/>
      <c r="F3002" s="19"/>
    </row>
    <row r="3003" spans="1:6" ht="15" customHeight="1">
      <c r="A3003" s="19" t="s">
        <v>274</v>
      </c>
      <c r="B3003" s="19"/>
      <c r="C3003" s="19"/>
      <c r="D3003" s="19"/>
      <c r="E3003" s="19"/>
      <c r="F3003" s="19"/>
    </row>
    <row r="3004" spans="1:6" ht="15" customHeight="1">
      <c r="A3004" s="19" t="s">
        <v>275</v>
      </c>
      <c r="B3004" s="19"/>
      <c r="C3004" s="19"/>
      <c r="D3004" s="19"/>
      <c r="E3004" s="19"/>
      <c r="F3004" s="19"/>
    </row>
    <row r="3005" spans="1:6" ht="15" customHeight="1">
      <c r="A3005" s="19" t="s">
        <v>237</v>
      </c>
      <c r="B3005" s="19"/>
      <c r="C3005" s="19"/>
      <c r="D3005" s="19"/>
      <c r="E3005" s="19"/>
      <c r="F3005" s="19"/>
    </row>
    <row r="3006" spans="1:6" ht="15" customHeight="1">
      <c r="A3006" s="19" t="s">
        <v>238</v>
      </c>
      <c r="B3006" s="19"/>
      <c r="C3006" s="19"/>
      <c r="D3006" s="19"/>
      <c r="E3006" s="19"/>
      <c r="F3006" s="19"/>
    </row>
    <row r="3007" spans="1:6" ht="15" customHeight="1">
      <c r="A3007" s="19" t="s">
        <v>205</v>
      </c>
      <c r="B3007" s="19"/>
      <c r="C3007" s="19"/>
      <c r="D3007" s="19"/>
      <c r="E3007" s="19"/>
      <c r="F3007" s="19"/>
    </row>
    <row r="3008" spans="1:6" ht="15" customHeight="1">
      <c r="A3008" s="19" t="s">
        <v>809</v>
      </c>
      <c r="B3008" s="19"/>
      <c r="C3008" s="19"/>
      <c r="D3008" s="19"/>
      <c r="E3008" s="19"/>
      <c r="F3008" s="19"/>
    </row>
    <row r="3009" spans="1:6" ht="15" customHeight="1">
      <c r="A3009" s="19" t="s">
        <v>209</v>
      </c>
      <c r="B3009" s="19"/>
      <c r="C3009" s="19"/>
      <c r="D3009" s="19"/>
      <c r="E3009" s="19"/>
      <c r="F3009" s="19"/>
    </row>
    <row r="3010" spans="1:6" ht="15" customHeight="1">
      <c r="A3010" s="19" t="s">
        <v>211</v>
      </c>
      <c r="B3010" s="19"/>
      <c r="C3010" s="19"/>
      <c r="D3010" s="19"/>
      <c r="E3010" s="19"/>
      <c r="F3010" s="19"/>
    </row>
    <row r="3011" spans="1:6" ht="15" customHeight="1">
      <c r="A3011" s="19" t="s">
        <v>430</v>
      </c>
      <c r="B3011" s="19"/>
      <c r="C3011" s="19"/>
      <c r="D3011" s="19"/>
      <c r="E3011" s="19"/>
      <c r="F3011" s="19"/>
    </row>
    <row r="3012" spans="1:6" ht="15" customHeight="1">
      <c r="A3012" s="19" t="s">
        <v>315</v>
      </c>
      <c r="B3012" s="19"/>
      <c r="C3012" s="19"/>
      <c r="D3012" s="19"/>
      <c r="E3012" s="19"/>
      <c r="F3012" s="19"/>
    </row>
    <row r="3013" spans="1:6" ht="15" customHeight="1">
      <c r="A3013" s="19" t="s">
        <v>316</v>
      </c>
      <c r="B3013" s="19"/>
      <c r="C3013" s="19"/>
      <c r="D3013" s="19"/>
      <c r="E3013" s="19"/>
      <c r="F3013" s="19"/>
    </row>
    <row r="3014" spans="1:6" ht="15" customHeight="1">
      <c r="A3014" s="19" t="s">
        <v>317</v>
      </c>
      <c r="B3014" s="19"/>
      <c r="C3014" s="19"/>
      <c r="D3014" s="19"/>
      <c r="E3014" s="19"/>
      <c r="F3014" s="19"/>
    </row>
    <row r="3015" spans="1:6" ht="15" customHeight="1">
      <c r="A3015" s="19" t="s">
        <v>220</v>
      </c>
      <c r="B3015" s="19"/>
      <c r="C3015" s="19"/>
      <c r="D3015" s="19"/>
      <c r="E3015" s="19"/>
      <c r="F3015" s="19"/>
    </row>
    <row r="3016" spans="1:6" ht="15" customHeight="1">
      <c r="A3016" s="19" t="s">
        <v>659</v>
      </c>
      <c r="B3016" s="19"/>
      <c r="C3016" s="19"/>
      <c r="D3016" s="19"/>
      <c r="E3016" s="19"/>
      <c r="F3016" s="19"/>
    </row>
    <row r="3017" spans="1:6" ht="15" customHeight="1">
      <c r="A3017" s="19" t="s">
        <v>144</v>
      </c>
      <c r="B3017" s="19"/>
      <c r="C3017" s="19"/>
      <c r="D3017" s="19"/>
      <c r="E3017" s="19"/>
      <c r="F3017" s="19"/>
    </row>
    <row r="3018" spans="1:6" ht="15" customHeight="1">
      <c r="A3018" s="19" t="s">
        <v>280</v>
      </c>
      <c r="B3018" s="19"/>
      <c r="C3018" s="19"/>
      <c r="D3018" s="19"/>
      <c r="E3018" s="19"/>
      <c r="F3018" s="19"/>
    </row>
    <row r="3019" spans="1:6" ht="15" customHeight="1">
      <c r="A3019" s="19" t="s">
        <v>223</v>
      </c>
      <c r="B3019" s="19"/>
      <c r="C3019" s="19"/>
      <c r="D3019" s="19"/>
      <c r="E3019" s="19"/>
      <c r="F3019" s="19"/>
    </row>
    <row r="3020" spans="1:6" ht="15" customHeight="1">
      <c r="A3020" s="19" t="s">
        <v>319</v>
      </c>
      <c r="B3020" s="19"/>
      <c r="C3020" s="19"/>
      <c r="D3020" s="19"/>
      <c r="E3020" s="19"/>
      <c r="F3020" s="19"/>
    </row>
    <row r="3021" spans="1:6" ht="15" customHeight="1">
      <c r="A3021" s="19" t="s">
        <v>320</v>
      </c>
      <c r="B3021" s="19"/>
      <c r="C3021" s="19"/>
      <c r="D3021" s="19"/>
      <c r="E3021" s="19"/>
      <c r="F3021" s="19"/>
    </row>
    <row r="3022" spans="1:6" ht="15" customHeight="1">
      <c r="A3022" s="19" t="s">
        <v>321</v>
      </c>
      <c r="B3022" s="19"/>
      <c r="C3022" s="19"/>
      <c r="D3022" s="19"/>
      <c r="E3022" s="19"/>
      <c r="F3022" s="19"/>
    </row>
    <row r="3023" spans="1:6" ht="15" customHeight="1">
      <c r="A3023" s="19" t="s">
        <v>322</v>
      </c>
      <c r="B3023" s="19"/>
      <c r="C3023" s="19"/>
      <c r="D3023" s="19"/>
      <c r="E3023" s="19"/>
      <c r="F3023" s="19"/>
    </row>
    <row r="3024" spans="1:6" ht="15" customHeight="1">
      <c r="A3024" s="19" t="s">
        <v>285</v>
      </c>
      <c r="B3024" s="19"/>
      <c r="C3024" s="19"/>
      <c r="D3024" s="19"/>
      <c r="E3024" s="19"/>
      <c r="F3024" s="19"/>
    </row>
    <row r="3025" spans="1:6" ht="15" customHeight="1">
      <c r="A3025" s="19" t="s">
        <v>323</v>
      </c>
      <c r="B3025" s="19"/>
      <c r="C3025" s="19"/>
      <c r="D3025" s="19"/>
      <c r="E3025" s="19"/>
      <c r="F3025" s="19"/>
    </row>
    <row r="3026" spans="1:6" ht="15" customHeight="1">
      <c r="A3026" s="19" t="s">
        <v>287</v>
      </c>
      <c r="B3026" s="19"/>
      <c r="C3026" s="19"/>
      <c r="D3026" s="19"/>
      <c r="E3026" s="19"/>
      <c r="F3026" s="19"/>
    </row>
    <row r="3027" spans="1:6" ht="15" customHeight="1">
      <c r="A3027" s="19" t="s">
        <v>228</v>
      </c>
      <c r="B3027" s="19"/>
      <c r="C3027" s="19"/>
      <c r="D3027" s="19"/>
      <c r="E3027" s="19"/>
      <c r="F3027" s="19"/>
    </row>
    <row r="3028" spans="1:6" ht="15" customHeight="1">
      <c r="A3028" s="19" t="s">
        <v>169</v>
      </c>
      <c r="B3028" s="19"/>
      <c r="C3028" s="19"/>
      <c r="D3028" s="19"/>
      <c r="E3028" s="19"/>
      <c r="F3028" s="19"/>
    </row>
    <row r="3029" spans="1:6" ht="15" customHeight="1">
      <c r="A3029" s="19" t="s">
        <v>325</v>
      </c>
      <c r="B3029" s="19"/>
      <c r="C3029" s="19"/>
      <c r="D3029" s="19"/>
      <c r="E3029" s="19"/>
      <c r="F3029" s="19"/>
    </row>
    <row r="3030" spans="1:6" ht="15" customHeight="1">
      <c r="A3030" s="19" t="s">
        <v>326</v>
      </c>
      <c r="B3030" s="19"/>
      <c r="C3030" s="19"/>
      <c r="D3030" s="19"/>
      <c r="E3030" s="19"/>
      <c r="F3030" s="19"/>
    </row>
    <row r="3031" spans="1:6" ht="15" customHeight="1">
      <c r="A3031" s="19" t="s">
        <v>385</v>
      </c>
      <c r="B3031" s="19"/>
      <c r="C3031" s="19"/>
      <c r="D3031" s="19"/>
      <c r="E3031" s="19"/>
      <c r="F3031" s="19"/>
    </row>
    <row r="3032" spans="1:6" ht="15" customHeight="1">
      <c r="A3032" s="19" t="s">
        <v>177</v>
      </c>
      <c r="B3032" s="19"/>
      <c r="C3032" s="19"/>
      <c r="D3032" s="19"/>
      <c r="E3032" s="19"/>
      <c r="F3032" s="19"/>
    </row>
    <row r="3033" spans="1:6" ht="15" customHeight="1">
      <c r="A3033" s="19" t="s">
        <v>179</v>
      </c>
      <c r="B3033" s="19"/>
      <c r="C3033" s="19"/>
      <c r="D3033" s="19"/>
      <c r="E3033" s="19"/>
      <c r="F3033" s="19"/>
    </row>
    <row r="3034" spans="1:6" ht="15" customHeight="1">
      <c r="A3034" s="19" t="s">
        <v>181</v>
      </c>
      <c r="B3034" s="19"/>
      <c r="C3034" s="19"/>
      <c r="D3034" s="19"/>
      <c r="E3034" s="19"/>
      <c r="F3034" s="19"/>
    </row>
    <row r="3035" spans="1:6" ht="15" customHeight="1">
      <c r="A3035" s="19" t="s">
        <v>183</v>
      </c>
      <c r="B3035" s="19"/>
      <c r="C3035" s="19"/>
      <c r="D3035" s="19"/>
      <c r="E3035" s="19"/>
      <c r="F3035" s="19"/>
    </row>
    <row r="3036" spans="1:6" ht="15" customHeight="1">
      <c r="A3036" s="19" t="s">
        <v>185</v>
      </c>
      <c r="B3036" s="19"/>
      <c r="C3036" s="19"/>
      <c r="D3036" s="19"/>
      <c r="E3036" s="19"/>
      <c r="F3036" s="19"/>
    </row>
    <row r="3037" spans="1:6" ht="15" customHeight="1">
      <c r="A3037" s="19" t="s">
        <v>187</v>
      </c>
      <c r="B3037" s="19"/>
      <c r="C3037" s="19"/>
      <c r="D3037" s="19"/>
      <c r="E3037" s="19"/>
      <c r="F3037" s="19"/>
    </row>
    <row r="3038" spans="1:6" ht="15" customHeight="1">
      <c r="A3038" s="19" t="s">
        <v>328</v>
      </c>
      <c r="B3038" s="19"/>
      <c r="C3038" s="19"/>
      <c r="D3038" s="19"/>
      <c r="E3038" s="19"/>
      <c r="F3038" s="19"/>
    </row>
    <row r="3039" spans="1:6" ht="15" customHeight="1">
      <c r="A3039" s="19" t="s">
        <v>329</v>
      </c>
      <c r="B3039" s="19"/>
      <c r="C3039" s="19"/>
      <c r="D3039" s="19"/>
      <c r="E3039" s="19"/>
      <c r="F3039" s="19"/>
    </row>
    <row r="3040" spans="1:6" ht="15" customHeight="1">
      <c r="A3040" s="19" t="s">
        <v>330</v>
      </c>
      <c r="B3040" s="19"/>
      <c r="C3040" s="19"/>
      <c r="D3040" s="19"/>
      <c r="E3040" s="19"/>
      <c r="F3040" s="19"/>
    </row>
    <row r="3041" spans="1:6" ht="15" customHeight="1">
      <c r="A3041" s="19" t="s">
        <v>331</v>
      </c>
      <c r="B3041" s="19"/>
      <c r="C3041" s="19"/>
      <c r="D3041" s="19"/>
      <c r="E3041" s="19"/>
      <c r="F3041" s="19"/>
    </row>
    <row r="3042" spans="1:6" ht="15" customHeight="1">
      <c r="A3042" s="19" t="s">
        <v>235</v>
      </c>
      <c r="B3042" s="19"/>
      <c r="C3042" s="19"/>
      <c r="D3042" s="19"/>
      <c r="E3042" s="19"/>
      <c r="F3042" s="19"/>
    </row>
    <row r="3043" spans="1:6" ht="15" customHeight="1">
      <c r="A3043" s="19" t="s">
        <v>236</v>
      </c>
      <c r="B3043" s="19"/>
      <c r="C3043" s="19"/>
      <c r="D3043" s="19"/>
      <c r="E3043" s="19"/>
      <c r="F3043" s="19"/>
    </row>
    <row r="3044" spans="1:6" ht="15" customHeight="1">
      <c r="A3044" s="19" t="s">
        <v>295</v>
      </c>
      <c r="B3044" s="19"/>
      <c r="C3044" s="19"/>
      <c r="D3044" s="19"/>
      <c r="E3044" s="19"/>
      <c r="F3044" s="19"/>
    </row>
    <row r="3045" spans="1:6" ht="15" customHeight="1">
      <c r="A3045" s="19" t="s">
        <v>296</v>
      </c>
      <c r="B3045" s="19"/>
      <c r="C3045" s="19"/>
      <c r="D3045" s="19"/>
      <c r="E3045" s="19"/>
      <c r="F3045" s="19"/>
    </row>
    <row r="3046" spans="1:6" ht="15" customHeight="1">
      <c r="A3046" s="19" t="s">
        <v>237</v>
      </c>
      <c r="B3046" s="19"/>
      <c r="C3046" s="19"/>
      <c r="D3046" s="19"/>
      <c r="E3046" s="19"/>
      <c r="F3046" s="19"/>
    </row>
    <row r="3047" spans="1:6" ht="15" customHeight="1">
      <c r="A3047" s="19" t="s">
        <v>238</v>
      </c>
      <c r="B3047" s="19"/>
      <c r="C3047" s="19"/>
      <c r="D3047" s="19"/>
      <c r="E3047" s="19"/>
      <c r="F3047" s="19"/>
    </row>
    <row r="3048" spans="1:6" ht="15" customHeight="1">
      <c r="A3048" s="19" t="s">
        <v>205</v>
      </c>
      <c r="B3048" s="19"/>
      <c r="C3048" s="19"/>
      <c r="D3048" s="19"/>
      <c r="E3048" s="19"/>
      <c r="F3048" s="19"/>
    </row>
    <row r="3049" spans="1:6" ht="15" customHeight="1">
      <c r="A3049" s="19" t="s">
        <v>209</v>
      </c>
      <c r="B3049" s="19"/>
      <c r="C3049" s="19"/>
      <c r="D3049" s="19"/>
      <c r="E3049" s="19"/>
      <c r="F3049" s="19"/>
    </row>
    <row r="3050" spans="1:6" ht="15" customHeight="1">
      <c r="A3050" s="19" t="s">
        <v>211</v>
      </c>
      <c r="B3050" s="19"/>
      <c r="C3050" s="19"/>
      <c r="D3050" s="19"/>
      <c r="E3050" s="19"/>
      <c r="F3050" s="19"/>
    </row>
    <row r="3051" spans="1:6" ht="15" customHeight="1">
      <c r="A3051" s="19" t="s">
        <v>430</v>
      </c>
      <c r="B3051" s="19"/>
      <c r="C3051" s="19"/>
      <c r="D3051" s="19"/>
      <c r="E3051" s="19"/>
      <c r="F3051" s="19"/>
    </row>
    <row r="3052" spans="1:6" ht="15" customHeight="1">
      <c r="A3052" s="19" t="s">
        <v>332</v>
      </c>
      <c r="B3052" s="19"/>
      <c r="C3052" s="19"/>
      <c r="D3052" s="19"/>
      <c r="E3052" s="19"/>
      <c r="F3052" s="19"/>
    </row>
    <row r="3053" spans="1:6" ht="15" customHeight="1">
      <c r="A3053" s="19" t="s">
        <v>810</v>
      </c>
      <c r="B3053" s="19"/>
      <c r="C3053" s="19"/>
      <c r="D3053" s="19"/>
      <c r="E3053" s="19"/>
      <c r="F3053" s="19"/>
    </row>
    <row r="3054" spans="1:6" ht="15" customHeight="1">
      <c r="A3054" s="19" t="s">
        <v>811</v>
      </c>
      <c r="B3054" s="19"/>
      <c r="C3054" s="19"/>
      <c r="D3054" s="19"/>
      <c r="E3054" s="19"/>
      <c r="F3054" s="19"/>
    </row>
    <row r="3055" spans="1:6" ht="15" customHeight="1">
      <c r="A3055" s="19" t="s">
        <v>745</v>
      </c>
      <c r="B3055" s="19"/>
      <c r="C3055" s="19"/>
      <c r="D3055" s="19"/>
      <c r="E3055" s="19"/>
      <c r="F3055" s="19"/>
    </row>
    <row r="3056" spans="1:6" ht="15" customHeight="1">
      <c r="A3056" s="19" t="s">
        <v>511</v>
      </c>
      <c r="B3056" s="19"/>
      <c r="C3056" s="19"/>
      <c r="D3056" s="19"/>
      <c r="E3056" s="19"/>
      <c r="F3056" s="19"/>
    </row>
    <row r="3057" spans="1:6" ht="15" customHeight="1">
      <c r="A3057" s="19" t="s">
        <v>144</v>
      </c>
      <c r="B3057" s="19"/>
      <c r="C3057" s="19"/>
      <c r="D3057" s="19"/>
      <c r="E3057" s="19"/>
      <c r="F3057" s="19"/>
    </row>
    <row r="3058" spans="1:6" ht="15" customHeight="1">
      <c r="A3058" s="19" t="s">
        <v>245</v>
      </c>
      <c r="B3058" s="19"/>
      <c r="C3058" s="19"/>
      <c r="D3058" s="19"/>
      <c r="E3058" s="19"/>
      <c r="F3058" s="19"/>
    </row>
    <row r="3059" spans="1:6" ht="15" customHeight="1">
      <c r="A3059" s="19" t="s">
        <v>370</v>
      </c>
      <c r="B3059" s="19"/>
      <c r="C3059" s="19"/>
      <c r="D3059" s="19"/>
      <c r="E3059" s="19"/>
      <c r="F3059" s="19"/>
    </row>
    <row r="3060" spans="1:6" ht="15" customHeight="1">
      <c r="A3060" s="19" t="s">
        <v>753</v>
      </c>
      <c r="B3060" s="19"/>
      <c r="C3060" s="19"/>
      <c r="D3060" s="19"/>
      <c r="E3060" s="19"/>
      <c r="F3060" s="19"/>
    </row>
    <row r="3061" spans="1:6" ht="15" customHeight="1">
      <c r="A3061" s="19" t="s">
        <v>740</v>
      </c>
      <c r="B3061" s="19"/>
      <c r="C3061" s="19"/>
      <c r="D3061" s="19"/>
      <c r="E3061" s="19"/>
      <c r="F3061" s="19"/>
    </row>
    <row r="3062" spans="1:6" ht="15" customHeight="1">
      <c r="A3062" s="19" t="s">
        <v>535</v>
      </c>
      <c r="B3062" s="19"/>
      <c r="C3062" s="19"/>
      <c r="D3062" s="19"/>
      <c r="E3062" s="19"/>
      <c r="F3062" s="19"/>
    </row>
    <row r="3063" spans="1:6" ht="15" customHeight="1">
      <c r="A3063" s="19" t="s">
        <v>455</v>
      </c>
      <c r="B3063" s="19"/>
      <c r="C3063" s="19"/>
      <c r="D3063" s="19"/>
      <c r="E3063" s="19"/>
      <c r="F3063" s="19"/>
    </row>
    <row r="3064" spans="1:6" ht="15" customHeight="1">
      <c r="A3064" s="19" t="s">
        <v>585</v>
      </c>
      <c r="B3064" s="19"/>
      <c r="C3064" s="19"/>
      <c r="D3064" s="19"/>
      <c r="E3064" s="19"/>
      <c r="F3064" s="19"/>
    </row>
    <row r="3065" spans="1:6" ht="15" customHeight="1">
      <c r="A3065" s="19" t="s">
        <v>716</v>
      </c>
      <c r="B3065" s="19"/>
      <c r="C3065" s="19"/>
      <c r="D3065" s="19"/>
      <c r="E3065" s="19"/>
      <c r="F3065" s="19"/>
    </row>
    <row r="3066" spans="1:6" ht="15" customHeight="1">
      <c r="A3066" s="19" t="s">
        <v>287</v>
      </c>
      <c r="B3066" s="19"/>
      <c r="C3066" s="19"/>
      <c r="D3066" s="19"/>
      <c r="E3066" s="19"/>
      <c r="F3066" s="19"/>
    </row>
    <row r="3067" spans="1:6" ht="15" customHeight="1">
      <c r="A3067" s="19" t="s">
        <v>746</v>
      </c>
      <c r="B3067" s="19"/>
      <c r="C3067" s="19"/>
      <c r="D3067" s="19"/>
      <c r="E3067" s="19"/>
      <c r="F3067" s="19"/>
    </row>
    <row r="3068" spans="1:6" ht="15" customHeight="1">
      <c r="A3068" s="19" t="s">
        <v>338</v>
      </c>
      <c r="B3068" s="19"/>
      <c r="C3068" s="19"/>
      <c r="D3068" s="19"/>
      <c r="E3068" s="19"/>
      <c r="F3068" s="19"/>
    </row>
    <row r="3069" spans="1:6" ht="15" customHeight="1">
      <c r="A3069" s="19" t="s">
        <v>812</v>
      </c>
      <c r="B3069" s="19"/>
      <c r="C3069" s="19"/>
      <c r="D3069" s="19"/>
      <c r="E3069" s="19"/>
      <c r="F3069" s="19"/>
    </row>
    <row r="3070" spans="1:6" ht="15" customHeight="1">
      <c r="A3070" s="19" t="s">
        <v>813</v>
      </c>
      <c r="B3070" s="19"/>
      <c r="C3070" s="19"/>
      <c r="D3070" s="19"/>
      <c r="E3070" s="19"/>
      <c r="F3070" s="19"/>
    </row>
    <row r="3071" spans="1:6" ht="15" customHeight="1">
      <c r="A3071" s="19" t="s">
        <v>814</v>
      </c>
      <c r="B3071" s="19"/>
      <c r="C3071" s="19"/>
      <c r="D3071" s="19"/>
      <c r="E3071" s="19"/>
      <c r="F3071" s="19"/>
    </row>
    <row r="3072" spans="1:6" ht="15" customHeight="1">
      <c r="A3072" s="19" t="s">
        <v>815</v>
      </c>
      <c r="B3072" s="19"/>
      <c r="C3072" s="19"/>
      <c r="D3072" s="19"/>
      <c r="E3072" s="19"/>
      <c r="F3072" s="19"/>
    </row>
    <row r="3073" spans="1:6" ht="15" customHeight="1">
      <c r="A3073" s="19" t="s">
        <v>179</v>
      </c>
      <c r="B3073" s="19"/>
      <c r="C3073" s="19"/>
      <c r="D3073" s="19"/>
      <c r="E3073" s="19"/>
      <c r="F3073" s="19"/>
    </row>
    <row r="3074" spans="1:6" ht="15" customHeight="1">
      <c r="A3074" s="19" t="s">
        <v>181</v>
      </c>
      <c r="B3074" s="19"/>
      <c r="C3074" s="19"/>
      <c r="D3074" s="19"/>
      <c r="E3074" s="19"/>
      <c r="F3074" s="19"/>
    </row>
    <row r="3075" spans="1:6" ht="15" customHeight="1">
      <c r="A3075" s="19" t="s">
        <v>450</v>
      </c>
      <c r="B3075" s="19"/>
      <c r="C3075" s="19"/>
      <c r="D3075" s="19"/>
      <c r="E3075" s="19"/>
      <c r="F3075" s="19"/>
    </row>
    <row r="3076" spans="1:6" ht="15" customHeight="1">
      <c r="A3076" s="19" t="s">
        <v>185</v>
      </c>
      <c r="B3076" s="19"/>
      <c r="C3076" s="19"/>
      <c r="D3076" s="19"/>
      <c r="E3076" s="19"/>
      <c r="F3076" s="19"/>
    </row>
    <row r="3077" spans="1:6" ht="15" customHeight="1">
      <c r="A3077" s="19" t="s">
        <v>187</v>
      </c>
      <c r="B3077" s="19"/>
      <c r="C3077" s="19"/>
      <c r="D3077" s="19"/>
      <c r="E3077" s="19"/>
      <c r="F3077" s="19"/>
    </row>
    <row r="3078" spans="1:6" ht="15" customHeight="1">
      <c r="A3078" s="19" t="s">
        <v>406</v>
      </c>
      <c r="B3078" s="19"/>
      <c r="C3078" s="19"/>
      <c r="D3078" s="19"/>
      <c r="E3078" s="19"/>
      <c r="F3078" s="19"/>
    </row>
    <row r="3079" spans="1:6" ht="15" customHeight="1">
      <c r="A3079" s="19" t="s">
        <v>407</v>
      </c>
      <c r="B3079" s="19"/>
      <c r="C3079" s="19"/>
      <c r="D3079" s="19"/>
      <c r="E3079" s="19"/>
      <c r="F3079" s="19"/>
    </row>
    <row r="3080" spans="1:6" ht="15" customHeight="1">
      <c r="A3080" s="19" t="s">
        <v>192</v>
      </c>
      <c r="B3080" s="19"/>
      <c r="C3080" s="19"/>
      <c r="D3080" s="19"/>
      <c r="E3080" s="19"/>
      <c r="F3080" s="19"/>
    </row>
    <row r="3081" spans="1:6" ht="15" customHeight="1">
      <c r="A3081" s="19" t="s">
        <v>194</v>
      </c>
      <c r="B3081" s="19"/>
      <c r="C3081" s="19"/>
      <c r="D3081" s="19"/>
      <c r="E3081" s="19"/>
      <c r="F3081" s="19"/>
    </row>
    <row r="3082" spans="1:6" ht="15" customHeight="1">
      <c r="A3082" s="19" t="s">
        <v>272</v>
      </c>
      <c r="B3082" s="19"/>
      <c r="C3082" s="19"/>
      <c r="D3082" s="19"/>
      <c r="E3082" s="19"/>
      <c r="F3082" s="19"/>
    </row>
    <row r="3083" spans="1:6" ht="15" customHeight="1">
      <c r="A3083" s="19" t="s">
        <v>273</v>
      </c>
      <c r="B3083" s="19"/>
      <c r="C3083" s="19"/>
      <c r="D3083" s="19"/>
      <c r="E3083" s="19"/>
      <c r="F3083" s="19"/>
    </row>
    <row r="3084" spans="1:6" ht="15" customHeight="1">
      <c r="A3084" s="19" t="s">
        <v>258</v>
      </c>
      <c r="B3084" s="19"/>
      <c r="C3084" s="19"/>
      <c r="D3084" s="19"/>
      <c r="E3084" s="19"/>
      <c r="F3084" s="19"/>
    </row>
    <row r="3085" spans="1:6" ht="15" customHeight="1">
      <c r="A3085" s="19" t="s">
        <v>259</v>
      </c>
      <c r="B3085" s="19"/>
      <c r="C3085" s="19"/>
      <c r="D3085" s="19"/>
      <c r="E3085" s="19"/>
      <c r="F3085" s="19"/>
    </row>
    <row r="3086" spans="1:6" ht="15" customHeight="1">
      <c r="A3086" s="19" t="s">
        <v>237</v>
      </c>
      <c r="B3086" s="19"/>
      <c r="C3086" s="19"/>
      <c r="D3086" s="19"/>
      <c r="E3086" s="19"/>
      <c r="F3086" s="19"/>
    </row>
    <row r="3087" spans="1:6" ht="15" customHeight="1">
      <c r="A3087" s="19" t="s">
        <v>238</v>
      </c>
      <c r="B3087" s="19"/>
      <c r="C3087" s="19"/>
      <c r="D3087" s="19"/>
      <c r="E3087" s="19"/>
      <c r="F3087" s="19"/>
    </row>
    <row r="3088" spans="1:6" ht="15" customHeight="1">
      <c r="A3088" s="19" t="s">
        <v>205</v>
      </c>
      <c r="B3088" s="19"/>
      <c r="C3088" s="19"/>
      <c r="D3088" s="19"/>
      <c r="E3088" s="19"/>
      <c r="F3088" s="19"/>
    </row>
    <row r="3089" spans="1:6" ht="15" customHeight="1">
      <c r="A3089" s="19" t="s">
        <v>590</v>
      </c>
      <c r="B3089" s="19"/>
      <c r="C3089" s="19"/>
      <c r="D3089" s="19"/>
      <c r="E3089" s="19"/>
      <c r="F3089" s="19"/>
    </row>
    <row r="3090" spans="1:6" ht="15" customHeight="1">
      <c r="A3090" s="19" t="s">
        <v>209</v>
      </c>
      <c r="B3090" s="19"/>
      <c r="C3090" s="19"/>
      <c r="D3090" s="19"/>
      <c r="E3090" s="19"/>
      <c r="F3090" s="19"/>
    </row>
    <row r="3091" spans="1:6" ht="15" customHeight="1">
      <c r="A3091" s="19" t="s">
        <v>211</v>
      </c>
      <c r="B3091" s="19"/>
      <c r="C3091" s="19"/>
      <c r="D3091" s="19"/>
      <c r="E3091" s="19"/>
      <c r="F3091" s="19"/>
    </row>
    <row r="3092" spans="1:6" ht="15" customHeight="1">
      <c r="A3092" s="19" t="s">
        <v>239</v>
      </c>
      <c r="B3092" s="19"/>
      <c r="C3092" s="19"/>
      <c r="D3092" s="19"/>
      <c r="E3092" s="19"/>
      <c r="F3092" s="19"/>
    </row>
    <row r="3093" spans="1:6" ht="15" customHeight="1">
      <c r="A3093" s="19" t="s">
        <v>240</v>
      </c>
      <c r="B3093" s="19"/>
      <c r="C3093" s="19"/>
      <c r="D3093" s="19"/>
      <c r="E3093" s="19"/>
      <c r="F3093" s="19"/>
    </row>
    <row r="3094" spans="1:6" ht="15" customHeight="1">
      <c r="A3094" s="19" t="s">
        <v>816</v>
      </c>
      <c r="B3094" s="19"/>
      <c r="C3094" s="19"/>
      <c r="D3094" s="19"/>
      <c r="E3094" s="19"/>
      <c r="F3094" s="19"/>
    </row>
    <row r="3095" spans="1:6" ht="15" customHeight="1">
      <c r="A3095" s="19" t="s">
        <v>817</v>
      </c>
      <c r="B3095" s="19"/>
      <c r="C3095" s="19"/>
      <c r="D3095" s="19"/>
      <c r="E3095" s="19"/>
      <c r="F3095" s="19"/>
    </row>
    <row r="3096" spans="1:6" ht="15" customHeight="1">
      <c r="A3096" s="19" t="s">
        <v>725</v>
      </c>
      <c r="B3096" s="19"/>
      <c r="C3096" s="19"/>
      <c r="D3096" s="19"/>
      <c r="E3096" s="19"/>
      <c r="F3096" s="19"/>
    </row>
    <row r="3097" spans="1:6" ht="15" customHeight="1">
      <c r="A3097" s="19" t="s">
        <v>279</v>
      </c>
      <c r="B3097" s="19"/>
      <c r="C3097" s="19"/>
      <c r="D3097" s="19"/>
      <c r="E3097" s="19"/>
      <c r="F3097" s="19"/>
    </row>
    <row r="3098" spans="1:6" ht="15" customHeight="1">
      <c r="A3098" s="19" t="s">
        <v>144</v>
      </c>
      <c r="B3098" s="19"/>
      <c r="C3098" s="19"/>
      <c r="D3098" s="19"/>
      <c r="E3098" s="19"/>
      <c r="F3098" s="19"/>
    </row>
    <row r="3099" spans="1:6" ht="15" customHeight="1">
      <c r="A3099" s="19" t="s">
        <v>222</v>
      </c>
      <c r="B3099" s="19"/>
      <c r="C3099" s="19"/>
      <c r="D3099" s="19"/>
      <c r="E3099" s="19"/>
      <c r="F3099" s="19"/>
    </row>
    <row r="3100" spans="1:6" ht="15" customHeight="1">
      <c r="A3100" s="19" t="s">
        <v>223</v>
      </c>
      <c r="B3100" s="19"/>
      <c r="C3100" s="19"/>
      <c r="D3100" s="19"/>
      <c r="E3100" s="19"/>
      <c r="F3100" s="19"/>
    </row>
    <row r="3101" spans="1:6" ht="15" customHeight="1">
      <c r="A3101" s="19" t="s">
        <v>753</v>
      </c>
      <c r="B3101" s="19"/>
      <c r="C3101" s="19"/>
      <c r="D3101" s="19"/>
      <c r="E3101" s="19"/>
      <c r="F3101" s="19"/>
    </row>
    <row r="3102" spans="1:6" ht="15" customHeight="1">
      <c r="A3102" s="19" t="s">
        <v>740</v>
      </c>
      <c r="B3102" s="19"/>
      <c r="C3102" s="19"/>
      <c r="D3102" s="19"/>
      <c r="E3102" s="19"/>
      <c r="F3102" s="19"/>
    </row>
    <row r="3103" spans="1:6" ht="15" customHeight="1">
      <c r="A3103" s="19" t="s">
        <v>535</v>
      </c>
      <c r="B3103" s="19"/>
      <c r="C3103" s="19"/>
      <c r="D3103" s="19"/>
      <c r="E3103" s="19"/>
      <c r="F3103" s="19"/>
    </row>
    <row r="3104" spans="1:6" ht="15" customHeight="1">
      <c r="A3104" s="19" t="s">
        <v>416</v>
      </c>
      <c r="B3104" s="19"/>
      <c r="C3104" s="19"/>
      <c r="D3104" s="19"/>
      <c r="E3104" s="19"/>
      <c r="F3104" s="19"/>
    </row>
    <row r="3105" spans="1:6" ht="15" customHeight="1">
      <c r="A3105" s="19" t="s">
        <v>438</v>
      </c>
      <c r="B3105" s="19"/>
      <c r="C3105" s="19"/>
      <c r="D3105" s="19"/>
      <c r="E3105" s="19"/>
      <c r="F3105" s="19"/>
    </row>
    <row r="3106" spans="1:6" ht="15" customHeight="1">
      <c r="A3106" s="19" t="s">
        <v>818</v>
      </c>
      <c r="B3106" s="19"/>
      <c r="C3106" s="19"/>
      <c r="D3106" s="19"/>
      <c r="E3106" s="19"/>
      <c r="F3106" s="19"/>
    </row>
    <row r="3107" spans="1:6" ht="15" customHeight="1">
      <c r="A3107" s="19" t="s">
        <v>287</v>
      </c>
      <c r="B3107" s="19"/>
      <c r="C3107" s="19"/>
      <c r="D3107" s="19"/>
      <c r="E3107" s="19"/>
      <c r="F3107" s="19"/>
    </row>
    <row r="3108" spans="1:6" ht="15" customHeight="1">
      <c r="A3108" s="19" t="s">
        <v>754</v>
      </c>
      <c r="B3108" s="19"/>
      <c r="C3108" s="19"/>
      <c r="D3108" s="19"/>
      <c r="E3108" s="19"/>
      <c r="F3108" s="19"/>
    </row>
    <row r="3109" spans="1:6" ht="15" customHeight="1">
      <c r="A3109" s="19" t="s">
        <v>439</v>
      </c>
      <c r="B3109" s="19"/>
      <c r="C3109" s="19"/>
      <c r="D3109" s="19"/>
      <c r="E3109" s="19"/>
      <c r="F3109" s="19"/>
    </row>
    <row r="3110" spans="1:6" ht="15" customHeight="1">
      <c r="A3110" s="19" t="s">
        <v>819</v>
      </c>
      <c r="B3110" s="19"/>
      <c r="C3110" s="19"/>
      <c r="D3110" s="19"/>
      <c r="E3110" s="19"/>
      <c r="F3110" s="19"/>
    </row>
    <row r="3111" spans="1:6" ht="15" customHeight="1">
      <c r="A3111" s="19" t="s">
        <v>820</v>
      </c>
      <c r="B3111" s="19"/>
      <c r="C3111" s="19"/>
      <c r="D3111" s="19"/>
      <c r="E3111" s="19"/>
      <c r="F3111" s="19"/>
    </row>
    <row r="3112" spans="1:6" ht="15" customHeight="1">
      <c r="A3112" s="19" t="s">
        <v>821</v>
      </c>
      <c r="B3112" s="19"/>
      <c r="C3112" s="19"/>
      <c r="D3112" s="19"/>
      <c r="E3112" s="19"/>
      <c r="F3112" s="19"/>
    </row>
    <row r="3113" spans="1:6" ht="15" customHeight="1">
      <c r="A3113" s="19" t="s">
        <v>177</v>
      </c>
      <c r="B3113" s="19"/>
      <c r="C3113" s="19"/>
      <c r="D3113" s="19"/>
      <c r="E3113" s="19"/>
      <c r="F3113" s="19"/>
    </row>
    <row r="3114" spans="1:6" ht="15" customHeight="1">
      <c r="A3114" s="19" t="s">
        <v>179</v>
      </c>
      <c r="B3114" s="19"/>
      <c r="C3114" s="19"/>
      <c r="D3114" s="19"/>
      <c r="E3114" s="19"/>
      <c r="F3114" s="19"/>
    </row>
    <row r="3115" spans="1:6" ht="15" customHeight="1">
      <c r="A3115" s="19" t="s">
        <v>181</v>
      </c>
      <c r="B3115" s="19"/>
      <c r="C3115" s="19"/>
      <c r="D3115" s="19"/>
      <c r="E3115" s="19"/>
      <c r="F3115" s="19"/>
    </row>
    <row r="3116" spans="1:6" ht="15" customHeight="1">
      <c r="A3116" s="19" t="s">
        <v>183</v>
      </c>
      <c r="B3116" s="19"/>
      <c r="C3116" s="19"/>
      <c r="D3116" s="19"/>
      <c r="E3116" s="19"/>
      <c r="F3116" s="19"/>
    </row>
    <row r="3117" spans="1:6" ht="15" customHeight="1">
      <c r="A3117" s="19" t="s">
        <v>185</v>
      </c>
      <c r="B3117" s="19"/>
      <c r="C3117" s="19"/>
      <c r="D3117" s="19"/>
      <c r="E3117" s="19"/>
      <c r="F3117" s="19"/>
    </row>
    <row r="3118" spans="1:6" ht="15" customHeight="1">
      <c r="A3118" s="19" t="s">
        <v>187</v>
      </c>
      <c r="B3118" s="19"/>
      <c r="C3118" s="19"/>
      <c r="D3118" s="19"/>
      <c r="E3118" s="19"/>
      <c r="F3118" s="19"/>
    </row>
    <row r="3119" spans="1:6" ht="15" customHeight="1">
      <c r="A3119" s="19" t="s">
        <v>406</v>
      </c>
      <c r="B3119" s="19"/>
      <c r="C3119" s="19"/>
      <c r="D3119" s="19"/>
      <c r="E3119" s="19"/>
      <c r="F3119" s="19"/>
    </row>
    <row r="3120" spans="1:6" ht="15" customHeight="1">
      <c r="A3120" s="19" t="s">
        <v>407</v>
      </c>
      <c r="B3120" s="19"/>
      <c r="C3120" s="19"/>
      <c r="D3120" s="19"/>
      <c r="E3120" s="19"/>
      <c r="F3120" s="19"/>
    </row>
    <row r="3121" spans="1:6" ht="15" customHeight="1">
      <c r="A3121" s="19" t="s">
        <v>330</v>
      </c>
      <c r="B3121" s="19"/>
      <c r="C3121" s="19"/>
      <c r="D3121" s="19"/>
      <c r="E3121" s="19"/>
      <c r="F3121" s="19"/>
    </row>
    <row r="3122" spans="1:6" ht="15" customHeight="1">
      <c r="A3122" s="19" t="s">
        <v>331</v>
      </c>
      <c r="B3122" s="19"/>
      <c r="C3122" s="19"/>
      <c r="D3122" s="19"/>
      <c r="E3122" s="19"/>
      <c r="F3122" s="19"/>
    </row>
    <row r="3123" spans="1:6" ht="15" customHeight="1">
      <c r="A3123" s="19" t="s">
        <v>195</v>
      </c>
      <c r="B3123" s="19"/>
      <c r="C3123" s="19"/>
      <c r="D3123" s="19"/>
      <c r="E3123" s="19"/>
      <c r="F3123" s="19"/>
    </row>
    <row r="3124" spans="1:6" ht="15" customHeight="1">
      <c r="A3124" s="19" t="s">
        <v>197</v>
      </c>
      <c r="B3124" s="19"/>
      <c r="C3124" s="19"/>
      <c r="D3124" s="19"/>
      <c r="E3124" s="19"/>
      <c r="F3124" s="19"/>
    </row>
    <row r="3125" spans="1:6" ht="15" customHeight="1">
      <c r="A3125" s="19" t="s">
        <v>274</v>
      </c>
      <c r="B3125" s="19"/>
      <c r="C3125" s="19"/>
      <c r="D3125" s="19"/>
      <c r="E3125" s="19"/>
      <c r="F3125" s="19"/>
    </row>
    <row r="3126" spans="1:6" ht="15" customHeight="1">
      <c r="A3126" s="19" t="s">
        <v>275</v>
      </c>
      <c r="B3126" s="19"/>
      <c r="C3126" s="19"/>
      <c r="D3126" s="19"/>
      <c r="E3126" s="19"/>
      <c r="F3126" s="19"/>
    </row>
    <row r="3127" spans="1:6" ht="15" customHeight="1">
      <c r="A3127" s="19" t="s">
        <v>237</v>
      </c>
      <c r="B3127" s="19"/>
      <c r="C3127" s="19"/>
      <c r="D3127" s="19"/>
      <c r="E3127" s="19"/>
      <c r="F3127" s="19"/>
    </row>
    <row r="3128" spans="1:6" ht="15" customHeight="1">
      <c r="A3128" s="19" t="s">
        <v>238</v>
      </c>
      <c r="B3128" s="19"/>
      <c r="C3128" s="19"/>
      <c r="D3128" s="19"/>
      <c r="E3128" s="19"/>
      <c r="F3128" s="19"/>
    </row>
    <row r="3129" spans="1:6" ht="15" customHeight="1">
      <c r="A3129" s="19" t="s">
        <v>205</v>
      </c>
      <c r="B3129" s="19"/>
      <c r="C3129" s="19"/>
      <c r="D3129" s="19"/>
      <c r="E3129" s="19"/>
      <c r="F3129" s="19"/>
    </row>
    <row r="3130" spans="1:6" ht="15" customHeight="1">
      <c r="A3130" s="19" t="s">
        <v>822</v>
      </c>
      <c r="B3130" s="19"/>
      <c r="C3130" s="19"/>
      <c r="D3130" s="19"/>
      <c r="E3130" s="19"/>
      <c r="F3130" s="19"/>
    </row>
    <row r="3131" spans="1:6" ht="15" customHeight="1">
      <c r="A3131" s="19" t="s">
        <v>209</v>
      </c>
      <c r="B3131" s="19"/>
      <c r="C3131" s="19"/>
      <c r="D3131" s="19"/>
      <c r="E3131" s="19"/>
      <c r="F3131" s="19"/>
    </row>
    <row r="3132" spans="1:6" ht="15" customHeight="1">
      <c r="A3132" s="19" t="s">
        <v>211</v>
      </c>
      <c r="B3132" s="19"/>
      <c r="C3132" s="19"/>
      <c r="D3132" s="19"/>
      <c r="E3132" s="19"/>
      <c r="F3132" s="19"/>
    </row>
    <row r="3133" spans="1:6" ht="15" customHeight="1">
      <c r="A3133" s="19" t="s">
        <v>239</v>
      </c>
      <c r="B3133" s="19"/>
      <c r="C3133" s="19"/>
      <c r="D3133" s="19"/>
      <c r="E3133" s="19"/>
      <c r="F3133" s="19"/>
    </row>
    <row r="3134" spans="1:6" ht="15" customHeight="1">
      <c r="A3134" s="19" t="s">
        <v>240</v>
      </c>
      <c r="B3134" s="19"/>
      <c r="C3134" s="19"/>
      <c r="D3134" s="19"/>
      <c r="E3134" s="19"/>
      <c r="F3134" s="19"/>
    </row>
    <row r="3135" spans="1:6" ht="15" customHeight="1">
      <c r="A3135" s="19" t="s">
        <v>823</v>
      </c>
      <c r="B3135" s="19"/>
      <c r="C3135" s="19"/>
      <c r="D3135" s="19"/>
      <c r="E3135" s="19"/>
      <c r="F3135" s="19"/>
    </row>
    <row r="3136" spans="1:6" ht="15" customHeight="1">
      <c r="A3136" s="19" t="s">
        <v>824</v>
      </c>
      <c r="B3136" s="19"/>
      <c r="C3136" s="19"/>
      <c r="D3136" s="19"/>
      <c r="E3136" s="19"/>
      <c r="F3136" s="19"/>
    </row>
    <row r="3137" spans="1:6" ht="15" customHeight="1">
      <c r="A3137" s="19" t="s">
        <v>398</v>
      </c>
      <c r="B3137" s="19"/>
      <c r="C3137" s="19"/>
      <c r="D3137" s="19"/>
      <c r="E3137" s="19"/>
      <c r="F3137" s="19"/>
    </row>
    <row r="3138" spans="1:6" ht="15" customHeight="1">
      <c r="A3138" s="19" t="s">
        <v>346</v>
      </c>
      <c r="B3138" s="19"/>
      <c r="C3138" s="19"/>
      <c r="D3138" s="19"/>
      <c r="E3138" s="19"/>
      <c r="F3138" s="19"/>
    </row>
    <row r="3139" spans="1:6" ht="15" customHeight="1">
      <c r="A3139" s="19" t="s">
        <v>356</v>
      </c>
      <c r="B3139" s="19"/>
      <c r="C3139" s="19"/>
      <c r="D3139" s="19"/>
      <c r="E3139" s="19"/>
      <c r="F3139" s="19"/>
    </row>
    <row r="3140" spans="1:6" ht="15" customHeight="1">
      <c r="A3140" s="19" t="s">
        <v>222</v>
      </c>
      <c r="B3140" s="19"/>
      <c r="C3140" s="19"/>
      <c r="D3140" s="19"/>
      <c r="E3140" s="19"/>
      <c r="F3140" s="19"/>
    </row>
    <row r="3141" spans="1:6" ht="15" customHeight="1">
      <c r="A3141" s="19" t="s">
        <v>223</v>
      </c>
      <c r="B3141" s="19"/>
      <c r="C3141" s="19"/>
      <c r="D3141" s="19"/>
      <c r="E3141" s="19"/>
      <c r="F3141" s="19"/>
    </row>
    <row r="3142" spans="1:6" ht="15" customHeight="1">
      <c r="A3142" s="19" t="s">
        <v>246</v>
      </c>
      <c r="B3142" s="19"/>
      <c r="C3142" s="19"/>
      <c r="D3142" s="19"/>
      <c r="E3142" s="19"/>
      <c r="F3142" s="19"/>
    </row>
    <row r="3143" spans="1:6" ht="15" customHeight="1">
      <c r="A3143" s="19" t="s">
        <v>740</v>
      </c>
      <c r="B3143" s="19"/>
      <c r="C3143" s="19"/>
      <c r="D3143" s="19"/>
      <c r="E3143" s="19"/>
      <c r="F3143" s="19"/>
    </row>
    <row r="3144" spans="1:6" ht="15" customHeight="1">
      <c r="A3144" s="19" t="s">
        <v>283</v>
      </c>
      <c r="B3144" s="19"/>
      <c r="C3144" s="19"/>
      <c r="D3144" s="19"/>
      <c r="E3144" s="19"/>
      <c r="F3144" s="19"/>
    </row>
    <row r="3145" spans="1:6" ht="15" customHeight="1">
      <c r="A3145" s="19" t="s">
        <v>437</v>
      </c>
      <c r="B3145" s="19"/>
      <c r="C3145" s="19"/>
      <c r="D3145" s="19"/>
      <c r="E3145" s="19"/>
      <c r="F3145" s="19"/>
    </row>
    <row r="3146" spans="1:6" ht="15" customHeight="1">
      <c r="A3146" s="19" t="s">
        <v>417</v>
      </c>
      <c r="B3146" s="19"/>
      <c r="C3146" s="19"/>
      <c r="D3146" s="19"/>
      <c r="E3146" s="19"/>
      <c r="F3146" s="19"/>
    </row>
    <row r="3147" spans="1:6" ht="15" customHeight="1">
      <c r="A3147" s="19" t="s">
        <v>286</v>
      </c>
      <c r="B3147" s="19"/>
      <c r="C3147" s="19"/>
      <c r="D3147" s="19"/>
      <c r="E3147" s="19"/>
      <c r="F3147" s="19"/>
    </row>
    <row r="3148" spans="1:6" ht="15" customHeight="1">
      <c r="A3148" s="19" t="s">
        <v>287</v>
      </c>
      <c r="B3148" s="19"/>
      <c r="C3148" s="19"/>
      <c r="D3148" s="19"/>
      <c r="E3148" s="19"/>
      <c r="F3148" s="19"/>
    </row>
    <row r="3149" spans="1:6" ht="15" customHeight="1">
      <c r="A3149" s="19" t="s">
        <v>268</v>
      </c>
      <c r="B3149" s="19"/>
      <c r="C3149" s="19"/>
      <c r="D3149" s="19"/>
      <c r="E3149" s="19"/>
      <c r="F3149" s="19"/>
    </row>
    <row r="3150" spans="1:6" ht="15" customHeight="1">
      <c r="A3150" s="19" t="s">
        <v>229</v>
      </c>
      <c r="B3150" s="19"/>
      <c r="C3150" s="19"/>
      <c r="D3150" s="19"/>
      <c r="E3150" s="19"/>
      <c r="F3150" s="19"/>
    </row>
    <row r="3151" spans="1:6" ht="15" customHeight="1">
      <c r="A3151" s="19" t="s">
        <v>825</v>
      </c>
      <c r="B3151" s="19"/>
      <c r="C3151" s="19"/>
      <c r="D3151" s="19"/>
      <c r="E3151" s="19"/>
      <c r="F3151" s="19"/>
    </row>
    <row r="3152" spans="1:6" ht="15" customHeight="1">
      <c r="A3152" s="19" t="s">
        <v>826</v>
      </c>
      <c r="B3152" s="19"/>
      <c r="C3152" s="19"/>
      <c r="D3152" s="19"/>
      <c r="E3152" s="19"/>
      <c r="F3152" s="19"/>
    </row>
    <row r="3153" spans="1:6" ht="15" customHeight="1">
      <c r="A3153" s="19" t="s">
        <v>827</v>
      </c>
      <c r="B3153" s="19"/>
      <c r="C3153" s="19"/>
      <c r="D3153" s="19"/>
      <c r="E3153" s="19"/>
      <c r="F3153" s="19"/>
    </row>
    <row r="3154" spans="1:6" ht="15" customHeight="1">
      <c r="A3154" s="19" t="s">
        <v>177</v>
      </c>
      <c r="B3154" s="19"/>
      <c r="C3154" s="19"/>
      <c r="D3154" s="19"/>
      <c r="E3154" s="19"/>
      <c r="F3154" s="19"/>
    </row>
    <row r="3155" spans="1:6" ht="15" customHeight="1">
      <c r="A3155" s="19" t="s">
        <v>179</v>
      </c>
      <c r="B3155" s="19"/>
      <c r="C3155" s="19"/>
      <c r="D3155" s="19"/>
      <c r="E3155" s="19"/>
      <c r="F3155" s="19"/>
    </row>
    <row r="3156" spans="1:6" ht="15" customHeight="1">
      <c r="A3156" s="19" t="s">
        <v>181</v>
      </c>
      <c r="B3156" s="19"/>
      <c r="C3156" s="19"/>
      <c r="D3156" s="19"/>
      <c r="E3156" s="19"/>
      <c r="F3156" s="19"/>
    </row>
    <row r="3157" spans="1:6" ht="15" customHeight="1">
      <c r="A3157" s="19" t="s">
        <v>828</v>
      </c>
      <c r="B3157" s="19"/>
      <c r="C3157" s="19"/>
      <c r="D3157" s="19"/>
      <c r="E3157" s="19"/>
      <c r="F3157" s="19"/>
    </row>
    <row r="3158" spans="1:6" ht="15" customHeight="1">
      <c r="A3158" s="19" t="s">
        <v>185</v>
      </c>
      <c r="B3158" s="19"/>
      <c r="C3158" s="19"/>
      <c r="D3158" s="19"/>
      <c r="E3158" s="19"/>
      <c r="F3158" s="19"/>
    </row>
    <row r="3159" spans="1:6" ht="15" customHeight="1">
      <c r="A3159" s="19" t="s">
        <v>187</v>
      </c>
      <c r="B3159" s="19"/>
      <c r="C3159" s="19"/>
      <c r="D3159" s="19"/>
      <c r="E3159" s="19"/>
      <c r="F3159" s="19"/>
    </row>
    <row r="3160" spans="1:6" ht="15" customHeight="1">
      <c r="A3160" s="19" t="s">
        <v>363</v>
      </c>
      <c r="B3160" s="19"/>
      <c r="C3160" s="19"/>
      <c r="D3160" s="19"/>
      <c r="E3160" s="19"/>
      <c r="F3160" s="19"/>
    </row>
    <row r="3161" spans="1:6" ht="15" customHeight="1">
      <c r="A3161" s="19" t="s">
        <v>364</v>
      </c>
      <c r="B3161" s="19"/>
      <c r="C3161" s="19"/>
      <c r="D3161" s="19"/>
      <c r="E3161" s="19"/>
      <c r="F3161" s="19"/>
    </row>
    <row r="3162" spans="1:6" ht="15" customHeight="1">
      <c r="A3162" s="19" t="s">
        <v>256</v>
      </c>
      <c r="B3162" s="19"/>
      <c r="C3162" s="19"/>
      <c r="D3162" s="19"/>
      <c r="E3162" s="19"/>
      <c r="F3162" s="19"/>
    </row>
    <row r="3163" spans="1:6" ht="15" customHeight="1">
      <c r="A3163" s="19" t="s">
        <v>257</v>
      </c>
      <c r="B3163" s="19"/>
      <c r="C3163" s="19"/>
      <c r="D3163" s="19"/>
      <c r="E3163" s="19"/>
      <c r="F3163" s="19"/>
    </row>
    <row r="3164" spans="1:6" ht="15" customHeight="1">
      <c r="A3164" s="19" t="s">
        <v>195</v>
      </c>
      <c r="B3164" s="19"/>
      <c r="C3164" s="19"/>
      <c r="D3164" s="19"/>
      <c r="E3164" s="19"/>
      <c r="F3164" s="19"/>
    </row>
    <row r="3165" spans="1:6" ht="15" customHeight="1">
      <c r="A3165" s="19" t="s">
        <v>197</v>
      </c>
      <c r="B3165" s="19"/>
      <c r="C3165" s="19"/>
      <c r="D3165" s="19"/>
      <c r="E3165" s="19"/>
      <c r="F3165" s="19"/>
    </row>
    <row r="3166" spans="1:6" ht="15" customHeight="1">
      <c r="A3166" s="19" t="s">
        <v>258</v>
      </c>
      <c r="B3166" s="19"/>
      <c r="C3166" s="19"/>
      <c r="D3166" s="19"/>
      <c r="E3166" s="19"/>
      <c r="F3166" s="19"/>
    </row>
    <row r="3167" spans="1:6" ht="15" customHeight="1">
      <c r="A3167" s="19" t="s">
        <v>259</v>
      </c>
      <c r="B3167" s="19"/>
      <c r="C3167" s="19"/>
      <c r="D3167" s="19"/>
      <c r="E3167" s="19"/>
      <c r="F3167" s="19"/>
    </row>
    <row r="3168" spans="1:6" ht="15" customHeight="1">
      <c r="A3168" s="19" t="s">
        <v>237</v>
      </c>
      <c r="B3168" s="19"/>
      <c r="C3168" s="19"/>
      <c r="D3168" s="19"/>
      <c r="E3168" s="19"/>
      <c r="F3168" s="19"/>
    </row>
    <row r="3169" spans="1:6" ht="15" customHeight="1">
      <c r="A3169" s="19" t="s">
        <v>238</v>
      </c>
      <c r="B3169" s="19"/>
      <c r="C3169" s="19"/>
      <c r="D3169" s="19"/>
      <c r="E3169" s="19"/>
      <c r="F3169" s="19"/>
    </row>
    <row r="3170" spans="1:6" ht="15" customHeight="1">
      <c r="A3170" s="19" t="s">
        <v>205</v>
      </c>
      <c r="B3170" s="19"/>
      <c r="C3170" s="19"/>
      <c r="D3170" s="19"/>
      <c r="E3170" s="19"/>
      <c r="F3170" s="19"/>
    </row>
    <row r="3171" spans="1:6" ht="15" customHeight="1">
      <c r="A3171" s="19" t="s">
        <v>299</v>
      </c>
      <c r="B3171" s="19"/>
      <c r="C3171" s="19"/>
      <c r="D3171" s="19"/>
      <c r="E3171" s="19"/>
      <c r="F3171" s="19"/>
    </row>
    <row r="3172" spans="1:6" ht="15" customHeight="1">
      <c r="A3172" s="19" t="s">
        <v>209</v>
      </c>
      <c r="B3172" s="19"/>
      <c r="C3172" s="19"/>
      <c r="D3172" s="19"/>
      <c r="E3172" s="19"/>
      <c r="F3172" s="19"/>
    </row>
    <row r="3173" spans="1:6" ht="15" customHeight="1">
      <c r="A3173" s="19" t="s">
        <v>211</v>
      </c>
      <c r="B3173" s="19"/>
      <c r="C3173" s="19"/>
      <c r="D3173" s="19"/>
      <c r="E3173" s="19"/>
      <c r="F3173" s="19"/>
    </row>
    <row r="3174" spans="1:6" ht="15" customHeight="1">
      <c r="A3174" s="19" t="s">
        <v>366</v>
      </c>
      <c r="B3174" s="19"/>
      <c r="C3174" s="19"/>
      <c r="D3174" s="19"/>
      <c r="E3174" s="19"/>
      <c r="F3174" s="19"/>
    </row>
    <row r="3175" spans="1:6" ht="15" customHeight="1">
      <c r="A3175" s="19" t="s">
        <v>431</v>
      </c>
      <c r="B3175" s="19"/>
      <c r="C3175" s="19"/>
      <c r="D3175" s="19"/>
      <c r="E3175" s="19"/>
      <c r="F3175" s="19"/>
    </row>
    <row r="3176" spans="1:6" ht="15" customHeight="1">
      <c r="A3176" s="19" t="s">
        <v>829</v>
      </c>
      <c r="B3176" s="19"/>
      <c r="C3176" s="19"/>
      <c r="D3176" s="19"/>
      <c r="E3176" s="19"/>
      <c r="F3176" s="19"/>
    </row>
    <row r="3177" spans="1:6" ht="15" customHeight="1">
      <c r="A3177" s="19" t="s">
        <v>830</v>
      </c>
      <c r="B3177" s="19"/>
      <c r="C3177" s="19"/>
      <c r="D3177" s="19"/>
      <c r="E3177" s="19"/>
      <c r="F3177" s="19"/>
    </row>
    <row r="3178" spans="1:6" ht="15" customHeight="1">
      <c r="A3178" s="19" t="s">
        <v>303</v>
      </c>
      <c r="B3178" s="19"/>
      <c r="C3178" s="19"/>
      <c r="D3178" s="19"/>
      <c r="E3178" s="19"/>
      <c r="F3178" s="19"/>
    </row>
    <row r="3179" spans="1:6" ht="15" customHeight="1">
      <c r="A3179" s="19" t="s">
        <v>831</v>
      </c>
      <c r="B3179" s="19"/>
      <c r="C3179" s="19"/>
      <c r="D3179" s="19"/>
      <c r="E3179" s="19"/>
      <c r="F3179" s="19"/>
    </row>
    <row r="3180" spans="1:6" ht="15" customHeight="1">
      <c r="A3180" s="19" t="s">
        <v>144</v>
      </c>
      <c r="B3180" s="19"/>
      <c r="C3180" s="19"/>
      <c r="D3180" s="19"/>
      <c r="E3180" s="19"/>
      <c r="F3180" s="19"/>
    </row>
    <row r="3181" spans="1:6" ht="15" customHeight="1">
      <c r="A3181" s="19" t="s">
        <v>280</v>
      </c>
      <c r="B3181" s="19"/>
      <c r="C3181" s="19"/>
      <c r="D3181" s="19"/>
      <c r="E3181" s="19"/>
      <c r="F3181" s="19"/>
    </row>
    <row r="3182" spans="1:6" ht="15" customHeight="1">
      <c r="A3182" s="19" t="s">
        <v>223</v>
      </c>
      <c r="B3182" s="19"/>
      <c r="C3182" s="19"/>
      <c r="D3182" s="19"/>
      <c r="E3182" s="19"/>
      <c r="F3182" s="19"/>
    </row>
    <row r="3183" spans="1:6" ht="15" customHeight="1">
      <c r="A3183" s="19" t="s">
        <v>832</v>
      </c>
      <c r="B3183" s="19"/>
      <c r="C3183" s="19"/>
      <c r="D3183" s="19"/>
      <c r="E3183" s="19"/>
      <c r="F3183" s="19"/>
    </row>
    <row r="3184" spans="1:6" ht="15" customHeight="1">
      <c r="A3184" s="19" t="s">
        <v>436</v>
      </c>
      <c r="B3184" s="19"/>
      <c r="C3184" s="19"/>
      <c r="D3184" s="19"/>
      <c r="E3184" s="19"/>
      <c r="F3184" s="19"/>
    </row>
    <row r="3185" spans="1:6" ht="15" customHeight="1">
      <c r="A3185" s="19" t="s">
        <v>400</v>
      </c>
      <c r="B3185" s="19"/>
      <c r="C3185" s="19"/>
      <c r="D3185" s="19"/>
      <c r="E3185" s="19"/>
      <c r="F3185" s="19"/>
    </row>
    <row r="3186" spans="1:6" ht="15" customHeight="1">
      <c r="A3186" s="19" t="s">
        <v>833</v>
      </c>
      <c r="B3186" s="19"/>
      <c r="C3186" s="19"/>
      <c r="D3186" s="19"/>
      <c r="E3186" s="19"/>
      <c r="F3186" s="19"/>
    </row>
    <row r="3187" spans="1:6" ht="15" customHeight="1">
      <c r="A3187" s="19" t="s">
        <v>359</v>
      </c>
      <c r="B3187" s="19"/>
      <c r="C3187" s="19"/>
      <c r="D3187" s="19"/>
      <c r="E3187" s="19"/>
      <c r="F3187" s="19"/>
    </row>
    <row r="3188" spans="1:6" ht="15" customHeight="1">
      <c r="A3188" s="19" t="s">
        <v>716</v>
      </c>
      <c r="B3188" s="19"/>
      <c r="C3188" s="19"/>
      <c r="D3188" s="19"/>
      <c r="E3188" s="19"/>
      <c r="F3188" s="19"/>
    </row>
    <row r="3189" spans="1:6" ht="15" customHeight="1">
      <c r="A3189" s="19" t="s">
        <v>287</v>
      </c>
      <c r="B3189" s="19"/>
      <c r="C3189" s="19"/>
      <c r="D3189" s="19"/>
      <c r="E3189" s="19"/>
      <c r="F3189" s="19"/>
    </row>
    <row r="3190" spans="1:6" ht="15" customHeight="1">
      <c r="A3190" s="19" t="s">
        <v>596</v>
      </c>
      <c r="B3190" s="19"/>
      <c r="C3190" s="19"/>
      <c r="D3190" s="19"/>
      <c r="E3190" s="19"/>
      <c r="F3190" s="19"/>
    </row>
    <row r="3191" spans="1:6" ht="15" customHeight="1">
      <c r="A3191" s="19" t="s">
        <v>401</v>
      </c>
      <c r="B3191" s="19"/>
      <c r="C3191" s="19"/>
      <c r="D3191" s="19"/>
      <c r="E3191" s="19"/>
      <c r="F3191" s="19"/>
    </row>
    <row r="3192" spans="1:6" ht="15" customHeight="1">
      <c r="A3192" s="19" t="s">
        <v>834</v>
      </c>
      <c r="B3192" s="19"/>
      <c r="C3192" s="19"/>
      <c r="D3192" s="19"/>
      <c r="E3192" s="19"/>
      <c r="F3192" s="19"/>
    </row>
    <row r="3193" spans="1:6" ht="15" customHeight="1">
      <c r="A3193" s="19" t="s">
        <v>835</v>
      </c>
      <c r="B3193" s="19"/>
      <c r="C3193" s="19"/>
      <c r="D3193" s="19"/>
      <c r="E3193" s="19"/>
      <c r="F3193" s="19"/>
    </row>
    <row r="3194" spans="1:6" ht="15" customHeight="1">
      <c r="A3194" s="19" t="s">
        <v>836</v>
      </c>
      <c r="B3194" s="19"/>
      <c r="C3194" s="19"/>
      <c r="D3194" s="19"/>
      <c r="E3194" s="19"/>
      <c r="F3194" s="19"/>
    </row>
    <row r="3195" spans="1:6" ht="15" customHeight="1">
      <c r="A3195" s="19" t="s">
        <v>572</v>
      </c>
      <c r="B3195" s="19"/>
      <c r="C3195" s="19"/>
      <c r="D3195" s="19"/>
      <c r="E3195" s="19"/>
      <c r="F3195" s="19"/>
    </row>
    <row r="3196" spans="1:6" ht="15" customHeight="1">
      <c r="A3196" s="19" t="s">
        <v>179</v>
      </c>
      <c r="B3196" s="19"/>
      <c r="C3196" s="19"/>
      <c r="D3196" s="19"/>
      <c r="E3196" s="19"/>
      <c r="F3196" s="19"/>
    </row>
    <row r="3197" spans="1:6" ht="15" customHeight="1">
      <c r="A3197" s="19" t="s">
        <v>181</v>
      </c>
      <c r="B3197" s="19"/>
      <c r="C3197" s="19"/>
      <c r="D3197" s="19"/>
      <c r="E3197" s="19"/>
      <c r="F3197" s="19"/>
    </row>
    <row r="3198" spans="1:6" ht="15" customHeight="1">
      <c r="A3198" s="19" t="s">
        <v>645</v>
      </c>
      <c r="B3198" s="19"/>
      <c r="C3198" s="19"/>
      <c r="D3198" s="19"/>
      <c r="E3198" s="19"/>
      <c r="F3198" s="19"/>
    </row>
    <row r="3199" spans="1:6" ht="15" customHeight="1">
      <c r="A3199" s="19" t="s">
        <v>185</v>
      </c>
      <c r="B3199" s="19"/>
      <c r="C3199" s="19"/>
      <c r="D3199" s="19"/>
      <c r="E3199" s="19"/>
      <c r="F3199" s="19"/>
    </row>
    <row r="3200" spans="1:6" ht="15" customHeight="1">
      <c r="A3200" s="19" t="s">
        <v>187</v>
      </c>
      <c r="B3200" s="19"/>
      <c r="C3200" s="19"/>
      <c r="D3200" s="19"/>
      <c r="E3200" s="19"/>
      <c r="F3200" s="19"/>
    </row>
    <row r="3201" spans="1:6" ht="15" customHeight="1">
      <c r="A3201" s="19" t="s">
        <v>406</v>
      </c>
      <c r="B3201" s="19"/>
      <c r="C3201" s="19"/>
      <c r="D3201" s="19"/>
      <c r="E3201" s="19"/>
      <c r="F3201" s="19"/>
    </row>
    <row r="3202" spans="1:6" ht="15" customHeight="1">
      <c r="A3202" s="19" t="s">
        <v>407</v>
      </c>
      <c r="B3202" s="19"/>
      <c r="C3202" s="19"/>
      <c r="D3202" s="19"/>
      <c r="E3202" s="19"/>
      <c r="F3202" s="19"/>
    </row>
    <row r="3203" spans="1:6" ht="15" customHeight="1">
      <c r="A3203" s="19" t="s">
        <v>293</v>
      </c>
      <c r="B3203" s="19"/>
      <c r="C3203" s="19"/>
      <c r="D3203" s="19"/>
      <c r="E3203" s="19"/>
      <c r="F3203" s="19"/>
    </row>
    <row r="3204" spans="1:6" ht="15" customHeight="1">
      <c r="A3204" s="19" t="s">
        <v>294</v>
      </c>
      <c r="B3204" s="19"/>
      <c r="C3204" s="19"/>
      <c r="D3204" s="19"/>
      <c r="E3204" s="19"/>
      <c r="F3204" s="19"/>
    </row>
    <row r="3205" spans="1:6" ht="15" customHeight="1">
      <c r="A3205" s="19" t="s">
        <v>466</v>
      </c>
      <c r="B3205" s="19"/>
      <c r="C3205" s="19"/>
      <c r="D3205" s="19"/>
      <c r="E3205" s="19"/>
      <c r="F3205" s="19"/>
    </row>
    <row r="3206" spans="1:6" ht="15" customHeight="1">
      <c r="A3206" s="19" t="s">
        <v>467</v>
      </c>
      <c r="B3206" s="19"/>
      <c r="C3206" s="19"/>
      <c r="D3206" s="19"/>
      <c r="E3206" s="19"/>
      <c r="F3206" s="19"/>
    </row>
    <row r="3207" spans="1:6" ht="15" customHeight="1">
      <c r="A3207" s="19" t="s">
        <v>274</v>
      </c>
      <c r="B3207" s="19"/>
      <c r="C3207" s="19"/>
      <c r="D3207" s="19"/>
      <c r="E3207" s="19"/>
      <c r="F3207" s="19"/>
    </row>
    <row r="3208" spans="1:6" ht="15" customHeight="1">
      <c r="A3208" s="19" t="s">
        <v>275</v>
      </c>
      <c r="B3208" s="19"/>
      <c r="C3208" s="19"/>
      <c r="D3208" s="19"/>
      <c r="E3208" s="19"/>
      <c r="F3208" s="19"/>
    </row>
    <row r="3209" spans="1:6" ht="15" customHeight="1">
      <c r="A3209" s="19" t="s">
        <v>237</v>
      </c>
      <c r="B3209" s="19"/>
      <c r="C3209" s="19"/>
      <c r="D3209" s="19"/>
      <c r="E3209" s="19"/>
      <c r="F3209" s="19"/>
    </row>
    <row r="3210" spans="1:6" ht="15" customHeight="1">
      <c r="A3210" s="19" t="s">
        <v>238</v>
      </c>
      <c r="B3210" s="19"/>
      <c r="C3210" s="19"/>
      <c r="D3210" s="19"/>
      <c r="E3210" s="19"/>
      <c r="F3210" s="19"/>
    </row>
    <row r="3211" spans="1:6" ht="15" customHeight="1">
      <c r="A3211" s="19" t="s">
        <v>205</v>
      </c>
      <c r="B3211" s="19"/>
      <c r="C3211" s="19"/>
      <c r="D3211" s="19"/>
      <c r="E3211" s="19"/>
      <c r="F3211" s="19"/>
    </row>
    <row r="3212" spans="1:6" ht="15" customHeight="1">
      <c r="A3212" s="19" t="s">
        <v>793</v>
      </c>
      <c r="B3212" s="19"/>
      <c r="C3212" s="19"/>
      <c r="D3212" s="19"/>
      <c r="E3212" s="19"/>
      <c r="F3212" s="19"/>
    </row>
    <row r="3213" spans="1:6" ht="15" customHeight="1">
      <c r="A3213" s="19" t="s">
        <v>209</v>
      </c>
      <c r="B3213" s="19"/>
      <c r="C3213" s="19"/>
      <c r="D3213" s="19"/>
      <c r="E3213" s="19"/>
      <c r="F3213" s="19"/>
    </row>
    <row r="3214" spans="1:6" ht="15" customHeight="1">
      <c r="A3214" s="19" t="s">
        <v>211</v>
      </c>
      <c r="B3214" s="19"/>
      <c r="C3214" s="19"/>
      <c r="D3214" s="19"/>
      <c r="E3214" s="19"/>
      <c r="F3214" s="19"/>
    </row>
    <row r="3215" spans="1:6" ht="15" customHeight="1">
      <c r="A3215" s="19" t="s">
        <v>366</v>
      </c>
      <c r="B3215" s="19"/>
      <c r="C3215" s="19"/>
      <c r="D3215" s="19"/>
      <c r="E3215" s="19"/>
      <c r="F3215" s="19"/>
    </row>
    <row r="3216" spans="1:6" ht="15" customHeight="1">
      <c r="A3216" s="19" t="s">
        <v>686</v>
      </c>
      <c r="B3216" s="19"/>
      <c r="C3216" s="19"/>
      <c r="D3216" s="19"/>
      <c r="E3216" s="19"/>
      <c r="F3216" s="19"/>
    </row>
    <row r="3217" spans="1:6" ht="15" customHeight="1">
      <c r="A3217" s="19" t="s">
        <v>837</v>
      </c>
      <c r="B3217" s="19"/>
      <c r="C3217" s="19"/>
      <c r="D3217" s="19"/>
      <c r="E3217" s="19"/>
      <c r="F3217" s="19"/>
    </row>
    <row r="3218" spans="1:6" ht="15" customHeight="1">
      <c r="A3218" s="19" t="s">
        <v>838</v>
      </c>
      <c r="B3218" s="19"/>
      <c r="C3218" s="19"/>
      <c r="D3218" s="19"/>
      <c r="E3218" s="19"/>
      <c r="F3218" s="19"/>
    </row>
    <row r="3219" spans="1:6" ht="15" customHeight="1">
      <c r="A3219" s="19" t="s">
        <v>303</v>
      </c>
      <c r="B3219" s="19"/>
      <c r="C3219" s="19"/>
      <c r="D3219" s="19"/>
      <c r="E3219" s="19"/>
      <c r="F3219" s="19"/>
    </row>
    <row r="3220" spans="1:6" ht="15" customHeight="1">
      <c r="A3220" s="19" t="s">
        <v>264</v>
      </c>
      <c r="B3220" s="19"/>
      <c r="C3220" s="19"/>
      <c r="D3220" s="19"/>
      <c r="E3220" s="19"/>
      <c r="F3220" s="19"/>
    </row>
    <row r="3221" spans="1:6" ht="15" customHeight="1">
      <c r="A3221" s="19" t="s">
        <v>144</v>
      </c>
      <c r="B3221" s="19"/>
      <c r="C3221" s="19"/>
      <c r="D3221" s="19"/>
      <c r="E3221" s="19"/>
      <c r="F3221" s="19"/>
    </row>
    <row r="3222" spans="1:6" ht="15" customHeight="1">
      <c r="A3222" s="19" t="s">
        <v>280</v>
      </c>
      <c r="B3222" s="19"/>
      <c r="C3222" s="19"/>
      <c r="D3222" s="19"/>
      <c r="E3222" s="19"/>
      <c r="F3222" s="19"/>
    </row>
    <row r="3223" spans="1:6" ht="15" customHeight="1">
      <c r="A3223" s="19" t="s">
        <v>223</v>
      </c>
      <c r="B3223" s="19"/>
      <c r="C3223" s="19"/>
      <c r="D3223" s="19"/>
      <c r="E3223" s="19"/>
      <c r="F3223" s="19"/>
    </row>
    <row r="3224" spans="1:6" ht="15" customHeight="1">
      <c r="A3224" s="19" t="s">
        <v>473</v>
      </c>
      <c r="B3224" s="19"/>
      <c r="C3224" s="19"/>
      <c r="D3224" s="19"/>
      <c r="E3224" s="19"/>
      <c r="F3224" s="19"/>
    </row>
    <row r="3225" spans="1:6" ht="15" customHeight="1">
      <c r="A3225" s="19" t="s">
        <v>358</v>
      </c>
      <c r="B3225" s="19"/>
      <c r="C3225" s="19"/>
      <c r="D3225" s="19"/>
      <c r="E3225" s="19"/>
      <c r="F3225" s="19"/>
    </row>
    <row r="3226" spans="1:6" ht="15" customHeight="1">
      <c r="A3226" s="19" t="s">
        <v>535</v>
      </c>
      <c r="B3226" s="19"/>
      <c r="C3226" s="19"/>
      <c r="D3226" s="19"/>
      <c r="E3226" s="19"/>
      <c r="F3226" s="19"/>
    </row>
    <row r="3227" spans="1:6" ht="15" customHeight="1">
      <c r="A3227" s="19" t="s">
        <v>372</v>
      </c>
      <c r="B3227" s="19"/>
      <c r="C3227" s="19"/>
      <c r="D3227" s="19"/>
      <c r="E3227" s="19"/>
      <c r="F3227" s="19"/>
    </row>
    <row r="3228" spans="1:6" ht="15" customHeight="1">
      <c r="A3228" s="19" t="s">
        <v>585</v>
      </c>
      <c r="B3228" s="19"/>
      <c r="C3228" s="19"/>
      <c r="D3228" s="19"/>
      <c r="E3228" s="19"/>
      <c r="F3228" s="19"/>
    </row>
    <row r="3229" spans="1:6" ht="15" customHeight="1">
      <c r="A3229" s="19" t="s">
        <v>552</v>
      </c>
      <c r="B3229" s="19"/>
      <c r="C3229" s="19"/>
      <c r="D3229" s="19"/>
      <c r="E3229" s="19"/>
      <c r="F3229" s="19"/>
    </row>
    <row r="3230" spans="1:6" ht="15" customHeight="1">
      <c r="A3230" s="19" t="s">
        <v>287</v>
      </c>
      <c r="B3230" s="19"/>
      <c r="C3230" s="19"/>
      <c r="D3230" s="19"/>
      <c r="E3230" s="19"/>
      <c r="F3230" s="19"/>
    </row>
    <row r="3231" spans="1:6" ht="15" customHeight="1">
      <c r="A3231" s="19" t="s">
        <v>382</v>
      </c>
      <c r="B3231" s="19"/>
      <c r="C3231" s="19"/>
      <c r="D3231" s="19"/>
      <c r="E3231" s="19"/>
      <c r="F3231" s="19"/>
    </row>
    <row r="3232" spans="1:6" ht="15" customHeight="1">
      <c r="A3232" s="19" t="s">
        <v>289</v>
      </c>
      <c r="B3232" s="19"/>
      <c r="C3232" s="19"/>
      <c r="D3232" s="19"/>
      <c r="E3232" s="19"/>
      <c r="F3232" s="19"/>
    </row>
    <row r="3233" spans="1:6" ht="15" customHeight="1">
      <c r="A3233" s="19" t="s">
        <v>839</v>
      </c>
      <c r="B3233" s="19"/>
      <c r="C3233" s="19"/>
      <c r="D3233" s="19"/>
      <c r="E3233" s="19"/>
      <c r="F3233" s="19"/>
    </row>
    <row r="3234" spans="1:6" ht="15" customHeight="1">
      <c r="A3234" s="19" t="s">
        <v>840</v>
      </c>
      <c r="B3234" s="19"/>
      <c r="C3234" s="19"/>
      <c r="D3234" s="19"/>
      <c r="E3234" s="19"/>
      <c r="F3234" s="19"/>
    </row>
    <row r="3235" spans="1:6" ht="15" customHeight="1">
      <c r="A3235" s="19" t="s">
        <v>798</v>
      </c>
      <c r="B3235" s="19"/>
      <c r="C3235" s="19"/>
      <c r="D3235" s="19"/>
      <c r="E3235" s="19"/>
      <c r="F3235" s="19"/>
    </row>
    <row r="3236" spans="1:6" ht="15" customHeight="1">
      <c r="A3236" s="19" t="s">
        <v>177</v>
      </c>
      <c r="B3236" s="19"/>
      <c r="C3236" s="19"/>
      <c r="D3236" s="19"/>
      <c r="E3236" s="19"/>
      <c r="F3236" s="19"/>
    </row>
    <row r="3237" spans="1:6" ht="15" customHeight="1">
      <c r="A3237" s="19" t="s">
        <v>179</v>
      </c>
      <c r="B3237" s="19"/>
      <c r="C3237" s="19"/>
      <c r="D3237" s="19"/>
      <c r="E3237" s="19"/>
      <c r="F3237" s="19"/>
    </row>
    <row r="3238" spans="1:6" ht="15" customHeight="1">
      <c r="A3238" s="19" t="s">
        <v>181</v>
      </c>
      <c r="B3238" s="19"/>
      <c r="C3238" s="19"/>
      <c r="D3238" s="19"/>
      <c r="E3238" s="19"/>
      <c r="F3238" s="19"/>
    </row>
    <row r="3239" spans="1:6" ht="15" customHeight="1">
      <c r="A3239" s="19" t="s">
        <v>183</v>
      </c>
      <c r="B3239" s="19"/>
      <c r="C3239" s="19"/>
      <c r="D3239" s="19"/>
      <c r="E3239" s="19"/>
      <c r="F3239" s="19"/>
    </row>
    <row r="3240" spans="1:6" ht="15" customHeight="1">
      <c r="A3240" s="19" t="s">
        <v>185</v>
      </c>
      <c r="B3240" s="19"/>
      <c r="C3240" s="19"/>
      <c r="D3240" s="19"/>
      <c r="E3240" s="19"/>
      <c r="F3240" s="19"/>
    </row>
    <row r="3241" spans="1:6" ht="15" customHeight="1">
      <c r="A3241" s="19" t="s">
        <v>187</v>
      </c>
      <c r="B3241" s="19"/>
      <c r="C3241" s="19"/>
      <c r="D3241" s="19"/>
      <c r="E3241" s="19"/>
      <c r="F3241" s="19"/>
    </row>
    <row r="3242" spans="1:6" ht="15" customHeight="1">
      <c r="A3242" s="19" t="s">
        <v>406</v>
      </c>
      <c r="B3242" s="19"/>
      <c r="C3242" s="19"/>
      <c r="D3242" s="19"/>
      <c r="E3242" s="19"/>
      <c r="F3242" s="19"/>
    </row>
    <row r="3243" spans="1:6" ht="15" customHeight="1">
      <c r="A3243" s="19" t="s">
        <v>407</v>
      </c>
      <c r="B3243" s="19"/>
      <c r="C3243" s="19"/>
      <c r="D3243" s="19"/>
      <c r="E3243" s="19"/>
      <c r="F3243" s="19"/>
    </row>
    <row r="3244" spans="1:6" ht="15" customHeight="1">
      <c r="A3244" s="19" t="s">
        <v>233</v>
      </c>
      <c r="B3244" s="19"/>
      <c r="C3244" s="19"/>
      <c r="D3244" s="19"/>
      <c r="E3244" s="19"/>
      <c r="F3244" s="19"/>
    </row>
    <row r="3245" spans="1:6" ht="15" customHeight="1">
      <c r="A3245" s="19" t="s">
        <v>234</v>
      </c>
      <c r="B3245" s="19"/>
      <c r="C3245" s="19"/>
      <c r="D3245" s="19"/>
      <c r="E3245" s="19"/>
      <c r="F3245" s="19"/>
    </row>
    <row r="3246" spans="1:6" ht="15" customHeight="1">
      <c r="A3246" s="19" t="s">
        <v>235</v>
      </c>
      <c r="B3246" s="19"/>
      <c r="C3246" s="19"/>
      <c r="D3246" s="19"/>
      <c r="E3246" s="19"/>
      <c r="F3246" s="19"/>
    </row>
    <row r="3247" spans="1:6" ht="15" customHeight="1">
      <c r="A3247" s="19" t="s">
        <v>236</v>
      </c>
      <c r="B3247" s="19"/>
      <c r="C3247" s="19"/>
      <c r="D3247" s="19"/>
      <c r="E3247" s="19"/>
      <c r="F3247" s="19"/>
    </row>
    <row r="3248" spans="1:6" ht="15" customHeight="1">
      <c r="A3248" s="19" t="s">
        <v>274</v>
      </c>
      <c r="B3248" s="19"/>
      <c r="C3248" s="19"/>
      <c r="D3248" s="19"/>
      <c r="E3248" s="19"/>
      <c r="F3248" s="19"/>
    </row>
    <row r="3249" spans="1:6" ht="15" customHeight="1">
      <c r="A3249" s="19" t="s">
        <v>275</v>
      </c>
      <c r="B3249" s="19"/>
      <c r="C3249" s="19"/>
      <c r="D3249" s="19"/>
      <c r="E3249" s="19"/>
      <c r="F3249" s="19"/>
    </row>
    <row r="3250" spans="1:6" ht="15" customHeight="1">
      <c r="A3250" s="19" t="s">
        <v>237</v>
      </c>
      <c r="B3250" s="19"/>
      <c r="C3250" s="19"/>
      <c r="D3250" s="19"/>
      <c r="E3250" s="19"/>
      <c r="F3250" s="19"/>
    </row>
    <row r="3251" spans="1:6" ht="15" customHeight="1">
      <c r="A3251" s="19" t="s">
        <v>238</v>
      </c>
      <c r="B3251" s="19"/>
      <c r="C3251" s="19"/>
      <c r="D3251" s="19"/>
      <c r="E3251" s="19"/>
      <c r="F3251" s="19"/>
    </row>
    <row r="3252" spans="1:6" ht="15" customHeight="1">
      <c r="A3252" s="19" t="s">
        <v>205</v>
      </c>
      <c r="B3252" s="19"/>
      <c r="C3252" s="19"/>
      <c r="D3252" s="19"/>
      <c r="E3252" s="19"/>
      <c r="F3252" s="19"/>
    </row>
    <row r="3253" spans="1:6" ht="15" customHeight="1">
      <c r="A3253" s="19" t="s">
        <v>841</v>
      </c>
      <c r="B3253" s="19"/>
      <c r="C3253" s="19"/>
      <c r="D3253" s="19"/>
      <c r="E3253" s="19"/>
      <c r="F3253" s="19"/>
    </row>
    <row r="3254" spans="1:6" ht="15" customHeight="1">
      <c r="A3254" s="19" t="s">
        <v>209</v>
      </c>
      <c r="B3254" s="19"/>
      <c r="C3254" s="19"/>
      <c r="D3254" s="19"/>
      <c r="E3254" s="19"/>
      <c r="F3254" s="19"/>
    </row>
    <row r="3255" spans="1:6" ht="15" customHeight="1">
      <c r="A3255" s="19" t="s">
        <v>211</v>
      </c>
      <c r="B3255" s="19"/>
      <c r="C3255" s="19"/>
      <c r="D3255" s="19"/>
      <c r="E3255" s="19"/>
      <c r="F3255" s="19"/>
    </row>
    <row r="3256" spans="1:6" ht="15" customHeight="1">
      <c r="A3256" s="19" t="s">
        <v>239</v>
      </c>
      <c r="B3256" s="19"/>
      <c r="C3256" s="19"/>
      <c r="D3256" s="19"/>
      <c r="E3256" s="19"/>
      <c r="F3256" s="19"/>
    </row>
    <row r="3257" spans="1:6" ht="15" customHeight="1">
      <c r="A3257" s="19" t="s">
        <v>240</v>
      </c>
      <c r="B3257" s="19"/>
      <c r="C3257" s="19"/>
      <c r="D3257" s="19"/>
      <c r="E3257" s="19"/>
      <c r="F3257" s="19"/>
    </row>
    <row r="3258" spans="1:6" ht="15" customHeight="1">
      <c r="A3258" s="19" t="s">
        <v>842</v>
      </c>
      <c r="B3258" s="19"/>
      <c r="C3258" s="19"/>
      <c r="D3258" s="19"/>
      <c r="E3258" s="19"/>
      <c r="F3258" s="19"/>
    </row>
    <row r="3259" spans="1:6" ht="15" customHeight="1">
      <c r="A3259" s="19" t="s">
        <v>843</v>
      </c>
      <c r="B3259" s="19"/>
      <c r="C3259" s="19"/>
      <c r="D3259" s="19"/>
      <c r="E3259" s="19"/>
      <c r="F3259" s="19"/>
    </row>
    <row r="3260" spans="1:6" ht="15" customHeight="1">
      <c r="A3260" s="19" t="s">
        <v>303</v>
      </c>
      <c r="B3260" s="19"/>
      <c r="C3260" s="19"/>
      <c r="D3260" s="19"/>
      <c r="E3260" s="19"/>
      <c r="F3260" s="19"/>
    </row>
    <row r="3261" spans="1:6" ht="15" customHeight="1">
      <c r="A3261" s="19" t="s">
        <v>566</v>
      </c>
      <c r="B3261" s="19"/>
      <c r="C3261" s="19"/>
      <c r="D3261" s="19"/>
      <c r="E3261" s="19"/>
      <c r="F3261" s="19"/>
    </row>
    <row r="3262" spans="1:6" ht="15" customHeight="1">
      <c r="A3262" s="19" t="s">
        <v>144</v>
      </c>
      <c r="B3262" s="19"/>
      <c r="C3262" s="19"/>
      <c r="D3262" s="19"/>
      <c r="E3262" s="19"/>
      <c r="F3262" s="19"/>
    </row>
    <row r="3263" spans="1:6" ht="15" customHeight="1">
      <c r="A3263" s="19" t="s">
        <v>222</v>
      </c>
      <c r="B3263" s="19"/>
      <c r="C3263" s="19"/>
      <c r="D3263" s="19"/>
      <c r="E3263" s="19"/>
      <c r="F3263" s="19"/>
    </row>
    <row r="3264" spans="1:6" ht="15" customHeight="1">
      <c r="A3264" s="19" t="s">
        <v>370</v>
      </c>
      <c r="B3264" s="19"/>
      <c r="C3264" s="19"/>
      <c r="D3264" s="19"/>
      <c r="E3264" s="19"/>
      <c r="F3264" s="19"/>
    </row>
    <row r="3265" spans="1:6" ht="15" customHeight="1">
      <c r="A3265" s="19" t="s">
        <v>534</v>
      </c>
      <c r="B3265" s="19"/>
      <c r="C3265" s="19"/>
      <c r="D3265" s="19"/>
      <c r="E3265" s="19"/>
      <c r="F3265" s="19"/>
    </row>
    <row r="3266" spans="1:6" ht="15" customHeight="1">
      <c r="A3266" s="19" t="s">
        <v>282</v>
      </c>
      <c r="B3266" s="19"/>
      <c r="C3266" s="19"/>
      <c r="D3266" s="19"/>
      <c r="E3266" s="19"/>
      <c r="F3266" s="19"/>
    </row>
    <row r="3267" spans="1:6" ht="15" customHeight="1">
      <c r="A3267" s="19" t="s">
        <v>380</v>
      </c>
      <c r="B3267" s="19"/>
      <c r="C3267" s="19"/>
      <c r="D3267" s="19"/>
      <c r="E3267" s="19"/>
      <c r="F3267" s="19"/>
    </row>
    <row r="3268" spans="1:6" ht="15" customHeight="1">
      <c r="A3268" s="19" t="s">
        <v>774</v>
      </c>
      <c r="B3268" s="19"/>
      <c r="C3268" s="19"/>
      <c r="D3268" s="19"/>
      <c r="E3268" s="19"/>
      <c r="F3268" s="19"/>
    </row>
    <row r="3269" spans="1:6" ht="15" customHeight="1">
      <c r="A3269" s="19" t="s">
        <v>521</v>
      </c>
      <c r="B3269" s="19"/>
      <c r="C3269" s="19"/>
      <c r="D3269" s="19"/>
      <c r="E3269" s="19"/>
      <c r="F3269" s="19"/>
    </row>
    <row r="3270" spans="1:6" ht="15" customHeight="1">
      <c r="A3270" s="19" t="s">
        <v>286</v>
      </c>
      <c r="B3270" s="19"/>
      <c r="C3270" s="19"/>
      <c r="D3270" s="19"/>
      <c r="E3270" s="19"/>
      <c r="F3270" s="19"/>
    </row>
    <row r="3271" spans="1:6" ht="15" customHeight="1">
      <c r="A3271" s="19" t="s">
        <v>287</v>
      </c>
      <c r="B3271" s="19"/>
      <c r="C3271" s="19"/>
      <c r="D3271" s="19"/>
      <c r="E3271" s="19"/>
      <c r="F3271" s="19"/>
    </row>
    <row r="3272" spans="1:6" ht="15" customHeight="1">
      <c r="A3272" s="19" t="s">
        <v>228</v>
      </c>
      <c r="B3272" s="19"/>
      <c r="C3272" s="19"/>
      <c r="D3272" s="19"/>
      <c r="E3272" s="19"/>
      <c r="F3272" s="19"/>
    </row>
    <row r="3273" spans="1:6" ht="15" customHeight="1">
      <c r="A3273" s="19" t="s">
        <v>401</v>
      </c>
      <c r="B3273" s="19"/>
      <c r="C3273" s="19"/>
      <c r="D3273" s="19"/>
      <c r="E3273" s="19"/>
      <c r="F3273" s="19"/>
    </row>
    <row r="3274" spans="1:6" ht="15" customHeight="1">
      <c r="A3274" s="19" t="s">
        <v>844</v>
      </c>
      <c r="B3274" s="19"/>
      <c r="C3274" s="19"/>
      <c r="D3274" s="19"/>
      <c r="E3274" s="19"/>
      <c r="F3274" s="19"/>
    </row>
    <row r="3275" spans="1:6" ht="15" customHeight="1">
      <c r="A3275" s="19" t="s">
        <v>845</v>
      </c>
      <c r="B3275" s="19"/>
      <c r="C3275" s="19"/>
      <c r="D3275" s="19"/>
      <c r="E3275" s="19"/>
      <c r="F3275" s="19"/>
    </row>
    <row r="3276" spans="1:6" ht="15" customHeight="1">
      <c r="A3276" s="19" t="s">
        <v>604</v>
      </c>
      <c r="B3276" s="19"/>
      <c r="C3276" s="19"/>
      <c r="D3276" s="19"/>
      <c r="E3276" s="19"/>
      <c r="F3276" s="19"/>
    </row>
    <row r="3277" spans="1:6" ht="15" customHeight="1">
      <c r="A3277" s="19" t="s">
        <v>177</v>
      </c>
      <c r="B3277" s="19"/>
      <c r="C3277" s="19"/>
      <c r="D3277" s="19"/>
      <c r="E3277" s="19"/>
      <c r="F3277" s="19"/>
    </row>
    <row r="3278" spans="1:6" ht="15" customHeight="1">
      <c r="A3278" s="19" t="s">
        <v>179</v>
      </c>
      <c r="B3278" s="19"/>
      <c r="C3278" s="19"/>
      <c r="D3278" s="19"/>
      <c r="E3278" s="19"/>
      <c r="F3278" s="19"/>
    </row>
    <row r="3279" spans="1:6" ht="15" customHeight="1">
      <c r="A3279" s="19" t="s">
        <v>181</v>
      </c>
      <c r="B3279" s="19"/>
      <c r="C3279" s="19"/>
      <c r="D3279" s="19"/>
      <c r="E3279" s="19"/>
      <c r="F3279" s="19"/>
    </row>
    <row r="3280" spans="1:6" ht="15" customHeight="1">
      <c r="A3280" s="19" t="s">
        <v>183</v>
      </c>
      <c r="B3280" s="19"/>
      <c r="C3280" s="19"/>
      <c r="D3280" s="19"/>
      <c r="E3280" s="19"/>
      <c r="F3280" s="19"/>
    </row>
    <row r="3281" spans="1:6" ht="15" customHeight="1">
      <c r="A3281" s="19" t="s">
        <v>185</v>
      </c>
      <c r="B3281" s="19"/>
      <c r="C3281" s="19"/>
      <c r="D3281" s="19"/>
      <c r="E3281" s="19"/>
      <c r="F3281" s="19"/>
    </row>
    <row r="3282" spans="1:6" ht="15" customHeight="1">
      <c r="A3282" s="19" t="s">
        <v>187</v>
      </c>
      <c r="B3282" s="19"/>
      <c r="C3282" s="19"/>
      <c r="D3282" s="19"/>
      <c r="E3282" s="19"/>
      <c r="F3282" s="19"/>
    </row>
    <row r="3283" spans="1:6" ht="15" customHeight="1">
      <c r="A3283" s="19" t="s">
        <v>189</v>
      </c>
      <c r="B3283" s="19"/>
      <c r="C3283" s="19"/>
      <c r="D3283" s="19"/>
      <c r="E3283" s="19"/>
      <c r="F3283" s="19"/>
    </row>
    <row r="3284" spans="1:6" ht="15" customHeight="1">
      <c r="A3284" s="19" t="s">
        <v>191</v>
      </c>
      <c r="B3284" s="19"/>
      <c r="C3284" s="19"/>
      <c r="D3284" s="19"/>
      <c r="E3284" s="19"/>
      <c r="F3284" s="19"/>
    </row>
    <row r="3285" spans="1:6" ht="15" customHeight="1">
      <c r="A3285" s="19" t="s">
        <v>293</v>
      </c>
      <c r="B3285" s="19"/>
      <c r="C3285" s="19"/>
      <c r="D3285" s="19"/>
      <c r="E3285" s="19"/>
      <c r="F3285" s="19"/>
    </row>
    <row r="3286" spans="1:6" ht="15" customHeight="1">
      <c r="A3286" s="19" t="s">
        <v>294</v>
      </c>
      <c r="B3286" s="19"/>
      <c r="C3286" s="19"/>
      <c r="D3286" s="19"/>
      <c r="E3286" s="19"/>
      <c r="F3286" s="19"/>
    </row>
    <row r="3287" spans="1:6" ht="15" customHeight="1">
      <c r="A3287" s="19" t="s">
        <v>195</v>
      </c>
      <c r="B3287" s="19"/>
      <c r="C3287" s="19"/>
      <c r="D3287" s="19"/>
      <c r="E3287" s="19"/>
      <c r="F3287" s="19"/>
    </row>
    <row r="3288" spans="1:6" ht="15" customHeight="1">
      <c r="A3288" s="19" t="s">
        <v>197</v>
      </c>
      <c r="B3288" s="19"/>
      <c r="C3288" s="19"/>
      <c r="D3288" s="19"/>
      <c r="E3288" s="19"/>
      <c r="F3288" s="19"/>
    </row>
    <row r="3289" spans="1:6" ht="15" customHeight="1">
      <c r="A3289" s="19" t="s">
        <v>274</v>
      </c>
      <c r="B3289" s="19"/>
      <c r="C3289" s="19"/>
      <c r="D3289" s="19"/>
      <c r="E3289" s="19"/>
      <c r="F3289" s="19"/>
    </row>
    <row r="3290" spans="1:6" ht="15" customHeight="1">
      <c r="A3290" s="19" t="s">
        <v>275</v>
      </c>
      <c r="B3290" s="19"/>
      <c r="C3290" s="19"/>
      <c r="D3290" s="19"/>
      <c r="E3290" s="19"/>
      <c r="F3290" s="19"/>
    </row>
    <row r="3291" spans="1:6" ht="15" customHeight="1">
      <c r="A3291" s="19" t="s">
        <v>237</v>
      </c>
      <c r="B3291" s="19"/>
      <c r="C3291" s="19"/>
      <c r="D3291" s="19"/>
      <c r="E3291" s="19"/>
      <c r="F3291" s="19"/>
    </row>
    <row r="3292" spans="1:6" ht="15" customHeight="1">
      <c r="A3292" s="19" t="s">
        <v>238</v>
      </c>
      <c r="B3292" s="19"/>
      <c r="C3292" s="19"/>
      <c r="D3292" s="19"/>
      <c r="E3292" s="19"/>
      <c r="F3292" s="19"/>
    </row>
    <row r="3293" spans="1:6" ht="15" customHeight="1">
      <c r="A3293" s="19" t="s">
        <v>205</v>
      </c>
      <c r="B3293" s="19"/>
      <c r="C3293" s="19"/>
      <c r="D3293" s="19"/>
      <c r="E3293" s="19"/>
      <c r="F3293" s="19"/>
    </row>
    <row r="3294" spans="1:6" ht="15" customHeight="1">
      <c r="A3294" s="19" t="s">
        <v>846</v>
      </c>
      <c r="B3294" s="19"/>
      <c r="C3294" s="19"/>
      <c r="D3294" s="19"/>
      <c r="E3294" s="19"/>
      <c r="F3294" s="19"/>
    </row>
    <row r="3295" spans="1:6" ht="15" customHeight="1">
      <c r="A3295" s="19" t="s">
        <v>209</v>
      </c>
      <c r="B3295" s="19"/>
      <c r="C3295" s="19"/>
      <c r="D3295" s="19"/>
      <c r="E3295" s="19"/>
      <c r="F3295" s="19"/>
    </row>
    <row r="3296" spans="1:6" ht="15" customHeight="1">
      <c r="A3296" s="19" t="s">
        <v>211</v>
      </c>
      <c r="B3296" s="19"/>
      <c r="C3296" s="19"/>
      <c r="D3296" s="19"/>
      <c r="E3296" s="19"/>
      <c r="F3296" s="19"/>
    </row>
    <row r="3297" spans="1:6" ht="15" customHeight="1">
      <c r="A3297" s="19" t="s">
        <v>239</v>
      </c>
      <c r="B3297" s="19"/>
      <c r="C3297" s="19"/>
      <c r="D3297" s="19"/>
      <c r="E3297" s="19"/>
      <c r="F3297" s="19"/>
    </row>
    <row r="3298" spans="1:6" ht="15" customHeight="1">
      <c r="A3298" s="19" t="s">
        <v>240</v>
      </c>
      <c r="B3298" s="19"/>
      <c r="C3298" s="19"/>
      <c r="D3298" s="19"/>
      <c r="E3298" s="19"/>
      <c r="F3298" s="19"/>
    </row>
    <row r="3299" spans="1:6" ht="15" customHeight="1">
      <c r="A3299" s="19" t="s">
        <v>847</v>
      </c>
      <c r="B3299" s="19"/>
      <c r="C3299" s="19"/>
      <c r="D3299" s="19"/>
      <c r="E3299" s="19"/>
      <c r="F3299" s="19"/>
    </row>
    <row r="3300" spans="1:6" ht="15" customHeight="1">
      <c r="A3300" s="19" t="s">
        <v>848</v>
      </c>
      <c r="B3300" s="19"/>
      <c r="C3300" s="19"/>
      <c r="D3300" s="19"/>
      <c r="E3300" s="19"/>
      <c r="F3300" s="19"/>
    </row>
    <row r="3301" spans="1:6" ht="15" customHeight="1">
      <c r="A3301" s="19" t="s">
        <v>220</v>
      </c>
      <c r="B3301" s="19"/>
      <c r="C3301" s="19"/>
      <c r="D3301" s="19"/>
      <c r="E3301" s="19"/>
      <c r="F3301" s="19"/>
    </row>
    <row r="3302" spans="1:6" ht="15" customHeight="1">
      <c r="A3302" s="19" t="s">
        <v>462</v>
      </c>
      <c r="B3302" s="19"/>
      <c r="C3302" s="19"/>
      <c r="D3302" s="19"/>
      <c r="E3302" s="19"/>
      <c r="F3302" s="19"/>
    </row>
    <row r="3303" spans="1:6" ht="15" customHeight="1">
      <c r="A3303" s="19" t="s">
        <v>144</v>
      </c>
      <c r="B3303" s="19"/>
      <c r="C3303" s="19"/>
      <c r="D3303" s="19"/>
      <c r="E3303" s="19"/>
      <c r="F3303" s="19"/>
    </row>
    <row r="3304" spans="1:6" ht="15" customHeight="1">
      <c r="A3304" s="19" t="s">
        <v>222</v>
      </c>
      <c r="B3304" s="19"/>
      <c r="C3304" s="19"/>
      <c r="D3304" s="19"/>
      <c r="E3304" s="19"/>
      <c r="F3304" s="19"/>
    </row>
    <row r="3305" spans="1:6" ht="15" customHeight="1">
      <c r="A3305" s="19" t="s">
        <v>223</v>
      </c>
      <c r="B3305" s="19"/>
      <c r="C3305" s="19"/>
      <c r="D3305" s="19"/>
      <c r="E3305" s="19"/>
      <c r="F3305" s="19"/>
    </row>
    <row r="3306" spans="1:6" ht="15" customHeight="1">
      <c r="A3306" s="19" t="s">
        <v>463</v>
      </c>
      <c r="B3306" s="19"/>
      <c r="C3306" s="19"/>
      <c r="D3306" s="19"/>
      <c r="E3306" s="19"/>
      <c r="F3306" s="19"/>
    </row>
    <row r="3307" spans="1:6" ht="15" customHeight="1">
      <c r="A3307" s="19" t="s">
        <v>320</v>
      </c>
      <c r="B3307" s="19"/>
      <c r="C3307" s="19"/>
      <c r="D3307" s="19"/>
      <c r="E3307" s="19"/>
      <c r="F3307" s="19"/>
    </row>
    <row r="3308" spans="1:6" ht="15" customHeight="1">
      <c r="A3308" s="19" t="s">
        <v>415</v>
      </c>
      <c r="B3308" s="19"/>
      <c r="C3308" s="19"/>
      <c r="D3308" s="19"/>
      <c r="E3308" s="19"/>
      <c r="F3308" s="19"/>
    </row>
    <row r="3309" spans="1:6" ht="15" customHeight="1">
      <c r="A3309" s="19" t="s">
        <v>833</v>
      </c>
      <c r="B3309" s="19"/>
      <c r="C3309" s="19"/>
      <c r="D3309" s="19"/>
      <c r="E3309" s="19"/>
      <c r="F3309" s="19"/>
    </row>
    <row r="3310" spans="1:6" ht="15" customHeight="1">
      <c r="A3310" s="19" t="s">
        <v>359</v>
      </c>
      <c r="B3310" s="19"/>
      <c r="C3310" s="19"/>
      <c r="D3310" s="19"/>
      <c r="E3310" s="19"/>
      <c r="F3310" s="19"/>
    </row>
    <row r="3311" spans="1:6" ht="15" customHeight="1">
      <c r="A3311" s="19" t="s">
        <v>716</v>
      </c>
      <c r="B3311" s="19"/>
      <c r="C3311" s="19"/>
      <c r="D3311" s="19"/>
      <c r="E3311" s="19"/>
      <c r="F3311" s="19"/>
    </row>
    <row r="3312" spans="1:6" ht="15" customHeight="1">
      <c r="A3312" s="19" t="s">
        <v>287</v>
      </c>
      <c r="B3312" s="19"/>
      <c r="C3312" s="19"/>
      <c r="D3312" s="19"/>
      <c r="E3312" s="19"/>
      <c r="F3312" s="19"/>
    </row>
    <row r="3313" spans="1:6" ht="15" customHeight="1">
      <c r="A3313" s="19" t="s">
        <v>288</v>
      </c>
      <c r="B3313" s="19"/>
      <c r="C3313" s="19"/>
      <c r="D3313" s="19"/>
      <c r="E3313" s="19"/>
      <c r="F3313" s="19"/>
    </row>
    <row r="3314" spans="1:6" ht="15" customHeight="1">
      <c r="A3314" s="19" t="s">
        <v>169</v>
      </c>
      <c r="B3314" s="19"/>
      <c r="C3314" s="19"/>
      <c r="D3314" s="19"/>
      <c r="E3314" s="19"/>
      <c r="F3314" s="19"/>
    </row>
    <row r="3315" spans="1:6" ht="15" customHeight="1">
      <c r="A3315" s="19" t="s">
        <v>849</v>
      </c>
      <c r="B3315" s="19"/>
      <c r="C3315" s="19"/>
      <c r="D3315" s="19"/>
      <c r="E3315" s="19"/>
      <c r="F3315" s="19"/>
    </row>
    <row r="3316" spans="1:6" ht="15" customHeight="1">
      <c r="A3316" s="19" t="s">
        <v>850</v>
      </c>
      <c r="B3316" s="19"/>
      <c r="C3316" s="19"/>
      <c r="D3316" s="19"/>
      <c r="E3316" s="19"/>
      <c r="F3316" s="19"/>
    </row>
    <row r="3317" spans="1:6" ht="15" customHeight="1">
      <c r="A3317" s="19" t="s">
        <v>507</v>
      </c>
      <c r="B3317" s="19"/>
      <c r="C3317" s="19"/>
      <c r="D3317" s="19"/>
      <c r="E3317" s="19"/>
      <c r="F3317" s="19"/>
    </row>
    <row r="3318" spans="1:6" ht="15" customHeight="1">
      <c r="A3318" s="19" t="s">
        <v>177</v>
      </c>
      <c r="B3318" s="19"/>
      <c r="C3318" s="19"/>
      <c r="D3318" s="19"/>
      <c r="E3318" s="19"/>
      <c r="F3318" s="19"/>
    </row>
    <row r="3319" spans="1:6" ht="15" customHeight="1">
      <c r="A3319" s="19" t="s">
        <v>179</v>
      </c>
      <c r="B3319" s="19"/>
      <c r="C3319" s="19"/>
      <c r="D3319" s="19"/>
      <c r="E3319" s="19"/>
      <c r="F3319" s="19"/>
    </row>
    <row r="3320" spans="1:6" ht="15" customHeight="1">
      <c r="A3320" s="19" t="s">
        <v>181</v>
      </c>
      <c r="B3320" s="19"/>
      <c r="C3320" s="19"/>
      <c r="D3320" s="19"/>
      <c r="E3320" s="19"/>
      <c r="F3320" s="19"/>
    </row>
    <row r="3321" spans="1:6" ht="15" customHeight="1">
      <c r="A3321" s="19" t="s">
        <v>405</v>
      </c>
      <c r="B3321" s="19"/>
      <c r="C3321" s="19"/>
      <c r="D3321" s="19"/>
      <c r="E3321" s="19"/>
      <c r="F3321" s="19"/>
    </row>
    <row r="3322" spans="1:6" ht="15" customHeight="1">
      <c r="A3322" s="19" t="s">
        <v>185</v>
      </c>
      <c r="B3322" s="19"/>
      <c r="C3322" s="19"/>
      <c r="D3322" s="19"/>
      <c r="E3322" s="19"/>
      <c r="F3322" s="19"/>
    </row>
    <row r="3323" spans="1:6" ht="15" customHeight="1">
      <c r="A3323" s="19" t="s">
        <v>187</v>
      </c>
      <c r="B3323" s="19"/>
      <c r="C3323" s="19"/>
      <c r="D3323" s="19"/>
      <c r="E3323" s="19"/>
      <c r="F3323" s="19"/>
    </row>
    <row r="3324" spans="1:6" ht="15" customHeight="1">
      <c r="A3324" s="19" t="s">
        <v>363</v>
      </c>
      <c r="B3324" s="19"/>
      <c r="C3324" s="19"/>
      <c r="D3324" s="19"/>
      <c r="E3324" s="19"/>
      <c r="F3324" s="19"/>
    </row>
    <row r="3325" spans="1:6" ht="15" customHeight="1">
      <c r="A3325" s="19" t="s">
        <v>364</v>
      </c>
      <c r="B3325" s="19"/>
      <c r="C3325" s="19"/>
      <c r="D3325" s="19"/>
      <c r="E3325" s="19"/>
      <c r="F3325" s="19"/>
    </row>
    <row r="3326" spans="1:6" ht="15" customHeight="1">
      <c r="A3326" s="19" t="s">
        <v>330</v>
      </c>
      <c r="B3326" s="19"/>
      <c r="C3326" s="19"/>
      <c r="D3326" s="19"/>
      <c r="E3326" s="19"/>
      <c r="F3326" s="19"/>
    </row>
    <row r="3327" spans="1:6" ht="15" customHeight="1">
      <c r="A3327" s="19" t="s">
        <v>331</v>
      </c>
      <c r="B3327" s="19"/>
      <c r="C3327" s="19"/>
      <c r="D3327" s="19"/>
      <c r="E3327" s="19"/>
      <c r="F3327" s="19"/>
    </row>
    <row r="3328" spans="1:6" ht="15" customHeight="1">
      <c r="A3328" s="19" t="s">
        <v>272</v>
      </c>
      <c r="B3328" s="19"/>
      <c r="C3328" s="19"/>
      <c r="D3328" s="19"/>
      <c r="E3328" s="19"/>
      <c r="F3328" s="19"/>
    </row>
    <row r="3329" spans="1:6" ht="15" customHeight="1">
      <c r="A3329" s="19" t="s">
        <v>273</v>
      </c>
      <c r="B3329" s="19"/>
      <c r="C3329" s="19"/>
      <c r="D3329" s="19"/>
      <c r="E3329" s="19"/>
      <c r="F3329" s="19"/>
    </row>
    <row r="3330" spans="1:6" ht="15" customHeight="1">
      <c r="A3330" s="19" t="s">
        <v>258</v>
      </c>
      <c r="B3330" s="19"/>
      <c r="C3330" s="19"/>
      <c r="D3330" s="19"/>
      <c r="E3330" s="19"/>
      <c r="F3330" s="19"/>
    </row>
    <row r="3331" spans="1:6" ht="15" customHeight="1">
      <c r="A3331" s="19" t="s">
        <v>259</v>
      </c>
      <c r="B3331" s="19"/>
      <c r="C3331" s="19"/>
      <c r="D3331" s="19"/>
      <c r="E3331" s="19"/>
      <c r="F3331" s="19"/>
    </row>
    <row r="3332" spans="1:6" ht="15" customHeight="1">
      <c r="A3332" s="19" t="s">
        <v>237</v>
      </c>
      <c r="B3332" s="19"/>
      <c r="C3332" s="19"/>
      <c r="D3332" s="19"/>
      <c r="E3332" s="19"/>
      <c r="F3332" s="19"/>
    </row>
    <row r="3333" spans="1:6" ht="15" customHeight="1">
      <c r="A3333" s="19" t="s">
        <v>238</v>
      </c>
      <c r="B3333" s="19"/>
      <c r="C3333" s="19"/>
      <c r="D3333" s="19"/>
      <c r="E3333" s="19"/>
      <c r="F3333" s="19"/>
    </row>
    <row r="3334" spans="1:6" ht="15" customHeight="1">
      <c r="A3334" s="19" t="s">
        <v>205</v>
      </c>
      <c r="B3334" s="19"/>
      <c r="C3334" s="19"/>
      <c r="D3334" s="19"/>
      <c r="E3334" s="19"/>
      <c r="F3334" s="19"/>
    </row>
    <row r="3335" spans="1:6" ht="15" customHeight="1">
      <c r="A3335" s="19" t="s">
        <v>841</v>
      </c>
      <c r="B3335" s="19"/>
      <c r="C3335" s="19"/>
      <c r="D3335" s="19"/>
      <c r="E3335" s="19"/>
      <c r="F3335" s="19"/>
    </row>
    <row r="3336" spans="1:6" ht="15" customHeight="1">
      <c r="A3336" s="19" t="s">
        <v>209</v>
      </c>
      <c r="B3336" s="19"/>
      <c r="C3336" s="19"/>
      <c r="D3336" s="19"/>
      <c r="E3336" s="19"/>
      <c r="F3336" s="19"/>
    </row>
    <row r="3337" spans="1:6" ht="15" customHeight="1">
      <c r="A3337" s="19" t="s">
        <v>211</v>
      </c>
      <c r="B3337" s="19"/>
      <c r="C3337" s="19"/>
      <c r="D3337" s="19"/>
      <c r="E3337" s="19"/>
      <c r="F3337" s="19"/>
    </row>
    <row r="3338" spans="1:6" ht="15" customHeight="1">
      <c r="A3338" s="19" t="s">
        <v>366</v>
      </c>
      <c r="B3338" s="19"/>
      <c r="C3338" s="19"/>
      <c r="D3338" s="19"/>
      <c r="E3338" s="19"/>
      <c r="F3338" s="19"/>
    </row>
    <row r="3339" spans="1:6" ht="15" customHeight="1">
      <c r="A3339" s="19" t="s">
        <v>851</v>
      </c>
      <c r="B3339" s="19"/>
      <c r="C3339" s="19"/>
      <c r="D3339" s="19"/>
      <c r="E3339" s="19"/>
      <c r="F3339" s="19"/>
    </row>
    <row r="3340" spans="1:6" ht="15" customHeight="1">
      <c r="A3340" s="19" t="s">
        <v>276</v>
      </c>
      <c r="B3340" s="19"/>
      <c r="C3340" s="19"/>
      <c r="D3340" s="19"/>
      <c r="E3340" s="19"/>
      <c r="F3340" s="19"/>
    </row>
    <row r="3341" spans="1:6" ht="15" customHeight="1">
      <c r="A3341" s="19" t="s">
        <v>277</v>
      </c>
      <c r="B3341" s="19"/>
      <c r="C3341" s="19"/>
      <c r="D3341" s="19"/>
      <c r="E3341" s="19"/>
      <c r="F3341" s="19"/>
    </row>
    <row r="3342" spans="1:6" ht="15" customHeight="1">
      <c r="A3342" s="19" t="s">
        <v>278</v>
      </c>
      <c r="B3342" s="19"/>
      <c r="C3342" s="19"/>
      <c r="D3342" s="19"/>
      <c r="E3342" s="19"/>
      <c r="F3342" s="19"/>
    </row>
    <row r="3343" spans="1:6" ht="15" customHeight="1">
      <c r="A3343" s="19" t="s">
        <v>613</v>
      </c>
      <c r="B3343" s="19"/>
      <c r="C3343" s="19"/>
      <c r="D3343" s="19"/>
      <c r="E3343" s="19"/>
      <c r="F3343" s="19"/>
    </row>
    <row r="3344" spans="1:6" ht="15" customHeight="1">
      <c r="A3344" s="19" t="s">
        <v>144</v>
      </c>
      <c r="B3344" s="19"/>
      <c r="C3344" s="19"/>
      <c r="D3344" s="19"/>
      <c r="E3344" s="19"/>
      <c r="F3344" s="19"/>
    </row>
    <row r="3345" spans="1:6" ht="15" customHeight="1">
      <c r="A3345" s="19" t="s">
        <v>280</v>
      </c>
      <c r="B3345" s="19"/>
      <c r="C3345" s="19"/>
      <c r="D3345" s="19"/>
      <c r="E3345" s="19"/>
      <c r="F3345" s="19"/>
    </row>
    <row r="3346" spans="1:6" ht="15" customHeight="1">
      <c r="A3346" s="19" t="s">
        <v>223</v>
      </c>
      <c r="B3346" s="19"/>
      <c r="C3346" s="19"/>
      <c r="D3346" s="19"/>
      <c r="E3346" s="19"/>
      <c r="F3346" s="19"/>
    </row>
    <row r="3347" spans="1:6" ht="15" customHeight="1">
      <c r="A3347" s="19" t="s">
        <v>281</v>
      </c>
      <c r="B3347" s="19"/>
      <c r="C3347" s="19"/>
      <c r="D3347" s="19"/>
      <c r="E3347" s="19"/>
      <c r="F3347" s="19"/>
    </row>
    <row r="3348" spans="1:6" ht="15" customHeight="1">
      <c r="A3348" s="19" t="s">
        <v>282</v>
      </c>
      <c r="B3348" s="19"/>
      <c r="C3348" s="19"/>
      <c r="D3348" s="19"/>
      <c r="E3348" s="19"/>
      <c r="F3348" s="19"/>
    </row>
    <row r="3349" spans="1:6" ht="15" customHeight="1">
      <c r="A3349" s="19" t="s">
        <v>283</v>
      </c>
      <c r="B3349" s="19"/>
      <c r="C3349" s="19"/>
      <c r="D3349" s="19"/>
      <c r="E3349" s="19"/>
      <c r="F3349" s="19"/>
    </row>
    <row r="3350" spans="1:6" ht="15" customHeight="1">
      <c r="A3350" s="19" t="s">
        <v>284</v>
      </c>
      <c r="B3350" s="19"/>
      <c r="C3350" s="19"/>
      <c r="D3350" s="19"/>
      <c r="E3350" s="19"/>
      <c r="F3350" s="19"/>
    </row>
    <row r="3351" spans="1:6" ht="15" customHeight="1">
      <c r="A3351" s="19" t="s">
        <v>285</v>
      </c>
      <c r="B3351" s="19"/>
      <c r="C3351" s="19"/>
      <c r="D3351" s="19"/>
      <c r="E3351" s="19"/>
      <c r="F3351" s="19"/>
    </row>
    <row r="3352" spans="1:6" ht="15" customHeight="1">
      <c r="A3352" s="19" t="s">
        <v>286</v>
      </c>
      <c r="B3352" s="19"/>
      <c r="C3352" s="19"/>
      <c r="D3352" s="19"/>
      <c r="E3352" s="19"/>
      <c r="F3352" s="19"/>
    </row>
    <row r="3353" spans="1:6" ht="15" customHeight="1">
      <c r="A3353" s="19" t="s">
        <v>287</v>
      </c>
      <c r="B3353" s="19"/>
      <c r="C3353" s="19"/>
      <c r="D3353" s="19"/>
      <c r="E3353" s="19"/>
      <c r="F3353" s="19"/>
    </row>
    <row r="3354" spans="1:6" ht="15" customHeight="1">
      <c r="A3354" s="19" t="s">
        <v>288</v>
      </c>
      <c r="B3354" s="19"/>
      <c r="C3354" s="19"/>
      <c r="D3354" s="19"/>
      <c r="E3354" s="19"/>
      <c r="F3354" s="19"/>
    </row>
    <row r="3355" spans="1:6" ht="15" customHeight="1">
      <c r="A3355" s="19" t="s">
        <v>289</v>
      </c>
      <c r="B3355" s="19"/>
      <c r="C3355" s="19"/>
      <c r="D3355" s="19"/>
      <c r="E3355" s="19"/>
      <c r="F3355" s="19"/>
    </row>
    <row r="3356" spans="1:6" ht="15" customHeight="1">
      <c r="A3356" s="19" t="s">
        <v>290</v>
      </c>
      <c r="B3356" s="19"/>
      <c r="C3356" s="19"/>
      <c r="D3356" s="19"/>
      <c r="E3356" s="19"/>
      <c r="F3356" s="19"/>
    </row>
    <row r="3357" spans="1:6" ht="15" customHeight="1">
      <c r="A3357" s="19" t="s">
        <v>614</v>
      </c>
      <c r="B3357" s="19"/>
      <c r="C3357" s="19"/>
      <c r="D3357" s="19"/>
      <c r="E3357" s="19"/>
      <c r="F3357" s="19"/>
    </row>
    <row r="3358" spans="1:6" ht="15" customHeight="1">
      <c r="A3358" s="19" t="s">
        <v>292</v>
      </c>
      <c r="B3358" s="19"/>
      <c r="C3358" s="19"/>
      <c r="D3358" s="19"/>
      <c r="E3358" s="19"/>
      <c r="F3358" s="19"/>
    </row>
    <row r="3359" spans="1:6" ht="15" customHeight="1">
      <c r="A3359" s="19" t="s">
        <v>177</v>
      </c>
      <c r="B3359" s="19"/>
      <c r="C3359" s="19"/>
      <c r="D3359" s="19"/>
      <c r="E3359" s="19"/>
      <c r="F3359" s="19"/>
    </row>
    <row r="3360" spans="1:6" ht="15" customHeight="1">
      <c r="A3360" s="19" t="s">
        <v>179</v>
      </c>
      <c r="B3360" s="19"/>
      <c r="C3360" s="19"/>
      <c r="D3360" s="19"/>
      <c r="E3360" s="19"/>
      <c r="F3360" s="19"/>
    </row>
    <row r="3361" spans="1:6" ht="15" customHeight="1">
      <c r="A3361" s="19" t="s">
        <v>181</v>
      </c>
      <c r="B3361" s="19"/>
      <c r="C3361" s="19"/>
      <c r="D3361" s="19"/>
      <c r="E3361" s="19"/>
      <c r="F3361" s="19"/>
    </row>
    <row r="3362" spans="1:6" ht="15" customHeight="1">
      <c r="A3362" s="19" t="s">
        <v>183</v>
      </c>
      <c r="B3362" s="19"/>
      <c r="C3362" s="19"/>
      <c r="D3362" s="19"/>
      <c r="E3362" s="19"/>
      <c r="F3362" s="19"/>
    </row>
    <row r="3363" spans="1:6" ht="15" customHeight="1">
      <c r="A3363" s="19" t="s">
        <v>185</v>
      </c>
      <c r="B3363" s="19"/>
      <c r="C3363" s="19"/>
      <c r="D3363" s="19"/>
      <c r="E3363" s="19"/>
      <c r="F3363" s="19"/>
    </row>
    <row r="3364" spans="1:6" ht="15" customHeight="1">
      <c r="A3364" s="19" t="s">
        <v>187</v>
      </c>
      <c r="B3364" s="19"/>
      <c r="C3364" s="19"/>
      <c r="D3364" s="19"/>
      <c r="E3364" s="19"/>
      <c r="F3364" s="19"/>
    </row>
    <row r="3365" spans="1:6" ht="15" customHeight="1">
      <c r="A3365" s="19" t="s">
        <v>189</v>
      </c>
      <c r="B3365" s="19"/>
      <c r="C3365" s="19"/>
      <c r="D3365" s="19"/>
      <c r="E3365" s="19"/>
      <c r="F3365" s="19"/>
    </row>
    <row r="3366" spans="1:6" ht="15" customHeight="1">
      <c r="A3366" s="19" t="s">
        <v>191</v>
      </c>
      <c r="B3366" s="19"/>
      <c r="C3366" s="19"/>
      <c r="D3366" s="19"/>
      <c r="E3366" s="19"/>
      <c r="F3366" s="19"/>
    </row>
    <row r="3367" spans="1:6" ht="15" customHeight="1">
      <c r="A3367" s="19" t="s">
        <v>293</v>
      </c>
      <c r="B3367" s="19"/>
      <c r="C3367" s="19"/>
      <c r="D3367" s="19"/>
      <c r="E3367" s="19"/>
      <c r="F3367" s="19"/>
    </row>
    <row r="3368" spans="1:6" ht="15" customHeight="1">
      <c r="A3368" s="19" t="s">
        <v>294</v>
      </c>
      <c r="B3368" s="19"/>
      <c r="C3368" s="19"/>
      <c r="D3368" s="19"/>
      <c r="E3368" s="19"/>
      <c r="F3368" s="19"/>
    </row>
    <row r="3369" spans="1:6" ht="15" customHeight="1">
      <c r="A3369" s="19" t="s">
        <v>195</v>
      </c>
      <c r="B3369" s="19"/>
      <c r="C3369" s="19"/>
      <c r="D3369" s="19"/>
      <c r="E3369" s="19"/>
      <c r="F3369" s="19"/>
    </row>
    <row r="3370" spans="1:6" ht="15" customHeight="1">
      <c r="A3370" s="19" t="s">
        <v>197</v>
      </c>
      <c r="B3370" s="19"/>
      <c r="C3370" s="19"/>
      <c r="D3370" s="19"/>
      <c r="E3370" s="19"/>
      <c r="F3370" s="19"/>
    </row>
    <row r="3371" spans="1:6" ht="15" customHeight="1">
      <c r="A3371" s="19" t="s">
        <v>295</v>
      </c>
      <c r="B3371" s="19"/>
      <c r="C3371" s="19"/>
      <c r="D3371" s="19"/>
      <c r="E3371" s="19"/>
      <c r="F3371" s="19"/>
    </row>
    <row r="3372" spans="1:6" ht="15" customHeight="1">
      <c r="A3372" s="19" t="s">
        <v>296</v>
      </c>
      <c r="B3372" s="19"/>
      <c r="C3372" s="19"/>
      <c r="D3372" s="19"/>
      <c r="E3372" s="19"/>
      <c r="F3372" s="19"/>
    </row>
    <row r="3373" spans="1:6" ht="15" customHeight="1">
      <c r="A3373" s="19" t="s">
        <v>297</v>
      </c>
      <c r="B3373" s="19"/>
      <c r="C3373" s="19"/>
      <c r="D3373" s="19"/>
      <c r="E3373" s="19"/>
      <c r="F3373" s="19"/>
    </row>
    <row r="3374" spans="1:6" ht="15" customHeight="1">
      <c r="A3374" s="19" t="s">
        <v>298</v>
      </c>
      <c r="B3374" s="19"/>
      <c r="C3374" s="19"/>
      <c r="D3374" s="19"/>
      <c r="E3374" s="19"/>
      <c r="F3374" s="19"/>
    </row>
    <row r="3375" spans="1:6" ht="15" customHeight="1">
      <c r="A3375" s="19" t="s">
        <v>205</v>
      </c>
      <c r="B3375" s="19"/>
      <c r="C3375" s="19"/>
      <c r="D3375" s="19"/>
      <c r="E3375" s="19"/>
      <c r="F3375" s="19"/>
    </row>
    <row r="3376" spans="1:6" ht="15" customHeight="1">
      <c r="A3376" s="19" t="s">
        <v>299</v>
      </c>
      <c r="B3376" s="19"/>
      <c r="C3376" s="19"/>
      <c r="D3376" s="19"/>
      <c r="E3376" s="19"/>
      <c r="F3376" s="19"/>
    </row>
    <row r="3377" spans="1:6" ht="15" customHeight="1">
      <c r="A3377" s="19" t="s">
        <v>209</v>
      </c>
      <c r="B3377" s="19"/>
      <c r="C3377" s="19"/>
      <c r="D3377" s="19"/>
      <c r="E3377" s="19"/>
      <c r="F3377" s="19"/>
    </row>
    <row r="3378" spans="1:6" ht="15" customHeight="1">
      <c r="A3378" s="19" t="s">
        <v>211</v>
      </c>
      <c r="B3378" s="19"/>
      <c r="C3378" s="19"/>
      <c r="D3378" s="19"/>
      <c r="E3378" s="19"/>
      <c r="F3378" s="19"/>
    </row>
    <row r="3379" spans="1:6" ht="15" customHeight="1">
      <c r="A3379" s="19" t="s">
        <v>615</v>
      </c>
      <c r="B3379" s="19"/>
      <c r="C3379" s="19"/>
      <c r="D3379" s="19"/>
      <c r="E3379" s="19"/>
      <c r="F3379" s="19"/>
    </row>
    <row r="3380" spans="1:6" ht="15" customHeight="1">
      <c r="A3380" s="19" t="s">
        <v>240</v>
      </c>
      <c r="B3380" s="19"/>
      <c r="C3380" s="19"/>
      <c r="D3380" s="19"/>
      <c r="E3380" s="19"/>
      <c r="F3380" s="19"/>
    </row>
    <row r="3381" spans="1:6" ht="15" customHeight="1">
      <c r="A3381" s="19" t="s">
        <v>852</v>
      </c>
      <c r="B3381" s="19"/>
      <c r="C3381" s="19"/>
      <c r="D3381" s="19"/>
      <c r="E3381" s="19"/>
      <c r="F3381" s="19"/>
    </row>
    <row r="3382" spans="1:6" ht="15" customHeight="1">
      <c r="A3382" s="19" t="s">
        <v>853</v>
      </c>
      <c r="B3382" s="19"/>
      <c r="C3382" s="19"/>
      <c r="D3382" s="19"/>
      <c r="E3382" s="19"/>
      <c r="F3382" s="19"/>
    </row>
    <row r="3383" spans="1:6" ht="15" customHeight="1">
      <c r="A3383" s="19" t="s">
        <v>139</v>
      </c>
      <c r="B3383" s="19"/>
      <c r="C3383" s="19"/>
      <c r="D3383" s="19"/>
      <c r="E3383" s="19"/>
      <c r="F3383" s="19"/>
    </row>
    <row r="3384" spans="1:6" ht="15" customHeight="1">
      <c r="A3384" s="19" t="s">
        <v>854</v>
      </c>
      <c r="B3384" s="19"/>
      <c r="C3384" s="19"/>
      <c r="D3384" s="19"/>
      <c r="E3384" s="19"/>
      <c r="F3384" s="19"/>
    </row>
    <row r="3385" spans="1:6" ht="15" customHeight="1">
      <c r="A3385" s="19" t="s">
        <v>144</v>
      </c>
      <c r="B3385" s="19"/>
      <c r="C3385" s="19"/>
      <c r="D3385" s="19"/>
      <c r="E3385" s="19"/>
      <c r="F3385" s="19"/>
    </row>
    <row r="3386" spans="1:6" ht="15" customHeight="1">
      <c r="A3386" s="19" t="s">
        <v>280</v>
      </c>
      <c r="B3386" s="19"/>
      <c r="C3386" s="19"/>
      <c r="D3386" s="19"/>
      <c r="E3386" s="19"/>
      <c r="F3386" s="19"/>
    </row>
    <row r="3387" spans="1:6" ht="15" customHeight="1">
      <c r="A3387" s="19" t="s">
        <v>370</v>
      </c>
      <c r="B3387" s="19"/>
      <c r="C3387" s="19"/>
      <c r="D3387" s="19"/>
      <c r="E3387" s="19"/>
      <c r="F3387" s="19"/>
    </row>
    <row r="3388" spans="1:6" ht="15" customHeight="1">
      <c r="A3388" s="19" t="s">
        <v>832</v>
      </c>
      <c r="B3388" s="19"/>
      <c r="C3388" s="19"/>
      <c r="D3388" s="19"/>
      <c r="E3388" s="19"/>
      <c r="F3388" s="19"/>
    </row>
    <row r="3389" spans="1:6" ht="15" customHeight="1">
      <c r="A3389" s="19" t="s">
        <v>358</v>
      </c>
      <c r="B3389" s="19"/>
      <c r="C3389" s="19"/>
      <c r="D3389" s="19"/>
      <c r="E3389" s="19"/>
      <c r="F3389" s="19"/>
    </row>
    <row r="3390" spans="1:6" ht="15" customHeight="1">
      <c r="A3390" s="19" t="s">
        <v>400</v>
      </c>
      <c r="B3390" s="19"/>
      <c r="C3390" s="19"/>
      <c r="D3390" s="19"/>
      <c r="E3390" s="19"/>
      <c r="F3390" s="19"/>
    </row>
    <row r="3391" spans="1:6" ht="15" customHeight="1">
      <c r="A3391" s="19" t="s">
        <v>833</v>
      </c>
      <c r="B3391" s="19"/>
      <c r="C3391" s="19"/>
      <c r="D3391" s="19"/>
      <c r="E3391" s="19"/>
      <c r="F3391" s="19"/>
    </row>
    <row r="3392" spans="1:6" ht="15" customHeight="1">
      <c r="A3392" s="19" t="s">
        <v>359</v>
      </c>
      <c r="B3392" s="19"/>
      <c r="C3392" s="19"/>
      <c r="D3392" s="19"/>
      <c r="E3392" s="19"/>
      <c r="F3392" s="19"/>
    </row>
    <row r="3393" spans="1:6" ht="15" customHeight="1">
      <c r="A3393" s="19" t="s">
        <v>568</v>
      </c>
      <c r="B3393" s="19"/>
      <c r="C3393" s="19"/>
      <c r="D3393" s="19"/>
      <c r="E3393" s="19"/>
      <c r="F3393" s="19"/>
    </row>
    <row r="3394" spans="1:6" ht="15" customHeight="1">
      <c r="A3394" s="19" t="s">
        <v>287</v>
      </c>
      <c r="B3394" s="19"/>
      <c r="C3394" s="19"/>
      <c r="D3394" s="19"/>
      <c r="E3394" s="19"/>
      <c r="F3394" s="19"/>
    </row>
    <row r="3395" spans="1:6" ht="15" customHeight="1">
      <c r="A3395" s="19" t="s">
        <v>167</v>
      </c>
      <c r="B3395" s="19"/>
      <c r="C3395" s="19"/>
      <c r="D3395" s="19"/>
      <c r="E3395" s="19"/>
      <c r="F3395" s="19"/>
    </row>
    <row r="3396" spans="1:6" ht="15" customHeight="1">
      <c r="A3396" s="19" t="s">
        <v>401</v>
      </c>
      <c r="B3396" s="19"/>
      <c r="C3396" s="19"/>
      <c r="D3396" s="19"/>
      <c r="E3396" s="19"/>
      <c r="F3396" s="19"/>
    </row>
    <row r="3397" spans="1:6" ht="15" customHeight="1">
      <c r="A3397" s="19" t="s">
        <v>855</v>
      </c>
      <c r="B3397" s="19"/>
      <c r="C3397" s="19"/>
      <c r="D3397" s="19"/>
      <c r="E3397" s="19"/>
      <c r="F3397" s="19"/>
    </row>
    <row r="3398" spans="1:6" ht="15" customHeight="1">
      <c r="A3398" s="19" t="s">
        <v>856</v>
      </c>
      <c r="B3398" s="19"/>
      <c r="C3398" s="19"/>
      <c r="D3398" s="19"/>
      <c r="E3398" s="19"/>
      <c r="F3398" s="19"/>
    </row>
    <row r="3399" spans="1:6" ht="15" customHeight="1">
      <c r="A3399" s="19" t="s">
        <v>836</v>
      </c>
      <c r="B3399" s="19"/>
      <c r="C3399" s="19"/>
      <c r="D3399" s="19"/>
      <c r="E3399" s="19"/>
      <c r="F3399" s="19"/>
    </row>
    <row r="3400" spans="1:6" ht="15" customHeight="1">
      <c r="A3400" s="19" t="s">
        <v>177</v>
      </c>
      <c r="B3400" s="19"/>
      <c r="C3400" s="19"/>
      <c r="D3400" s="19"/>
      <c r="E3400" s="19"/>
      <c r="F3400" s="19"/>
    </row>
    <row r="3401" spans="1:6" ht="15" customHeight="1">
      <c r="A3401" s="19" t="s">
        <v>179</v>
      </c>
      <c r="B3401" s="19"/>
      <c r="C3401" s="19"/>
      <c r="D3401" s="19"/>
      <c r="E3401" s="19"/>
      <c r="F3401" s="19"/>
    </row>
    <row r="3402" spans="1:6" ht="15" customHeight="1">
      <c r="A3402" s="19" t="s">
        <v>181</v>
      </c>
      <c r="B3402" s="19"/>
      <c r="C3402" s="19"/>
      <c r="D3402" s="19"/>
      <c r="E3402" s="19"/>
      <c r="F3402" s="19"/>
    </row>
    <row r="3403" spans="1:6" ht="15" customHeight="1">
      <c r="A3403" s="19" t="s">
        <v>183</v>
      </c>
      <c r="B3403" s="19"/>
      <c r="C3403" s="19"/>
      <c r="D3403" s="19"/>
      <c r="E3403" s="19"/>
      <c r="F3403" s="19"/>
    </row>
    <row r="3404" spans="1:6" ht="15" customHeight="1">
      <c r="A3404" s="19" t="s">
        <v>185</v>
      </c>
      <c r="B3404" s="19"/>
      <c r="C3404" s="19"/>
      <c r="D3404" s="19"/>
      <c r="E3404" s="19"/>
      <c r="F3404" s="19"/>
    </row>
    <row r="3405" spans="1:6" ht="15" customHeight="1">
      <c r="A3405" s="19" t="s">
        <v>187</v>
      </c>
      <c r="B3405" s="19"/>
      <c r="C3405" s="19"/>
      <c r="D3405" s="19"/>
      <c r="E3405" s="19"/>
      <c r="F3405" s="19"/>
    </row>
    <row r="3406" spans="1:6" ht="15" customHeight="1">
      <c r="A3406" s="19" t="s">
        <v>406</v>
      </c>
      <c r="B3406" s="19"/>
      <c r="C3406" s="19"/>
      <c r="D3406" s="19"/>
      <c r="E3406" s="19"/>
      <c r="F3406" s="19"/>
    </row>
    <row r="3407" spans="1:6" ht="15" customHeight="1">
      <c r="A3407" s="19" t="s">
        <v>407</v>
      </c>
      <c r="B3407" s="19"/>
      <c r="C3407" s="19"/>
      <c r="D3407" s="19"/>
      <c r="E3407" s="19"/>
      <c r="F3407" s="19"/>
    </row>
    <row r="3408" spans="1:6" ht="15" customHeight="1">
      <c r="A3408" s="19" t="s">
        <v>330</v>
      </c>
      <c r="B3408" s="19"/>
      <c r="C3408" s="19"/>
      <c r="D3408" s="19"/>
      <c r="E3408" s="19"/>
      <c r="F3408" s="19"/>
    </row>
    <row r="3409" spans="1:6" ht="15" customHeight="1">
      <c r="A3409" s="19" t="s">
        <v>331</v>
      </c>
      <c r="B3409" s="19"/>
      <c r="C3409" s="19"/>
      <c r="D3409" s="19"/>
      <c r="E3409" s="19"/>
      <c r="F3409" s="19"/>
    </row>
    <row r="3410" spans="1:6" ht="15" customHeight="1">
      <c r="A3410" s="19" t="s">
        <v>235</v>
      </c>
      <c r="B3410" s="19"/>
      <c r="C3410" s="19"/>
      <c r="D3410" s="19"/>
      <c r="E3410" s="19"/>
      <c r="F3410" s="19"/>
    </row>
    <row r="3411" spans="1:6" ht="15" customHeight="1">
      <c r="A3411" s="19" t="s">
        <v>236</v>
      </c>
      <c r="B3411" s="19"/>
      <c r="C3411" s="19"/>
      <c r="D3411" s="19"/>
      <c r="E3411" s="19"/>
      <c r="F3411" s="19"/>
    </row>
    <row r="3412" spans="1:6" ht="15" customHeight="1">
      <c r="A3412" s="19" t="s">
        <v>274</v>
      </c>
      <c r="B3412" s="19"/>
      <c r="C3412" s="19"/>
      <c r="D3412" s="19"/>
      <c r="E3412" s="19"/>
      <c r="F3412" s="19"/>
    </row>
    <row r="3413" spans="1:6" ht="15" customHeight="1">
      <c r="A3413" s="19" t="s">
        <v>275</v>
      </c>
      <c r="B3413" s="19"/>
      <c r="C3413" s="19"/>
      <c r="D3413" s="19"/>
      <c r="E3413" s="19"/>
      <c r="F3413" s="19"/>
    </row>
    <row r="3414" spans="1:6" ht="15" customHeight="1">
      <c r="A3414" s="19" t="s">
        <v>237</v>
      </c>
      <c r="B3414" s="19"/>
      <c r="C3414" s="19"/>
      <c r="D3414" s="19"/>
      <c r="E3414" s="19"/>
      <c r="F3414" s="19"/>
    </row>
    <row r="3415" spans="1:6" ht="15" customHeight="1">
      <c r="A3415" s="19" t="s">
        <v>238</v>
      </c>
      <c r="B3415" s="19"/>
      <c r="C3415" s="19"/>
      <c r="D3415" s="19"/>
      <c r="E3415" s="19"/>
      <c r="F3415" s="19"/>
    </row>
    <row r="3416" spans="1:6" ht="15" customHeight="1">
      <c r="A3416" s="19" t="s">
        <v>205</v>
      </c>
      <c r="B3416" s="19"/>
      <c r="C3416" s="19"/>
      <c r="D3416" s="19"/>
      <c r="E3416" s="19"/>
      <c r="F3416" s="19"/>
    </row>
    <row r="3417" spans="1:6" ht="15" customHeight="1">
      <c r="A3417" s="19" t="s">
        <v>351</v>
      </c>
      <c r="B3417" s="19"/>
      <c r="C3417" s="19"/>
      <c r="D3417" s="19"/>
      <c r="E3417" s="19"/>
      <c r="F3417" s="19"/>
    </row>
    <row r="3418" spans="1:6" ht="15" customHeight="1">
      <c r="A3418" s="19" t="s">
        <v>209</v>
      </c>
      <c r="B3418" s="19"/>
      <c r="C3418" s="19"/>
      <c r="D3418" s="19"/>
      <c r="E3418" s="19"/>
      <c r="F3418" s="19"/>
    </row>
    <row r="3419" spans="1:6" ht="15" customHeight="1">
      <c r="A3419" s="19" t="s">
        <v>211</v>
      </c>
      <c r="B3419" s="19"/>
      <c r="C3419" s="19"/>
      <c r="D3419" s="19"/>
      <c r="E3419" s="19"/>
      <c r="F3419" s="19"/>
    </row>
    <row r="3420" spans="1:6" ht="15" customHeight="1">
      <c r="A3420" s="19" t="s">
        <v>857</v>
      </c>
      <c r="B3420" s="19"/>
      <c r="C3420" s="19"/>
      <c r="D3420" s="19"/>
      <c r="E3420" s="19"/>
      <c r="F3420" s="19"/>
    </row>
    <row r="3421" spans="1:6" ht="15" customHeight="1">
      <c r="A3421" s="19" t="s">
        <v>240</v>
      </c>
      <c r="B3421" s="19"/>
      <c r="C3421" s="19"/>
      <c r="D3421" s="19"/>
      <c r="E3421" s="19"/>
      <c r="F3421" s="19"/>
    </row>
    <row r="3422" spans="1:6" ht="15" customHeight="1">
      <c r="A3422" s="19" t="s">
        <v>858</v>
      </c>
      <c r="B3422" s="19"/>
      <c r="C3422" s="19"/>
      <c r="D3422" s="19"/>
      <c r="E3422" s="19"/>
      <c r="F3422" s="19"/>
    </row>
    <row r="3423" spans="1:6" ht="15" customHeight="1">
      <c r="A3423" s="19" t="s">
        <v>859</v>
      </c>
      <c r="B3423" s="19"/>
      <c r="C3423" s="19"/>
      <c r="D3423" s="19"/>
      <c r="E3423" s="19"/>
      <c r="F3423" s="19"/>
    </row>
    <row r="3424" spans="1:6" ht="15" customHeight="1">
      <c r="A3424" s="19" t="s">
        <v>220</v>
      </c>
      <c r="B3424" s="19"/>
      <c r="C3424" s="19"/>
      <c r="D3424" s="19"/>
      <c r="E3424" s="19"/>
      <c r="F3424" s="19"/>
    </row>
    <row r="3425" spans="1:6" ht="15" customHeight="1">
      <c r="A3425" s="19" t="s">
        <v>860</v>
      </c>
      <c r="B3425" s="19"/>
      <c r="C3425" s="19"/>
      <c r="D3425" s="19"/>
      <c r="E3425" s="19"/>
      <c r="F3425" s="19"/>
    </row>
    <row r="3426" spans="1:6" ht="15" customHeight="1">
      <c r="A3426" s="19" t="s">
        <v>144</v>
      </c>
      <c r="B3426" s="19"/>
      <c r="C3426" s="19"/>
      <c r="D3426" s="19"/>
      <c r="E3426" s="19"/>
      <c r="F3426" s="19"/>
    </row>
    <row r="3427" spans="1:6" ht="15" customHeight="1">
      <c r="A3427" s="19" t="s">
        <v>245</v>
      </c>
      <c r="B3427" s="19"/>
      <c r="C3427" s="19"/>
      <c r="D3427" s="19"/>
      <c r="E3427" s="19"/>
      <c r="F3427" s="19"/>
    </row>
    <row r="3428" spans="1:6" ht="15" customHeight="1">
      <c r="A3428" s="19" t="s">
        <v>370</v>
      </c>
      <c r="B3428" s="19"/>
      <c r="C3428" s="19"/>
      <c r="D3428" s="19"/>
      <c r="E3428" s="19"/>
      <c r="F3428" s="19"/>
    </row>
    <row r="3429" spans="1:6" ht="15" customHeight="1">
      <c r="A3429" s="19" t="s">
        <v>534</v>
      </c>
      <c r="B3429" s="19"/>
      <c r="C3429" s="19"/>
      <c r="D3429" s="19"/>
      <c r="E3429" s="19"/>
      <c r="F3429" s="19"/>
    </row>
    <row r="3430" spans="1:6" ht="15" customHeight="1">
      <c r="A3430" s="19" t="s">
        <v>320</v>
      </c>
      <c r="B3430" s="19"/>
      <c r="C3430" s="19"/>
      <c r="D3430" s="19"/>
      <c r="E3430" s="19"/>
      <c r="F3430" s="19"/>
    </row>
    <row r="3431" spans="1:6" ht="15" customHeight="1">
      <c r="A3431" s="19" t="s">
        <v>426</v>
      </c>
      <c r="B3431" s="19"/>
      <c r="C3431" s="19"/>
      <c r="D3431" s="19"/>
      <c r="E3431" s="19"/>
      <c r="F3431" s="19"/>
    </row>
    <row r="3432" spans="1:6" ht="15" customHeight="1">
      <c r="A3432" s="19" t="s">
        <v>381</v>
      </c>
      <c r="B3432" s="19"/>
      <c r="C3432" s="19"/>
      <c r="D3432" s="19"/>
      <c r="E3432" s="19"/>
      <c r="F3432" s="19"/>
    </row>
    <row r="3433" spans="1:6" ht="15" customHeight="1">
      <c r="A3433" s="19" t="s">
        <v>359</v>
      </c>
      <c r="B3433" s="19"/>
      <c r="C3433" s="19"/>
      <c r="D3433" s="19"/>
      <c r="E3433" s="19"/>
      <c r="F3433" s="19"/>
    </row>
    <row r="3434" spans="1:6" ht="15" customHeight="1">
      <c r="A3434" s="19" t="s">
        <v>286</v>
      </c>
      <c r="B3434" s="19"/>
      <c r="C3434" s="19"/>
      <c r="D3434" s="19"/>
      <c r="E3434" s="19"/>
      <c r="F3434" s="19"/>
    </row>
    <row r="3435" spans="1:6" ht="15" customHeight="1">
      <c r="A3435" s="19" t="s">
        <v>287</v>
      </c>
      <c r="B3435" s="19"/>
      <c r="C3435" s="19"/>
      <c r="D3435" s="19"/>
      <c r="E3435" s="19"/>
      <c r="F3435" s="19"/>
    </row>
    <row r="3436" spans="1:6" ht="15" customHeight="1">
      <c r="A3436" s="19" t="s">
        <v>324</v>
      </c>
      <c r="B3436" s="19"/>
      <c r="C3436" s="19"/>
      <c r="D3436" s="19"/>
      <c r="E3436" s="19"/>
      <c r="F3436" s="19"/>
    </row>
    <row r="3437" spans="1:6" ht="15" customHeight="1">
      <c r="A3437" s="19" t="s">
        <v>169</v>
      </c>
      <c r="B3437" s="19"/>
      <c r="C3437" s="19"/>
      <c r="D3437" s="19"/>
      <c r="E3437" s="19"/>
      <c r="F3437" s="19"/>
    </row>
    <row r="3438" spans="1:6" ht="15" customHeight="1">
      <c r="A3438" s="19" t="s">
        <v>861</v>
      </c>
      <c r="B3438" s="19"/>
      <c r="C3438" s="19"/>
      <c r="D3438" s="19"/>
      <c r="E3438" s="19"/>
      <c r="F3438" s="19"/>
    </row>
    <row r="3439" spans="1:6" ht="15" customHeight="1">
      <c r="A3439" s="19" t="s">
        <v>862</v>
      </c>
      <c r="B3439" s="19"/>
      <c r="C3439" s="19"/>
      <c r="D3439" s="19"/>
      <c r="E3439" s="19"/>
      <c r="F3439" s="19"/>
    </row>
    <row r="3440" spans="1:6" ht="15" customHeight="1">
      <c r="A3440" s="19" t="s">
        <v>821</v>
      </c>
      <c r="B3440" s="19"/>
      <c r="C3440" s="19"/>
      <c r="D3440" s="19"/>
      <c r="E3440" s="19"/>
      <c r="F3440" s="19"/>
    </row>
    <row r="3441" spans="1:6" ht="15" customHeight="1">
      <c r="A3441" s="19" t="s">
        <v>177</v>
      </c>
      <c r="B3441" s="19"/>
      <c r="C3441" s="19"/>
      <c r="D3441" s="19"/>
      <c r="E3441" s="19"/>
      <c r="F3441" s="19"/>
    </row>
    <row r="3442" spans="1:6" ht="15" customHeight="1">
      <c r="A3442" s="19" t="s">
        <v>179</v>
      </c>
      <c r="B3442" s="19"/>
      <c r="C3442" s="19"/>
      <c r="D3442" s="19"/>
      <c r="E3442" s="19"/>
      <c r="F3442" s="19"/>
    </row>
    <row r="3443" spans="1:6" ht="15" customHeight="1">
      <c r="A3443" s="19" t="s">
        <v>181</v>
      </c>
      <c r="B3443" s="19"/>
      <c r="C3443" s="19"/>
      <c r="D3443" s="19"/>
      <c r="E3443" s="19"/>
      <c r="F3443" s="19"/>
    </row>
    <row r="3444" spans="1:6" ht="15" customHeight="1">
      <c r="A3444" s="19" t="s">
        <v>405</v>
      </c>
      <c r="B3444" s="19"/>
      <c r="C3444" s="19"/>
      <c r="D3444" s="19"/>
      <c r="E3444" s="19"/>
      <c r="F3444" s="19"/>
    </row>
    <row r="3445" spans="1:6" ht="15" customHeight="1">
      <c r="A3445" s="19" t="s">
        <v>185</v>
      </c>
      <c r="B3445" s="19"/>
      <c r="C3445" s="19"/>
      <c r="D3445" s="19"/>
      <c r="E3445" s="19"/>
      <c r="F3445" s="19"/>
    </row>
    <row r="3446" spans="1:6" ht="15" customHeight="1">
      <c r="A3446" s="19" t="s">
        <v>187</v>
      </c>
      <c r="B3446" s="19"/>
      <c r="C3446" s="19"/>
      <c r="D3446" s="19"/>
      <c r="E3446" s="19"/>
      <c r="F3446" s="19"/>
    </row>
    <row r="3447" spans="1:6" ht="15" customHeight="1">
      <c r="A3447" s="19" t="s">
        <v>189</v>
      </c>
      <c r="B3447" s="19"/>
      <c r="C3447" s="19"/>
      <c r="D3447" s="19"/>
      <c r="E3447" s="19"/>
      <c r="F3447" s="19"/>
    </row>
    <row r="3448" spans="1:6" ht="15" customHeight="1">
      <c r="A3448" s="19" t="s">
        <v>191</v>
      </c>
      <c r="B3448" s="19"/>
      <c r="C3448" s="19"/>
      <c r="D3448" s="19"/>
      <c r="E3448" s="19"/>
      <c r="F3448" s="19"/>
    </row>
    <row r="3449" spans="1:6" ht="15" customHeight="1">
      <c r="A3449" s="19" t="s">
        <v>256</v>
      </c>
      <c r="B3449" s="19"/>
      <c r="C3449" s="19"/>
      <c r="D3449" s="19"/>
      <c r="E3449" s="19"/>
      <c r="F3449" s="19"/>
    </row>
    <row r="3450" spans="1:6" ht="15" customHeight="1">
      <c r="A3450" s="19" t="s">
        <v>257</v>
      </c>
      <c r="B3450" s="19"/>
      <c r="C3450" s="19"/>
      <c r="D3450" s="19"/>
      <c r="E3450" s="19"/>
      <c r="F3450" s="19"/>
    </row>
    <row r="3451" spans="1:6" ht="15" customHeight="1">
      <c r="A3451" s="19" t="s">
        <v>195</v>
      </c>
      <c r="B3451" s="19"/>
      <c r="C3451" s="19"/>
      <c r="D3451" s="19"/>
      <c r="E3451" s="19"/>
      <c r="F3451" s="19"/>
    </row>
    <row r="3452" spans="1:6" ht="15" customHeight="1">
      <c r="A3452" s="19" t="s">
        <v>197</v>
      </c>
      <c r="B3452" s="19"/>
      <c r="C3452" s="19"/>
      <c r="D3452" s="19"/>
      <c r="E3452" s="19"/>
      <c r="F3452" s="19"/>
    </row>
    <row r="3453" spans="1:6" ht="15" customHeight="1">
      <c r="A3453" s="19" t="s">
        <v>258</v>
      </c>
      <c r="B3453" s="19"/>
      <c r="C3453" s="19"/>
      <c r="D3453" s="19"/>
      <c r="E3453" s="19"/>
      <c r="F3453" s="19"/>
    </row>
    <row r="3454" spans="1:6" ht="15" customHeight="1">
      <c r="A3454" s="19" t="s">
        <v>259</v>
      </c>
      <c r="B3454" s="19"/>
      <c r="C3454" s="19"/>
      <c r="D3454" s="19"/>
      <c r="E3454" s="19"/>
      <c r="F3454" s="19"/>
    </row>
    <row r="3455" spans="1:6" ht="15" customHeight="1">
      <c r="A3455" s="19" t="s">
        <v>237</v>
      </c>
      <c r="B3455" s="19"/>
      <c r="C3455" s="19"/>
      <c r="D3455" s="19"/>
      <c r="E3455" s="19"/>
      <c r="F3455" s="19"/>
    </row>
    <row r="3456" spans="1:6" ht="15" customHeight="1">
      <c r="A3456" s="19" t="s">
        <v>238</v>
      </c>
      <c r="B3456" s="19"/>
      <c r="C3456" s="19"/>
      <c r="D3456" s="19"/>
      <c r="E3456" s="19"/>
      <c r="F3456" s="19"/>
    </row>
    <row r="3457" spans="1:6" ht="15" customHeight="1">
      <c r="A3457" s="19" t="s">
        <v>205</v>
      </c>
      <c r="B3457" s="19"/>
      <c r="C3457" s="19"/>
      <c r="D3457" s="19"/>
      <c r="E3457" s="19"/>
      <c r="F3457" s="19"/>
    </row>
    <row r="3458" spans="1:6" ht="15" customHeight="1">
      <c r="A3458" s="19" t="s">
        <v>209</v>
      </c>
      <c r="B3458" s="19"/>
      <c r="C3458" s="19"/>
      <c r="D3458" s="19"/>
      <c r="E3458" s="19"/>
      <c r="F3458" s="19"/>
    </row>
    <row r="3459" spans="1:6" ht="15" customHeight="1">
      <c r="A3459" s="19" t="s">
        <v>211</v>
      </c>
      <c r="B3459" s="19"/>
      <c r="C3459" s="19"/>
      <c r="D3459" s="19"/>
      <c r="E3459" s="19"/>
      <c r="F3459" s="19"/>
    </row>
    <row r="3460" spans="1:6" ht="15" customHeight="1">
      <c r="A3460" s="19" t="s">
        <v>366</v>
      </c>
      <c r="B3460" s="19"/>
      <c r="C3460" s="19"/>
      <c r="D3460" s="19"/>
      <c r="E3460" s="19"/>
      <c r="F3460" s="19"/>
    </row>
    <row r="3461" spans="1:6" ht="15" customHeight="1">
      <c r="A3461" s="19" t="s">
        <v>686</v>
      </c>
      <c r="B3461" s="19"/>
      <c r="C3461" s="19"/>
      <c r="D3461" s="19"/>
      <c r="E3461" s="19"/>
      <c r="F3461" s="19"/>
    </row>
    <row r="3462" spans="1:6" ht="15" customHeight="1">
      <c r="A3462" s="19" t="s">
        <v>863</v>
      </c>
      <c r="B3462" s="19"/>
      <c r="C3462" s="19"/>
      <c r="D3462" s="19"/>
      <c r="E3462" s="19"/>
      <c r="F3462" s="19"/>
    </row>
    <row r="3463" spans="1:6" ht="15" customHeight="1">
      <c r="A3463" s="19" t="s">
        <v>864</v>
      </c>
      <c r="B3463" s="19"/>
      <c r="C3463" s="19"/>
      <c r="D3463" s="19"/>
      <c r="E3463" s="19"/>
      <c r="F3463" s="19"/>
    </row>
    <row r="3464" spans="1:6" ht="15" customHeight="1">
      <c r="A3464" s="19" t="s">
        <v>303</v>
      </c>
      <c r="B3464" s="19"/>
      <c r="C3464" s="19"/>
      <c r="D3464" s="19"/>
      <c r="E3464" s="19"/>
      <c r="F3464" s="19"/>
    </row>
    <row r="3465" spans="1:6" ht="15" customHeight="1">
      <c r="A3465" s="19" t="s">
        <v>676</v>
      </c>
      <c r="B3465" s="19"/>
      <c r="C3465" s="19"/>
      <c r="D3465" s="19"/>
      <c r="E3465" s="19"/>
      <c r="F3465" s="19"/>
    </row>
    <row r="3466" spans="1:6" ht="15" customHeight="1">
      <c r="A3466" s="19" t="s">
        <v>144</v>
      </c>
      <c r="B3466" s="19"/>
      <c r="C3466" s="19"/>
      <c r="D3466" s="19"/>
      <c r="E3466" s="19"/>
      <c r="F3466" s="19"/>
    </row>
    <row r="3467" spans="1:6" ht="15" customHeight="1">
      <c r="A3467" s="19" t="s">
        <v>280</v>
      </c>
      <c r="B3467" s="19"/>
      <c r="C3467" s="19"/>
      <c r="D3467" s="19"/>
      <c r="E3467" s="19"/>
      <c r="F3467" s="19"/>
    </row>
    <row r="3468" spans="1:6" ht="15" customHeight="1">
      <c r="A3468" s="19" t="s">
        <v>223</v>
      </c>
      <c r="B3468" s="19"/>
      <c r="C3468" s="19"/>
      <c r="D3468" s="19"/>
      <c r="E3468" s="19"/>
      <c r="F3468" s="19"/>
    </row>
    <row r="3469" spans="1:6" ht="15" customHeight="1">
      <c r="A3469" s="19" t="s">
        <v>832</v>
      </c>
      <c r="B3469" s="19"/>
      <c r="C3469" s="19"/>
      <c r="D3469" s="19"/>
      <c r="E3469" s="19"/>
      <c r="F3469" s="19"/>
    </row>
    <row r="3470" spans="1:6" ht="15" customHeight="1">
      <c r="A3470" s="19" t="s">
        <v>282</v>
      </c>
      <c r="B3470" s="19"/>
      <c r="C3470" s="19"/>
      <c r="D3470" s="19"/>
      <c r="E3470" s="19"/>
      <c r="F3470" s="19"/>
    </row>
    <row r="3471" spans="1:6" ht="15" customHeight="1">
      <c r="A3471" s="19" t="s">
        <v>535</v>
      </c>
      <c r="B3471" s="19"/>
      <c r="C3471" s="19"/>
      <c r="D3471" s="19"/>
      <c r="E3471" s="19"/>
      <c r="F3471" s="19"/>
    </row>
    <row r="3472" spans="1:6" ht="15" customHeight="1">
      <c r="A3472" s="19" t="s">
        <v>833</v>
      </c>
      <c r="B3472" s="19"/>
      <c r="C3472" s="19"/>
      <c r="D3472" s="19"/>
      <c r="E3472" s="19"/>
      <c r="F3472" s="19"/>
    </row>
    <row r="3473" spans="1:6" ht="15" customHeight="1">
      <c r="A3473" s="19" t="s">
        <v>359</v>
      </c>
      <c r="B3473" s="19"/>
      <c r="C3473" s="19"/>
      <c r="D3473" s="19"/>
      <c r="E3473" s="19"/>
      <c r="F3473" s="19"/>
    </row>
    <row r="3474" spans="1:6" ht="15" customHeight="1">
      <c r="A3474" s="19" t="s">
        <v>286</v>
      </c>
      <c r="B3474" s="19"/>
      <c r="C3474" s="19"/>
      <c r="D3474" s="19"/>
      <c r="E3474" s="19"/>
      <c r="F3474" s="19"/>
    </row>
    <row r="3475" spans="1:6" ht="15" customHeight="1">
      <c r="A3475" s="19" t="s">
        <v>287</v>
      </c>
      <c r="B3475" s="19"/>
      <c r="C3475" s="19"/>
      <c r="D3475" s="19"/>
      <c r="E3475" s="19"/>
      <c r="F3475" s="19"/>
    </row>
    <row r="3476" spans="1:6" ht="15" customHeight="1">
      <c r="A3476" s="19" t="s">
        <v>577</v>
      </c>
      <c r="B3476" s="19"/>
      <c r="C3476" s="19"/>
      <c r="D3476" s="19"/>
      <c r="E3476" s="19"/>
      <c r="F3476" s="19"/>
    </row>
    <row r="3477" spans="1:6" ht="15" customHeight="1">
      <c r="A3477" s="19" t="s">
        <v>439</v>
      </c>
      <c r="B3477" s="19"/>
      <c r="C3477" s="19"/>
      <c r="D3477" s="19"/>
      <c r="E3477" s="19"/>
      <c r="F3477" s="19"/>
    </row>
    <row r="3478" spans="1:6" ht="15" customHeight="1">
      <c r="A3478" s="19" t="s">
        <v>865</v>
      </c>
      <c r="B3478" s="19"/>
      <c r="C3478" s="19"/>
      <c r="D3478" s="19"/>
      <c r="E3478" s="19"/>
      <c r="F3478" s="19"/>
    </row>
    <row r="3479" spans="1:6" ht="15" customHeight="1">
      <c r="A3479" s="19" t="s">
        <v>866</v>
      </c>
      <c r="B3479" s="19"/>
      <c r="C3479" s="19"/>
      <c r="D3479" s="19"/>
      <c r="E3479" s="19"/>
      <c r="F3479" s="19"/>
    </row>
    <row r="3480" spans="1:6" ht="15" customHeight="1">
      <c r="A3480" s="19" t="s">
        <v>698</v>
      </c>
      <c r="B3480" s="19"/>
      <c r="C3480" s="19"/>
      <c r="D3480" s="19"/>
      <c r="E3480" s="19"/>
      <c r="F3480" s="19"/>
    </row>
    <row r="3481" spans="1:6" ht="15" customHeight="1">
      <c r="A3481" s="19" t="s">
        <v>177</v>
      </c>
      <c r="B3481" s="19"/>
      <c r="C3481" s="19"/>
      <c r="D3481" s="19"/>
      <c r="E3481" s="19"/>
      <c r="F3481" s="19"/>
    </row>
    <row r="3482" spans="1:6" ht="15" customHeight="1">
      <c r="A3482" s="19" t="s">
        <v>179</v>
      </c>
      <c r="B3482" s="19"/>
      <c r="C3482" s="19"/>
      <c r="D3482" s="19"/>
      <c r="E3482" s="19"/>
      <c r="F3482" s="19"/>
    </row>
    <row r="3483" spans="1:6" ht="15" customHeight="1">
      <c r="A3483" s="19" t="s">
        <v>181</v>
      </c>
      <c r="B3483" s="19"/>
      <c r="C3483" s="19"/>
      <c r="D3483" s="19"/>
      <c r="E3483" s="19"/>
      <c r="F3483" s="19"/>
    </row>
    <row r="3484" spans="1:6" ht="15" customHeight="1">
      <c r="A3484" s="19" t="s">
        <v>183</v>
      </c>
      <c r="B3484" s="19"/>
      <c r="C3484" s="19"/>
      <c r="D3484" s="19"/>
      <c r="E3484" s="19"/>
      <c r="F3484" s="19"/>
    </row>
    <row r="3485" spans="1:6" ht="15" customHeight="1">
      <c r="A3485" s="19" t="s">
        <v>185</v>
      </c>
      <c r="B3485" s="19"/>
      <c r="C3485" s="19"/>
      <c r="D3485" s="19"/>
      <c r="E3485" s="19"/>
      <c r="F3485" s="19"/>
    </row>
    <row r="3486" spans="1:6" ht="15" customHeight="1">
      <c r="A3486" s="19" t="s">
        <v>187</v>
      </c>
      <c r="B3486" s="19"/>
      <c r="C3486" s="19"/>
      <c r="D3486" s="19"/>
      <c r="E3486" s="19"/>
      <c r="F3486" s="19"/>
    </row>
    <row r="3487" spans="1:6" ht="15" customHeight="1">
      <c r="A3487" s="19" t="s">
        <v>406</v>
      </c>
      <c r="B3487" s="19"/>
      <c r="C3487" s="19"/>
      <c r="D3487" s="19"/>
      <c r="E3487" s="19"/>
      <c r="F3487" s="19"/>
    </row>
    <row r="3488" spans="1:6" ht="15" customHeight="1">
      <c r="A3488" s="19" t="s">
        <v>407</v>
      </c>
      <c r="B3488" s="19"/>
      <c r="C3488" s="19"/>
      <c r="D3488" s="19"/>
      <c r="E3488" s="19"/>
      <c r="F3488" s="19"/>
    </row>
    <row r="3489" spans="1:6" ht="15" customHeight="1">
      <c r="A3489" s="19" t="s">
        <v>233</v>
      </c>
      <c r="B3489" s="19"/>
      <c r="C3489" s="19"/>
      <c r="D3489" s="19"/>
      <c r="E3489" s="19"/>
      <c r="F3489" s="19"/>
    </row>
    <row r="3490" spans="1:6" ht="15" customHeight="1">
      <c r="A3490" s="19" t="s">
        <v>234</v>
      </c>
      <c r="B3490" s="19"/>
      <c r="C3490" s="19"/>
      <c r="D3490" s="19"/>
      <c r="E3490" s="19"/>
      <c r="F3490" s="19"/>
    </row>
    <row r="3491" spans="1:6" ht="15" customHeight="1">
      <c r="A3491" s="19" t="s">
        <v>195</v>
      </c>
      <c r="B3491" s="19"/>
      <c r="C3491" s="19"/>
      <c r="D3491" s="19"/>
      <c r="E3491" s="19"/>
      <c r="F3491" s="19"/>
    </row>
    <row r="3492" spans="1:6" ht="15" customHeight="1">
      <c r="A3492" s="19" t="s">
        <v>197</v>
      </c>
      <c r="B3492" s="19"/>
      <c r="C3492" s="19"/>
      <c r="D3492" s="19"/>
      <c r="E3492" s="19"/>
      <c r="F3492" s="19"/>
    </row>
    <row r="3493" spans="1:6" ht="15" customHeight="1">
      <c r="A3493" s="19" t="s">
        <v>295</v>
      </c>
      <c r="B3493" s="19"/>
      <c r="C3493" s="19"/>
      <c r="D3493" s="19"/>
      <c r="E3493" s="19"/>
      <c r="F3493" s="19"/>
    </row>
    <row r="3494" spans="1:6" ht="15" customHeight="1">
      <c r="A3494" s="19" t="s">
        <v>296</v>
      </c>
      <c r="B3494" s="19"/>
      <c r="C3494" s="19"/>
      <c r="D3494" s="19"/>
      <c r="E3494" s="19"/>
      <c r="F3494" s="19"/>
    </row>
    <row r="3495" spans="1:6" ht="15" customHeight="1">
      <c r="A3495" s="19" t="s">
        <v>237</v>
      </c>
      <c r="B3495" s="19"/>
      <c r="C3495" s="19"/>
      <c r="D3495" s="19"/>
      <c r="E3495" s="19"/>
      <c r="F3495" s="19"/>
    </row>
    <row r="3496" spans="1:6" ht="15" customHeight="1">
      <c r="A3496" s="19" t="s">
        <v>238</v>
      </c>
      <c r="B3496" s="19"/>
      <c r="C3496" s="19"/>
      <c r="D3496" s="19"/>
      <c r="E3496" s="19"/>
      <c r="F3496" s="19"/>
    </row>
    <row r="3497" spans="1:6" ht="15" customHeight="1">
      <c r="A3497" s="19" t="s">
        <v>205</v>
      </c>
      <c r="B3497" s="19"/>
      <c r="C3497" s="19"/>
      <c r="D3497" s="19"/>
      <c r="E3497" s="19"/>
      <c r="F3497" s="19"/>
    </row>
    <row r="3498" spans="1:6" ht="15" customHeight="1">
      <c r="A3498" s="19" t="s">
        <v>351</v>
      </c>
      <c r="B3498" s="19"/>
      <c r="C3498" s="19"/>
      <c r="D3498" s="19"/>
      <c r="E3498" s="19"/>
      <c r="F3498" s="19"/>
    </row>
    <row r="3499" spans="1:6" ht="15" customHeight="1">
      <c r="A3499" s="19" t="s">
        <v>209</v>
      </c>
      <c r="B3499" s="19"/>
      <c r="C3499" s="19"/>
      <c r="D3499" s="19"/>
      <c r="E3499" s="19"/>
      <c r="F3499" s="19"/>
    </row>
    <row r="3500" spans="1:6" ht="15" customHeight="1">
      <c r="A3500" s="19" t="s">
        <v>211</v>
      </c>
      <c r="B3500" s="19"/>
      <c r="C3500" s="19"/>
      <c r="D3500" s="19"/>
      <c r="E3500" s="19"/>
      <c r="F3500" s="19"/>
    </row>
    <row r="3501" spans="1:6" ht="15" customHeight="1">
      <c r="A3501" s="19" t="s">
        <v>867</v>
      </c>
      <c r="B3501" s="19"/>
      <c r="C3501" s="19"/>
      <c r="D3501" s="19"/>
      <c r="E3501" s="19"/>
      <c r="F3501" s="19"/>
    </row>
    <row r="3502" spans="1:6" ht="15" customHeight="1">
      <c r="A3502" s="19" t="s">
        <v>240</v>
      </c>
      <c r="B3502" s="19"/>
      <c r="C3502" s="19"/>
      <c r="D3502" s="19"/>
      <c r="E3502" s="19"/>
      <c r="F3502" s="19"/>
    </row>
    <row r="3503" spans="1:6" ht="15" customHeight="1">
      <c r="A3503" s="19" t="s">
        <v>868</v>
      </c>
      <c r="B3503" s="19"/>
      <c r="C3503" s="19"/>
      <c r="D3503" s="19"/>
      <c r="E3503" s="19"/>
      <c r="F3503" s="19"/>
    </row>
    <row r="3504" spans="1:6" ht="15" customHeight="1">
      <c r="A3504" s="19" t="s">
        <v>869</v>
      </c>
      <c r="B3504" s="19"/>
      <c r="C3504" s="19"/>
      <c r="D3504" s="19"/>
      <c r="E3504" s="19"/>
      <c r="F3504" s="19"/>
    </row>
    <row r="3505" spans="1:6" ht="15" customHeight="1">
      <c r="A3505" s="19" t="s">
        <v>278</v>
      </c>
      <c r="B3505" s="19"/>
      <c r="C3505" s="19"/>
      <c r="D3505" s="19"/>
      <c r="E3505" s="19"/>
      <c r="F3505" s="19"/>
    </row>
    <row r="3506" spans="1:6" ht="15" customHeight="1">
      <c r="A3506" s="19" t="s">
        <v>502</v>
      </c>
      <c r="B3506" s="19"/>
      <c r="C3506" s="19"/>
      <c r="D3506" s="19"/>
      <c r="E3506" s="19"/>
      <c r="F3506" s="19"/>
    </row>
    <row r="3507" spans="1:6" ht="15" customHeight="1">
      <c r="A3507" s="19" t="s">
        <v>144</v>
      </c>
      <c r="B3507" s="19"/>
      <c r="C3507" s="19"/>
      <c r="D3507" s="19"/>
      <c r="E3507" s="19"/>
      <c r="F3507" s="19"/>
    </row>
    <row r="3508" spans="1:6" ht="15" customHeight="1">
      <c r="A3508" s="19" t="s">
        <v>245</v>
      </c>
      <c r="B3508" s="19"/>
      <c r="C3508" s="19"/>
      <c r="D3508" s="19"/>
      <c r="E3508" s="19"/>
      <c r="F3508" s="19"/>
    </row>
    <row r="3509" spans="1:6" ht="15" customHeight="1">
      <c r="A3509" s="19" t="s">
        <v>370</v>
      </c>
      <c r="B3509" s="19"/>
      <c r="C3509" s="19"/>
      <c r="D3509" s="19"/>
      <c r="E3509" s="19"/>
      <c r="F3509" s="19"/>
    </row>
    <row r="3510" spans="1:6" ht="15" customHeight="1">
      <c r="A3510" s="19" t="s">
        <v>463</v>
      </c>
      <c r="B3510" s="19"/>
      <c r="C3510" s="19"/>
      <c r="D3510" s="19"/>
      <c r="E3510" s="19"/>
      <c r="F3510" s="19"/>
    </row>
    <row r="3511" spans="1:6" ht="15" customHeight="1">
      <c r="A3511" s="19" t="s">
        <v>436</v>
      </c>
      <c r="B3511" s="19"/>
      <c r="C3511" s="19"/>
      <c r="D3511" s="19"/>
      <c r="E3511" s="19"/>
      <c r="F3511" s="19"/>
    </row>
    <row r="3512" spans="1:6" ht="15" customHeight="1">
      <c r="A3512" s="19" t="s">
        <v>584</v>
      </c>
      <c r="B3512" s="19"/>
      <c r="C3512" s="19"/>
      <c r="D3512" s="19"/>
      <c r="E3512" s="19"/>
      <c r="F3512" s="19"/>
    </row>
    <row r="3513" spans="1:6" ht="15" customHeight="1">
      <c r="A3513" s="19" t="s">
        <v>372</v>
      </c>
      <c r="B3513" s="19"/>
      <c r="C3513" s="19"/>
      <c r="D3513" s="19"/>
      <c r="E3513" s="19"/>
      <c r="F3513" s="19"/>
    </row>
    <row r="3514" spans="1:6" ht="15" customHeight="1">
      <c r="A3514" s="19" t="s">
        <v>226</v>
      </c>
      <c r="B3514" s="19"/>
      <c r="C3514" s="19"/>
      <c r="D3514" s="19"/>
      <c r="E3514" s="19"/>
      <c r="F3514" s="19"/>
    </row>
    <row r="3515" spans="1:6" ht="15" customHeight="1">
      <c r="A3515" s="19" t="s">
        <v>716</v>
      </c>
      <c r="B3515" s="19"/>
      <c r="C3515" s="19"/>
      <c r="D3515" s="19"/>
      <c r="E3515" s="19"/>
      <c r="F3515" s="19"/>
    </row>
    <row r="3516" spans="1:6" ht="15" customHeight="1">
      <c r="A3516" s="19" t="s">
        <v>287</v>
      </c>
      <c r="B3516" s="19"/>
      <c r="C3516" s="19"/>
      <c r="D3516" s="19"/>
      <c r="E3516" s="19"/>
      <c r="F3516" s="19"/>
    </row>
    <row r="3517" spans="1:6" ht="15" customHeight="1">
      <c r="A3517" s="19" t="s">
        <v>619</v>
      </c>
      <c r="B3517" s="19"/>
      <c r="C3517" s="19"/>
      <c r="D3517" s="19"/>
      <c r="E3517" s="19"/>
      <c r="F3517" s="19"/>
    </row>
    <row r="3518" spans="1:6" ht="15" customHeight="1">
      <c r="A3518" s="19" t="s">
        <v>229</v>
      </c>
      <c r="B3518" s="19"/>
      <c r="C3518" s="19"/>
      <c r="D3518" s="19"/>
      <c r="E3518" s="19"/>
      <c r="F3518" s="19"/>
    </row>
    <row r="3519" spans="1:6" ht="15" customHeight="1">
      <c r="A3519" s="19" t="s">
        <v>870</v>
      </c>
      <c r="B3519" s="19"/>
      <c r="C3519" s="19"/>
      <c r="D3519" s="19"/>
      <c r="E3519" s="19"/>
      <c r="F3519" s="19"/>
    </row>
    <row r="3520" spans="1:6" ht="15" customHeight="1">
      <c r="A3520" s="19" t="s">
        <v>871</v>
      </c>
      <c r="B3520" s="19"/>
      <c r="C3520" s="19"/>
      <c r="D3520" s="19"/>
      <c r="E3520" s="19"/>
      <c r="F3520" s="19"/>
    </row>
    <row r="3521" spans="1:6" ht="15" customHeight="1">
      <c r="A3521" s="19" t="s">
        <v>872</v>
      </c>
      <c r="B3521" s="19"/>
      <c r="C3521" s="19"/>
      <c r="D3521" s="19"/>
      <c r="E3521" s="19"/>
      <c r="F3521" s="19"/>
    </row>
    <row r="3522" spans="1:6" ht="15" customHeight="1">
      <c r="A3522" s="19" t="s">
        <v>572</v>
      </c>
      <c r="B3522" s="19"/>
      <c r="C3522" s="19"/>
      <c r="D3522" s="19"/>
      <c r="E3522" s="19"/>
      <c r="F3522" s="19"/>
    </row>
    <row r="3523" spans="1:6" ht="15" customHeight="1">
      <c r="A3523" s="19" t="s">
        <v>179</v>
      </c>
      <c r="B3523" s="19"/>
      <c r="C3523" s="19"/>
      <c r="D3523" s="19"/>
      <c r="E3523" s="19"/>
      <c r="F3523" s="19"/>
    </row>
    <row r="3524" spans="1:6" ht="15" customHeight="1">
      <c r="A3524" s="19" t="s">
        <v>181</v>
      </c>
      <c r="B3524" s="19"/>
      <c r="C3524" s="19"/>
      <c r="D3524" s="19"/>
      <c r="E3524" s="19"/>
      <c r="F3524" s="19"/>
    </row>
    <row r="3525" spans="1:6" ht="15" customHeight="1">
      <c r="A3525" s="19" t="s">
        <v>731</v>
      </c>
      <c r="B3525" s="19"/>
      <c r="C3525" s="19"/>
      <c r="D3525" s="19"/>
      <c r="E3525" s="19"/>
      <c r="F3525" s="19"/>
    </row>
    <row r="3526" spans="1:6" ht="15" customHeight="1">
      <c r="A3526" s="19" t="s">
        <v>185</v>
      </c>
      <c r="B3526" s="19"/>
      <c r="C3526" s="19"/>
      <c r="D3526" s="19"/>
      <c r="E3526" s="19"/>
      <c r="F3526" s="19"/>
    </row>
    <row r="3527" spans="1:6" ht="15" customHeight="1">
      <c r="A3527" s="19" t="s">
        <v>187</v>
      </c>
      <c r="B3527" s="19"/>
      <c r="C3527" s="19"/>
      <c r="D3527" s="19"/>
      <c r="E3527" s="19"/>
      <c r="F3527" s="19"/>
    </row>
    <row r="3528" spans="1:6" ht="15" customHeight="1">
      <c r="A3528" s="19" t="s">
        <v>363</v>
      </c>
      <c r="B3528" s="19"/>
      <c r="C3528" s="19"/>
      <c r="D3528" s="19"/>
      <c r="E3528" s="19"/>
      <c r="F3528" s="19"/>
    </row>
    <row r="3529" spans="1:6" ht="15" customHeight="1">
      <c r="A3529" s="19" t="s">
        <v>364</v>
      </c>
      <c r="B3529" s="19"/>
      <c r="C3529" s="19"/>
      <c r="D3529" s="19"/>
      <c r="E3529" s="19"/>
      <c r="F3529" s="19"/>
    </row>
    <row r="3530" spans="1:6" ht="15" customHeight="1">
      <c r="A3530" s="19" t="s">
        <v>330</v>
      </c>
      <c r="B3530" s="19"/>
      <c r="C3530" s="19"/>
      <c r="D3530" s="19"/>
      <c r="E3530" s="19"/>
      <c r="F3530" s="19"/>
    </row>
    <row r="3531" spans="1:6" ht="15" customHeight="1">
      <c r="A3531" s="19" t="s">
        <v>331</v>
      </c>
      <c r="B3531" s="19"/>
      <c r="C3531" s="19"/>
      <c r="D3531" s="19"/>
      <c r="E3531" s="19"/>
      <c r="F3531" s="19"/>
    </row>
    <row r="3532" spans="1:6" ht="15" customHeight="1">
      <c r="A3532" s="19" t="s">
        <v>466</v>
      </c>
      <c r="B3532" s="19"/>
      <c r="C3532" s="19"/>
      <c r="D3532" s="19"/>
      <c r="E3532" s="19"/>
      <c r="F3532" s="19"/>
    </row>
    <row r="3533" spans="1:6" ht="15" customHeight="1">
      <c r="A3533" s="19" t="s">
        <v>467</v>
      </c>
      <c r="B3533" s="19"/>
      <c r="C3533" s="19"/>
      <c r="D3533" s="19"/>
      <c r="E3533" s="19"/>
      <c r="F3533" s="19"/>
    </row>
    <row r="3534" spans="1:6" ht="15" customHeight="1">
      <c r="A3534" s="19" t="s">
        <v>258</v>
      </c>
      <c r="B3534" s="19"/>
      <c r="C3534" s="19"/>
      <c r="D3534" s="19"/>
      <c r="E3534" s="19"/>
      <c r="F3534" s="19"/>
    </row>
    <row r="3535" spans="1:6" ht="15" customHeight="1">
      <c r="A3535" s="19" t="s">
        <v>259</v>
      </c>
      <c r="B3535" s="19"/>
      <c r="C3535" s="19"/>
      <c r="D3535" s="19"/>
      <c r="E3535" s="19"/>
      <c r="F3535" s="19"/>
    </row>
    <row r="3536" spans="1:6" ht="15" customHeight="1">
      <c r="A3536" s="19" t="s">
        <v>237</v>
      </c>
      <c r="B3536" s="19"/>
      <c r="C3536" s="19"/>
      <c r="D3536" s="19"/>
      <c r="E3536" s="19"/>
      <c r="F3536" s="19"/>
    </row>
    <row r="3537" spans="1:6" ht="15" customHeight="1">
      <c r="A3537" s="19" t="s">
        <v>238</v>
      </c>
      <c r="B3537" s="19"/>
      <c r="C3537" s="19"/>
      <c r="D3537" s="19"/>
      <c r="E3537" s="19"/>
      <c r="F3537" s="19"/>
    </row>
    <row r="3538" spans="1:6" ht="15" customHeight="1">
      <c r="A3538" s="19" t="s">
        <v>205</v>
      </c>
      <c r="B3538" s="19"/>
      <c r="C3538" s="19"/>
      <c r="D3538" s="19"/>
      <c r="E3538" s="19"/>
      <c r="F3538" s="19"/>
    </row>
    <row r="3539" spans="1:6" ht="15" customHeight="1">
      <c r="A3539" s="19" t="s">
        <v>657</v>
      </c>
      <c r="B3539" s="19"/>
      <c r="C3539" s="19"/>
      <c r="D3539" s="19"/>
      <c r="E3539" s="19"/>
      <c r="F3539" s="19"/>
    </row>
    <row r="3540" spans="1:6" ht="15" customHeight="1">
      <c r="A3540" s="19" t="s">
        <v>209</v>
      </c>
      <c r="B3540" s="19"/>
      <c r="C3540" s="19"/>
      <c r="D3540" s="19"/>
      <c r="E3540" s="19"/>
      <c r="F3540" s="19"/>
    </row>
    <row r="3541" spans="1:6" ht="15" customHeight="1">
      <c r="A3541" s="19" t="s">
        <v>211</v>
      </c>
      <c r="B3541" s="19"/>
      <c r="C3541" s="19"/>
      <c r="D3541" s="19"/>
      <c r="E3541" s="19"/>
      <c r="F3541" s="19"/>
    </row>
    <row r="3542" spans="1:6" ht="15" customHeight="1">
      <c r="A3542" s="19" t="s">
        <v>873</v>
      </c>
      <c r="B3542" s="19"/>
      <c r="C3542" s="19"/>
      <c r="D3542" s="19"/>
      <c r="E3542" s="19"/>
      <c r="F3542" s="19"/>
    </row>
    <row r="3543" spans="1:6" ht="15" customHeight="1">
      <c r="A3543" s="19" t="s">
        <v>240</v>
      </c>
      <c r="B3543" s="19"/>
      <c r="C3543" s="19"/>
      <c r="D3543" s="19"/>
      <c r="E3543" s="19"/>
      <c r="F3543" s="19"/>
    </row>
    <row r="3544" spans="1:6" ht="15" customHeight="1">
      <c r="A3544" s="19" t="s">
        <v>874</v>
      </c>
      <c r="B3544" s="19"/>
      <c r="C3544" s="19"/>
      <c r="D3544" s="19"/>
      <c r="E3544" s="19"/>
      <c r="F3544" s="19"/>
    </row>
    <row r="3545" spans="1:6" ht="15" customHeight="1">
      <c r="A3545" s="19" t="s">
        <v>875</v>
      </c>
      <c r="B3545" s="19"/>
      <c r="C3545" s="19"/>
      <c r="D3545" s="19"/>
      <c r="E3545" s="19"/>
      <c r="F3545" s="19"/>
    </row>
    <row r="3546" spans="1:6" ht="15" customHeight="1">
      <c r="A3546" s="19" t="s">
        <v>303</v>
      </c>
      <c r="B3546" s="19"/>
      <c r="C3546" s="19"/>
      <c r="D3546" s="19"/>
      <c r="E3546" s="19"/>
      <c r="F3546" s="19"/>
    </row>
    <row r="3547" spans="1:6" ht="15" customHeight="1">
      <c r="A3547" s="19" t="s">
        <v>876</v>
      </c>
      <c r="B3547" s="19"/>
      <c r="C3547" s="19"/>
      <c r="D3547" s="19"/>
      <c r="E3547" s="19"/>
      <c r="F3547" s="19"/>
    </row>
    <row r="3548" spans="1:6" ht="15" customHeight="1">
      <c r="A3548" s="19" t="s">
        <v>356</v>
      </c>
      <c r="B3548" s="19"/>
      <c r="C3548" s="19"/>
      <c r="D3548" s="19"/>
      <c r="E3548" s="19"/>
      <c r="F3548" s="19"/>
    </row>
    <row r="3549" spans="1:6" ht="15" customHeight="1">
      <c r="A3549" s="19" t="s">
        <v>245</v>
      </c>
      <c r="B3549" s="19"/>
      <c r="C3549" s="19"/>
      <c r="D3549" s="19"/>
      <c r="E3549" s="19"/>
      <c r="F3549" s="19"/>
    </row>
    <row r="3550" spans="1:6" ht="15" customHeight="1">
      <c r="A3550" s="19" t="s">
        <v>370</v>
      </c>
      <c r="B3550" s="19"/>
      <c r="C3550" s="19"/>
      <c r="D3550" s="19"/>
      <c r="E3550" s="19"/>
      <c r="F3550" s="19"/>
    </row>
    <row r="3551" spans="1:6" ht="15" customHeight="1">
      <c r="A3551" s="19" t="s">
        <v>832</v>
      </c>
      <c r="B3551" s="19"/>
      <c r="C3551" s="19"/>
      <c r="D3551" s="19"/>
      <c r="E3551" s="19"/>
      <c r="F3551" s="19"/>
    </row>
    <row r="3552" spans="1:6" ht="15" customHeight="1">
      <c r="A3552" s="19" t="s">
        <v>358</v>
      </c>
      <c r="B3552" s="19"/>
      <c r="C3552" s="19"/>
      <c r="D3552" s="19"/>
      <c r="E3552" s="19"/>
      <c r="F3552" s="19"/>
    </row>
    <row r="3553" spans="1:6" ht="15" customHeight="1">
      <c r="A3553" s="19" t="s">
        <v>380</v>
      </c>
      <c r="B3553" s="19"/>
      <c r="C3553" s="19"/>
      <c r="D3553" s="19"/>
      <c r="E3553" s="19"/>
      <c r="F3553" s="19"/>
    </row>
    <row r="3554" spans="1:6" ht="15" customHeight="1">
      <c r="A3554" s="19" t="s">
        <v>833</v>
      </c>
      <c r="B3554" s="19"/>
      <c r="C3554" s="19"/>
      <c r="D3554" s="19"/>
      <c r="E3554" s="19"/>
      <c r="F3554" s="19"/>
    </row>
    <row r="3555" spans="1:6" ht="15" customHeight="1">
      <c r="A3555" s="19" t="s">
        <v>585</v>
      </c>
      <c r="B3555" s="19"/>
      <c r="C3555" s="19"/>
      <c r="D3555" s="19"/>
      <c r="E3555" s="19"/>
      <c r="F3555" s="19"/>
    </row>
    <row r="3556" spans="1:6" ht="15" customHeight="1">
      <c r="A3556" s="19" t="s">
        <v>627</v>
      </c>
      <c r="B3556" s="19"/>
      <c r="C3556" s="19"/>
      <c r="D3556" s="19"/>
      <c r="E3556" s="19"/>
      <c r="F3556" s="19"/>
    </row>
    <row r="3557" spans="1:6" ht="15" customHeight="1">
      <c r="A3557" s="19" t="s">
        <v>287</v>
      </c>
      <c r="B3557" s="19"/>
      <c r="C3557" s="19"/>
      <c r="D3557" s="19"/>
      <c r="E3557" s="19"/>
      <c r="F3557" s="19"/>
    </row>
    <row r="3558" spans="1:6" ht="15" customHeight="1">
      <c r="A3558" s="19" t="s">
        <v>577</v>
      </c>
      <c r="B3558" s="19"/>
      <c r="C3558" s="19"/>
      <c r="D3558" s="19"/>
      <c r="E3558" s="19"/>
      <c r="F3558" s="19"/>
    </row>
    <row r="3559" spans="1:6" ht="15" customHeight="1">
      <c r="A3559" s="19" t="s">
        <v>338</v>
      </c>
      <c r="B3559" s="19"/>
      <c r="C3559" s="19"/>
      <c r="D3559" s="19"/>
      <c r="E3559" s="19"/>
      <c r="F3559" s="19"/>
    </row>
    <row r="3560" spans="1:6" ht="15" customHeight="1">
      <c r="A3560" s="19" t="s">
        <v>877</v>
      </c>
      <c r="B3560" s="19"/>
      <c r="C3560" s="19"/>
      <c r="D3560" s="19"/>
      <c r="E3560" s="19"/>
      <c r="F3560" s="19"/>
    </row>
    <row r="3561" spans="1:6" ht="15" customHeight="1">
      <c r="A3561" s="19" t="s">
        <v>878</v>
      </c>
      <c r="B3561" s="19"/>
      <c r="C3561" s="19"/>
      <c r="D3561" s="19"/>
      <c r="E3561" s="19"/>
      <c r="F3561" s="19"/>
    </row>
    <row r="3562" spans="1:6" ht="15" customHeight="1">
      <c r="A3562" s="19" t="s">
        <v>836</v>
      </c>
      <c r="B3562" s="19"/>
      <c r="C3562" s="19"/>
      <c r="D3562" s="19"/>
      <c r="E3562" s="19"/>
      <c r="F3562" s="19"/>
    </row>
    <row r="3563" spans="1:6" ht="15" customHeight="1">
      <c r="A3563" s="19" t="s">
        <v>177</v>
      </c>
      <c r="B3563" s="19"/>
      <c r="C3563" s="19"/>
      <c r="D3563" s="19"/>
      <c r="E3563" s="19"/>
      <c r="F3563" s="19"/>
    </row>
    <row r="3564" spans="1:6" ht="15" customHeight="1">
      <c r="A3564" s="19" t="s">
        <v>179</v>
      </c>
      <c r="B3564" s="19"/>
      <c r="C3564" s="19"/>
      <c r="D3564" s="19"/>
      <c r="E3564" s="19"/>
      <c r="F3564" s="19"/>
    </row>
    <row r="3565" spans="1:6" ht="15" customHeight="1">
      <c r="A3565" s="19" t="s">
        <v>181</v>
      </c>
      <c r="B3565" s="19"/>
      <c r="C3565" s="19"/>
      <c r="D3565" s="19"/>
      <c r="E3565" s="19"/>
      <c r="F3565" s="19"/>
    </row>
    <row r="3566" spans="1:6" ht="15" customHeight="1">
      <c r="A3566" s="19" t="s">
        <v>183</v>
      </c>
      <c r="B3566" s="19"/>
      <c r="C3566" s="19"/>
      <c r="D3566" s="19"/>
      <c r="E3566" s="19"/>
      <c r="F3566" s="19"/>
    </row>
    <row r="3567" spans="1:6" ht="15" customHeight="1">
      <c r="A3567" s="19" t="s">
        <v>185</v>
      </c>
      <c r="B3567" s="19"/>
      <c r="C3567" s="19"/>
      <c r="D3567" s="19"/>
      <c r="E3567" s="19"/>
      <c r="F3567" s="19"/>
    </row>
    <row r="3568" spans="1:6" ht="15" customHeight="1">
      <c r="A3568" s="19" t="s">
        <v>187</v>
      </c>
      <c r="B3568" s="19"/>
      <c r="C3568" s="19"/>
      <c r="D3568" s="19"/>
      <c r="E3568" s="19"/>
      <c r="F3568" s="19"/>
    </row>
    <row r="3569" spans="1:6" ht="15" customHeight="1">
      <c r="A3569" s="19" t="s">
        <v>406</v>
      </c>
      <c r="B3569" s="19"/>
      <c r="C3569" s="19"/>
      <c r="D3569" s="19"/>
      <c r="E3569" s="19"/>
      <c r="F3569" s="19"/>
    </row>
    <row r="3570" spans="1:6" ht="15" customHeight="1">
      <c r="A3570" s="19" t="s">
        <v>407</v>
      </c>
      <c r="B3570" s="19"/>
      <c r="C3570" s="19"/>
      <c r="D3570" s="19"/>
      <c r="E3570" s="19"/>
      <c r="F3570" s="19"/>
    </row>
    <row r="3571" spans="1:6" ht="15" customHeight="1">
      <c r="A3571" s="19" t="s">
        <v>330</v>
      </c>
      <c r="B3571" s="19"/>
      <c r="C3571" s="19"/>
      <c r="D3571" s="19"/>
      <c r="E3571" s="19"/>
      <c r="F3571" s="19"/>
    </row>
    <row r="3572" spans="1:6" ht="15" customHeight="1">
      <c r="A3572" s="19" t="s">
        <v>331</v>
      </c>
      <c r="B3572" s="19"/>
      <c r="C3572" s="19"/>
      <c r="D3572" s="19"/>
      <c r="E3572" s="19"/>
      <c r="F3572" s="19"/>
    </row>
    <row r="3573" spans="1:6" ht="15" customHeight="1">
      <c r="A3573" s="19" t="s">
        <v>235</v>
      </c>
      <c r="B3573" s="19"/>
      <c r="C3573" s="19"/>
      <c r="D3573" s="19"/>
      <c r="E3573" s="19"/>
      <c r="F3573" s="19"/>
    </row>
    <row r="3574" spans="1:6" ht="15" customHeight="1">
      <c r="A3574" s="19" t="s">
        <v>236</v>
      </c>
      <c r="B3574" s="19"/>
      <c r="C3574" s="19"/>
      <c r="D3574" s="19"/>
      <c r="E3574" s="19"/>
      <c r="F3574" s="19"/>
    </row>
    <row r="3575" spans="1:6" ht="15" customHeight="1">
      <c r="A3575" s="19" t="s">
        <v>274</v>
      </c>
      <c r="B3575" s="19"/>
      <c r="C3575" s="19"/>
      <c r="D3575" s="19"/>
      <c r="E3575" s="19"/>
      <c r="F3575" s="19"/>
    </row>
    <row r="3576" spans="1:6" ht="15" customHeight="1">
      <c r="A3576" s="19" t="s">
        <v>275</v>
      </c>
      <c r="B3576" s="19"/>
      <c r="C3576" s="19"/>
      <c r="D3576" s="19"/>
      <c r="E3576" s="19"/>
      <c r="F3576" s="19"/>
    </row>
    <row r="3577" spans="1:6" ht="15" customHeight="1">
      <c r="A3577" s="19" t="s">
        <v>237</v>
      </c>
      <c r="B3577" s="19"/>
      <c r="C3577" s="19"/>
      <c r="D3577" s="19"/>
      <c r="E3577" s="19"/>
      <c r="F3577" s="19"/>
    </row>
    <row r="3578" spans="1:6" ht="15" customHeight="1">
      <c r="A3578" s="19" t="s">
        <v>238</v>
      </c>
      <c r="B3578" s="19"/>
      <c r="C3578" s="19"/>
      <c r="D3578" s="19"/>
      <c r="E3578" s="19"/>
      <c r="F3578" s="19"/>
    </row>
    <row r="3579" spans="1:6" ht="15" customHeight="1">
      <c r="A3579" s="19" t="s">
        <v>205</v>
      </c>
      <c r="B3579" s="19"/>
      <c r="C3579" s="19"/>
      <c r="D3579" s="19"/>
      <c r="E3579" s="19"/>
      <c r="F3579" s="19"/>
    </row>
    <row r="3580" spans="1:6" ht="15" customHeight="1">
      <c r="A3580" s="19" t="s">
        <v>657</v>
      </c>
      <c r="B3580" s="19"/>
      <c r="C3580" s="19"/>
      <c r="D3580" s="19"/>
      <c r="E3580" s="19"/>
      <c r="F3580" s="19"/>
    </row>
    <row r="3581" spans="1:6" ht="15" customHeight="1">
      <c r="A3581" s="19" t="s">
        <v>209</v>
      </c>
      <c r="B3581" s="19"/>
      <c r="C3581" s="19"/>
      <c r="D3581" s="19"/>
      <c r="E3581" s="19"/>
      <c r="F3581" s="19"/>
    </row>
    <row r="3582" spans="1:6" ht="15" customHeight="1">
      <c r="A3582" s="19" t="s">
        <v>211</v>
      </c>
      <c r="B3582" s="19"/>
      <c r="C3582" s="19"/>
      <c r="D3582" s="19"/>
      <c r="E3582" s="19"/>
      <c r="F3582" s="19"/>
    </row>
    <row r="3583" spans="1:6" ht="15" customHeight="1">
      <c r="A3583" s="19" t="s">
        <v>873</v>
      </c>
      <c r="B3583" s="19"/>
      <c r="C3583" s="19"/>
      <c r="D3583" s="19"/>
      <c r="E3583" s="19"/>
      <c r="F3583" s="19"/>
    </row>
    <row r="3584" spans="1:6" ht="15" customHeight="1">
      <c r="A3584" s="19" t="s">
        <v>240</v>
      </c>
      <c r="B3584" s="19"/>
      <c r="C3584" s="19"/>
      <c r="D3584" s="19"/>
      <c r="E3584" s="19"/>
      <c r="F3584" s="19"/>
    </row>
    <row r="3585" spans="1:6" ht="15" customHeight="1">
      <c r="A3585" s="19" t="s">
        <v>879</v>
      </c>
      <c r="B3585" s="19"/>
      <c r="C3585" s="19"/>
      <c r="D3585" s="19"/>
      <c r="E3585" s="19"/>
      <c r="F3585" s="19"/>
    </row>
    <row r="3586" spans="1:6" ht="15" customHeight="1">
      <c r="A3586" s="19" t="s">
        <v>880</v>
      </c>
      <c r="B3586" s="19"/>
      <c r="C3586" s="19"/>
      <c r="D3586" s="19"/>
      <c r="E3586" s="19"/>
      <c r="F3586" s="19"/>
    </row>
    <row r="3587" spans="1:6" ht="15" customHeight="1">
      <c r="A3587" s="19" t="s">
        <v>278</v>
      </c>
      <c r="B3587" s="19"/>
      <c r="C3587" s="19"/>
      <c r="D3587" s="19"/>
      <c r="E3587" s="19"/>
      <c r="F3587" s="19"/>
    </row>
    <row r="3588" spans="1:6" ht="15" customHeight="1">
      <c r="A3588" s="19" t="s">
        <v>881</v>
      </c>
      <c r="B3588" s="19"/>
      <c r="C3588" s="19"/>
      <c r="D3588" s="19"/>
      <c r="E3588" s="19"/>
      <c r="F3588" s="19"/>
    </row>
    <row r="3589" spans="1:6" ht="15" customHeight="1">
      <c r="A3589" s="19" t="s">
        <v>144</v>
      </c>
      <c r="B3589" s="19"/>
      <c r="C3589" s="19"/>
      <c r="D3589" s="19"/>
      <c r="E3589" s="19"/>
      <c r="F3589" s="19"/>
    </row>
    <row r="3590" spans="1:6" ht="15" customHeight="1">
      <c r="A3590" s="19" t="s">
        <v>245</v>
      </c>
      <c r="B3590" s="19"/>
      <c r="C3590" s="19"/>
      <c r="D3590" s="19"/>
      <c r="E3590" s="19"/>
      <c r="F3590" s="19"/>
    </row>
    <row r="3591" spans="1:6" ht="15" customHeight="1">
      <c r="A3591" s="19" t="s">
        <v>370</v>
      </c>
      <c r="B3591" s="19"/>
      <c r="C3591" s="19"/>
      <c r="D3591" s="19"/>
      <c r="E3591" s="19"/>
      <c r="F3591" s="19"/>
    </row>
    <row r="3592" spans="1:6" ht="15" customHeight="1">
      <c r="A3592" s="19" t="s">
        <v>534</v>
      </c>
      <c r="B3592" s="19"/>
      <c r="C3592" s="19"/>
      <c r="D3592" s="19"/>
      <c r="E3592" s="19"/>
      <c r="F3592" s="19"/>
    </row>
    <row r="3593" spans="1:6" ht="15" customHeight="1">
      <c r="A3593" s="19" t="s">
        <v>320</v>
      </c>
      <c r="B3593" s="19"/>
      <c r="C3593" s="19"/>
      <c r="D3593" s="19"/>
      <c r="E3593" s="19"/>
      <c r="F3593" s="19"/>
    </row>
    <row r="3594" spans="1:6" ht="15" customHeight="1">
      <c r="A3594" s="19" t="s">
        <v>380</v>
      </c>
      <c r="B3594" s="19"/>
      <c r="C3594" s="19"/>
      <c r="D3594" s="19"/>
      <c r="E3594" s="19"/>
      <c r="F3594" s="19"/>
    </row>
    <row r="3595" spans="1:6" ht="15" customHeight="1">
      <c r="A3595" s="19" t="s">
        <v>882</v>
      </c>
      <c r="B3595" s="19"/>
      <c r="C3595" s="19"/>
      <c r="D3595" s="19"/>
      <c r="E3595" s="19"/>
      <c r="F3595" s="19"/>
    </row>
    <row r="3596" spans="1:6" ht="15" customHeight="1">
      <c r="A3596" s="19" t="s">
        <v>359</v>
      </c>
      <c r="B3596" s="19"/>
      <c r="C3596" s="19"/>
      <c r="D3596" s="19"/>
      <c r="E3596" s="19"/>
      <c r="F3596" s="19"/>
    </row>
    <row r="3597" spans="1:6" ht="15" customHeight="1">
      <c r="A3597" s="19" t="s">
        <v>818</v>
      </c>
      <c r="B3597" s="19"/>
      <c r="C3597" s="19"/>
      <c r="D3597" s="19"/>
      <c r="E3597" s="19"/>
      <c r="F3597" s="19"/>
    </row>
    <row r="3598" spans="1:6" ht="15" customHeight="1">
      <c r="A3598" s="19" t="s">
        <v>883</v>
      </c>
      <c r="B3598" s="19"/>
      <c r="C3598" s="19"/>
      <c r="D3598" s="19"/>
      <c r="E3598" s="19"/>
      <c r="F3598" s="19"/>
    </row>
    <row r="3599" spans="1:6" ht="15" customHeight="1">
      <c r="A3599" s="19" t="s">
        <v>167</v>
      </c>
      <c r="B3599" s="19"/>
      <c r="C3599" s="19"/>
      <c r="D3599" s="19"/>
      <c r="E3599" s="19"/>
      <c r="F3599" s="19"/>
    </row>
    <row r="3600" spans="1:6" ht="15" customHeight="1">
      <c r="A3600" s="19" t="s">
        <v>401</v>
      </c>
      <c r="B3600" s="19"/>
      <c r="C3600" s="19"/>
      <c r="D3600" s="19"/>
      <c r="E3600" s="19"/>
      <c r="F3600" s="19"/>
    </row>
    <row r="3601" spans="1:6" ht="15" customHeight="1">
      <c r="A3601" s="19" t="s">
        <v>884</v>
      </c>
      <c r="B3601" s="19"/>
      <c r="C3601" s="19"/>
      <c r="D3601" s="19"/>
      <c r="E3601" s="19"/>
      <c r="F3601" s="19"/>
    </row>
    <row r="3602" spans="1:6" ht="15" customHeight="1">
      <c r="A3602" s="19" t="s">
        <v>885</v>
      </c>
      <c r="B3602" s="19"/>
      <c r="C3602" s="19"/>
      <c r="D3602" s="19"/>
      <c r="E3602" s="19"/>
      <c r="F3602" s="19"/>
    </row>
    <row r="3603" spans="1:6" ht="15" customHeight="1">
      <c r="A3603" s="19" t="s">
        <v>886</v>
      </c>
      <c r="B3603" s="19"/>
      <c r="C3603" s="19"/>
      <c r="D3603" s="19"/>
      <c r="E3603" s="19"/>
      <c r="F3603" s="19"/>
    </row>
    <row r="3604" spans="1:6" ht="15" customHeight="1">
      <c r="A3604" s="19" t="s">
        <v>572</v>
      </c>
      <c r="B3604" s="19"/>
      <c r="C3604" s="19"/>
      <c r="D3604" s="19"/>
      <c r="E3604" s="19"/>
      <c r="F3604" s="19"/>
    </row>
    <row r="3605" spans="1:6" ht="15" customHeight="1">
      <c r="A3605" s="19" t="s">
        <v>179</v>
      </c>
      <c r="B3605" s="19"/>
      <c r="C3605" s="19"/>
      <c r="D3605" s="19"/>
      <c r="E3605" s="19"/>
      <c r="F3605" s="19"/>
    </row>
    <row r="3606" spans="1:6" ht="15" customHeight="1">
      <c r="A3606" s="19" t="s">
        <v>181</v>
      </c>
      <c r="B3606" s="19"/>
      <c r="C3606" s="19"/>
      <c r="D3606" s="19"/>
      <c r="E3606" s="19"/>
      <c r="F3606" s="19"/>
    </row>
    <row r="3607" spans="1:6" ht="15" customHeight="1">
      <c r="A3607" s="19" t="s">
        <v>645</v>
      </c>
      <c r="B3607" s="19"/>
      <c r="C3607" s="19"/>
      <c r="D3607" s="19"/>
      <c r="E3607" s="19"/>
      <c r="F3607" s="19"/>
    </row>
    <row r="3608" spans="1:6" ht="15" customHeight="1">
      <c r="A3608" s="19" t="s">
        <v>185</v>
      </c>
      <c r="B3608" s="19"/>
      <c r="C3608" s="19"/>
      <c r="D3608" s="19"/>
      <c r="E3608" s="19"/>
      <c r="F3608" s="19"/>
    </row>
    <row r="3609" spans="1:6" ht="15" customHeight="1">
      <c r="A3609" s="19" t="s">
        <v>187</v>
      </c>
      <c r="B3609" s="19"/>
      <c r="C3609" s="19"/>
      <c r="D3609" s="19"/>
      <c r="E3609" s="19"/>
      <c r="F3609" s="19"/>
    </row>
    <row r="3610" spans="1:6" ht="15" customHeight="1">
      <c r="A3610" s="19" t="s">
        <v>189</v>
      </c>
      <c r="B3610" s="19"/>
      <c r="C3610" s="19"/>
      <c r="D3610" s="19"/>
      <c r="E3610" s="19"/>
      <c r="F3610" s="19"/>
    </row>
    <row r="3611" spans="1:6" ht="15" customHeight="1">
      <c r="A3611" s="19" t="s">
        <v>191</v>
      </c>
      <c r="B3611" s="19"/>
      <c r="C3611" s="19"/>
      <c r="D3611" s="19"/>
      <c r="E3611" s="19"/>
      <c r="F3611" s="19"/>
    </row>
    <row r="3612" spans="1:6" ht="15" customHeight="1">
      <c r="A3612" s="19" t="s">
        <v>330</v>
      </c>
      <c r="B3612" s="19"/>
      <c r="C3612" s="19"/>
      <c r="D3612" s="19"/>
      <c r="E3612" s="19"/>
      <c r="F3612" s="19"/>
    </row>
    <row r="3613" spans="1:6" ht="15" customHeight="1">
      <c r="A3613" s="19" t="s">
        <v>331</v>
      </c>
      <c r="B3613" s="19"/>
      <c r="C3613" s="19"/>
      <c r="D3613" s="19"/>
      <c r="E3613" s="19"/>
      <c r="F3613" s="19"/>
    </row>
    <row r="3614" spans="1:6" ht="15" customHeight="1">
      <c r="A3614" s="19" t="s">
        <v>272</v>
      </c>
      <c r="B3614" s="19"/>
      <c r="C3614" s="19"/>
      <c r="D3614" s="19"/>
      <c r="E3614" s="19"/>
      <c r="F3614" s="19"/>
    </row>
    <row r="3615" spans="1:6" ht="15" customHeight="1">
      <c r="A3615" s="19" t="s">
        <v>273</v>
      </c>
      <c r="B3615" s="19"/>
      <c r="C3615" s="19"/>
      <c r="D3615" s="19"/>
      <c r="E3615" s="19"/>
      <c r="F3615" s="19"/>
    </row>
    <row r="3616" spans="1:6" ht="15" customHeight="1">
      <c r="A3616" s="19" t="s">
        <v>295</v>
      </c>
      <c r="B3616" s="19"/>
      <c r="C3616" s="19"/>
      <c r="D3616" s="19"/>
      <c r="E3616" s="19"/>
      <c r="F3616" s="19"/>
    </row>
    <row r="3617" spans="1:6" ht="15" customHeight="1">
      <c r="A3617" s="19" t="s">
        <v>296</v>
      </c>
      <c r="B3617" s="19"/>
      <c r="C3617" s="19"/>
      <c r="D3617" s="19"/>
      <c r="E3617" s="19"/>
      <c r="F3617" s="19"/>
    </row>
    <row r="3618" spans="1:6" ht="15" customHeight="1">
      <c r="A3618" s="19" t="s">
        <v>237</v>
      </c>
      <c r="B3618" s="19"/>
      <c r="C3618" s="19"/>
      <c r="D3618" s="19"/>
      <c r="E3618" s="19"/>
      <c r="F3618" s="19"/>
    </row>
    <row r="3619" spans="1:6" ht="15" customHeight="1">
      <c r="A3619" s="19" t="s">
        <v>238</v>
      </c>
      <c r="B3619" s="19"/>
      <c r="C3619" s="19"/>
      <c r="D3619" s="19"/>
      <c r="E3619" s="19"/>
      <c r="F3619" s="19"/>
    </row>
    <row r="3620" spans="1:6" ht="15" customHeight="1">
      <c r="A3620" s="19" t="s">
        <v>205</v>
      </c>
      <c r="B3620" s="19"/>
      <c r="C3620" s="19"/>
      <c r="D3620" s="19"/>
      <c r="E3620" s="19"/>
      <c r="F3620" s="19"/>
    </row>
    <row r="3621" spans="1:6" ht="15" customHeight="1">
      <c r="A3621" s="19" t="s">
        <v>517</v>
      </c>
      <c r="B3621" s="19"/>
      <c r="C3621" s="19"/>
      <c r="D3621" s="19"/>
      <c r="E3621" s="19"/>
      <c r="F3621" s="19"/>
    </row>
    <row r="3622" spans="1:6" ht="15" customHeight="1">
      <c r="A3622" s="19" t="s">
        <v>209</v>
      </c>
      <c r="B3622" s="19"/>
      <c r="C3622" s="19"/>
      <c r="D3622" s="19"/>
      <c r="E3622" s="19"/>
      <c r="F3622" s="19"/>
    </row>
    <row r="3623" spans="1:6" ht="15" customHeight="1">
      <c r="A3623" s="19" t="s">
        <v>211</v>
      </c>
      <c r="B3623" s="19"/>
      <c r="C3623" s="19"/>
      <c r="D3623" s="19"/>
      <c r="E3623" s="19"/>
      <c r="F3623" s="19"/>
    </row>
    <row r="3624" spans="1:6" ht="15" customHeight="1">
      <c r="A3624" s="19" t="s">
        <v>887</v>
      </c>
      <c r="B3624" s="19"/>
      <c r="C3624" s="19"/>
      <c r="D3624" s="19"/>
      <c r="E3624" s="19"/>
      <c r="F3624" s="19"/>
    </row>
    <row r="3625" spans="1:6" ht="15" customHeight="1">
      <c r="A3625" s="19" t="s">
        <v>548</v>
      </c>
      <c r="B3625" s="19"/>
      <c r="C3625" s="19"/>
      <c r="D3625" s="19"/>
      <c r="E3625" s="19"/>
      <c r="F3625" s="19"/>
    </row>
    <row r="3626" spans="1:6" ht="15" customHeight="1">
      <c r="A3626" s="19" t="s">
        <v>888</v>
      </c>
      <c r="B3626" s="19"/>
      <c r="C3626" s="19"/>
      <c r="D3626" s="19"/>
      <c r="E3626" s="19"/>
      <c r="F3626" s="19"/>
    </row>
    <row r="3627" spans="1:6" ht="15" customHeight="1">
      <c r="A3627" s="19" t="s">
        <v>889</v>
      </c>
      <c r="B3627" s="19"/>
      <c r="C3627" s="19"/>
      <c r="D3627" s="19"/>
      <c r="E3627" s="19"/>
      <c r="F3627" s="19"/>
    </row>
    <row r="3628" spans="1:6" ht="15" customHeight="1">
      <c r="A3628" s="19" t="s">
        <v>618</v>
      </c>
      <c r="B3628" s="19"/>
      <c r="C3628" s="19"/>
      <c r="D3628" s="19"/>
      <c r="E3628" s="19"/>
      <c r="F3628" s="19"/>
    </row>
    <row r="3629" spans="1:6" ht="15" customHeight="1">
      <c r="A3629" s="19" t="s">
        <v>890</v>
      </c>
      <c r="B3629" s="19"/>
      <c r="C3629" s="19"/>
      <c r="D3629" s="19"/>
      <c r="E3629" s="19"/>
      <c r="F3629" s="19"/>
    </row>
    <row r="3630" spans="1:6" ht="15" customHeight="1">
      <c r="A3630" s="19" t="s">
        <v>144</v>
      </c>
      <c r="B3630" s="19"/>
      <c r="C3630" s="19"/>
      <c r="D3630" s="19"/>
      <c r="E3630" s="19"/>
      <c r="F3630" s="19"/>
    </row>
    <row r="3631" spans="1:6" ht="15" customHeight="1">
      <c r="A3631" s="19" t="s">
        <v>305</v>
      </c>
      <c r="B3631" s="19"/>
      <c r="C3631" s="19"/>
      <c r="D3631" s="19"/>
      <c r="E3631" s="19"/>
      <c r="F3631" s="19"/>
    </row>
    <row r="3632" spans="1:6" ht="15" customHeight="1">
      <c r="A3632" s="19" t="s">
        <v>223</v>
      </c>
      <c r="B3632" s="19"/>
      <c r="C3632" s="19"/>
      <c r="D3632" s="19"/>
      <c r="E3632" s="19"/>
      <c r="F3632" s="19"/>
    </row>
    <row r="3633" spans="1:6" ht="15" customHeight="1">
      <c r="A3633" s="19" t="s">
        <v>473</v>
      </c>
      <c r="B3633" s="19"/>
      <c r="C3633" s="19"/>
      <c r="D3633" s="19"/>
      <c r="E3633" s="19"/>
      <c r="F3633" s="19"/>
    </row>
    <row r="3634" spans="1:6" ht="15" customHeight="1">
      <c r="A3634" s="19" t="s">
        <v>358</v>
      </c>
      <c r="B3634" s="19"/>
      <c r="C3634" s="19"/>
      <c r="D3634" s="19"/>
      <c r="E3634" s="19"/>
      <c r="F3634" s="19"/>
    </row>
    <row r="3635" spans="1:6" ht="15" customHeight="1">
      <c r="A3635" s="19" t="s">
        <v>400</v>
      </c>
      <c r="B3635" s="19"/>
      <c r="C3635" s="19"/>
      <c r="D3635" s="19"/>
      <c r="E3635" s="19"/>
      <c r="F3635" s="19"/>
    </row>
    <row r="3636" spans="1:6" ht="15" customHeight="1">
      <c r="A3636" s="19" t="s">
        <v>882</v>
      </c>
      <c r="B3636" s="19"/>
      <c r="C3636" s="19"/>
      <c r="D3636" s="19"/>
      <c r="E3636" s="19"/>
      <c r="F3636" s="19"/>
    </row>
    <row r="3637" spans="1:6" ht="15" customHeight="1">
      <c r="A3637" s="19" t="s">
        <v>585</v>
      </c>
      <c r="B3637" s="19"/>
      <c r="C3637" s="19"/>
      <c r="D3637" s="19"/>
      <c r="E3637" s="19"/>
      <c r="F3637" s="19"/>
    </row>
    <row r="3638" spans="1:6" ht="15" customHeight="1">
      <c r="A3638" s="19" t="s">
        <v>716</v>
      </c>
      <c r="B3638" s="19"/>
      <c r="C3638" s="19"/>
      <c r="D3638" s="19"/>
      <c r="E3638" s="19"/>
      <c r="F3638" s="19"/>
    </row>
    <row r="3639" spans="1:6" ht="15" customHeight="1">
      <c r="A3639" s="19" t="s">
        <v>287</v>
      </c>
      <c r="B3639" s="19"/>
      <c r="C3639" s="19"/>
      <c r="D3639" s="19"/>
      <c r="E3639" s="19"/>
      <c r="F3639" s="19"/>
    </row>
    <row r="3640" spans="1:6" ht="15" customHeight="1">
      <c r="A3640" s="19" t="s">
        <v>628</v>
      </c>
      <c r="B3640" s="19"/>
      <c r="C3640" s="19"/>
      <c r="D3640" s="19"/>
      <c r="E3640" s="19"/>
      <c r="F3640" s="19"/>
    </row>
    <row r="3641" spans="1:6" ht="15" customHeight="1">
      <c r="A3641" s="19" t="s">
        <v>401</v>
      </c>
      <c r="B3641" s="19"/>
      <c r="C3641" s="19"/>
      <c r="D3641" s="19"/>
      <c r="E3641" s="19"/>
      <c r="F3641" s="19"/>
    </row>
    <row r="3642" spans="1:6" ht="15" customHeight="1">
      <c r="A3642" s="19" t="s">
        <v>891</v>
      </c>
      <c r="B3642" s="19"/>
      <c r="C3642" s="19"/>
      <c r="D3642" s="19"/>
      <c r="E3642" s="19"/>
      <c r="F3642" s="19"/>
    </row>
    <row r="3643" spans="1:6" ht="15" customHeight="1">
      <c r="A3643" s="19" t="s">
        <v>892</v>
      </c>
      <c r="B3643" s="19"/>
      <c r="C3643" s="19"/>
      <c r="D3643" s="19"/>
      <c r="E3643" s="19"/>
      <c r="F3643" s="19"/>
    </row>
    <row r="3644" spans="1:6" ht="15" customHeight="1">
      <c r="A3644" s="19" t="s">
        <v>893</v>
      </c>
      <c r="B3644" s="19"/>
      <c r="C3644" s="19"/>
      <c r="D3644" s="19"/>
      <c r="E3644" s="19"/>
      <c r="F3644" s="19"/>
    </row>
    <row r="3645" spans="1:6" ht="15" customHeight="1">
      <c r="A3645" s="19" t="s">
        <v>177</v>
      </c>
      <c r="B3645" s="19"/>
      <c r="C3645" s="19"/>
      <c r="D3645" s="19"/>
      <c r="E3645" s="19"/>
      <c r="F3645" s="19"/>
    </row>
    <row r="3646" spans="1:6" ht="15" customHeight="1">
      <c r="A3646" s="19" t="s">
        <v>179</v>
      </c>
      <c r="B3646" s="19"/>
      <c r="C3646" s="19"/>
      <c r="D3646" s="19"/>
      <c r="E3646" s="19"/>
      <c r="F3646" s="19"/>
    </row>
    <row r="3647" spans="1:6" ht="15" customHeight="1">
      <c r="A3647" s="19" t="s">
        <v>181</v>
      </c>
      <c r="B3647" s="19"/>
      <c r="C3647" s="19"/>
      <c r="D3647" s="19"/>
      <c r="E3647" s="19"/>
      <c r="F3647" s="19"/>
    </row>
    <row r="3648" spans="1:6" ht="15" customHeight="1">
      <c r="A3648" s="19" t="s">
        <v>556</v>
      </c>
      <c r="B3648" s="19"/>
      <c r="C3648" s="19"/>
      <c r="D3648" s="19"/>
      <c r="E3648" s="19"/>
      <c r="F3648" s="19"/>
    </row>
    <row r="3649" spans="1:6" ht="15" customHeight="1">
      <c r="A3649" s="19" t="s">
        <v>185</v>
      </c>
      <c r="B3649" s="19"/>
      <c r="C3649" s="19"/>
      <c r="D3649" s="19"/>
      <c r="E3649" s="19"/>
      <c r="F3649" s="19"/>
    </row>
    <row r="3650" spans="1:6" ht="15" customHeight="1">
      <c r="A3650" s="19" t="s">
        <v>187</v>
      </c>
      <c r="B3650" s="19"/>
      <c r="C3650" s="19"/>
      <c r="D3650" s="19"/>
      <c r="E3650" s="19"/>
      <c r="F3650" s="19"/>
    </row>
    <row r="3651" spans="1:6" ht="15" customHeight="1">
      <c r="A3651" s="19" t="s">
        <v>406</v>
      </c>
      <c r="B3651" s="19"/>
      <c r="C3651" s="19"/>
      <c r="D3651" s="19"/>
      <c r="E3651" s="19"/>
      <c r="F3651" s="19"/>
    </row>
    <row r="3652" spans="1:6" ht="15" customHeight="1">
      <c r="A3652" s="19" t="s">
        <v>407</v>
      </c>
      <c r="B3652" s="19"/>
      <c r="C3652" s="19"/>
      <c r="D3652" s="19"/>
      <c r="E3652" s="19"/>
      <c r="F3652" s="19"/>
    </row>
    <row r="3653" spans="1:6" ht="15" customHeight="1">
      <c r="A3653" s="19" t="s">
        <v>330</v>
      </c>
      <c r="B3653" s="19"/>
      <c r="C3653" s="19"/>
      <c r="D3653" s="19"/>
      <c r="E3653" s="19"/>
      <c r="F3653" s="19"/>
    </row>
    <row r="3654" spans="1:6" ht="15" customHeight="1">
      <c r="A3654" s="19" t="s">
        <v>331</v>
      </c>
      <c r="B3654" s="19"/>
      <c r="C3654" s="19"/>
      <c r="D3654" s="19"/>
      <c r="E3654" s="19"/>
      <c r="F3654" s="19"/>
    </row>
    <row r="3655" spans="1:6" ht="15" customHeight="1">
      <c r="A3655" s="19" t="s">
        <v>195</v>
      </c>
      <c r="B3655" s="19"/>
      <c r="C3655" s="19"/>
      <c r="D3655" s="19"/>
      <c r="E3655" s="19"/>
      <c r="F3655" s="19"/>
    </row>
    <row r="3656" spans="1:6" ht="15" customHeight="1">
      <c r="A3656" s="19" t="s">
        <v>197</v>
      </c>
      <c r="B3656" s="19"/>
      <c r="C3656" s="19"/>
      <c r="D3656" s="19"/>
      <c r="E3656" s="19"/>
      <c r="F3656" s="19"/>
    </row>
    <row r="3657" spans="1:6" ht="15" customHeight="1">
      <c r="A3657" s="19" t="s">
        <v>274</v>
      </c>
      <c r="B3657" s="19"/>
      <c r="C3657" s="19"/>
      <c r="D3657" s="19"/>
      <c r="E3657" s="19"/>
      <c r="F3657" s="19"/>
    </row>
    <row r="3658" spans="1:6" ht="15" customHeight="1">
      <c r="A3658" s="19" t="s">
        <v>275</v>
      </c>
      <c r="B3658" s="19"/>
      <c r="C3658" s="19"/>
      <c r="D3658" s="19"/>
      <c r="E3658" s="19"/>
      <c r="F3658" s="19"/>
    </row>
    <row r="3659" spans="1:6" ht="15" customHeight="1">
      <c r="A3659" s="19" t="s">
        <v>237</v>
      </c>
      <c r="B3659" s="19"/>
      <c r="C3659" s="19"/>
      <c r="D3659" s="19"/>
      <c r="E3659" s="19"/>
      <c r="F3659" s="19"/>
    </row>
    <row r="3660" spans="1:6" ht="15" customHeight="1">
      <c r="A3660" s="19" t="s">
        <v>238</v>
      </c>
      <c r="B3660" s="19"/>
      <c r="C3660" s="19"/>
      <c r="D3660" s="19"/>
      <c r="E3660" s="19"/>
      <c r="F3660" s="19"/>
    </row>
    <row r="3661" spans="1:6" ht="15" customHeight="1">
      <c r="A3661" s="19" t="s">
        <v>205</v>
      </c>
      <c r="B3661" s="19"/>
      <c r="C3661" s="19"/>
      <c r="D3661" s="19"/>
      <c r="E3661" s="19"/>
      <c r="F3661" s="19"/>
    </row>
    <row r="3662" spans="1:6" ht="15" customHeight="1">
      <c r="A3662" s="19" t="s">
        <v>209</v>
      </c>
      <c r="B3662" s="19"/>
      <c r="C3662" s="19"/>
      <c r="D3662" s="19"/>
      <c r="E3662" s="19"/>
      <c r="F3662" s="19"/>
    </row>
    <row r="3663" spans="1:6" ht="15" customHeight="1">
      <c r="A3663" s="19" t="s">
        <v>211</v>
      </c>
      <c r="B3663" s="19"/>
      <c r="C3663" s="19"/>
      <c r="D3663" s="19"/>
      <c r="E3663" s="19"/>
      <c r="F3663" s="19"/>
    </row>
    <row r="3664" spans="1:6" ht="15" customHeight="1">
      <c r="A3664" s="19" t="s">
        <v>894</v>
      </c>
      <c r="B3664" s="19"/>
      <c r="C3664" s="19"/>
      <c r="D3664" s="19"/>
      <c r="E3664" s="19"/>
      <c r="F3664" s="19"/>
    </row>
    <row r="3665" spans="1:6" ht="15" customHeight="1">
      <c r="A3665" s="19" t="s">
        <v>240</v>
      </c>
      <c r="B3665" s="19"/>
      <c r="C3665" s="19"/>
      <c r="D3665" s="19"/>
      <c r="E3665" s="19"/>
      <c r="F3665" s="19"/>
    </row>
    <row r="3666" spans="1:6" ht="15" customHeight="1">
      <c r="A3666" s="19" t="s">
        <v>316</v>
      </c>
      <c r="B3666" s="19"/>
      <c r="C3666" s="19"/>
      <c r="D3666" s="19"/>
      <c r="E3666" s="19"/>
      <c r="F3666" s="19"/>
    </row>
    <row r="3667" spans="1:6" ht="15" customHeight="1">
      <c r="A3667" s="19" t="s">
        <v>317</v>
      </c>
      <c r="B3667" s="19"/>
      <c r="C3667" s="19"/>
      <c r="D3667" s="19"/>
      <c r="E3667" s="19"/>
      <c r="F3667" s="19"/>
    </row>
    <row r="3668" spans="1:6" ht="15" customHeight="1">
      <c r="A3668" s="19" t="s">
        <v>220</v>
      </c>
      <c r="B3668" s="19"/>
      <c r="C3668" s="19"/>
      <c r="D3668" s="19"/>
      <c r="E3668" s="19"/>
      <c r="F3668" s="19"/>
    </row>
    <row r="3669" spans="1:6" ht="15" customHeight="1">
      <c r="A3669" s="19" t="s">
        <v>659</v>
      </c>
      <c r="B3669" s="19"/>
      <c r="C3669" s="19"/>
      <c r="D3669" s="19"/>
      <c r="E3669" s="19"/>
      <c r="F3669" s="19"/>
    </row>
    <row r="3670" spans="1:6" ht="15" customHeight="1">
      <c r="A3670" s="19" t="s">
        <v>144</v>
      </c>
      <c r="B3670" s="19"/>
      <c r="C3670" s="19"/>
      <c r="D3670" s="19"/>
      <c r="E3670" s="19"/>
      <c r="F3670" s="19"/>
    </row>
    <row r="3671" spans="1:6" ht="15" customHeight="1">
      <c r="A3671" s="19" t="s">
        <v>280</v>
      </c>
      <c r="B3671" s="19"/>
      <c r="C3671" s="19"/>
      <c r="D3671" s="19"/>
      <c r="E3671" s="19"/>
      <c r="F3671" s="19"/>
    </row>
    <row r="3672" spans="1:6" ht="15" customHeight="1">
      <c r="A3672" s="19" t="s">
        <v>223</v>
      </c>
      <c r="B3672" s="19"/>
      <c r="C3672" s="19"/>
      <c r="D3672" s="19"/>
      <c r="E3672" s="19"/>
      <c r="F3672" s="19"/>
    </row>
    <row r="3673" spans="1:6" ht="15" customHeight="1">
      <c r="A3673" s="19" t="s">
        <v>319</v>
      </c>
      <c r="B3673" s="19"/>
      <c r="C3673" s="19"/>
      <c r="D3673" s="19"/>
      <c r="E3673" s="19"/>
      <c r="F3673" s="19"/>
    </row>
    <row r="3674" spans="1:6" ht="15" customHeight="1">
      <c r="A3674" s="19" t="s">
        <v>320</v>
      </c>
      <c r="B3674" s="19"/>
      <c r="C3674" s="19"/>
      <c r="D3674" s="19"/>
      <c r="E3674" s="19"/>
      <c r="F3674" s="19"/>
    </row>
    <row r="3675" spans="1:6" ht="15" customHeight="1">
      <c r="A3675" s="19" t="s">
        <v>321</v>
      </c>
      <c r="B3675" s="19"/>
      <c r="C3675" s="19"/>
      <c r="D3675" s="19"/>
      <c r="E3675" s="19"/>
      <c r="F3675" s="19"/>
    </row>
    <row r="3676" spans="1:6" ht="15" customHeight="1">
      <c r="A3676" s="19" t="s">
        <v>322</v>
      </c>
      <c r="B3676" s="19"/>
      <c r="C3676" s="19"/>
      <c r="D3676" s="19"/>
      <c r="E3676" s="19"/>
      <c r="F3676" s="19"/>
    </row>
    <row r="3677" spans="1:6" ht="15" customHeight="1">
      <c r="A3677" s="19" t="s">
        <v>285</v>
      </c>
      <c r="B3677" s="19"/>
      <c r="C3677" s="19"/>
      <c r="D3677" s="19"/>
      <c r="E3677" s="19"/>
      <c r="F3677" s="19"/>
    </row>
    <row r="3678" spans="1:6" ht="15" customHeight="1">
      <c r="A3678" s="19" t="s">
        <v>323</v>
      </c>
      <c r="B3678" s="19"/>
      <c r="C3678" s="19"/>
      <c r="D3678" s="19"/>
      <c r="E3678" s="19"/>
      <c r="F3678" s="19"/>
    </row>
    <row r="3679" spans="1:6" ht="15" customHeight="1">
      <c r="A3679" s="19" t="s">
        <v>287</v>
      </c>
      <c r="B3679" s="19"/>
      <c r="C3679" s="19"/>
      <c r="D3679" s="19"/>
      <c r="E3679" s="19"/>
      <c r="F3679" s="19"/>
    </row>
    <row r="3680" spans="1:6" ht="15" customHeight="1">
      <c r="A3680" s="19" t="s">
        <v>228</v>
      </c>
      <c r="B3680" s="19"/>
      <c r="C3680" s="19"/>
      <c r="D3680" s="19"/>
      <c r="E3680" s="19"/>
      <c r="F3680" s="19"/>
    </row>
    <row r="3681" spans="1:6" ht="15" customHeight="1">
      <c r="A3681" s="19" t="s">
        <v>169</v>
      </c>
      <c r="B3681" s="19"/>
      <c r="C3681" s="19"/>
      <c r="D3681" s="19"/>
      <c r="E3681" s="19"/>
      <c r="F3681" s="19"/>
    </row>
    <row r="3682" spans="1:6" ht="15" customHeight="1">
      <c r="A3682" s="19" t="s">
        <v>325</v>
      </c>
      <c r="B3682" s="19"/>
      <c r="C3682" s="19"/>
      <c r="D3682" s="19"/>
      <c r="E3682" s="19"/>
      <c r="F3682" s="19"/>
    </row>
    <row r="3683" spans="1:6" ht="15" customHeight="1">
      <c r="A3683" s="19" t="s">
        <v>326</v>
      </c>
      <c r="B3683" s="19"/>
      <c r="C3683" s="19"/>
      <c r="D3683" s="19"/>
      <c r="E3683" s="19"/>
      <c r="F3683" s="19"/>
    </row>
    <row r="3684" spans="1:6" ht="15" customHeight="1">
      <c r="A3684" s="19" t="s">
        <v>385</v>
      </c>
      <c r="B3684" s="19"/>
      <c r="C3684" s="19"/>
      <c r="D3684" s="19"/>
      <c r="E3684" s="19"/>
      <c r="F3684" s="19"/>
    </row>
    <row r="3685" spans="1:6" ht="15" customHeight="1">
      <c r="A3685" s="19" t="s">
        <v>177</v>
      </c>
      <c r="B3685" s="19"/>
      <c r="C3685" s="19"/>
      <c r="D3685" s="19"/>
      <c r="E3685" s="19"/>
      <c r="F3685" s="19"/>
    </row>
    <row r="3686" spans="1:6" ht="15" customHeight="1">
      <c r="A3686" s="19" t="s">
        <v>179</v>
      </c>
      <c r="B3686" s="19"/>
      <c r="C3686" s="19"/>
      <c r="D3686" s="19"/>
      <c r="E3686" s="19"/>
      <c r="F3686" s="19"/>
    </row>
    <row r="3687" spans="1:6" ht="15" customHeight="1">
      <c r="A3687" s="19" t="s">
        <v>181</v>
      </c>
      <c r="B3687" s="19"/>
      <c r="C3687" s="19"/>
      <c r="D3687" s="19"/>
      <c r="E3687" s="19"/>
      <c r="F3687" s="19"/>
    </row>
    <row r="3688" spans="1:6" ht="15" customHeight="1">
      <c r="A3688" s="19" t="s">
        <v>183</v>
      </c>
      <c r="B3688" s="19"/>
      <c r="C3688" s="19"/>
      <c r="D3688" s="19"/>
      <c r="E3688" s="19"/>
      <c r="F3688" s="19"/>
    </row>
    <row r="3689" spans="1:6" ht="15" customHeight="1">
      <c r="A3689" s="19" t="s">
        <v>185</v>
      </c>
      <c r="B3689" s="19"/>
      <c r="C3689" s="19"/>
      <c r="D3689" s="19"/>
      <c r="E3689" s="19"/>
      <c r="F3689" s="19"/>
    </row>
    <row r="3690" spans="1:6" ht="15" customHeight="1">
      <c r="A3690" s="19" t="s">
        <v>187</v>
      </c>
      <c r="B3690" s="19"/>
      <c r="C3690" s="19"/>
      <c r="D3690" s="19"/>
      <c r="E3690" s="19"/>
      <c r="F3690" s="19"/>
    </row>
    <row r="3691" spans="1:6" ht="15" customHeight="1">
      <c r="A3691" s="19" t="s">
        <v>328</v>
      </c>
      <c r="B3691" s="19"/>
      <c r="C3691" s="19"/>
      <c r="D3691" s="19"/>
      <c r="E3691" s="19"/>
      <c r="F3691" s="19"/>
    </row>
    <row r="3692" spans="1:6" ht="15" customHeight="1">
      <c r="A3692" s="19" t="s">
        <v>329</v>
      </c>
      <c r="B3692" s="19"/>
      <c r="C3692" s="19"/>
      <c r="D3692" s="19"/>
      <c r="E3692" s="19"/>
      <c r="F3692" s="19"/>
    </row>
    <row r="3693" spans="1:6" ht="15" customHeight="1">
      <c r="A3693" s="19" t="s">
        <v>330</v>
      </c>
      <c r="B3693" s="19"/>
      <c r="C3693" s="19"/>
      <c r="D3693" s="19"/>
      <c r="E3693" s="19"/>
      <c r="F3693" s="19"/>
    </row>
    <row r="3694" spans="1:6" ht="15" customHeight="1">
      <c r="A3694" s="19" t="s">
        <v>331</v>
      </c>
      <c r="B3694" s="19"/>
      <c r="C3694" s="19"/>
      <c r="D3694" s="19"/>
      <c r="E3694" s="19"/>
      <c r="F3694" s="19"/>
    </row>
    <row r="3695" spans="1:6" ht="15" customHeight="1">
      <c r="A3695" s="19" t="s">
        <v>235</v>
      </c>
      <c r="B3695" s="19"/>
      <c r="C3695" s="19"/>
      <c r="D3695" s="19"/>
      <c r="E3695" s="19"/>
      <c r="F3695" s="19"/>
    </row>
    <row r="3696" spans="1:6" ht="15" customHeight="1">
      <c r="A3696" s="19" t="s">
        <v>236</v>
      </c>
      <c r="B3696" s="19"/>
      <c r="C3696" s="19"/>
      <c r="D3696" s="19"/>
      <c r="E3696" s="19"/>
      <c r="F3696" s="19"/>
    </row>
    <row r="3697" spans="1:6" ht="15" customHeight="1">
      <c r="A3697" s="19" t="s">
        <v>295</v>
      </c>
      <c r="B3697" s="19"/>
      <c r="C3697" s="19"/>
      <c r="D3697" s="19"/>
      <c r="E3697" s="19"/>
      <c r="F3697" s="19"/>
    </row>
    <row r="3698" spans="1:6" ht="15" customHeight="1">
      <c r="A3698" s="19" t="s">
        <v>296</v>
      </c>
      <c r="B3698" s="19"/>
      <c r="C3698" s="19"/>
      <c r="D3698" s="19"/>
      <c r="E3698" s="19"/>
      <c r="F3698" s="19"/>
    </row>
    <row r="3699" spans="1:6" ht="15" customHeight="1">
      <c r="A3699" s="19" t="s">
        <v>237</v>
      </c>
      <c r="B3699" s="19"/>
      <c r="C3699" s="19"/>
      <c r="D3699" s="19"/>
      <c r="E3699" s="19"/>
      <c r="F3699" s="19"/>
    </row>
    <row r="3700" spans="1:6" ht="15" customHeight="1">
      <c r="A3700" s="19" t="s">
        <v>238</v>
      </c>
      <c r="B3700" s="19"/>
      <c r="C3700" s="19"/>
      <c r="D3700" s="19"/>
      <c r="E3700" s="19"/>
      <c r="F3700" s="19"/>
    </row>
    <row r="3701" spans="1:6" ht="15" customHeight="1">
      <c r="A3701" s="19" t="s">
        <v>205</v>
      </c>
      <c r="B3701" s="19"/>
      <c r="C3701" s="19"/>
      <c r="D3701" s="19"/>
      <c r="E3701" s="19"/>
      <c r="F3701" s="19"/>
    </row>
    <row r="3702" spans="1:6" ht="15" customHeight="1">
      <c r="A3702" s="19" t="s">
        <v>209</v>
      </c>
      <c r="B3702" s="19"/>
      <c r="C3702" s="19"/>
      <c r="D3702" s="19"/>
      <c r="E3702" s="19"/>
      <c r="F3702" s="19"/>
    </row>
    <row r="3703" spans="1:6" ht="15" customHeight="1">
      <c r="A3703" s="19" t="s">
        <v>211</v>
      </c>
      <c r="B3703" s="19"/>
      <c r="C3703" s="19"/>
      <c r="D3703" s="19"/>
      <c r="E3703" s="19"/>
      <c r="F3703" s="19"/>
    </row>
    <row r="3704" spans="1:6" ht="15" customHeight="1">
      <c r="A3704" s="19" t="s">
        <v>430</v>
      </c>
      <c r="B3704" s="19"/>
      <c r="C3704" s="19"/>
      <c r="D3704" s="19"/>
      <c r="E3704" s="19"/>
      <c r="F3704" s="19"/>
    </row>
    <row r="3705" spans="1:6" ht="15" customHeight="1">
      <c r="A3705" s="19" t="s">
        <v>332</v>
      </c>
      <c r="B3705" s="19"/>
      <c r="C3705" s="19"/>
      <c r="D3705" s="19"/>
      <c r="E3705" s="19"/>
      <c r="F3705" s="19"/>
    </row>
    <row r="3706" spans="1:6" ht="15" customHeight="1">
      <c r="A3706" s="19" t="s">
        <v>895</v>
      </c>
      <c r="B3706" s="19"/>
      <c r="C3706" s="19"/>
      <c r="D3706" s="19"/>
      <c r="E3706" s="19"/>
      <c r="F3706" s="19"/>
    </row>
    <row r="3707" spans="1:6" ht="15" customHeight="1">
      <c r="A3707" s="19" t="s">
        <v>896</v>
      </c>
      <c r="B3707" s="19"/>
      <c r="C3707" s="19"/>
      <c r="D3707" s="19"/>
      <c r="E3707" s="19"/>
      <c r="F3707" s="19"/>
    </row>
    <row r="3708" spans="1:6" ht="15" customHeight="1">
      <c r="A3708" s="19" t="s">
        <v>243</v>
      </c>
      <c r="B3708" s="19"/>
      <c r="C3708" s="19"/>
      <c r="D3708" s="19"/>
      <c r="E3708" s="19"/>
      <c r="F3708" s="19"/>
    </row>
    <row r="3709" spans="1:6" ht="15" customHeight="1">
      <c r="A3709" s="19" t="s">
        <v>897</v>
      </c>
      <c r="B3709" s="19"/>
      <c r="C3709" s="19"/>
      <c r="D3709" s="19"/>
      <c r="E3709" s="19"/>
      <c r="F3709" s="19"/>
    </row>
    <row r="3710" spans="1:6" ht="15" customHeight="1">
      <c r="A3710" s="19" t="s">
        <v>144</v>
      </c>
      <c r="B3710" s="19"/>
      <c r="C3710" s="19"/>
      <c r="D3710" s="19"/>
      <c r="E3710" s="19"/>
      <c r="F3710" s="19"/>
    </row>
    <row r="3711" spans="1:6" ht="15" customHeight="1">
      <c r="A3711" s="19" t="s">
        <v>245</v>
      </c>
      <c r="B3711" s="19"/>
      <c r="C3711" s="19"/>
      <c r="D3711" s="19"/>
      <c r="E3711" s="19"/>
      <c r="F3711" s="19"/>
    </row>
    <row r="3712" spans="1:6" ht="15" customHeight="1">
      <c r="A3712" s="19" t="s">
        <v>223</v>
      </c>
      <c r="B3712" s="19"/>
      <c r="C3712" s="19"/>
      <c r="D3712" s="19"/>
      <c r="E3712" s="19"/>
      <c r="F3712" s="19"/>
    </row>
    <row r="3713" spans="1:6" ht="15" customHeight="1">
      <c r="A3713" s="19" t="s">
        <v>319</v>
      </c>
      <c r="B3713" s="19"/>
      <c r="C3713" s="19"/>
      <c r="D3713" s="19"/>
      <c r="E3713" s="19"/>
      <c r="F3713" s="19"/>
    </row>
    <row r="3714" spans="1:6" ht="15" customHeight="1">
      <c r="A3714" s="19" t="s">
        <v>898</v>
      </c>
      <c r="B3714" s="19"/>
      <c r="C3714" s="19"/>
      <c r="D3714" s="19"/>
      <c r="E3714" s="19"/>
      <c r="F3714" s="19"/>
    </row>
    <row r="3715" spans="1:6" ht="15" customHeight="1">
      <c r="A3715" s="19" t="s">
        <v>899</v>
      </c>
      <c r="B3715" s="19"/>
      <c r="C3715" s="19"/>
      <c r="D3715" s="19"/>
      <c r="E3715" s="19"/>
      <c r="F3715" s="19"/>
    </row>
    <row r="3716" spans="1:6" ht="15" customHeight="1">
      <c r="A3716" s="19" t="s">
        <v>416</v>
      </c>
      <c r="B3716" s="19"/>
      <c r="C3716" s="19"/>
      <c r="D3716" s="19"/>
      <c r="E3716" s="19"/>
      <c r="F3716" s="19"/>
    </row>
    <row r="3717" spans="1:6" ht="15" customHeight="1">
      <c r="A3717" s="19" t="s">
        <v>521</v>
      </c>
      <c r="B3717" s="19"/>
      <c r="C3717" s="19"/>
      <c r="D3717" s="19"/>
      <c r="E3717" s="19"/>
      <c r="F3717" s="19"/>
    </row>
    <row r="3718" spans="1:6" ht="15" customHeight="1">
      <c r="A3718" s="19" t="s">
        <v>716</v>
      </c>
      <c r="B3718" s="19"/>
      <c r="C3718" s="19"/>
      <c r="D3718" s="19"/>
      <c r="E3718" s="19"/>
      <c r="F3718" s="19"/>
    </row>
    <row r="3719" spans="1:6" ht="15" customHeight="1">
      <c r="A3719" s="19" t="s">
        <v>287</v>
      </c>
      <c r="B3719" s="19"/>
      <c r="C3719" s="19"/>
      <c r="D3719" s="19"/>
      <c r="E3719" s="19"/>
      <c r="F3719" s="19"/>
    </row>
    <row r="3720" spans="1:6" ht="15" customHeight="1">
      <c r="A3720" s="19" t="s">
        <v>746</v>
      </c>
      <c r="B3720" s="19"/>
      <c r="C3720" s="19"/>
      <c r="D3720" s="19"/>
      <c r="E3720" s="19"/>
      <c r="F3720" s="19"/>
    </row>
    <row r="3721" spans="1:6" ht="15" customHeight="1">
      <c r="A3721" s="19" t="s">
        <v>338</v>
      </c>
      <c r="B3721" s="19"/>
      <c r="C3721" s="19"/>
      <c r="D3721" s="19"/>
      <c r="E3721" s="19"/>
      <c r="F3721" s="19"/>
    </row>
    <row r="3722" spans="1:6" ht="15" customHeight="1">
      <c r="A3722" s="19" t="s">
        <v>900</v>
      </c>
      <c r="B3722" s="19"/>
      <c r="C3722" s="19"/>
      <c r="D3722" s="19"/>
      <c r="E3722" s="19"/>
      <c r="F3722" s="19"/>
    </row>
    <row r="3723" spans="1:6" ht="15" customHeight="1">
      <c r="A3723" s="19" t="s">
        <v>901</v>
      </c>
      <c r="B3723" s="19"/>
      <c r="C3723" s="19"/>
      <c r="D3723" s="19"/>
      <c r="E3723" s="19"/>
      <c r="F3723" s="19"/>
    </row>
    <row r="3724" spans="1:6" ht="15" customHeight="1">
      <c r="A3724" s="19" t="s">
        <v>902</v>
      </c>
      <c r="B3724" s="19"/>
      <c r="C3724" s="19"/>
      <c r="D3724" s="19"/>
      <c r="E3724" s="19"/>
      <c r="F3724" s="19"/>
    </row>
    <row r="3725" spans="1:6" ht="15" customHeight="1">
      <c r="A3725" s="19" t="s">
        <v>177</v>
      </c>
      <c r="B3725" s="19"/>
      <c r="C3725" s="19"/>
      <c r="D3725" s="19"/>
      <c r="E3725" s="19"/>
      <c r="F3725" s="19"/>
    </row>
    <row r="3726" spans="1:6" ht="15" customHeight="1">
      <c r="A3726" s="19" t="s">
        <v>179</v>
      </c>
      <c r="B3726" s="19"/>
      <c r="C3726" s="19"/>
      <c r="D3726" s="19"/>
      <c r="E3726" s="19"/>
      <c r="F3726" s="19"/>
    </row>
    <row r="3727" spans="1:6" ht="15" customHeight="1">
      <c r="A3727" s="19" t="s">
        <v>181</v>
      </c>
      <c r="B3727" s="19"/>
      <c r="C3727" s="19"/>
      <c r="D3727" s="19"/>
      <c r="E3727" s="19"/>
      <c r="F3727" s="19"/>
    </row>
    <row r="3728" spans="1:6" ht="15" customHeight="1">
      <c r="A3728" s="19" t="s">
        <v>556</v>
      </c>
      <c r="B3728" s="19"/>
      <c r="C3728" s="19"/>
      <c r="D3728" s="19"/>
      <c r="E3728" s="19"/>
      <c r="F3728" s="19"/>
    </row>
    <row r="3729" spans="1:6" ht="15" customHeight="1">
      <c r="A3729" s="19" t="s">
        <v>185</v>
      </c>
      <c r="B3729" s="19"/>
      <c r="C3729" s="19"/>
      <c r="D3729" s="19"/>
      <c r="E3729" s="19"/>
      <c r="F3729" s="19"/>
    </row>
    <row r="3730" spans="1:6" ht="15" customHeight="1">
      <c r="A3730" s="19" t="s">
        <v>187</v>
      </c>
      <c r="B3730" s="19"/>
      <c r="C3730" s="19"/>
      <c r="D3730" s="19"/>
      <c r="E3730" s="19"/>
      <c r="F3730" s="19"/>
    </row>
    <row r="3731" spans="1:6" ht="15" customHeight="1">
      <c r="A3731" s="19" t="s">
        <v>611</v>
      </c>
      <c r="B3731" s="19"/>
      <c r="C3731" s="19"/>
      <c r="D3731" s="19"/>
      <c r="E3731" s="19"/>
      <c r="F3731" s="19"/>
    </row>
    <row r="3732" spans="1:6" ht="15" customHeight="1">
      <c r="A3732" s="19" t="s">
        <v>612</v>
      </c>
      <c r="B3732" s="19"/>
      <c r="C3732" s="19"/>
      <c r="D3732" s="19"/>
      <c r="E3732" s="19"/>
      <c r="F3732" s="19"/>
    </row>
    <row r="3733" spans="1:6" ht="15" customHeight="1">
      <c r="A3733" s="19" t="s">
        <v>330</v>
      </c>
      <c r="B3733" s="19"/>
      <c r="C3733" s="19"/>
      <c r="D3733" s="19"/>
      <c r="E3733" s="19"/>
      <c r="F3733" s="19"/>
    </row>
    <row r="3734" spans="1:6" ht="15" customHeight="1">
      <c r="A3734" s="19" t="s">
        <v>331</v>
      </c>
      <c r="B3734" s="19"/>
      <c r="C3734" s="19"/>
      <c r="D3734" s="19"/>
      <c r="E3734" s="19"/>
      <c r="F3734" s="19"/>
    </row>
    <row r="3735" spans="1:6" ht="15" customHeight="1">
      <c r="A3735" s="19" t="s">
        <v>272</v>
      </c>
      <c r="B3735" s="19"/>
      <c r="C3735" s="19"/>
      <c r="D3735" s="19"/>
      <c r="E3735" s="19"/>
      <c r="F3735" s="19"/>
    </row>
    <row r="3736" spans="1:6" ht="15" customHeight="1">
      <c r="A3736" s="19" t="s">
        <v>273</v>
      </c>
      <c r="B3736" s="19"/>
      <c r="C3736" s="19"/>
      <c r="D3736" s="19"/>
      <c r="E3736" s="19"/>
      <c r="F3736" s="19"/>
    </row>
    <row r="3737" spans="1:6" ht="15" customHeight="1">
      <c r="A3737" s="19" t="s">
        <v>408</v>
      </c>
      <c r="B3737" s="19"/>
      <c r="C3737" s="19"/>
      <c r="D3737" s="19"/>
      <c r="E3737" s="19"/>
      <c r="F3737" s="19"/>
    </row>
    <row r="3738" spans="1:6" ht="15" customHeight="1">
      <c r="A3738" s="19" t="s">
        <v>409</v>
      </c>
      <c r="B3738" s="19"/>
      <c r="C3738" s="19"/>
      <c r="D3738" s="19"/>
      <c r="E3738" s="19"/>
      <c r="F3738" s="19"/>
    </row>
    <row r="3739" spans="1:6" ht="15" customHeight="1">
      <c r="A3739" s="19" t="s">
        <v>237</v>
      </c>
      <c r="B3739" s="19"/>
      <c r="C3739" s="19"/>
      <c r="D3739" s="19"/>
      <c r="E3739" s="19"/>
      <c r="F3739" s="19"/>
    </row>
    <row r="3740" spans="1:6" ht="15" customHeight="1">
      <c r="A3740" s="19" t="s">
        <v>238</v>
      </c>
      <c r="B3740" s="19"/>
      <c r="C3740" s="19"/>
      <c r="D3740" s="19"/>
      <c r="E3740" s="19"/>
      <c r="F3740" s="19"/>
    </row>
    <row r="3741" spans="1:6" ht="15" customHeight="1">
      <c r="A3741" s="19" t="s">
        <v>205</v>
      </c>
      <c r="B3741" s="19"/>
      <c r="C3741" s="19"/>
      <c r="D3741" s="19"/>
      <c r="E3741" s="19"/>
      <c r="F3741" s="19"/>
    </row>
    <row r="3742" spans="1:6" ht="15" customHeight="1">
      <c r="A3742" s="19" t="s">
        <v>351</v>
      </c>
      <c r="B3742" s="19"/>
      <c r="C3742" s="19"/>
      <c r="D3742" s="19"/>
      <c r="E3742" s="19"/>
      <c r="F3742" s="19"/>
    </row>
    <row r="3743" spans="1:6" ht="15" customHeight="1">
      <c r="A3743" s="19" t="s">
        <v>209</v>
      </c>
      <c r="B3743" s="19"/>
      <c r="C3743" s="19"/>
      <c r="D3743" s="19"/>
      <c r="E3743" s="19"/>
      <c r="F3743" s="19"/>
    </row>
    <row r="3744" spans="1:6" ht="15" customHeight="1">
      <c r="A3744" s="19" t="s">
        <v>211</v>
      </c>
      <c r="B3744" s="19"/>
      <c r="C3744" s="19"/>
      <c r="D3744" s="19"/>
      <c r="E3744" s="19"/>
      <c r="F3744" s="19"/>
    </row>
    <row r="3745" spans="1:6" ht="15" customHeight="1">
      <c r="A3745" s="19" t="s">
        <v>239</v>
      </c>
      <c r="B3745" s="19"/>
      <c r="C3745" s="19"/>
      <c r="D3745" s="19"/>
      <c r="E3745" s="19"/>
      <c r="F3745" s="19"/>
    </row>
    <row r="3746" spans="1:6" ht="15" customHeight="1">
      <c r="A3746" s="19" t="s">
        <v>240</v>
      </c>
      <c r="B3746" s="19"/>
      <c r="C3746" s="19"/>
      <c r="D3746" s="19"/>
      <c r="E3746" s="19"/>
      <c r="F3746" s="19"/>
    </row>
    <row r="3747" spans="1:6" ht="15" customHeight="1">
      <c r="A3747" s="19" t="s">
        <v>903</v>
      </c>
      <c r="B3747" s="19"/>
      <c r="C3747" s="19"/>
      <c r="D3747" s="19"/>
      <c r="E3747" s="19"/>
      <c r="F3747" s="19"/>
    </row>
    <row r="3748" spans="1:6" ht="15" customHeight="1">
      <c r="A3748" s="19" t="s">
        <v>904</v>
      </c>
      <c r="B3748" s="19"/>
      <c r="C3748" s="19"/>
      <c r="D3748" s="19"/>
      <c r="E3748" s="19"/>
      <c r="F3748" s="19"/>
    </row>
    <row r="3749" spans="1:6" ht="15" customHeight="1">
      <c r="A3749" s="19" t="s">
        <v>335</v>
      </c>
      <c r="B3749" s="19"/>
      <c r="C3749" s="19"/>
      <c r="D3749" s="19"/>
      <c r="E3749" s="19"/>
      <c r="F3749" s="19"/>
    </row>
    <row r="3750" spans="1:6" ht="15" customHeight="1">
      <c r="A3750" s="19" t="s">
        <v>905</v>
      </c>
      <c r="B3750" s="19"/>
      <c r="C3750" s="19"/>
      <c r="D3750" s="19"/>
      <c r="E3750" s="19"/>
      <c r="F3750" s="19"/>
    </row>
    <row r="3751" spans="1:6" ht="15" customHeight="1">
      <c r="A3751" s="19" t="s">
        <v>144</v>
      </c>
      <c r="B3751" s="19"/>
      <c r="C3751" s="19"/>
      <c r="D3751" s="19"/>
      <c r="E3751" s="19"/>
      <c r="F3751" s="19"/>
    </row>
    <row r="3752" spans="1:6" ht="15" customHeight="1">
      <c r="A3752" s="19" t="s">
        <v>305</v>
      </c>
      <c r="B3752" s="19"/>
      <c r="C3752" s="19"/>
      <c r="D3752" s="19"/>
      <c r="E3752" s="19"/>
      <c r="F3752" s="19"/>
    </row>
    <row r="3753" spans="1:6" ht="15" customHeight="1">
      <c r="A3753" s="19" t="s">
        <v>370</v>
      </c>
      <c r="B3753" s="19"/>
      <c r="C3753" s="19"/>
      <c r="D3753" s="19"/>
      <c r="E3753" s="19"/>
      <c r="F3753" s="19"/>
    </row>
    <row r="3754" spans="1:6" ht="15" customHeight="1">
      <c r="A3754" s="19" t="s">
        <v>473</v>
      </c>
      <c r="B3754" s="19"/>
      <c r="C3754" s="19"/>
      <c r="D3754" s="19"/>
      <c r="E3754" s="19"/>
      <c r="F3754" s="19"/>
    </row>
    <row r="3755" spans="1:6" ht="15" customHeight="1">
      <c r="A3755" s="19" t="s">
        <v>906</v>
      </c>
      <c r="B3755" s="19"/>
      <c r="C3755" s="19"/>
      <c r="D3755" s="19"/>
      <c r="E3755" s="19"/>
      <c r="F3755" s="19"/>
    </row>
    <row r="3756" spans="1:6" ht="15" customHeight="1">
      <c r="A3756" s="19" t="s">
        <v>907</v>
      </c>
      <c r="B3756" s="19"/>
      <c r="C3756" s="19"/>
      <c r="D3756" s="19"/>
      <c r="E3756" s="19"/>
      <c r="F3756" s="19"/>
    </row>
    <row r="3757" spans="1:6" ht="15" customHeight="1">
      <c r="A3757" s="19" t="s">
        <v>663</v>
      </c>
      <c r="B3757" s="19"/>
      <c r="C3757" s="19"/>
      <c r="D3757" s="19"/>
      <c r="E3757" s="19"/>
      <c r="F3757" s="19"/>
    </row>
    <row r="3758" spans="1:6" ht="15" customHeight="1">
      <c r="A3758" s="19" t="s">
        <v>521</v>
      </c>
      <c r="B3758" s="19"/>
      <c r="C3758" s="19"/>
      <c r="D3758" s="19"/>
      <c r="E3758" s="19"/>
      <c r="F3758" s="19"/>
    </row>
    <row r="3759" spans="1:6" ht="15" customHeight="1">
      <c r="A3759" s="19" t="s">
        <v>286</v>
      </c>
      <c r="B3759" s="19"/>
      <c r="C3759" s="19"/>
      <c r="D3759" s="19"/>
      <c r="E3759" s="19"/>
      <c r="F3759" s="19"/>
    </row>
    <row r="3760" spans="1:6" ht="15" customHeight="1">
      <c r="A3760" s="19" t="s">
        <v>287</v>
      </c>
      <c r="B3760" s="19"/>
      <c r="C3760" s="19"/>
      <c r="D3760" s="19"/>
      <c r="E3760" s="19"/>
      <c r="F3760" s="19"/>
    </row>
    <row r="3761" spans="1:6" ht="15" customHeight="1">
      <c r="A3761" s="19" t="s">
        <v>228</v>
      </c>
      <c r="B3761" s="19"/>
      <c r="C3761" s="19"/>
      <c r="D3761" s="19"/>
      <c r="E3761" s="19"/>
      <c r="F3761" s="19"/>
    </row>
    <row r="3762" spans="1:6" ht="15" customHeight="1">
      <c r="A3762" s="19" t="s">
        <v>401</v>
      </c>
      <c r="B3762" s="19"/>
      <c r="C3762" s="19"/>
      <c r="D3762" s="19"/>
      <c r="E3762" s="19"/>
      <c r="F3762" s="19"/>
    </row>
    <row r="3763" spans="1:6" ht="15" customHeight="1">
      <c r="A3763" s="19" t="s">
        <v>908</v>
      </c>
      <c r="B3763" s="19"/>
      <c r="C3763" s="19"/>
      <c r="D3763" s="19"/>
      <c r="E3763" s="19"/>
      <c r="F3763" s="19"/>
    </row>
    <row r="3764" spans="1:6" ht="15" customHeight="1">
      <c r="A3764" s="19" t="s">
        <v>909</v>
      </c>
      <c r="B3764" s="19"/>
      <c r="C3764" s="19"/>
      <c r="D3764" s="19"/>
      <c r="E3764" s="19"/>
      <c r="F3764" s="19"/>
    </row>
    <row r="3765" spans="1:6" ht="15" customHeight="1">
      <c r="A3765" s="19" t="s">
        <v>638</v>
      </c>
      <c r="B3765" s="19"/>
      <c r="C3765" s="19"/>
      <c r="D3765" s="19"/>
      <c r="E3765" s="19"/>
      <c r="F3765" s="19"/>
    </row>
    <row r="3766" spans="1:6" ht="15" customHeight="1">
      <c r="A3766" s="19" t="s">
        <v>177</v>
      </c>
      <c r="B3766" s="19"/>
      <c r="C3766" s="19"/>
      <c r="D3766" s="19"/>
      <c r="E3766" s="19"/>
      <c r="F3766" s="19"/>
    </row>
    <row r="3767" spans="1:6" ht="15" customHeight="1">
      <c r="A3767" s="19" t="s">
        <v>179</v>
      </c>
      <c r="B3767" s="19"/>
      <c r="C3767" s="19"/>
      <c r="D3767" s="19"/>
      <c r="E3767" s="19"/>
      <c r="F3767" s="19"/>
    </row>
    <row r="3768" spans="1:6" ht="15" customHeight="1">
      <c r="A3768" s="19" t="s">
        <v>181</v>
      </c>
      <c r="B3768" s="19"/>
      <c r="C3768" s="19"/>
      <c r="D3768" s="19"/>
      <c r="E3768" s="19"/>
      <c r="F3768" s="19"/>
    </row>
    <row r="3769" spans="1:6" ht="15" customHeight="1">
      <c r="A3769" s="19" t="s">
        <v>183</v>
      </c>
      <c r="B3769" s="19"/>
      <c r="C3769" s="19"/>
      <c r="D3769" s="19"/>
      <c r="E3769" s="19"/>
      <c r="F3769" s="19"/>
    </row>
    <row r="3770" spans="1:6" ht="15" customHeight="1">
      <c r="A3770" s="19" t="s">
        <v>185</v>
      </c>
      <c r="B3770" s="19"/>
      <c r="C3770" s="19"/>
      <c r="D3770" s="19"/>
      <c r="E3770" s="19"/>
      <c r="F3770" s="19"/>
    </row>
    <row r="3771" spans="1:6" ht="15" customHeight="1">
      <c r="A3771" s="19" t="s">
        <v>187</v>
      </c>
      <c r="B3771" s="19"/>
      <c r="C3771" s="19"/>
      <c r="D3771" s="19"/>
      <c r="E3771" s="19"/>
      <c r="F3771" s="19"/>
    </row>
    <row r="3772" spans="1:6" ht="15" customHeight="1">
      <c r="A3772" s="19" t="s">
        <v>611</v>
      </c>
      <c r="B3772" s="19"/>
      <c r="C3772" s="19"/>
      <c r="D3772" s="19"/>
      <c r="E3772" s="19"/>
      <c r="F3772" s="19"/>
    </row>
    <row r="3773" spans="1:6" ht="15" customHeight="1">
      <c r="A3773" s="19" t="s">
        <v>612</v>
      </c>
      <c r="B3773" s="19"/>
      <c r="C3773" s="19"/>
      <c r="D3773" s="19"/>
      <c r="E3773" s="19"/>
      <c r="F3773" s="19"/>
    </row>
    <row r="3774" spans="1:6" ht="15" customHeight="1">
      <c r="A3774" s="19" t="s">
        <v>293</v>
      </c>
      <c r="B3774" s="19"/>
      <c r="C3774" s="19"/>
      <c r="D3774" s="19"/>
      <c r="E3774" s="19"/>
      <c r="F3774" s="19"/>
    </row>
    <row r="3775" spans="1:6" ht="15" customHeight="1">
      <c r="A3775" s="19" t="s">
        <v>294</v>
      </c>
      <c r="B3775" s="19"/>
      <c r="C3775" s="19"/>
      <c r="D3775" s="19"/>
      <c r="E3775" s="19"/>
      <c r="F3775" s="19"/>
    </row>
    <row r="3776" spans="1:6" ht="15" customHeight="1">
      <c r="A3776" s="19" t="s">
        <v>272</v>
      </c>
      <c r="B3776" s="19"/>
      <c r="C3776" s="19"/>
      <c r="D3776" s="19"/>
      <c r="E3776" s="19"/>
      <c r="F3776" s="19"/>
    </row>
    <row r="3777" spans="1:6" ht="15" customHeight="1">
      <c r="A3777" s="19" t="s">
        <v>273</v>
      </c>
      <c r="B3777" s="19"/>
      <c r="C3777" s="19"/>
      <c r="D3777" s="19"/>
      <c r="E3777" s="19"/>
      <c r="F3777" s="19"/>
    </row>
    <row r="3778" spans="1:6" ht="15" customHeight="1">
      <c r="A3778" s="19" t="s">
        <v>198</v>
      </c>
      <c r="B3778" s="19"/>
      <c r="C3778" s="19"/>
      <c r="D3778" s="19"/>
      <c r="E3778" s="19"/>
      <c r="F3778" s="19"/>
    </row>
    <row r="3779" spans="1:6" ht="15" customHeight="1">
      <c r="A3779" s="19" t="s">
        <v>200</v>
      </c>
      <c r="B3779" s="19"/>
      <c r="C3779" s="19"/>
      <c r="D3779" s="19"/>
      <c r="E3779" s="19"/>
      <c r="F3779" s="19"/>
    </row>
    <row r="3780" spans="1:6" ht="15" customHeight="1">
      <c r="A3780" s="19" t="s">
        <v>237</v>
      </c>
      <c r="B3780" s="19"/>
      <c r="C3780" s="19"/>
      <c r="D3780" s="19"/>
      <c r="E3780" s="19"/>
      <c r="F3780" s="19"/>
    </row>
    <row r="3781" spans="1:6" ht="15" customHeight="1">
      <c r="A3781" s="19" t="s">
        <v>238</v>
      </c>
      <c r="B3781" s="19"/>
      <c r="C3781" s="19"/>
      <c r="D3781" s="19"/>
      <c r="E3781" s="19"/>
      <c r="F3781" s="19"/>
    </row>
    <row r="3782" spans="1:6" ht="15" customHeight="1">
      <c r="A3782" s="19" t="s">
        <v>205</v>
      </c>
      <c r="B3782" s="19"/>
      <c r="C3782" s="19"/>
      <c r="D3782" s="19"/>
      <c r="E3782" s="19"/>
      <c r="F3782" s="19"/>
    </row>
    <row r="3783" spans="1:6" ht="15" customHeight="1">
      <c r="A3783" s="19" t="s">
        <v>386</v>
      </c>
      <c r="B3783" s="19"/>
      <c r="C3783" s="19"/>
      <c r="D3783" s="19"/>
      <c r="E3783" s="19"/>
      <c r="F3783" s="19"/>
    </row>
    <row r="3784" spans="1:6" ht="15" customHeight="1">
      <c r="A3784" s="19" t="s">
        <v>211</v>
      </c>
      <c r="B3784" s="19"/>
      <c r="C3784" s="19"/>
      <c r="D3784" s="19"/>
      <c r="E3784" s="19"/>
      <c r="F3784" s="19"/>
    </row>
    <row r="3785" spans="1:6" ht="15" customHeight="1">
      <c r="A3785" s="19" t="s">
        <v>547</v>
      </c>
      <c r="B3785" s="19"/>
      <c r="C3785" s="19"/>
      <c r="D3785" s="19"/>
      <c r="E3785" s="19"/>
      <c r="F3785" s="19"/>
    </row>
    <row r="3786" spans="1:6" ht="15" customHeight="1">
      <c r="A3786" s="19" t="s">
        <v>240</v>
      </c>
      <c r="B3786" s="19"/>
      <c r="C3786" s="19"/>
      <c r="D3786" s="19"/>
      <c r="E3786" s="19"/>
      <c r="F3786" s="19"/>
    </row>
    <row r="3787" spans="1:6" ht="15" customHeight="1">
      <c r="A3787" s="19" t="s">
        <v>910</v>
      </c>
      <c r="B3787" s="19"/>
      <c r="C3787" s="19"/>
      <c r="D3787" s="19"/>
      <c r="E3787" s="19"/>
      <c r="F3787" s="19"/>
    </row>
    <row r="3788" spans="1:6" ht="15" customHeight="1">
      <c r="A3788" s="19" t="s">
        <v>911</v>
      </c>
      <c r="B3788" s="19"/>
      <c r="C3788" s="19"/>
      <c r="D3788" s="19"/>
      <c r="E3788" s="19"/>
      <c r="F3788" s="19"/>
    </row>
    <row r="3789" spans="1:6" ht="15" customHeight="1">
      <c r="A3789" s="19" t="s">
        <v>303</v>
      </c>
      <c r="B3789" s="19"/>
      <c r="C3789" s="19"/>
      <c r="D3789" s="19"/>
      <c r="E3789" s="19"/>
      <c r="F3789" s="19"/>
    </row>
    <row r="3790" spans="1:6" ht="15" customHeight="1">
      <c r="A3790" s="19" t="s">
        <v>912</v>
      </c>
      <c r="B3790" s="19"/>
      <c r="C3790" s="19"/>
      <c r="D3790" s="19"/>
      <c r="E3790" s="19"/>
      <c r="F3790" s="19"/>
    </row>
    <row r="3791" spans="1:6" ht="15" customHeight="1">
      <c r="A3791" s="19" t="s">
        <v>144</v>
      </c>
      <c r="B3791" s="19"/>
      <c r="C3791" s="19"/>
      <c r="D3791" s="19"/>
      <c r="E3791" s="19"/>
      <c r="F3791" s="19"/>
    </row>
    <row r="3792" spans="1:6" ht="15" customHeight="1">
      <c r="A3792" s="19" t="s">
        <v>245</v>
      </c>
      <c r="B3792" s="19"/>
      <c r="C3792" s="19"/>
      <c r="D3792" s="19"/>
      <c r="E3792" s="19"/>
      <c r="F3792" s="19"/>
    </row>
    <row r="3793" spans="1:6" ht="15" customHeight="1">
      <c r="A3793" s="19" t="s">
        <v>223</v>
      </c>
      <c r="B3793" s="19"/>
      <c r="C3793" s="19"/>
      <c r="D3793" s="19"/>
      <c r="E3793" s="19"/>
      <c r="F3793" s="19"/>
    </row>
    <row r="3794" spans="1:6" ht="15" customHeight="1">
      <c r="A3794" s="19" t="s">
        <v>463</v>
      </c>
      <c r="B3794" s="19"/>
      <c r="C3794" s="19"/>
      <c r="D3794" s="19"/>
      <c r="E3794" s="19"/>
      <c r="F3794" s="19"/>
    </row>
    <row r="3795" spans="1:6" ht="15" customHeight="1">
      <c r="A3795" s="19" t="s">
        <v>906</v>
      </c>
      <c r="B3795" s="19"/>
      <c r="C3795" s="19"/>
      <c r="D3795" s="19"/>
      <c r="E3795" s="19"/>
      <c r="F3795" s="19"/>
    </row>
    <row r="3796" spans="1:6" ht="15" customHeight="1">
      <c r="A3796" s="19" t="s">
        <v>899</v>
      </c>
      <c r="B3796" s="19"/>
      <c r="C3796" s="19"/>
      <c r="D3796" s="19"/>
      <c r="E3796" s="19"/>
      <c r="F3796" s="19"/>
    </row>
    <row r="3797" spans="1:6" ht="15" customHeight="1">
      <c r="A3797" s="19" t="s">
        <v>322</v>
      </c>
      <c r="B3797" s="19"/>
      <c r="C3797" s="19"/>
      <c r="D3797" s="19"/>
      <c r="E3797" s="19"/>
      <c r="F3797" s="19"/>
    </row>
    <row r="3798" spans="1:6" ht="15" customHeight="1">
      <c r="A3798" s="19" t="s">
        <v>544</v>
      </c>
      <c r="B3798" s="19"/>
      <c r="C3798" s="19"/>
      <c r="D3798" s="19"/>
      <c r="E3798" s="19"/>
      <c r="F3798" s="19"/>
    </row>
    <row r="3799" spans="1:6" ht="15" customHeight="1">
      <c r="A3799" s="19" t="s">
        <v>286</v>
      </c>
      <c r="B3799" s="19"/>
      <c r="C3799" s="19"/>
      <c r="D3799" s="19"/>
      <c r="E3799" s="19"/>
      <c r="F3799" s="19"/>
    </row>
    <row r="3800" spans="1:6" ht="15" customHeight="1">
      <c r="A3800" s="19" t="s">
        <v>287</v>
      </c>
      <c r="B3800" s="19"/>
      <c r="C3800" s="19"/>
      <c r="D3800" s="19"/>
      <c r="E3800" s="19"/>
      <c r="F3800" s="19"/>
    </row>
    <row r="3801" spans="1:6" ht="15" customHeight="1">
      <c r="A3801" s="19" t="s">
        <v>913</v>
      </c>
      <c r="B3801" s="19"/>
      <c r="C3801" s="19"/>
      <c r="D3801" s="19"/>
      <c r="E3801" s="19"/>
      <c r="F3801" s="19"/>
    </row>
    <row r="3802" spans="1:6" ht="15" customHeight="1">
      <c r="A3802" s="19" t="s">
        <v>338</v>
      </c>
      <c r="B3802" s="19"/>
      <c r="C3802" s="19"/>
      <c r="D3802" s="19"/>
      <c r="E3802" s="19"/>
      <c r="F3802" s="19"/>
    </row>
    <row r="3803" spans="1:6" ht="15" customHeight="1">
      <c r="A3803" s="19" t="s">
        <v>914</v>
      </c>
      <c r="B3803" s="19"/>
      <c r="C3803" s="19"/>
      <c r="D3803" s="19"/>
      <c r="E3803" s="19"/>
      <c r="F3803" s="19"/>
    </row>
    <row r="3804" spans="1:6" ht="15" customHeight="1">
      <c r="A3804" s="19" t="s">
        <v>915</v>
      </c>
      <c r="B3804" s="19"/>
      <c r="C3804" s="19"/>
      <c r="D3804" s="19"/>
      <c r="E3804" s="19"/>
      <c r="F3804" s="19"/>
    </row>
    <row r="3805" spans="1:6" ht="15" customHeight="1">
      <c r="A3805" s="19" t="s">
        <v>916</v>
      </c>
      <c r="B3805" s="19"/>
      <c r="C3805" s="19"/>
      <c r="D3805" s="19"/>
      <c r="E3805" s="19"/>
      <c r="F3805" s="19"/>
    </row>
    <row r="3806" spans="1:6" ht="15" customHeight="1">
      <c r="A3806" s="19" t="s">
        <v>730</v>
      </c>
      <c r="B3806" s="19"/>
      <c r="C3806" s="19"/>
      <c r="D3806" s="19"/>
      <c r="E3806" s="19"/>
      <c r="F3806" s="19"/>
    </row>
    <row r="3807" spans="1:6" ht="15" customHeight="1">
      <c r="A3807" s="19" t="s">
        <v>179</v>
      </c>
      <c r="B3807" s="19"/>
      <c r="C3807" s="19"/>
      <c r="D3807" s="19"/>
      <c r="E3807" s="19"/>
      <c r="F3807" s="19"/>
    </row>
    <row r="3808" spans="1:6" ht="15" customHeight="1">
      <c r="A3808" s="19" t="s">
        <v>181</v>
      </c>
      <c r="B3808" s="19"/>
      <c r="C3808" s="19"/>
      <c r="D3808" s="19"/>
      <c r="E3808" s="19"/>
      <c r="F3808" s="19"/>
    </row>
    <row r="3809" spans="1:6" ht="15" customHeight="1">
      <c r="A3809" s="19" t="s">
        <v>917</v>
      </c>
      <c r="B3809" s="19"/>
      <c r="C3809" s="19"/>
      <c r="D3809" s="19"/>
      <c r="E3809" s="19"/>
      <c r="F3809" s="19"/>
    </row>
    <row r="3810" spans="1:6" ht="15" customHeight="1">
      <c r="A3810" s="19" t="s">
        <v>185</v>
      </c>
      <c r="B3810" s="19"/>
      <c r="C3810" s="19"/>
      <c r="D3810" s="19"/>
      <c r="E3810" s="19"/>
      <c r="F3810" s="19"/>
    </row>
    <row r="3811" spans="1:6" ht="15" customHeight="1">
      <c r="A3811" s="19" t="s">
        <v>187</v>
      </c>
      <c r="B3811" s="19"/>
      <c r="C3811" s="19"/>
      <c r="D3811" s="19"/>
      <c r="E3811" s="19"/>
      <c r="F3811" s="19"/>
    </row>
    <row r="3812" spans="1:6" ht="15" customHeight="1">
      <c r="A3812" s="19" t="s">
        <v>611</v>
      </c>
      <c r="B3812" s="19"/>
      <c r="C3812" s="19"/>
      <c r="D3812" s="19"/>
      <c r="E3812" s="19"/>
      <c r="F3812" s="19"/>
    </row>
    <row r="3813" spans="1:6" ht="15" customHeight="1">
      <c r="A3813" s="19" t="s">
        <v>612</v>
      </c>
      <c r="B3813" s="19"/>
      <c r="C3813" s="19"/>
      <c r="D3813" s="19"/>
      <c r="E3813" s="19"/>
      <c r="F3813" s="19"/>
    </row>
    <row r="3814" spans="1:6" ht="15" customHeight="1">
      <c r="A3814" s="19" t="s">
        <v>330</v>
      </c>
      <c r="B3814" s="19"/>
      <c r="C3814" s="19"/>
      <c r="D3814" s="19"/>
      <c r="E3814" s="19"/>
      <c r="F3814" s="19"/>
    </row>
    <row r="3815" spans="1:6" ht="15" customHeight="1">
      <c r="A3815" s="19" t="s">
        <v>331</v>
      </c>
      <c r="B3815" s="19"/>
      <c r="C3815" s="19"/>
      <c r="D3815" s="19"/>
      <c r="E3815" s="19"/>
      <c r="F3815" s="19"/>
    </row>
    <row r="3816" spans="1:6" ht="15" customHeight="1">
      <c r="A3816" s="19" t="s">
        <v>235</v>
      </c>
      <c r="B3816" s="19"/>
      <c r="C3816" s="19"/>
      <c r="D3816" s="19"/>
      <c r="E3816" s="19"/>
      <c r="F3816" s="19"/>
    </row>
    <row r="3817" spans="1:6" ht="15" customHeight="1">
      <c r="A3817" s="19" t="s">
        <v>236</v>
      </c>
      <c r="B3817" s="19"/>
      <c r="C3817" s="19"/>
      <c r="D3817" s="19"/>
      <c r="E3817" s="19"/>
      <c r="F3817" s="19"/>
    </row>
    <row r="3818" spans="1:6" ht="15" customHeight="1">
      <c r="A3818" s="19" t="s">
        <v>274</v>
      </c>
      <c r="B3818" s="19"/>
      <c r="C3818" s="19"/>
      <c r="D3818" s="19"/>
      <c r="E3818" s="19"/>
      <c r="F3818" s="19"/>
    </row>
    <row r="3819" spans="1:6" ht="15" customHeight="1">
      <c r="A3819" s="19" t="s">
        <v>275</v>
      </c>
      <c r="B3819" s="19"/>
      <c r="C3819" s="19"/>
      <c r="D3819" s="19"/>
      <c r="E3819" s="19"/>
      <c r="F3819" s="19"/>
    </row>
    <row r="3820" spans="1:6" ht="15" customHeight="1">
      <c r="A3820" s="19" t="s">
        <v>297</v>
      </c>
      <c r="B3820" s="19"/>
      <c r="C3820" s="19"/>
      <c r="D3820" s="19"/>
      <c r="E3820" s="19"/>
      <c r="F3820" s="19"/>
    </row>
    <row r="3821" spans="1:6" ht="15" customHeight="1">
      <c r="A3821" s="19" t="s">
        <v>298</v>
      </c>
      <c r="B3821" s="19"/>
      <c r="C3821" s="19"/>
      <c r="D3821" s="19"/>
      <c r="E3821" s="19"/>
      <c r="F3821" s="19"/>
    </row>
    <row r="3822" spans="1:6" ht="15" customHeight="1">
      <c r="A3822" s="19" t="s">
        <v>205</v>
      </c>
      <c r="B3822" s="19"/>
      <c r="C3822" s="19"/>
      <c r="D3822" s="19"/>
      <c r="E3822" s="19"/>
      <c r="F3822" s="19"/>
    </row>
    <row r="3823" spans="1:6" ht="15" customHeight="1">
      <c r="A3823" s="19" t="s">
        <v>351</v>
      </c>
      <c r="B3823" s="19"/>
      <c r="C3823" s="19"/>
      <c r="D3823" s="19"/>
      <c r="E3823" s="19"/>
      <c r="F3823" s="19"/>
    </row>
    <row r="3824" spans="1:6" ht="15" customHeight="1">
      <c r="A3824" s="19" t="s">
        <v>209</v>
      </c>
      <c r="B3824" s="19"/>
      <c r="C3824" s="19"/>
      <c r="D3824" s="19"/>
      <c r="E3824" s="19"/>
      <c r="F3824" s="19"/>
    </row>
    <row r="3825" spans="1:6" ht="15" customHeight="1">
      <c r="A3825" s="19" t="s">
        <v>211</v>
      </c>
      <c r="B3825" s="19"/>
      <c r="C3825" s="19"/>
      <c r="D3825" s="19"/>
      <c r="E3825" s="19"/>
      <c r="F3825" s="19"/>
    </row>
    <row r="3826" spans="1:6" ht="15" customHeight="1">
      <c r="A3826" s="19" t="s">
        <v>300</v>
      </c>
      <c r="B3826" s="19"/>
      <c r="C3826" s="19"/>
      <c r="D3826" s="19"/>
      <c r="E3826" s="19"/>
      <c r="F3826" s="19"/>
    </row>
    <row r="3827" spans="1:6" ht="15" customHeight="1">
      <c r="A3827" s="19" t="s">
        <v>240</v>
      </c>
      <c r="B3827" s="19"/>
      <c r="C3827" s="19"/>
      <c r="D3827" s="19"/>
      <c r="E3827" s="19"/>
      <c r="F3827" s="19"/>
    </row>
    <row r="3828" spans="1:6" ht="15" customHeight="1">
      <c r="A3828" s="19" t="s">
        <v>276</v>
      </c>
      <c r="B3828" s="19"/>
      <c r="C3828" s="19"/>
      <c r="D3828" s="19"/>
      <c r="E3828" s="19"/>
      <c r="F3828" s="19"/>
    </row>
    <row r="3829" spans="1:6" ht="15" customHeight="1">
      <c r="A3829" s="19" t="s">
        <v>277</v>
      </c>
      <c r="B3829" s="19"/>
      <c r="C3829" s="19"/>
      <c r="D3829" s="19"/>
      <c r="E3829" s="19"/>
      <c r="F3829" s="19"/>
    </row>
    <row r="3830" spans="1:6" ht="15" customHeight="1">
      <c r="A3830" s="19" t="s">
        <v>278</v>
      </c>
      <c r="B3830" s="19"/>
      <c r="C3830" s="19"/>
      <c r="D3830" s="19"/>
      <c r="E3830" s="19"/>
      <c r="F3830" s="19"/>
    </row>
    <row r="3831" spans="1:6" ht="15" customHeight="1">
      <c r="A3831" s="19" t="s">
        <v>613</v>
      </c>
      <c r="B3831" s="19"/>
      <c r="C3831" s="19"/>
      <c r="D3831" s="19"/>
      <c r="E3831" s="19"/>
      <c r="F3831" s="19"/>
    </row>
    <row r="3832" spans="1:6" ht="15" customHeight="1">
      <c r="A3832" s="19" t="s">
        <v>144</v>
      </c>
      <c r="B3832" s="19"/>
      <c r="C3832" s="19"/>
      <c r="D3832" s="19"/>
      <c r="E3832" s="19"/>
      <c r="F3832" s="19"/>
    </row>
    <row r="3833" spans="1:6" ht="15" customHeight="1">
      <c r="A3833" s="19" t="s">
        <v>280</v>
      </c>
      <c r="B3833" s="19"/>
      <c r="C3833" s="19"/>
      <c r="D3833" s="19"/>
      <c r="E3833" s="19"/>
      <c r="F3833" s="19"/>
    </row>
    <row r="3834" spans="1:6" ht="15" customHeight="1">
      <c r="A3834" s="19" t="s">
        <v>223</v>
      </c>
      <c r="B3834" s="19"/>
      <c r="C3834" s="19"/>
      <c r="D3834" s="19"/>
      <c r="E3834" s="19"/>
      <c r="F3834" s="19"/>
    </row>
    <row r="3835" spans="1:6" ht="15" customHeight="1">
      <c r="A3835" s="19" t="s">
        <v>281</v>
      </c>
      <c r="B3835" s="19"/>
      <c r="C3835" s="19"/>
      <c r="D3835" s="19"/>
      <c r="E3835" s="19"/>
      <c r="F3835" s="19"/>
    </row>
    <row r="3836" spans="1:6" ht="15" customHeight="1">
      <c r="A3836" s="19" t="s">
        <v>282</v>
      </c>
      <c r="B3836" s="19"/>
      <c r="C3836" s="19"/>
      <c r="D3836" s="19"/>
      <c r="E3836" s="19"/>
      <c r="F3836" s="19"/>
    </row>
    <row r="3837" spans="1:6" ht="15" customHeight="1">
      <c r="A3837" s="19" t="s">
        <v>283</v>
      </c>
      <c r="B3837" s="19"/>
      <c r="C3837" s="19"/>
      <c r="D3837" s="19"/>
      <c r="E3837" s="19"/>
      <c r="F3837" s="19"/>
    </row>
    <row r="3838" spans="1:6" ht="15" customHeight="1">
      <c r="A3838" s="19" t="s">
        <v>284</v>
      </c>
      <c r="B3838" s="19"/>
      <c r="C3838" s="19"/>
      <c r="D3838" s="19"/>
      <c r="E3838" s="19"/>
      <c r="F3838" s="19"/>
    </row>
    <row r="3839" spans="1:6" ht="15" customHeight="1">
      <c r="A3839" s="19" t="s">
        <v>285</v>
      </c>
      <c r="B3839" s="19"/>
      <c r="C3839" s="19"/>
      <c r="D3839" s="19"/>
      <c r="E3839" s="19"/>
      <c r="F3839" s="19"/>
    </row>
    <row r="3840" spans="1:6" ht="15" customHeight="1">
      <c r="A3840" s="19" t="s">
        <v>286</v>
      </c>
      <c r="B3840" s="19"/>
      <c r="C3840" s="19"/>
      <c r="D3840" s="19"/>
      <c r="E3840" s="19"/>
      <c r="F3840" s="19"/>
    </row>
    <row r="3841" spans="1:6" ht="15" customHeight="1">
      <c r="A3841" s="19" t="s">
        <v>287</v>
      </c>
      <c r="B3841" s="19"/>
      <c r="C3841" s="19"/>
      <c r="D3841" s="19"/>
      <c r="E3841" s="19"/>
      <c r="F3841" s="19"/>
    </row>
    <row r="3842" spans="1:6" ht="15" customHeight="1">
      <c r="A3842" s="19" t="s">
        <v>288</v>
      </c>
      <c r="B3842" s="19"/>
      <c r="C3842" s="19"/>
      <c r="D3842" s="19"/>
      <c r="E3842" s="19"/>
      <c r="F3842" s="19"/>
    </row>
    <row r="3843" spans="1:6" ht="15" customHeight="1">
      <c r="A3843" s="19" t="s">
        <v>289</v>
      </c>
      <c r="B3843" s="19"/>
      <c r="C3843" s="19"/>
      <c r="D3843" s="19"/>
      <c r="E3843" s="19"/>
      <c r="F3843" s="19"/>
    </row>
    <row r="3844" spans="1:6" ht="15" customHeight="1">
      <c r="A3844" s="19" t="s">
        <v>290</v>
      </c>
      <c r="B3844" s="19"/>
      <c r="C3844" s="19"/>
      <c r="D3844" s="19"/>
      <c r="E3844" s="19"/>
      <c r="F3844" s="19"/>
    </row>
    <row r="3845" spans="1:6" ht="15" customHeight="1">
      <c r="A3845" s="19" t="s">
        <v>614</v>
      </c>
      <c r="B3845" s="19"/>
      <c r="C3845" s="19"/>
      <c r="D3845" s="19"/>
      <c r="E3845" s="19"/>
      <c r="F3845" s="19"/>
    </row>
    <row r="3846" spans="1:6" ht="15" customHeight="1">
      <c r="A3846" s="19" t="s">
        <v>292</v>
      </c>
      <c r="B3846" s="19"/>
      <c r="C3846" s="19"/>
      <c r="D3846" s="19"/>
      <c r="E3846" s="19"/>
      <c r="F3846" s="19"/>
    </row>
    <row r="3847" spans="1:6" ht="15" customHeight="1">
      <c r="A3847" s="19" t="s">
        <v>177</v>
      </c>
      <c r="B3847" s="19"/>
      <c r="C3847" s="19"/>
      <c r="D3847" s="19"/>
      <c r="E3847" s="19"/>
      <c r="F3847" s="19"/>
    </row>
    <row r="3848" spans="1:6" ht="15" customHeight="1">
      <c r="A3848" s="19" t="s">
        <v>179</v>
      </c>
      <c r="B3848" s="19"/>
      <c r="C3848" s="19"/>
      <c r="D3848" s="19"/>
      <c r="E3848" s="19"/>
      <c r="F3848" s="19"/>
    </row>
    <row r="3849" spans="1:6" ht="15" customHeight="1">
      <c r="A3849" s="19" t="s">
        <v>181</v>
      </c>
      <c r="B3849" s="19"/>
      <c r="C3849" s="19"/>
      <c r="D3849" s="19"/>
      <c r="E3849" s="19"/>
      <c r="F3849" s="19"/>
    </row>
    <row r="3850" spans="1:6" ht="15" customHeight="1">
      <c r="A3850" s="19" t="s">
        <v>183</v>
      </c>
      <c r="B3850" s="19"/>
      <c r="C3850" s="19"/>
      <c r="D3850" s="19"/>
      <c r="E3850" s="19"/>
      <c r="F3850" s="19"/>
    </row>
    <row r="3851" spans="1:6" ht="15" customHeight="1">
      <c r="A3851" s="19" t="s">
        <v>185</v>
      </c>
      <c r="B3851" s="19"/>
      <c r="C3851" s="19"/>
      <c r="D3851" s="19"/>
      <c r="E3851" s="19"/>
      <c r="F3851" s="19"/>
    </row>
    <row r="3852" spans="1:6" ht="15" customHeight="1">
      <c r="A3852" s="19" t="s">
        <v>187</v>
      </c>
      <c r="B3852" s="19"/>
      <c r="C3852" s="19"/>
      <c r="D3852" s="19"/>
      <c r="E3852" s="19"/>
      <c r="F3852" s="19"/>
    </row>
    <row r="3853" spans="1:6" ht="15" customHeight="1">
      <c r="A3853" s="19" t="s">
        <v>189</v>
      </c>
      <c r="B3853" s="19"/>
      <c r="C3853" s="19"/>
      <c r="D3853" s="19"/>
      <c r="E3853" s="19"/>
      <c r="F3853" s="19"/>
    </row>
    <row r="3854" spans="1:6" ht="15" customHeight="1">
      <c r="A3854" s="19" t="s">
        <v>191</v>
      </c>
      <c r="B3854" s="19"/>
      <c r="C3854" s="19"/>
      <c r="D3854" s="19"/>
      <c r="E3854" s="19"/>
      <c r="F3854" s="19"/>
    </row>
    <row r="3855" spans="1:6" ht="15" customHeight="1">
      <c r="A3855" s="19" t="s">
        <v>293</v>
      </c>
      <c r="B3855" s="19"/>
      <c r="C3855" s="19"/>
      <c r="D3855" s="19"/>
      <c r="E3855" s="19"/>
      <c r="F3855" s="19"/>
    </row>
    <row r="3856" spans="1:6" ht="15" customHeight="1">
      <c r="A3856" s="19" t="s">
        <v>294</v>
      </c>
      <c r="B3856" s="19"/>
      <c r="C3856" s="19"/>
      <c r="D3856" s="19"/>
      <c r="E3856" s="19"/>
      <c r="F3856" s="19"/>
    </row>
    <row r="3857" spans="1:6" ht="15" customHeight="1">
      <c r="A3857" s="19" t="s">
        <v>195</v>
      </c>
      <c r="B3857" s="19"/>
      <c r="C3857" s="19"/>
      <c r="D3857" s="19"/>
      <c r="E3857" s="19"/>
      <c r="F3857" s="19"/>
    </row>
    <row r="3858" spans="1:6" ht="15" customHeight="1">
      <c r="A3858" s="19" t="s">
        <v>197</v>
      </c>
      <c r="B3858" s="19"/>
      <c r="C3858" s="19"/>
      <c r="D3858" s="19"/>
      <c r="E3858" s="19"/>
      <c r="F3858" s="19"/>
    </row>
    <row r="3859" spans="1:6" ht="15" customHeight="1">
      <c r="A3859" s="19" t="s">
        <v>295</v>
      </c>
      <c r="B3859" s="19"/>
      <c r="C3859" s="19"/>
      <c r="D3859" s="19"/>
      <c r="E3859" s="19"/>
      <c r="F3859" s="19"/>
    </row>
    <row r="3860" spans="1:6" ht="15" customHeight="1">
      <c r="A3860" s="19" t="s">
        <v>296</v>
      </c>
      <c r="B3860" s="19"/>
      <c r="C3860" s="19"/>
      <c r="D3860" s="19"/>
      <c r="E3860" s="19"/>
      <c r="F3860" s="19"/>
    </row>
    <row r="3861" spans="1:6" ht="15" customHeight="1">
      <c r="A3861" s="19" t="s">
        <v>297</v>
      </c>
      <c r="B3861" s="19"/>
      <c r="C3861" s="19"/>
      <c r="D3861" s="19"/>
      <c r="E3861" s="19"/>
      <c r="F3861" s="19"/>
    </row>
    <row r="3862" spans="1:6" ht="15" customHeight="1">
      <c r="A3862" s="19" t="s">
        <v>298</v>
      </c>
      <c r="B3862" s="19"/>
      <c r="C3862" s="19"/>
      <c r="D3862" s="19"/>
      <c r="E3862" s="19"/>
      <c r="F3862" s="19"/>
    </row>
    <row r="3863" spans="1:6" ht="15" customHeight="1">
      <c r="A3863" s="19" t="s">
        <v>205</v>
      </c>
      <c r="B3863" s="19"/>
      <c r="C3863" s="19"/>
      <c r="D3863" s="19"/>
      <c r="E3863" s="19"/>
      <c r="F3863" s="19"/>
    </row>
    <row r="3864" spans="1:6" ht="15" customHeight="1">
      <c r="A3864" s="19" t="s">
        <v>299</v>
      </c>
      <c r="B3864" s="19"/>
      <c r="C3864" s="19"/>
      <c r="D3864" s="19"/>
      <c r="E3864" s="19"/>
      <c r="F3864" s="19"/>
    </row>
    <row r="3865" spans="1:6" ht="15" customHeight="1">
      <c r="A3865" s="19" t="s">
        <v>209</v>
      </c>
      <c r="B3865" s="19"/>
      <c r="C3865" s="19"/>
      <c r="D3865" s="19"/>
      <c r="E3865" s="19"/>
      <c r="F3865" s="19"/>
    </row>
    <row r="3866" spans="1:6" ht="15" customHeight="1">
      <c r="A3866" s="19" t="s">
        <v>211</v>
      </c>
      <c r="B3866" s="19"/>
      <c r="C3866" s="19"/>
      <c r="D3866" s="19"/>
      <c r="E3866" s="19"/>
      <c r="F3866" s="19"/>
    </row>
    <row r="3867" spans="1:6" ht="15" customHeight="1">
      <c r="A3867" s="19" t="s">
        <v>615</v>
      </c>
      <c r="B3867" s="19"/>
      <c r="C3867" s="19"/>
      <c r="D3867" s="19"/>
      <c r="E3867" s="19"/>
      <c r="F3867" s="19"/>
    </row>
    <row r="3868" spans="1:6" ht="15" customHeight="1">
      <c r="A3868" s="19" t="s">
        <v>240</v>
      </c>
      <c r="B3868" s="19"/>
      <c r="C3868" s="19"/>
      <c r="D3868" s="19"/>
      <c r="E3868" s="19"/>
      <c r="F3868" s="19"/>
    </row>
    <row r="3869" spans="1:6" ht="15" customHeight="1">
      <c r="A3869" s="19" t="s">
        <v>918</v>
      </c>
      <c r="B3869" s="19"/>
      <c r="C3869" s="19"/>
      <c r="D3869" s="19"/>
      <c r="E3869" s="19"/>
      <c r="F3869" s="19"/>
    </row>
    <row r="3870" spans="1:6" ht="15" customHeight="1">
      <c r="A3870" s="19" t="s">
        <v>919</v>
      </c>
      <c r="B3870" s="19"/>
      <c r="C3870" s="19"/>
      <c r="D3870" s="19"/>
      <c r="E3870" s="19"/>
      <c r="F3870" s="19"/>
    </row>
    <row r="3871" spans="1:6" ht="15" customHeight="1">
      <c r="A3871" s="19" t="s">
        <v>398</v>
      </c>
      <c r="B3871" s="19"/>
      <c r="C3871" s="19"/>
      <c r="D3871" s="19"/>
      <c r="E3871" s="19"/>
      <c r="F3871" s="19"/>
    </row>
    <row r="3872" spans="1:6" ht="15" customHeight="1">
      <c r="A3872" s="19" t="s">
        <v>920</v>
      </c>
      <c r="B3872" s="19"/>
      <c r="C3872" s="19"/>
      <c r="D3872" s="19"/>
      <c r="E3872" s="19"/>
      <c r="F3872" s="19"/>
    </row>
    <row r="3873" spans="1:6" ht="15" customHeight="1">
      <c r="A3873" s="19" t="s">
        <v>144</v>
      </c>
      <c r="B3873" s="19"/>
      <c r="C3873" s="19"/>
      <c r="D3873" s="19"/>
      <c r="E3873" s="19"/>
      <c r="F3873" s="19"/>
    </row>
    <row r="3874" spans="1:6" ht="15" customHeight="1">
      <c r="A3874" s="19" t="s">
        <v>245</v>
      </c>
      <c r="B3874" s="19"/>
      <c r="C3874" s="19"/>
      <c r="D3874" s="19"/>
      <c r="E3874" s="19"/>
      <c r="F3874" s="19"/>
    </row>
    <row r="3875" spans="1:6" ht="15" customHeight="1">
      <c r="A3875" s="19" t="s">
        <v>149</v>
      </c>
      <c r="B3875" s="19"/>
      <c r="C3875" s="19"/>
      <c r="D3875" s="19"/>
      <c r="E3875" s="19"/>
      <c r="F3875" s="19"/>
    </row>
    <row r="3876" spans="1:6" ht="15" customHeight="1">
      <c r="A3876" s="19" t="s">
        <v>463</v>
      </c>
      <c r="B3876" s="19"/>
      <c r="C3876" s="19"/>
      <c r="D3876" s="19"/>
      <c r="E3876" s="19"/>
      <c r="F3876" s="19"/>
    </row>
    <row r="3877" spans="1:6" ht="15" customHeight="1">
      <c r="A3877" s="19" t="s">
        <v>898</v>
      </c>
      <c r="B3877" s="19"/>
      <c r="C3877" s="19"/>
      <c r="D3877" s="19"/>
      <c r="E3877" s="19"/>
      <c r="F3877" s="19"/>
    </row>
    <row r="3878" spans="1:6" ht="15" customHeight="1">
      <c r="A3878" s="19" t="s">
        <v>415</v>
      </c>
      <c r="B3878" s="19"/>
      <c r="C3878" s="19"/>
      <c r="D3878" s="19"/>
      <c r="E3878" s="19"/>
      <c r="F3878" s="19"/>
    </row>
    <row r="3879" spans="1:6" ht="15" customHeight="1">
      <c r="A3879" s="19" t="s">
        <v>455</v>
      </c>
      <c r="B3879" s="19"/>
      <c r="C3879" s="19"/>
      <c r="D3879" s="19"/>
      <c r="E3879" s="19"/>
      <c r="F3879" s="19"/>
    </row>
    <row r="3880" spans="1:6" ht="15" customHeight="1">
      <c r="A3880" s="19" t="s">
        <v>521</v>
      </c>
      <c r="B3880" s="19"/>
      <c r="C3880" s="19"/>
      <c r="D3880" s="19"/>
      <c r="E3880" s="19"/>
      <c r="F3880" s="19"/>
    </row>
    <row r="3881" spans="1:6" ht="15" customHeight="1">
      <c r="A3881" s="19" t="s">
        <v>286</v>
      </c>
      <c r="B3881" s="19"/>
      <c r="C3881" s="19"/>
      <c r="D3881" s="19"/>
      <c r="E3881" s="19"/>
      <c r="F3881" s="19"/>
    </row>
    <row r="3882" spans="1:6" ht="15" customHeight="1">
      <c r="A3882" s="19" t="s">
        <v>481</v>
      </c>
      <c r="B3882" s="19"/>
      <c r="C3882" s="19"/>
      <c r="D3882" s="19"/>
      <c r="E3882" s="19"/>
      <c r="F3882" s="19"/>
    </row>
    <row r="3883" spans="1:6" ht="15" customHeight="1">
      <c r="A3883" s="19" t="s">
        <v>324</v>
      </c>
      <c r="B3883" s="19"/>
      <c r="C3883" s="19"/>
      <c r="D3883" s="19"/>
      <c r="E3883" s="19"/>
      <c r="F3883" s="19"/>
    </row>
    <row r="3884" spans="1:6" ht="15" customHeight="1">
      <c r="A3884" s="19" t="s">
        <v>401</v>
      </c>
      <c r="B3884" s="19"/>
      <c r="C3884" s="19"/>
      <c r="D3884" s="19"/>
      <c r="E3884" s="19"/>
      <c r="F3884" s="19"/>
    </row>
    <row r="3885" spans="1:6" ht="15" customHeight="1">
      <c r="A3885" s="19" t="s">
        <v>921</v>
      </c>
      <c r="B3885" s="19"/>
      <c r="C3885" s="19"/>
      <c r="D3885" s="19"/>
      <c r="E3885" s="19"/>
      <c r="F3885" s="19"/>
    </row>
    <row r="3886" spans="1:6" ht="15" customHeight="1">
      <c r="A3886" s="19" t="s">
        <v>922</v>
      </c>
      <c r="B3886" s="19"/>
      <c r="C3886" s="19"/>
      <c r="D3886" s="19"/>
      <c r="E3886" s="19"/>
      <c r="F3886" s="19"/>
    </row>
    <row r="3887" spans="1:6" ht="15" customHeight="1">
      <c r="A3887" s="19" t="s">
        <v>923</v>
      </c>
      <c r="B3887" s="19"/>
      <c r="C3887" s="19"/>
      <c r="D3887" s="19"/>
      <c r="E3887" s="19"/>
      <c r="F3887" s="19"/>
    </row>
    <row r="3888" spans="1:6" ht="15" customHeight="1">
      <c r="A3888" s="19" t="s">
        <v>177</v>
      </c>
      <c r="B3888" s="19"/>
      <c r="C3888" s="19"/>
      <c r="D3888" s="19"/>
      <c r="E3888" s="19"/>
      <c r="F3888" s="19"/>
    </row>
    <row r="3889" spans="1:6" ht="15" customHeight="1">
      <c r="A3889" s="19" t="s">
        <v>179</v>
      </c>
      <c r="B3889" s="19"/>
      <c r="C3889" s="19"/>
      <c r="D3889" s="19"/>
      <c r="E3889" s="19"/>
      <c r="F3889" s="19"/>
    </row>
    <row r="3890" spans="1:6" ht="15" customHeight="1">
      <c r="A3890" s="19" t="s">
        <v>181</v>
      </c>
      <c r="B3890" s="19"/>
      <c r="C3890" s="19"/>
      <c r="D3890" s="19"/>
      <c r="E3890" s="19"/>
      <c r="F3890" s="19"/>
    </row>
    <row r="3891" spans="1:6" ht="15" customHeight="1">
      <c r="A3891" s="19" t="s">
        <v>556</v>
      </c>
      <c r="B3891" s="19"/>
      <c r="C3891" s="19"/>
      <c r="D3891" s="19"/>
      <c r="E3891" s="19"/>
      <c r="F3891" s="19"/>
    </row>
    <row r="3892" spans="1:6" ht="15" customHeight="1">
      <c r="A3892" s="19" t="s">
        <v>185</v>
      </c>
      <c r="B3892" s="19"/>
      <c r="C3892" s="19"/>
      <c r="D3892" s="19"/>
      <c r="E3892" s="19"/>
      <c r="F3892" s="19"/>
    </row>
    <row r="3893" spans="1:6" ht="15" customHeight="1">
      <c r="A3893" s="19" t="s">
        <v>187</v>
      </c>
      <c r="B3893" s="19"/>
      <c r="C3893" s="19"/>
      <c r="D3893" s="19"/>
      <c r="E3893" s="19"/>
      <c r="F3893" s="19"/>
    </row>
    <row r="3894" spans="1:6" ht="15" customHeight="1">
      <c r="A3894" s="19" t="s">
        <v>611</v>
      </c>
      <c r="B3894" s="19"/>
      <c r="C3894" s="19"/>
      <c r="D3894" s="19"/>
      <c r="E3894" s="19"/>
      <c r="F3894" s="19"/>
    </row>
    <row r="3895" spans="1:6" ht="15" customHeight="1">
      <c r="A3895" s="19" t="s">
        <v>612</v>
      </c>
      <c r="B3895" s="19"/>
      <c r="C3895" s="19"/>
      <c r="D3895" s="19"/>
      <c r="E3895" s="19"/>
      <c r="F3895" s="19"/>
    </row>
    <row r="3896" spans="1:6" ht="15" customHeight="1">
      <c r="A3896" s="19" t="s">
        <v>330</v>
      </c>
      <c r="B3896" s="19"/>
      <c r="C3896" s="19"/>
      <c r="D3896" s="19"/>
      <c r="E3896" s="19"/>
      <c r="F3896" s="19"/>
    </row>
    <row r="3897" spans="1:6" ht="15" customHeight="1">
      <c r="A3897" s="19" t="s">
        <v>331</v>
      </c>
      <c r="B3897" s="19"/>
      <c r="C3897" s="19"/>
      <c r="D3897" s="19"/>
      <c r="E3897" s="19"/>
      <c r="F3897" s="19"/>
    </row>
    <row r="3898" spans="1:6" ht="15" customHeight="1">
      <c r="A3898" s="19" t="s">
        <v>235</v>
      </c>
      <c r="B3898" s="19"/>
      <c r="C3898" s="19"/>
      <c r="D3898" s="19"/>
      <c r="E3898" s="19"/>
      <c r="F3898" s="19"/>
    </row>
    <row r="3899" spans="1:6" ht="15" customHeight="1">
      <c r="A3899" s="19" t="s">
        <v>236</v>
      </c>
      <c r="B3899" s="19"/>
      <c r="C3899" s="19"/>
      <c r="D3899" s="19"/>
      <c r="E3899" s="19"/>
      <c r="F3899" s="19"/>
    </row>
    <row r="3900" spans="1:6" ht="15" customHeight="1">
      <c r="A3900" s="19" t="s">
        <v>295</v>
      </c>
      <c r="B3900" s="19"/>
      <c r="C3900" s="19"/>
      <c r="D3900" s="19"/>
      <c r="E3900" s="19"/>
      <c r="F3900" s="19"/>
    </row>
    <row r="3901" spans="1:6" ht="15" customHeight="1">
      <c r="A3901" s="19" t="s">
        <v>296</v>
      </c>
      <c r="B3901" s="19"/>
      <c r="C3901" s="19"/>
      <c r="D3901" s="19"/>
      <c r="E3901" s="19"/>
      <c r="F3901" s="19"/>
    </row>
    <row r="3902" spans="1:6" ht="15" customHeight="1">
      <c r="A3902" s="19" t="s">
        <v>237</v>
      </c>
      <c r="B3902" s="19"/>
      <c r="C3902" s="19"/>
      <c r="D3902" s="19"/>
      <c r="E3902" s="19"/>
      <c r="F3902" s="19"/>
    </row>
    <row r="3903" spans="1:6" ht="15" customHeight="1">
      <c r="A3903" s="19" t="s">
        <v>238</v>
      </c>
      <c r="B3903" s="19"/>
      <c r="C3903" s="19"/>
      <c r="D3903" s="19"/>
      <c r="E3903" s="19"/>
      <c r="F3903" s="19"/>
    </row>
    <row r="3904" spans="1:6" ht="15" customHeight="1">
      <c r="A3904" s="19" t="s">
        <v>205</v>
      </c>
      <c r="B3904" s="19"/>
      <c r="C3904" s="19"/>
      <c r="D3904" s="19"/>
      <c r="E3904" s="19"/>
      <c r="F3904" s="19"/>
    </row>
    <row r="3905" spans="1:6" ht="15" customHeight="1">
      <c r="A3905" s="19" t="s">
        <v>799</v>
      </c>
      <c r="B3905" s="19"/>
      <c r="C3905" s="19"/>
      <c r="D3905" s="19"/>
      <c r="E3905" s="19"/>
      <c r="F3905" s="19"/>
    </row>
    <row r="3906" spans="1:6" ht="15" customHeight="1">
      <c r="A3906" s="19" t="s">
        <v>209</v>
      </c>
      <c r="B3906" s="19"/>
      <c r="C3906" s="19"/>
      <c r="D3906" s="19"/>
      <c r="E3906" s="19"/>
      <c r="F3906" s="19"/>
    </row>
    <row r="3907" spans="1:6" ht="15" customHeight="1">
      <c r="A3907" s="19" t="s">
        <v>211</v>
      </c>
      <c r="B3907" s="19"/>
      <c r="C3907" s="19"/>
      <c r="D3907" s="19"/>
      <c r="E3907" s="19"/>
      <c r="F3907" s="19"/>
    </row>
    <row r="3908" spans="1:6" ht="15" customHeight="1">
      <c r="A3908" s="19" t="s">
        <v>430</v>
      </c>
      <c r="B3908" s="19"/>
      <c r="C3908" s="19"/>
      <c r="D3908" s="19"/>
      <c r="E3908" s="19"/>
      <c r="F3908" s="19"/>
    </row>
    <row r="3909" spans="1:6" ht="15" customHeight="1">
      <c r="A3909" s="19" t="s">
        <v>240</v>
      </c>
      <c r="B3909" s="19"/>
      <c r="C3909" s="19"/>
      <c r="D3909" s="19"/>
      <c r="E3909" s="19"/>
      <c r="F3909" s="19"/>
    </row>
    <row r="3910" spans="1:6" ht="15" customHeight="1">
      <c r="A3910" s="19" t="s">
        <v>924</v>
      </c>
      <c r="B3910" s="19"/>
      <c r="C3910" s="19"/>
      <c r="D3910" s="19"/>
      <c r="E3910" s="19"/>
      <c r="F3910" s="19"/>
    </row>
    <row r="3911" spans="1:6" ht="15" customHeight="1">
      <c r="A3911" s="19" t="s">
        <v>925</v>
      </c>
      <c r="B3911" s="19"/>
      <c r="C3911" s="19"/>
      <c r="D3911" s="19"/>
      <c r="E3911" s="19"/>
      <c r="F3911" s="19"/>
    </row>
    <row r="3912" spans="1:6" ht="15" customHeight="1">
      <c r="A3912" s="19" t="s">
        <v>220</v>
      </c>
      <c r="B3912" s="19"/>
      <c r="C3912" s="19"/>
      <c r="D3912" s="19"/>
      <c r="E3912" s="19"/>
      <c r="F3912" s="19"/>
    </row>
    <row r="3913" spans="1:6" ht="15" customHeight="1">
      <c r="A3913" s="19" t="s">
        <v>472</v>
      </c>
      <c r="B3913" s="19"/>
      <c r="C3913" s="19"/>
      <c r="D3913" s="19"/>
      <c r="E3913" s="19"/>
      <c r="F3913" s="19"/>
    </row>
    <row r="3914" spans="1:6" ht="15" customHeight="1">
      <c r="A3914" s="19" t="s">
        <v>144</v>
      </c>
      <c r="B3914" s="19"/>
      <c r="C3914" s="19"/>
      <c r="D3914" s="19"/>
      <c r="E3914" s="19"/>
      <c r="F3914" s="19"/>
    </row>
    <row r="3915" spans="1:6" ht="15" customHeight="1">
      <c r="A3915" s="19" t="s">
        <v>245</v>
      </c>
      <c r="B3915" s="19"/>
      <c r="C3915" s="19"/>
      <c r="D3915" s="19"/>
      <c r="E3915" s="19"/>
      <c r="F3915" s="19"/>
    </row>
    <row r="3916" spans="1:6" ht="15" customHeight="1">
      <c r="A3916" s="19" t="s">
        <v>370</v>
      </c>
      <c r="B3916" s="19"/>
      <c r="C3916" s="19"/>
      <c r="D3916" s="19"/>
      <c r="E3916" s="19"/>
      <c r="F3916" s="19"/>
    </row>
    <row r="3917" spans="1:6" ht="15" customHeight="1">
      <c r="A3917" s="19" t="s">
        <v>389</v>
      </c>
      <c r="B3917" s="19"/>
      <c r="C3917" s="19"/>
      <c r="D3917" s="19"/>
      <c r="E3917" s="19"/>
      <c r="F3917" s="19"/>
    </row>
    <row r="3918" spans="1:6" ht="15" customHeight="1">
      <c r="A3918" s="19" t="s">
        <v>926</v>
      </c>
      <c r="B3918" s="19"/>
      <c r="C3918" s="19"/>
      <c r="D3918" s="19"/>
      <c r="E3918" s="19"/>
      <c r="F3918" s="19"/>
    </row>
    <row r="3919" spans="1:6" ht="15" customHeight="1">
      <c r="A3919" s="19" t="s">
        <v>283</v>
      </c>
      <c r="B3919" s="19"/>
      <c r="C3919" s="19"/>
      <c r="D3919" s="19"/>
      <c r="E3919" s="19"/>
      <c r="F3919" s="19"/>
    </row>
    <row r="3920" spans="1:6" ht="15" customHeight="1">
      <c r="A3920" s="19" t="s">
        <v>763</v>
      </c>
      <c r="B3920" s="19"/>
      <c r="C3920" s="19"/>
      <c r="D3920" s="19"/>
      <c r="E3920" s="19"/>
      <c r="F3920" s="19"/>
    </row>
    <row r="3921" spans="1:6" ht="15" customHeight="1">
      <c r="A3921" s="19" t="s">
        <v>417</v>
      </c>
      <c r="B3921" s="19"/>
      <c r="C3921" s="19"/>
      <c r="D3921" s="19"/>
      <c r="E3921" s="19"/>
      <c r="F3921" s="19"/>
    </row>
    <row r="3922" spans="1:6" ht="15" customHeight="1">
      <c r="A3922" s="19" t="s">
        <v>818</v>
      </c>
      <c r="B3922" s="19"/>
      <c r="C3922" s="19"/>
      <c r="D3922" s="19"/>
      <c r="E3922" s="19"/>
      <c r="F3922" s="19"/>
    </row>
    <row r="3923" spans="1:6" ht="15" customHeight="1">
      <c r="A3923" s="19" t="s">
        <v>287</v>
      </c>
      <c r="B3923" s="19"/>
      <c r="C3923" s="19"/>
      <c r="D3923" s="19"/>
      <c r="E3923" s="19"/>
      <c r="F3923" s="19"/>
    </row>
    <row r="3924" spans="1:6" ht="15" customHeight="1">
      <c r="A3924" s="19" t="s">
        <v>228</v>
      </c>
      <c r="B3924" s="19"/>
      <c r="C3924" s="19"/>
      <c r="D3924" s="19"/>
      <c r="E3924" s="19"/>
      <c r="F3924" s="19"/>
    </row>
    <row r="3925" spans="1:6" ht="15" customHeight="1">
      <c r="A3925" s="19" t="s">
        <v>169</v>
      </c>
      <c r="B3925" s="19"/>
      <c r="C3925" s="19"/>
      <c r="D3925" s="19"/>
      <c r="E3925" s="19"/>
      <c r="F3925" s="19"/>
    </row>
    <row r="3926" spans="1:6" ht="15" customHeight="1">
      <c r="A3926" s="19" t="s">
        <v>927</v>
      </c>
      <c r="B3926" s="19"/>
      <c r="C3926" s="19"/>
      <c r="D3926" s="19"/>
      <c r="E3926" s="19"/>
      <c r="F3926" s="19"/>
    </row>
    <row r="3927" spans="1:6" ht="15" customHeight="1">
      <c r="A3927" s="19" t="s">
        <v>928</v>
      </c>
      <c r="B3927" s="19"/>
      <c r="C3927" s="19"/>
      <c r="D3927" s="19"/>
      <c r="E3927" s="19"/>
      <c r="F3927" s="19"/>
    </row>
    <row r="3928" spans="1:6" ht="15" customHeight="1">
      <c r="A3928" s="19" t="s">
        <v>886</v>
      </c>
      <c r="B3928" s="19"/>
      <c r="C3928" s="19"/>
      <c r="D3928" s="19"/>
      <c r="E3928" s="19"/>
      <c r="F3928" s="19"/>
    </row>
    <row r="3929" spans="1:6" ht="15" customHeight="1">
      <c r="A3929" s="19" t="s">
        <v>177</v>
      </c>
      <c r="B3929" s="19"/>
      <c r="C3929" s="19"/>
      <c r="D3929" s="19"/>
      <c r="E3929" s="19"/>
      <c r="F3929" s="19"/>
    </row>
    <row r="3930" spans="1:6" ht="15" customHeight="1">
      <c r="A3930" s="19" t="s">
        <v>179</v>
      </c>
      <c r="B3930" s="19"/>
      <c r="C3930" s="19"/>
      <c r="D3930" s="19"/>
      <c r="E3930" s="19"/>
      <c r="F3930" s="19"/>
    </row>
    <row r="3931" spans="1:6" ht="15" customHeight="1">
      <c r="A3931" s="19" t="s">
        <v>181</v>
      </c>
      <c r="B3931" s="19"/>
      <c r="C3931" s="19"/>
      <c r="D3931" s="19"/>
      <c r="E3931" s="19"/>
      <c r="F3931" s="19"/>
    </row>
    <row r="3932" spans="1:6" ht="15" customHeight="1">
      <c r="A3932" s="19" t="s">
        <v>721</v>
      </c>
      <c r="B3932" s="19"/>
      <c r="C3932" s="19"/>
      <c r="D3932" s="19"/>
      <c r="E3932" s="19"/>
      <c r="F3932" s="19"/>
    </row>
    <row r="3933" spans="1:6" ht="15" customHeight="1">
      <c r="A3933" s="19" t="s">
        <v>185</v>
      </c>
      <c r="B3933" s="19"/>
      <c r="C3933" s="19"/>
      <c r="D3933" s="19"/>
      <c r="E3933" s="19"/>
      <c r="F3933" s="19"/>
    </row>
    <row r="3934" spans="1:6" ht="15" customHeight="1">
      <c r="A3934" s="19" t="s">
        <v>187</v>
      </c>
      <c r="B3934" s="19"/>
      <c r="C3934" s="19"/>
      <c r="D3934" s="19"/>
      <c r="E3934" s="19"/>
      <c r="F3934" s="19"/>
    </row>
    <row r="3935" spans="1:6" ht="15" customHeight="1">
      <c r="A3935" s="19" t="s">
        <v>611</v>
      </c>
      <c r="B3935" s="19"/>
      <c r="C3935" s="19"/>
      <c r="D3935" s="19"/>
      <c r="E3935" s="19"/>
      <c r="F3935" s="19"/>
    </row>
    <row r="3936" spans="1:6" ht="15" customHeight="1">
      <c r="A3936" s="19" t="s">
        <v>612</v>
      </c>
      <c r="B3936" s="19"/>
      <c r="C3936" s="19"/>
      <c r="D3936" s="19"/>
      <c r="E3936" s="19"/>
      <c r="F3936" s="19"/>
    </row>
    <row r="3937" spans="1:6" ht="15" customHeight="1">
      <c r="A3937" s="19" t="s">
        <v>256</v>
      </c>
      <c r="B3937" s="19"/>
      <c r="C3937" s="19"/>
      <c r="D3937" s="19"/>
      <c r="E3937" s="19"/>
      <c r="F3937" s="19"/>
    </row>
    <row r="3938" spans="1:6" ht="15" customHeight="1">
      <c r="A3938" s="19" t="s">
        <v>257</v>
      </c>
      <c r="B3938" s="19"/>
      <c r="C3938" s="19"/>
      <c r="D3938" s="19"/>
      <c r="E3938" s="19"/>
      <c r="F3938" s="19"/>
    </row>
    <row r="3939" spans="1:6" ht="15" customHeight="1">
      <c r="A3939" s="19" t="s">
        <v>195</v>
      </c>
      <c r="B3939" s="19"/>
      <c r="C3939" s="19"/>
      <c r="D3939" s="19"/>
      <c r="E3939" s="19"/>
      <c r="F3939" s="19"/>
    </row>
    <row r="3940" spans="1:6" ht="15" customHeight="1">
      <c r="A3940" s="19" t="s">
        <v>197</v>
      </c>
      <c r="B3940" s="19"/>
      <c r="C3940" s="19"/>
      <c r="D3940" s="19"/>
      <c r="E3940" s="19"/>
      <c r="F3940" s="19"/>
    </row>
    <row r="3941" spans="1:6" ht="15" customHeight="1">
      <c r="A3941" s="19" t="s">
        <v>258</v>
      </c>
      <c r="B3941" s="19"/>
      <c r="C3941" s="19"/>
      <c r="D3941" s="19"/>
      <c r="E3941" s="19"/>
      <c r="F3941" s="19"/>
    </row>
    <row r="3942" spans="1:6" ht="15" customHeight="1">
      <c r="A3942" s="19" t="s">
        <v>259</v>
      </c>
      <c r="B3942" s="19"/>
      <c r="C3942" s="19"/>
      <c r="D3942" s="19"/>
      <c r="E3942" s="19"/>
      <c r="F3942" s="19"/>
    </row>
    <row r="3943" spans="1:6" ht="15" customHeight="1">
      <c r="A3943" s="19" t="s">
        <v>237</v>
      </c>
      <c r="B3943" s="19"/>
      <c r="C3943" s="19"/>
      <c r="D3943" s="19"/>
      <c r="E3943" s="19"/>
      <c r="F3943" s="19"/>
    </row>
    <row r="3944" spans="1:6" ht="15" customHeight="1">
      <c r="A3944" s="19" t="s">
        <v>238</v>
      </c>
      <c r="B3944" s="19"/>
      <c r="C3944" s="19"/>
      <c r="D3944" s="19"/>
      <c r="E3944" s="19"/>
      <c r="F3944" s="19"/>
    </row>
    <row r="3945" spans="1:6" ht="15" customHeight="1">
      <c r="A3945" s="19" t="s">
        <v>205</v>
      </c>
      <c r="B3945" s="19"/>
      <c r="C3945" s="19"/>
      <c r="D3945" s="19"/>
      <c r="E3945" s="19"/>
      <c r="F3945" s="19"/>
    </row>
    <row r="3946" spans="1:6" ht="15" customHeight="1">
      <c r="A3946" s="19" t="s">
        <v>209</v>
      </c>
      <c r="B3946" s="19"/>
      <c r="C3946" s="19"/>
      <c r="D3946" s="19"/>
      <c r="E3946" s="19"/>
      <c r="F3946" s="19"/>
    </row>
    <row r="3947" spans="1:6" ht="15" customHeight="1">
      <c r="A3947" s="19" t="s">
        <v>211</v>
      </c>
      <c r="B3947" s="19"/>
      <c r="C3947" s="19"/>
      <c r="D3947" s="19"/>
      <c r="E3947" s="19"/>
      <c r="F3947" s="19"/>
    </row>
    <row r="3948" spans="1:6" ht="15" customHeight="1">
      <c r="A3948" s="19" t="s">
        <v>239</v>
      </c>
      <c r="B3948" s="19"/>
      <c r="C3948" s="19"/>
      <c r="D3948" s="19"/>
      <c r="E3948" s="19"/>
      <c r="F3948" s="19"/>
    </row>
    <row r="3949" spans="1:6" ht="15" customHeight="1">
      <c r="A3949" s="19" t="s">
        <v>240</v>
      </c>
      <c r="B3949" s="19"/>
      <c r="C3949" s="19"/>
      <c r="D3949" s="19"/>
      <c r="E3949" s="19"/>
      <c r="F3949" s="19"/>
    </row>
    <row r="3950" spans="1:6" ht="15" customHeight="1">
      <c r="A3950" s="19" t="s">
        <v>929</v>
      </c>
      <c r="B3950" s="19"/>
      <c r="C3950" s="19"/>
      <c r="D3950" s="19"/>
      <c r="E3950" s="19"/>
      <c r="F3950" s="19"/>
    </row>
    <row r="3951" spans="1:6" ht="15" customHeight="1">
      <c r="A3951" s="19" t="s">
        <v>930</v>
      </c>
      <c r="B3951" s="19"/>
      <c r="C3951" s="19"/>
      <c r="D3951" s="19"/>
      <c r="E3951" s="19"/>
      <c r="F3951" s="19"/>
    </row>
    <row r="3952" spans="1:6" ht="15" customHeight="1">
      <c r="A3952" s="19" t="s">
        <v>303</v>
      </c>
      <c r="B3952" s="19"/>
      <c r="C3952" s="19"/>
      <c r="D3952" s="19"/>
      <c r="E3952" s="19"/>
      <c r="F3952" s="19"/>
    </row>
    <row r="3953" spans="1:6" ht="15" customHeight="1">
      <c r="A3953" s="19" t="s">
        <v>790</v>
      </c>
      <c r="B3953" s="19"/>
      <c r="C3953" s="19"/>
      <c r="D3953" s="19"/>
      <c r="E3953" s="19"/>
      <c r="F3953" s="19"/>
    </row>
    <row r="3954" spans="1:6" ht="15" customHeight="1">
      <c r="A3954" s="19" t="s">
        <v>144</v>
      </c>
      <c r="B3954" s="19"/>
      <c r="C3954" s="19"/>
      <c r="D3954" s="19"/>
      <c r="E3954" s="19"/>
      <c r="F3954" s="19"/>
    </row>
    <row r="3955" spans="1:6" ht="15" customHeight="1">
      <c r="A3955" s="19" t="s">
        <v>245</v>
      </c>
      <c r="B3955" s="19"/>
      <c r="C3955" s="19"/>
      <c r="D3955" s="19"/>
      <c r="E3955" s="19"/>
      <c r="F3955" s="19"/>
    </row>
    <row r="3956" spans="1:6" ht="15" customHeight="1">
      <c r="A3956" s="19" t="s">
        <v>370</v>
      </c>
      <c r="B3956" s="19"/>
      <c r="C3956" s="19"/>
      <c r="D3956" s="19"/>
      <c r="E3956" s="19"/>
      <c r="F3956" s="19"/>
    </row>
    <row r="3957" spans="1:6" ht="15" customHeight="1">
      <c r="A3957" s="19" t="s">
        <v>534</v>
      </c>
      <c r="B3957" s="19"/>
      <c r="C3957" s="19"/>
      <c r="D3957" s="19"/>
      <c r="E3957" s="19"/>
      <c r="F3957" s="19"/>
    </row>
    <row r="3958" spans="1:6" ht="15" customHeight="1">
      <c r="A3958" s="19" t="s">
        <v>358</v>
      </c>
      <c r="B3958" s="19"/>
      <c r="C3958" s="19"/>
      <c r="D3958" s="19"/>
      <c r="E3958" s="19"/>
      <c r="F3958" s="19"/>
    </row>
    <row r="3959" spans="1:6" ht="15" customHeight="1">
      <c r="A3959" s="19" t="s">
        <v>907</v>
      </c>
      <c r="B3959" s="19"/>
      <c r="C3959" s="19"/>
      <c r="D3959" s="19"/>
      <c r="E3959" s="19"/>
      <c r="F3959" s="19"/>
    </row>
    <row r="3960" spans="1:6" ht="15" customHeight="1">
      <c r="A3960" s="19" t="s">
        <v>416</v>
      </c>
      <c r="B3960" s="19"/>
      <c r="C3960" s="19"/>
      <c r="D3960" s="19"/>
      <c r="E3960" s="19"/>
      <c r="F3960" s="19"/>
    </row>
    <row r="3961" spans="1:6" ht="15" customHeight="1">
      <c r="A3961" s="19" t="s">
        <v>417</v>
      </c>
      <c r="B3961" s="19"/>
      <c r="C3961" s="19"/>
      <c r="D3961" s="19"/>
      <c r="E3961" s="19"/>
      <c r="F3961" s="19"/>
    </row>
    <row r="3962" spans="1:6" ht="15" customHeight="1">
      <c r="A3962" s="19" t="s">
        <v>286</v>
      </c>
      <c r="B3962" s="19"/>
      <c r="C3962" s="19"/>
      <c r="D3962" s="19"/>
      <c r="E3962" s="19"/>
      <c r="F3962" s="19"/>
    </row>
    <row r="3963" spans="1:6" ht="15" customHeight="1">
      <c r="A3963" s="19" t="s">
        <v>287</v>
      </c>
      <c r="B3963" s="19"/>
      <c r="C3963" s="19"/>
      <c r="D3963" s="19"/>
      <c r="E3963" s="19"/>
      <c r="F3963" s="19"/>
    </row>
    <row r="3964" spans="1:6" ht="15" customHeight="1">
      <c r="A3964" s="19" t="s">
        <v>913</v>
      </c>
      <c r="B3964" s="19"/>
      <c r="C3964" s="19"/>
      <c r="D3964" s="19"/>
      <c r="E3964" s="19"/>
      <c r="F3964" s="19"/>
    </row>
    <row r="3965" spans="1:6" ht="15" customHeight="1">
      <c r="A3965" s="19" t="s">
        <v>401</v>
      </c>
      <c r="B3965" s="19"/>
      <c r="C3965" s="19"/>
      <c r="D3965" s="19"/>
      <c r="E3965" s="19"/>
      <c r="F3965" s="19"/>
    </row>
    <row r="3966" spans="1:6" ht="15" customHeight="1">
      <c r="A3966" s="19" t="s">
        <v>931</v>
      </c>
      <c r="B3966" s="19"/>
      <c r="C3966" s="19"/>
      <c r="D3966" s="19"/>
      <c r="E3966" s="19"/>
      <c r="F3966" s="19"/>
    </row>
    <row r="3967" spans="1:6" ht="15" customHeight="1">
      <c r="A3967" s="19" t="s">
        <v>932</v>
      </c>
      <c r="B3967" s="19"/>
      <c r="C3967" s="19"/>
      <c r="D3967" s="19"/>
      <c r="E3967" s="19"/>
      <c r="F3967" s="19"/>
    </row>
    <row r="3968" spans="1:6" ht="15" customHeight="1">
      <c r="A3968" s="19" t="s">
        <v>933</v>
      </c>
      <c r="B3968" s="19"/>
      <c r="C3968" s="19"/>
      <c r="D3968" s="19"/>
      <c r="E3968" s="19"/>
      <c r="F3968" s="19"/>
    </row>
    <row r="3969" spans="1:6" ht="15" customHeight="1">
      <c r="A3969" s="19" t="s">
        <v>177</v>
      </c>
      <c r="B3969" s="19"/>
      <c r="C3969" s="19"/>
      <c r="D3969" s="19"/>
      <c r="E3969" s="19"/>
      <c r="F3969" s="19"/>
    </row>
    <row r="3970" spans="1:6" ht="15" customHeight="1">
      <c r="A3970" s="19" t="s">
        <v>179</v>
      </c>
      <c r="B3970" s="19"/>
      <c r="C3970" s="19"/>
      <c r="D3970" s="19"/>
      <c r="E3970" s="19"/>
      <c r="F3970" s="19"/>
    </row>
    <row r="3971" spans="1:6" ht="15" customHeight="1">
      <c r="A3971" s="19" t="s">
        <v>181</v>
      </c>
      <c r="B3971" s="19"/>
      <c r="C3971" s="19"/>
      <c r="D3971" s="19"/>
      <c r="E3971" s="19"/>
      <c r="F3971" s="19"/>
    </row>
    <row r="3972" spans="1:6" ht="15" customHeight="1">
      <c r="A3972" s="19" t="s">
        <v>749</v>
      </c>
      <c r="B3972" s="19"/>
      <c r="C3972" s="19"/>
      <c r="D3972" s="19"/>
      <c r="E3972" s="19"/>
      <c r="F3972" s="19"/>
    </row>
    <row r="3973" spans="1:6" ht="15" customHeight="1">
      <c r="A3973" s="19" t="s">
        <v>185</v>
      </c>
      <c r="B3973" s="19"/>
      <c r="C3973" s="19"/>
      <c r="D3973" s="19"/>
      <c r="E3973" s="19"/>
      <c r="F3973" s="19"/>
    </row>
    <row r="3974" spans="1:6" ht="15" customHeight="1">
      <c r="A3974" s="19" t="s">
        <v>187</v>
      </c>
      <c r="B3974" s="19"/>
      <c r="C3974" s="19"/>
      <c r="D3974" s="19"/>
      <c r="E3974" s="19"/>
      <c r="F3974" s="19"/>
    </row>
    <row r="3975" spans="1:6" ht="15" customHeight="1">
      <c r="A3975" s="19" t="s">
        <v>611</v>
      </c>
      <c r="B3975" s="19"/>
      <c r="C3975" s="19"/>
      <c r="D3975" s="19"/>
      <c r="E3975" s="19"/>
      <c r="F3975" s="19"/>
    </row>
    <row r="3976" spans="1:6" ht="15" customHeight="1">
      <c r="A3976" s="19" t="s">
        <v>612</v>
      </c>
      <c r="B3976" s="19"/>
      <c r="C3976" s="19"/>
      <c r="D3976" s="19"/>
      <c r="E3976" s="19"/>
      <c r="F3976" s="19"/>
    </row>
    <row r="3977" spans="1:6" ht="15" customHeight="1">
      <c r="A3977" s="19" t="s">
        <v>293</v>
      </c>
      <c r="B3977" s="19"/>
      <c r="C3977" s="19"/>
      <c r="D3977" s="19"/>
      <c r="E3977" s="19"/>
      <c r="F3977" s="19"/>
    </row>
    <row r="3978" spans="1:6" ht="15" customHeight="1">
      <c r="A3978" s="19" t="s">
        <v>294</v>
      </c>
      <c r="B3978" s="19"/>
      <c r="C3978" s="19"/>
      <c r="D3978" s="19"/>
      <c r="E3978" s="19"/>
      <c r="F3978" s="19"/>
    </row>
    <row r="3979" spans="1:6" ht="15" customHeight="1">
      <c r="A3979" s="19" t="s">
        <v>195</v>
      </c>
      <c r="B3979" s="19"/>
      <c r="C3979" s="19"/>
      <c r="D3979" s="19"/>
      <c r="E3979" s="19"/>
      <c r="F3979" s="19"/>
    </row>
    <row r="3980" spans="1:6" ht="15" customHeight="1">
      <c r="A3980" s="19" t="s">
        <v>197</v>
      </c>
      <c r="B3980" s="19"/>
      <c r="C3980" s="19"/>
      <c r="D3980" s="19"/>
      <c r="E3980" s="19"/>
      <c r="F3980" s="19"/>
    </row>
    <row r="3981" spans="1:6" ht="15" customHeight="1">
      <c r="A3981" s="19" t="s">
        <v>295</v>
      </c>
      <c r="B3981" s="19"/>
      <c r="C3981" s="19"/>
      <c r="D3981" s="19"/>
      <c r="E3981" s="19"/>
      <c r="F3981" s="19"/>
    </row>
    <row r="3982" spans="1:6" ht="15" customHeight="1">
      <c r="A3982" s="19" t="s">
        <v>296</v>
      </c>
      <c r="B3982" s="19"/>
      <c r="C3982" s="19"/>
      <c r="D3982" s="19"/>
      <c r="E3982" s="19"/>
      <c r="F3982" s="19"/>
    </row>
    <row r="3983" spans="1:6" ht="15" customHeight="1">
      <c r="A3983" s="19" t="s">
        <v>237</v>
      </c>
      <c r="B3983" s="19"/>
      <c r="C3983" s="19"/>
      <c r="D3983" s="19"/>
      <c r="E3983" s="19"/>
      <c r="F3983" s="19"/>
    </row>
    <row r="3984" spans="1:6" ht="15" customHeight="1">
      <c r="A3984" s="19" t="s">
        <v>238</v>
      </c>
      <c r="B3984" s="19"/>
      <c r="C3984" s="19"/>
      <c r="D3984" s="19"/>
      <c r="E3984" s="19"/>
      <c r="F3984" s="19"/>
    </row>
    <row r="3985" spans="1:6" ht="15" customHeight="1">
      <c r="A3985" s="19" t="s">
        <v>205</v>
      </c>
      <c r="B3985" s="19"/>
      <c r="C3985" s="19"/>
      <c r="D3985" s="19"/>
      <c r="E3985" s="19"/>
      <c r="F3985" s="19"/>
    </row>
    <row r="3986" spans="1:6" ht="15" customHeight="1">
      <c r="A3986" s="19" t="s">
        <v>209</v>
      </c>
      <c r="B3986" s="19"/>
      <c r="C3986" s="19"/>
      <c r="D3986" s="19"/>
      <c r="E3986" s="19"/>
      <c r="F3986" s="19"/>
    </row>
    <row r="3987" spans="1:6" ht="15" customHeight="1">
      <c r="A3987" s="19" t="s">
        <v>211</v>
      </c>
      <c r="B3987" s="19"/>
      <c r="C3987" s="19"/>
      <c r="D3987" s="19"/>
      <c r="E3987" s="19"/>
      <c r="F3987" s="19"/>
    </row>
    <row r="3988" spans="1:6" ht="15" customHeight="1">
      <c r="A3988" s="19" t="s">
        <v>239</v>
      </c>
      <c r="B3988" s="19"/>
      <c r="C3988" s="19"/>
      <c r="D3988" s="19"/>
      <c r="E3988" s="19"/>
      <c r="F3988" s="19"/>
    </row>
    <row r="3989" spans="1:6" ht="15" customHeight="1">
      <c r="A3989" s="19" t="s">
        <v>934</v>
      </c>
      <c r="B3989" s="19"/>
      <c r="C3989" s="19"/>
      <c r="D3989" s="19"/>
      <c r="E3989" s="19"/>
      <c r="F3989" s="19"/>
    </row>
    <row r="3990" spans="1:6" ht="15" customHeight="1">
      <c r="A3990" s="19" t="s">
        <v>935</v>
      </c>
      <c r="B3990" s="19"/>
      <c r="C3990" s="19"/>
      <c r="D3990" s="19"/>
      <c r="E3990" s="19"/>
      <c r="F3990" s="19"/>
    </row>
    <row r="3991" spans="1:6" ht="15" customHeight="1">
      <c r="A3991" s="19" t="s">
        <v>936</v>
      </c>
      <c r="B3991" s="19"/>
      <c r="C3991" s="19"/>
      <c r="D3991" s="19"/>
      <c r="E3991" s="19"/>
      <c r="F3991" s="19"/>
    </row>
    <row r="3992" spans="1:6" ht="15" customHeight="1">
      <c r="A3992" s="19" t="s">
        <v>745</v>
      </c>
      <c r="B3992" s="19"/>
      <c r="C3992" s="19"/>
      <c r="D3992" s="19"/>
      <c r="E3992" s="19"/>
      <c r="F3992" s="19"/>
    </row>
    <row r="3993" spans="1:6" ht="15" customHeight="1">
      <c r="A3993" s="19" t="s">
        <v>937</v>
      </c>
      <c r="B3993" s="19"/>
      <c r="C3993" s="19"/>
      <c r="D3993" s="19"/>
      <c r="E3993" s="19"/>
      <c r="F3993" s="19"/>
    </row>
    <row r="3994" spans="1:6" ht="15" customHeight="1">
      <c r="A3994" s="19" t="s">
        <v>144</v>
      </c>
      <c r="B3994" s="19"/>
      <c r="C3994" s="19"/>
      <c r="D3994" s="19"/>
      <c r="E3994" s="19"/>
      <c r="F3994" s="19"/>
    </row>
    <row r="3995" spans="1:6" ht="15" customHeight="1">
      <c r="A3995" s="19" t="s">
        <v>245</v>
      </c>
      <c r="B3995" s="19"/>
      <c r="C3995" s="19"/>
      <c r="D3995" s="19"/>
      <c r="E3995" s="19"/>
      <c r="F3995" s="19"/>
    </row>
    <row r="3996" spans="1:6" ht="15" customHeight="1">
      <c r="A3996" s="19" t="s">
        <v>370</v>
      </c>
      <c r="B3996" s="19"/>
      <c r="C3996" s="19"/>
      <c r="D3996" s="19"/>
      <c r="E3996" s="19"/>
      <c r="F3996" s="19"/>
    </row>
    <row r="3997" spans="1:6" ht="15" customHeight="1">
      <c r="A3997" s="19" t="s">
        <v>463</v>
      </c>
      <c r="B3997" s="19"/>
      <c r="C3997" s="19"/>
      <c r="D3997" s="19"/>
      <c r="E3997" s="19"/>
      <c r="F3997" s="19"/>
    </row>
    <row r="3998" spans="1:6" ht="15" customHeight="1">
      <c r="A3998" s="19" t="s">
        <v>938</v>
      </c>
      <c r="B3998" s="19"/>
      <c r="C3998" s="19"/>
      <c r="D3998" s="19"/>
      <c r="E3998" s="19"/>
      <c r="F3998" s="19"/>
    </row>
    <row r="3999" spans="1:6" ht="15" customHeight="1">
      <c r="A3999" s="19" t="s">
        <v>283</v>
      </c>
      <c r="B3999" s="19"/>
      <c r="C3999" s="19"/>
      <c r="D3999" s="19"/>
      <c r="E3999" s="19"/>
      <c r="F3999" s="19"/>
    </row>
    <row r="4000" spans="1:6" ht="15" customHeight="1">
      <c r="A4000" s="19" t="s">
        <v>455</v>
      </c>
      <c r="B4000" s="19"/>
      <c r="C4000" s="19"/>
      <c r="D4000" s="19"/>
      <c r="E4000" s="19"/>
      <c r="F4000" s="19"/>
    </row>
    <row r="4001" spans="1:6" ht="15" customHeight="1">
      <c r="A4001" s="19" t="s">
        <v>359</v>
      </c>
      <c r="B4001" s="19"/>
      <c r="C4001" s="19"/>
      <c r="D4001" s="19"/>
      <c r="E4001" s="19"/>
      <c r="F4001" s="19"/>
    </row>
    <row r="4002" spans="1:6" ht="15" customHeight="1">
      <c r="A4002" s="19" t="s">
        <v>286</v>
      </c>
      <c r="B4002" s="19"/>
      <c r="C4002" s="19"/>
      <c r="D4002" s="19"/>
      <c r="E4002" s="19"/>
      <c r="F4002" s="19"/>
    </row>
    <row r="4003" spans="1:6" ht="15" customHeight="1">
      <c r="A4003" s="19" t="s">
        <v>287</v>
      </c>
      <c r="B4003" s="19"/>
      <c r="C4003" s="19"/>
      <c r="D4003" s="19"/>
      <c r="E4003" s="19"/>
      <c r="F4003" s="19"/>
    </row>
    <row r="4004" spans="1:6" ht="15" customHeight="1">
      <c r="A4004" s="19" t="s">
        <v>324</v>
      </c>
      <c r="B4004" s="19"/>
      <c r="C4004" s="19"/>
      <c r="D4004" s="19"/>
      <c r="E4004" s="19"/>
      <c r="F4004" s="19"/>
    </row>
    <row r="4005" spans="1:6" ht="15" customHeight="1">
      <c r="A4005" s="19" t="s">
        <v>289</v>
      </c>
      <c r="B4005" s="19"/>
      <c r="C4005" s="19"/>
      <c r="D4005" s="19"/>
      <c r="E4005" s="19"/>
      <c r="F4005" s="19"/>
    </row>
    <row r="4006" spans="1:6" ht="15" customHeight="1">
      <c r="A4006" s="19" t="s">
        <v>939</v>
      </c>
      <c r="B4006" s="19"/>
      <c r="C4006" s="19"/>
      <c r="D4006" s="19"/>
      <c r="E4006" s="19"/>
      <c r="F4006" s="19"/>
    </row>
    <row r="4007" spans="1:6" ht="15" customHeight="1">
      <c r="A4007" s="19" t="s">
        <v>940</v>
      </c>
      <c r="B4007" s="19"/>
      <c r="C4007" s="19"/>
      <c r="D4007" s="19"/>
      <c r="E4007" s="19"/>
      <c r="F4007" s="19"/>
    </row>
    <row r="4008" spans="1:6" ht="15" customHeight="1">
      <c r="A4008" s="19" t="s">
        <v>589</v>
      </c>
      <c r="B4008" s="19"/>
      <c r="C4008" s="19"/>
      <c r="D4008" s="19"/>
      <c r="E4008" s="19"/>
      <c r="F4008" s="19"/>
    </row>
    <row r="4009" spans="1:6" ht="15" customHeight="1">
      <c r="A4009" s="19" t="s">
        <v>177</v>
      </c>
      <c r="B4009" s="19"/>
      <c r="C4009" s="19"/>
      <c r="D4009" s="19"/>
      <c r="E4009" s="19"/>
      <c r="F4009" s="19"/>
    </row>
    <row r="4010" spans="1:6" ht="15" customHeight="1">
      <c r="A4010" s="19" t="s">
        <v>179</v>
      </c>
      <c r="B4010" s="19"/>
      <c r="C4010" s="19"/>
      <c r="D4010" s="19"/>
      <c r="E4010" s="19"/>
      <c r="F4010" s="19"/>
    </row>
    <row r="4011" spans="1:6" ht="15" customHeight="1">
      <c r="A4011" s="19" t="s">
        <v>181</v>
      </c>
      <c r="B4011" s="19"/>
      <c r="C4011" s="19"/>
      <c r="D4011" s="19"/>
      <c r="E4011" s="19"/>
      <c r="F4011" s="19"/>
    </row>
    <row r="4012" spans="1:6" ht="15" customHeight="1">
      <c r="A4012" s="19" t="s">
        <v>645</v>
      </c>
      <c r="B4012" s="19"/>
      <c r="C4012" s="19"/>
      <c r="D4012" s="19"/>
      <c r="E4012" s="19"/>
      <c r="F4012" s="19"/>
    </row>
    <row r="4013" spans="1:6" ht="15" customHeight="1">
      <c r="A4013" s="19" t="s">
        <v>185</v>
      </c>
      <c r="B4013" s="19"/>
      <c r="C4013" s="19"/>
      <c r="D4013" s="19"/>
      <c r="E4013" s="19"/>
      <c r="F4013" s="19"/>
    </row>
    <row r="4014" spans="1:6" ht="15" customHeight="1">
      <c r="A4014" s="19" t="s">
        <v>187</v>
      </c>
      <c r="B4014" s="19"/>
      <c r="C4014" s="19"/>
      <c r="D4014" s="19"/>
      <c r="E4014" s="19"/>
      <c r="F4014" s="19"/>
    </row>
    <row r="4015" spans="1:6" ht="15" customHeight="1">
      <c r="A4015" s="19" t="s">
        <v>611</v>
      </c>
      <c r="B4015" s="19"/>
      <c r="C4015" s="19"/>
      <c r="D4015" s="19"/>
      <c r="E4015" s="19"/>
      <c r="F4015" s="19"/>
    </row>
    <row r="4016" spans="1:6" ht="15" customHeight="1">
      <c r="A4016" s="19" t="s">
        <v>612</v>
      </c>
      <c r="B4016" s="19"/>
      <c r="C4016" s="19"/>
      <c r="D4016" s="19"/>
      <c r="E4016" s="19"/>
      <c r="F4016" s="19"/>
    </row>
    <row r="4017" spans="1:6" ht="15" customHeight="1">
      <c r="A4017" s="19" t="s">
        <v>256</v>
      </c>
      <c r="B4017" s="19"/>
      <c r="C4017" s="19"/>
      <c r="D4017" s="19"/>
      <c r="E4017" s="19"/>
      <c r="F4017" s="19"/>
    </row>
    <row r="4018" spans="1:6" ht="15" customHeight="1">
      <c r="A4018" s="19" t="s">
        <v>257</v>
      </c>
      <c r="B4018" s="19"/>
      <c r="C4018" s="19"/>
      <c r="D4018" s="19"/>
      <c r="E4018" s="19"/>
      <c r="F4018" s="19"/>
    </row>
    <row r="4019" spans="1:6" ht="15" customHeight="1">
      <c r="A4019" s="19" t="s">
        <v>272</v>
      </c>
      <c r="B4019" s="19"/>
      <c r="C4019" s="19"/>
      <c r="D4019" s="19"/>
      <c r="E4019" s="19"/>
      <c r="F4019" s="19"/>
    </row>
    <row r="4020" spans="1:6" ht="15" customHeight="1">
      <c r="A4020" s="19" t="s">
        <v>273</v>
      </c>
      <c r="B4020" s="19"/>
      <c r="C4020" s="19"/>
      <c r="D4020" s="19"/>
      <c r="E4020" s="19"/>
      <c r="F4020" s="19"/>
    </row>
    <row r="4021" spans="1:6" ht="15" customHeight="1">
      <c r="A4021" s="19" t="s">
        <v>295</v>
      </c>
      <c r="B4021" s="19"/>
      <c r="C4021" s="19"/>
      <c r="D4021" s="19"/>
      <c r="E4021" s="19"/>
      <c r="F4021" s="19"/>
    </row>
    <row r="4022" spans="1:6" ht="15" customHeight="1">
      <c r="A4022" s="19" t="s">
        <v>296</v>
      </c>
      <c r="B4022" s="19"/>
      <c r="C4022" s="19"/>
      <c r="D4022" s="19"/>
      <c r="E4022" s="19"/>
      <c r="F4022" s="19"/>
    </row>
    <row r="4023" spans="1:6" ht="15" customHeight="1">
      <c r="A4023" s="19" t="s">
        <v>237</v>
      </c>
      <c r="B4023" s="19"/>
      <c r="C4023" s="19"/>
      <c r="D4023" s="19"/>
      <c r="E4023" s="19"/>
      <c r="F4023" s="19"/>
    </row>
    <row r="4024" spans="1:6" ht="15" customHeight="1">
      <c r="A4024" s="19" t="s">
        <v>238</v>
      </c>
      <c r="B4024" s="19"/>
      <c r="C4024" s="19"/>
      <c r="D4024" s="19"/>
      <c r="E4024" s="19"/>
      <c r="F4024" s="19"/>
    </row>
    <row r="4025" spans="1:6" ht="15" customHeight="1">
      <c r="A4025" s="19" t="s">
        <v>205</v>
      </c>
      <c r="B4025" s="19"/>
      <c r="C4025" s="19"/>
      <c r="D4025" s="19"/>
      <c r="E4025" s="19"/>
      <c r="F4025" s="19"/>
    </row>
    <row r="4026" spans="1:6" ht="15" customHeight="1">
      <c r="A4026" s="19" t="s">
        <v>299</v>
      </c>
      <c r="B4026" s="19"/>
      <c r="C4026" s="19"/>
      <c r="D4026" s="19"/>
      <c r="E4026" s="19"/>
      <c r="F4026" s="19"/>
    </row>
    <row r="4027" spans="1:6" ht="15" customHeight="1">
      <c r="A4027" s="19" t="s">
        <v>209</v>
      </c>
      <c r="B4027" s="19"/>
      <c r="C4027" s="19"/>
      <c r="D4027" s="19"/>
      <c r="E4027" s="19"/>
      <c r="F4027" s="19"/>
    </row>
    <row r="4028" spans="1:6" ht="15" customHeight="1">
      <c r="A4028" s="19" t="s">
        <v>211</v>
      </c>
      <c r="B4028" s="19"/>
      <c r="C4028" s="19"/>
      <c r="D4028" s="19"/>
      <c r="E4028" s="19"/>
      <c r="F4028" s="19"/>
    </row>
    <row r="4029" spans="1:6" ht="15" customHeight="1">
      <c r="A4029" s="19" t="s">
        <v>239</v>
      </c>
      <c r="B4029" s="19"/>
      <c r="C4029" s="19"/>
      <c r="D4029" s="19"/>
      <c r="E4029" s="19"/>
      <c r="F4029" s="19"/>
    </row>
    <row r="4030" spans="1:6" ht="15" customHeight="1">
      <c r="A4030" s="19" t="s">
        <v>240</v>
      </c>
      <c r="B4030" s="19"/>
      <c r="C4030" s="19"/>
      <c r="D4030" s="19"/>
      <c r="E4030" s="19"/>
      <c r="F4030" s="19"/>
    </row>
    <row r="4031" spans="1:6" ht="15" customHeight="1">
      <c r="A4031" s="19" t="s">
        <v>941</v>
      </c>
      <c r="B4031" s="19"/>
      <c r="C4031" s="19"/>
      <c r="D4031" s="19"/>
      <c r="E4031" s="19"/>
      <c r="F4031" s="19"/>
    </row>
    <row r="4032" spans="1:6" ht="15" customHeight="1">
      <c r="A4032" s="19" t="s">
        <v>942</v>
      </c>
      <c r="B4032" s="19"/>
      <c r="C4032" s="19"/>
      <c r="D4032" s="19"/>
      <c r="E4032" s="19"/>
      <c r="F4032" s="19"/>
    </row>
    <row r="4033" spans="1:6" ht="15" customHeight="1">
      <c r="A4033" s="19" t="s">
        <v>745</v>
      </c>
      <c r="B4033" s="19"/>
      <c r="C4033" s="19"/>
      <c r="D4033" s="19"/>
      <c r="E4033" s="19"/>
      <c r="F4033" s="19"/>
    </row>
    <row r="4034" spans="1:6" ht="15" customHeight="1">
      <c r="A4034" s="19" t="s">
        <v>897</v>
      </c>
      <c r="B4034" s="19"/>
      <c r="C4034" s="19"/>
      <c r="D4034" s="19"/>
      <c r="E4034" s="19"/>
      <c r="F4034" s="19"/>
    </row>
    <row r="4035" spans="1:6" ht="15" customHeight="1">
      <c r="A4035" s="19" t="s">
        <v>144</v>
      </c>
      <c r="B4035" s="19"/>
      <c r="C4035" s="19"/>
      <c r="D4035" s="19"/>
      <c r="E4035" s="19"/>
      <c r="F4035" s="19"/>
    </row>
    <row r="4036" spans="1:6" ht="15" customHeight="1">
      <c r="A4036" s="19" t="s">
        <v>245</v>
      </c>
      <c r="B4036" s="19"/>
      <c r="C4036" s="19"/>
      <c r="D4036" s="19"/>
      <c r="E4036" s="19"/>
      <c r="F4036" s="19"/>
    </row>
    <row r="4037" spans="1:6" ht="15" customHeight="1">
      <c r="A4037" s="19" t="s">
        <v>370</v>
      </c>
      <c r="B4037" s="19"/>
      <c r="C4037" s="19"/>
      <c r="D4037" s="19"/>
      <c r="E4037" s="19"/>
      <c r="F4037" s="19"/>
    </row>
    <row r="4038" spans="1:6" ht="15" customHeight="1">
      <c r="A4038" s="19" t="s">
        <v>473</v>
      </c>
      <c r="B4038" s="19"/>
      <c r="C4038" s="19"/>
      <c r="D4038" s="19"/>
      <c r="E4038" s="19"/>
      <c r="F4038" s="19"/>
    </row>
    <row r="4039" spans="1:6" ht="15" customHeight="1">
      <c r="A4039" s="19" t="s">
        <v>906</v>
      </c>
      <c r="B4039" s="19"/>
      <c r="C4039" s="19"/>
      <c r="D4039" s="19"/>
      <c r="E4039" s="19"/>
      <c r="F4039" s="19"/>
    </row>
    <row r="4040" spans="1:6" ht="15" customHeight="1">
      <c r="A4040" s="19" t="s">
        <v>584</v>
      </c>
      <c r="B4040" s="19"/>
      <c r="C4040" s="19"/>
      <c r="D4040" s="19"/>
      <c r="E4040" s="19"/>
      <c r="F4040" s="19"/>
    </row>
    <row r="4041" spans="1:6" ht="15" customHeight="1">
      <c r="A4041" s="19" t="s">
        <v>663</v>
      </c>
      <c r="B4041" s="19"/>
      <c r="C4041" s="19"/>
      <c r="D4041" s="19"/>
      <c r="E4041" s="19"/>
      <c r="F4041" s="19"/>
    </row>
    <row r="4042" spans="1:6" ht="15" customHeight="1">
      <c r="A4042" s="19" t="s">
        <v>438</v>
      </c>
      <c r="B4042" s="19"/>
      <c r="C4042" s="19"/>
      <c r="D4042" s="19"/>
      <c r="E4042" s="19"/>
      <c r="F4042" s="19"/>
    </row>
    <row r="4043" spans="1:6" ht="15" customHeight="1">
      <c r="A4043" s="19" t="s">
        <v>627</v>
      </c>
      <c r="B4043" s="19"/>
      <c r="C4043" s="19"/>
      <c r="D4043" s="19"/>
      <c r="E4043" s="19"/>
      <c r="F4043" s="19"/>
    </row>
    <row r="4044" spans="1:6" ht="15" customHeight="1">
      <c r="A4044" s="19" t="s">
        <v>287</v>
      </c>
      <c r="B4044" s="19"/>
      <c r="C4044" s="19"/>
      <c r="D4044" s="19"/>
      <c r="E4044" s="19"/>
      <c r="F4044" s="19"/>
    </row>
    <row r="4045" spans="1:6" ht="15" customHeight="1">
      <c r="A4045" s="19" t="s">
        <v>288</v>
      </c>
      <c r="B4045" s="19"/>
      <c r="C4045" s="19"/>
      <c r="D4045" s="19"/>
      <c r="E4045" s="19"/>
      <c r="F4045" s="19"/>
    </row>
    <row r="4046" spans="1:6" ht="15" customHeight="1">
      <c r="A4046" s="19" t="s">
        <v>229</v>
      </c>
      <c r="B4046" s="19"/>
      <c r="C4046" s="19"/>
      <c r="D4046" s="19"/>
      <c r="E4046" s="19"/>
      <c r="F4046" s="19"/>
    </row>
    <row r="4047" spans="1:6" ht="15" customHeight="1">
      <c r="A4047" s="19" t="s">
        <v>943</v>
      </c>
      <c r="B4047" s="19"/>
      <c r="C4047" s="19"/>
      <c r="D4047" s="19"/>
      <c r="E4047" s="19"/>
      <c r="F4047" s="19"/>
    </row>
    <row r="4048" spans="1:6" ht="15" customHeight="1">
      <c r="A4048" s="19" t="s">
        <v>944</v>
      </c>
      <c r="B4048" s="19"/>
      <c r="C4048" s="19"/>
      <c r="D4048" s="19"/>
      <c r="E4048" s="19"/>
      <c r="F4048" s="19"/>
    </row>
    <row r="4049" spans="1:6" ht="15" customHeight="1">
      <c r="A4049" s="19" t="s">
        <v>945</v>
      </c>
      <c r="B4049" s="19"/>
      <c r="C4049" s="19"/>
      <c r="D4049" s="19"/>
      <c r="E4049" s="19"/>
      <c r="F4049" s="19"/>
    </row>
    <row r="4050" spans="1:6" ht="15" customHeight="1">
      <c r="A4050" s="19" t="s">
        <v>177</v>
      </c>
      <c r="B4050" s="19"/>
      <c r="C4050" s="19"/>
      <c r="D4050" s="19"/>
      <c r="E4050" s="19"/>
      <c r="F4050" s="19"/>
    </row>
    <row r="4051" spans="1:6" ht="15" customHeight="1">
      <c r="A4051" s="19" t="s">
        <v>179</v>
      </c>
      <c r="B4051" s="19"/>
      <c r="C4051" s="19"/>
      <c r="D4051" s="19"/>
      <c r="E4051" s="19"/>
      <c r="F4051" s="19"/>
    </row>
    <row r="4052" spans="1:6" ht="15" customHeight="1">
      <c r="A4052" s="19" t="s">
        <v>181</v>
      </c>
      <c r="B4052" s="19"/>
      <c r="C4052" s="19"/>
      <c r="D4052" s="19"/>
      <c r="E4052" s="19"/>
      <c r="F4052" s="19"/>
    </row>
    <row r="4053" spans="1:6" ht="15" customHeight="1">
      <c r="A4053" s="19" t="s">
        <v>183</v>
      </c>
      <c r="B4053" s="19"/>
      <c r="C4053" s="19"/>
      <c r="D4053" s="19"/>
      <c r="E4053" s="19"/>
      <c r="F4053" s="19"/>
    </row>
    <row r="4054" spans="1:6" ht="15" customHeight="1">
      <c r="A4054" s="19" t="s">
        <v>185</v>
      </c>
      <c r="B4054" s="19"/>
      <c r="C4054" s="19"/>
      <c r="D4054" s="19"/>
      <c r="E4054" s="19"/>
      <c r="F4054" s="19"/>
    </row>
    <row r="4055" spans="1:6" ht="15" customHeight="1">
      <c r="A4055" s="19" t="s">
        <v>187</v>
      </c>
      <c r="B4055" s="19"/>
      <c r="C4055" s="19"/>
      <c r="D4055" s="19"/>
      <c r="E4055" s="19"/>
      <c r="F4055" s="19"/>
    </row>
    <row r="4056" spans="1:6" ht="15" customHeight="1">
      <c r="A4056" s="19" t="s">
        <v>611</v>
      </c>
      <c r="B4056" s="19"/>
      <c r="C4056" s="19"/>
      <c r="D4056" s="19"/>
      <c r="E4056" s="19"/>
      <c r="F4056" s="19"/>
    </row>
    <row r="4057" spans="1:6" ht="15" customHeight="1">
      <c r="A4057" s="19" t="s">
        <v>612</v>
      </c>
      <c r="B4057" s="19"/>
      <c r="C4057" s="19"/>
      <c r="D4057" s="19"/>
      <c r="E4057" s="19"/>
      <c r="F4057" s="19"/>
    </row>
    <row r="4058" spans="1:6" ht="15" customHeight="1">
      <c r="A4058" s="19" t="s">
        <v>233</v>
      </c>
      <c r="B4058" s="19"/>
      <c r="C4058" s="19"/>
      <c r="D4058" s="19"/>
      <c r="E4058" s="19"/>
      <c r="F4058" s="19"/>
    </row>
    <row r="4059" spans="1:6" ht="15" customHeight="1">
      <c r="A4059" s="19" t="s">
        <v>234</v>
      </c>
      <c r="B4059" s="19"/>
      <c r="C4059" s="19"/>
      <c r="D4059" s="19"/>
      <c r="E4059" s="19"/>
      <c r="F4059" s="19"/>
    </row>
    <row r="4060" spans="1:6" ht="15" customHeight="1">
      <c r="A4060" s="19" t="s">
        <v>195</v>
      </c>
      <c r="B4060" s="19"/>
      <c r="C4060" s="19"/>
      <c r="D4060" s="19"/>
      <c r="E4060" s="19"/>
      <c r="F4060" s="19"/>
    </row>
    <row r="4061" spans="1:6" ht="15" customHeight="1">
      <c r="A4061" s="19" t="s">
        <v>197</v>
      </c>
      <c r="B4061" s="19"/>
      <c r="C4061" s="19"/>
      <c r="D4061" s="19"/>
      <c r="E4061" s="19"/>
      <c r="F4061" s="19"/>
    </row>
    <row r="4062" spans="1:6" ht="15" customHeight="1">
      <c r="A4062" s="19" t="s">
        <v>258</v>
      </c>
      <c r="B4062" s="19"/>
      <c r="C4062" s="19"/>
      <c r="D4062" s="19"/>
      <c r="E4062" s="19"/>
      <c r="F4062" s="19"/>
    </row>
    <row r="4063" spans="1:6" ht="15" customHeight="1">
      <c r="A4063" s="19" t="s">
        <v>259</v>
      </c>
      <c r="B4063" s="19"/>
      <c r="C4063" s="19"/>
      <c r="D4063" s="19"/>
      <c r="E4063" s="19"/>
      <c r="F4063" s="19"/>
    </row>
    <row r="4064" spans="1:6" ht="15" customHeight="1">
      <c r="A4064" s="19" t="s">
        <v>237</v>
      </c>
      <c r="B4064" s="19"/>
      <c r="C4064" s="19"/>
      <c r="D4064" s="19"/>
      <c r="E4064" s="19"/>
      <c r="F4064" s="19"/>
    </row>
    <row r="4065" spans="1:6" ht="15" customHeight="1">
      <c r="A4065" s="19" t="s">
        <v>238</v>
      </c>
      <c r="B4065" s="19"/>
      <c r="C4065" s="19"/>
      <c r="D4065" s="19"/>
      <c r="E4065" s="19"/>
      <c r="F4065" s="19"/>
    </row>
    <row r="4066" spans="1:6" ht="15" customHeight="1">
      <c r="A4066" s="19" t="s">
        <v>205</v>
      </c>
      <c r="B4066" s="19"/>
      <c r="C4066" s="19"/>
      <c r="D4066" s="19"/>
      <c r="E4066" s="19"/>
      <c r="F4066" s="19"/>
    </row>
    <row r="4067" spans="1:6" ht="15" customHeight="1">
      <c r="A4067" s="19" t="s">
        <v>468</v>
      </c>
      <c r="B4067" s="19"/>
      <c r="C4067" s="19"/>
      <c r="D4067" s="19"/>
      <c r="E4067" s="19"/>
      <c r="F4067" s="19"/>
    </row>
    <row r="4068" spans="1:6" ht="15" customHeight="1">
      <c r="A4068" s="19" t="s">
        <v>209</v>
      </c>
      <c r="B4068" s="19"/>
      <c r="C4068" s="19"/>
      <c r="D4068" s="19"/>
      <c r="E4068" s="19"/>
      <c r="F4068" s="19"/>
    </row>
    <row r="4069" spans="1:6" ht="15" customHeight="1">
      <c r="A4069" s="19" t="s">
        <v>211</v>
      </c>
      <c r="B4069" s="19"/>
      <c r="C4069" s="19"/>
      <c r="D4069" s="19"/>
      <c r="E4069" s="19"/>
      <c r="F4069" s="19"/>
    </row>
    <row r="4070" spans="1:6" ht="15" customHeight="1">
      <c r="A4070" s="19" t="s">
        <v>430</v>
      </c>
      <c r="B4070" s="19"/>
      <c r="C4070" s="19"/>
      <c r="D4070" s="19"/>
      <c r="E4070" s="19"/>
      <c r="F4070" s="19"/>
    </row>
    <row r="4071" spans="1:6" ht="15" customHeight="1">
      <c r="A4071" s="19" t="s">
        <v>770</v>
      </c>
      <c r="B4071" s="19"/>
      <c r="C4071" s="19"/>
      <c r="D4071" s="19"/>
      <c r="E4071" s="19"/>
      <c r="F4071" s="19"/>
    </row>
    <row r="4072" spans="1:6" ht="15" customHeight="1">
      <c r="A4072" s="19" t="s">
        <v>946</v>
      </c>
      <c r="B4072" s="19"/>
      <c r="C4072" s="19"/>
      <c r="D4072" s="19"/>
      <c r="E4072" s="19"/>
      <c r="F4072" s="19"/>
    </row>
    <row r="4073" spans="1:6" ht="15" customHeight="1">
      <c r="A4073" s="19" t="s">
        <v>947</v>
      </c>
      <c r="B4073" s="19"/>
      <c r="C4073" s="19"/>
      <c r="D4073" s="19"/>
      <c r="E4073" s="19"/>
      <c r="F4073" s="19"/>
    </row>
    <row r="4074" spans="1:6" ht="15" customHeight="1">
      <c r="A4074" s="19" t="s">
        <v>303</v>
      </c>
      <c r="B4074" s="19"/>
      <c r="C4074" s="19"/>
      <c r="D4074" s="19"/>
      <c r="E4074" s="19"/>
      <c r="F4074" s="19"/>
    </row>
    <row r="4075" spans="1:6" ht="15" customHeight="1">
      <c r="A4075" s="19" t="s">
        <v>948</v>
      </c>
      <c r="B4075" s="19"/>
      <c r="C4075" s="19"/>
      <c r="D4075" s="19"/>
      <c r="E4075" s="19"/>
      <c r="F4075" s="19"/>
    </row>
    <row r="4076" spans="1:6" ht="15" customHeight="1">
      <c r="A4076" s="19" t="s">
        <v>144</v>
      </c>
      <c r="B4076" s="19"/>
      <c r="C4076" s="19"/>
      <c r="D4076" s="19"/>
      <c r="E4076" s="19"/>
      <c r="F4076" s="19"/>
    </row>
    <row r="4077" spans="1:6" ht="15" customHeight="1">
      <c r="A4077" s="19" t="s">
        <v>245</v>
      </c>
      <c r="B4077" s="19"/>
      <c r="C4077" s="19"/>
      <c r="D4077" s="19"/>
      <c r="E4077" s="19"/>
      <c r="F4077" s="19"/>
    </row>
    <row r="4078" spans="1:6" ht="15" customHeight="1">
      <c r="A4078" s="19" t="s">
        <v>370</v>
      </c>
      <c r="B4078" s="19"/>
      <c r="C4078" s="19"/>
      <c r="D4078" s="19"/>
      <c r="E4078" s="19"/>
      <c r="F4078" s="19"/>
    </row>
    <row r="4079" spans="1:6" ht="15" customHeight="1">
      <c r="A4079" s="19" t="s">
        <v>473</v>
      </c>
      <c r="B4079" s="19"/>
      <c r="C4079" s="19"/>
      <c r="D4079" s="19"/>
      <c r="E4079" s="19"/>
      <c r="F4079" s="19"/>
    </row>
    <row r="4080" spans="1:6" ht="15" customHeight="1">
      <c r="A4080" s="19" t="s">
        <v>949</v>
      </c>
      <c r="B4080" s="19"/>
      <c r="C4080" s="19"/>
      <c r="D4080" s="19"/>
      <c r="E4080" s="19"/>
      <c r="F4080" s="19"/>
    </row>
    <row r="4081" spans="1:6" ht="15" customHeight="1">
      <c r="A4081" s="19" t="s">
        <v>584</v>
      </c>
      <c r="B4081" s="19"/>
      <c r="C4081" s="19"/>
      <c r="D4081" s="19"/>
      <c r="E4081" s="19"/>
      <c r="F4081" s="19"/>
    </row>
    <row r="4082" spans="1:6" ht="15" customHeight="1">
      <c r="A4082" s="19" t="s">
        <v>726</v>
      </c>
      <c r="B4082" s="19"/>
      <c r="C4082" s="19"/>
      <c r="D4082" s="19"/>
      <c r="E4082" s="19"/>
      <c r="F4082" s="19"/>
    </row>
    <row r="4083" spans="1:6" ht="15" customHeight="1">
      <c r="A4083" s="19" t="s">
        <v>521</v>
      </c>
      <c r="B4083" s="19"/>
      <c r="C4083" s="19"/>
      <c r="D4083" s="19"/>
      <c r="E4083" s="19"/>
      <c r="F4083" s="19"/>
    </row>
    <row r="4084" spans="1:6" ht="15" customHeight="1">
      <c r="A4084" s="19" t="s">
        <v>286</v>
      </c>
      <c r="B4084" s="19"/>
      <c r="C4084" s="19"/>
      <c r="D4084" s="19"/>
      <c r="E4084" s="19"/>
      <c r="F4084" s="19"/>
    </row>
    <row r="4085" spans="1:6" ht="15" customHeight="1">
      <c r="A4085" s="19" t="s">
        <v>287</v>
      </c>
      <c r="B4085" s="19"/>
      <c r="C4085" s="19"/>
      <c r="D4085" s="19"/>
      <c r="E4085" s="19"/>
      <c r="F4085" s="19"/>
    </row>
    <row r="4086" spans="1:6" ht="15" customHeight="1">
      <c r="A4086" s="19" t="s">
        <v>228</v>
      </c>
      <c r="B4086" s="19"/>
      <c r="C4086" s="19"/>
      <c r="D4086" s="19"/>
      <c r="E4086" s="19"/>
      <c r="F4086" s="19"/>
    </row>
    <row r="4087" spans="1:6" ht="15" customHeight="1">
      <c r="A4087" s="19" t="s">
        <v>401</v>
      </c>
      <c r="B4087" s="19"/>
      <c r="C4087" s="19"/>
      <c r="D4087" s="19"/>
      <c r="E4087" s="19"/>
      <c r="F4087" s="19"/>
    </row>
    <row r="4088" spans="1:6" ht="15" customHeight="1">
      <c r="A4088" s="19" t="s">
        <v>950</v>
      </c>
      <c r="B4088" s="19"/>
      <c r="C4088" s="19"/>
      <c r="D4088" s="19"/>
      <c r="E4088" s="19"/>
      <c r="F4088" s="19"/>
    </row>
    <row r="4089" spans="1:6" ht="15" customHeight="1">
      <c r="A4089" s="19" t="s">
        <v>951</v>
      </c>
      <c r="B4089" s="19"/>
      <c r="C4089" s="19"/>
      <c r="D4089" s="19"/>
      <c r="E4089" s="19"/>
      <c r="F4089" s="19"/>
    </row>
    <row r="4090" spans="1:6" ht="15" customHeight="1">
      <c r="A4090" s="19" t="s">
        <v>580</v>
      </c>
      <c r="B4090" s="19"/>
      <c r="C4090" s="19"/>
      <c r="D4090" s="19"/>
      <c r="E4090" s="19"/>
      <c r="F4090" s="19"/>
    </row>
    <row r="4091" spans="1:6" ht="15" customHeight="1">
      <c r="A4091" s="19" t="s">
        <v>572</v>
      </c>
      <c r="B4091" s="19"/>
      <c r="C4091" s="19"/>
      <c r="D4091" s="19"/>
      <c r="E4091" s="19"/>
      <c r="F4091" s="19"/>
    </row>
    <row r="4092" spans="1:6" ht="15" customHeight="1">
      <c r="A4092" s="19" t="s">
        <v>179</v>
      </c>
      <c r="B4092" s="19"/>
      <c r="C4092" s="19"/>
      <c r="D4092" s="19"/>
      <c r="E4092" s="19"/>
      <c r="F4092" s="19"/>
    </row>
    <row r="4093" spans="1:6" ht="15" customHeight="1">
      <c r="A4093" s="19" t="s">
        <v>181</v>
      </c>
      <c r="B4093" s="19"/>
      <c r="C4093" s="19"/>
      <c r="D4093" s="19"/>
      <c r="E4093" s="19"/>
      <c r="F4093" s="19"/>
    </row>
    <row r="4094" spans="1:6" ht="15" customHeight="1">
      <c r="A4094" s="19" t="s">
        <v>731</v>
      </c>
      <c r="B4094" s="19"/>
      <c r="C4094" s="19"/>
      <c r="D4094" s="19"/>
      <c r="E4094" s="19"/>
      <c r="F4094" s="19"/>
    </row>
    <row r="4095" spans="1:6" ht="15" customHeight="1">
      <c r="A4095" s="19" t="s">
        <v>185</v>
      </c>
      <c r="B4095" s="19"/>
      <c r="C4095" s="19"/>
      <c r="D4095" s="19"/>
      <c r="E4095" s="19"/>
      <c r="F4095" s="19"/>
    </row>
    <row r="4096" spans="1:6" ht="15" customHeight="1">
      <c r="A4096" s="19" t="s">
        <v>187</v>
      </c>
      <c r="B4096" s="19"/>
      <c r="C4096" s="19"/>
      <c r="D4096" s="19"/>
      <c r="E4096" s="19"/>
      <c r="F4096" s="19"/>
    </row>
    <row r="4097" spans="1:6" ht="15" customHeight="1">
      <c r="A4097" s="19" t="s">
        <v>611</v>
      </c>
      <c r="B4097" s="19"/>
      <c r="C4097" s="19"/>
      <c r="D4097" s="19"/>
      <c r="E4097" s="19"/>
      <c r="F4097" s="19"/>
    </row>
    <row r="4098" spans="1:6" ht="15" customHeight="1">
      <c r="A4098" s="19" t="s">
        <v>612</v>
      </c>
      <c r="B4098" s="19"/>
      <c r="C4098" s="19"/>
      <c r="D4098" s="19"/>
      <c r="E4098" s="19"/>
      <c r="F4098" s="19"/>
    </row>
    <row r="4099" spans="1:6" ht="15" customHeight="1">
      <c r="A4099" s="19" t="s">
        <v>233</v>
      </c>
      <c r="B4099" s="19"/>
      <c r="C4099" s="19"/>
      <c r="D4099" s="19"/>
      <c r="E4099" s="19"/>
      <c r="F4099" s="19"/>
    </row>
    <row r="4100" spans="1:6" ht="15" customHeight="1">
      <c r="A4100" s="19" t="s">
        <v>234</v>
      </c>
      <c r="B4100" s="19"/>
      <c r="C4100" s="19"/>
      <c r="D4100" s="19"/>
      <c r="E4100" s="19"/>
      <c r="F4100" s="19"/>
    </row>
    <row r="4101" spans="1:6" ht="15" customHeight="1">
      <c r="A4101" s="19" t="s">
        <v>235</v>
      </c>
      <c r="B4101" s="19"/>
      <c r="C4101" s="19"/>
      <c r="D4101" s="19"/>
      <c r="E4101" s="19"/>
      <c r="F4101" s="19"/>
    </row>
    <row r="4102" spans="1:6" ht="15" customHeight="1">
      <c r="A4102" s="19" t="s">
        <v>236</v>
      </c>
      <c r="B4102" s="19"/>
      <c r="C4102" s="19"/>
      <c r="D4102" s="19"/>
      <c r="E4102" s="19"/>
      <c r="F4102" s="19"/>
    </row>
    <row r="4103" spans="1:6" ht="15" customHeight="1">
      <c r="A4103" s="19" t="s">
        <v>258</v>
      </c>
      <c r="B4103" s="19"/>
      <c r="C4103" s="19"/>
      <c r="D4103" s="19"/>
      <c r="E4103" s="19"/>
      <c r="F4103" s="19"/>
    </row>
    <row r="4104" spans="1:6" ht="15" customHeight="1">
      <c r="A4104" s="19" t="s">
        <v>259</v>
      </c>
      <c r="B4104" s="19"/>
      <c r="C4104" s="19"/>
      <c r="D4104" s="19"/>
      <c r="E4104" s="19"/>
      <c r="F4104" s="19"/>
    </row>
    <row r="4105" spans="1:6" ht="15" customHeight="1">
      <c r="A4105" s="19" t="s">
        <v>237</v>
      </c>
      <c r="B4105" s="19"/>
      <c r="C4105" s="19"/>
      <c r="D4105" s="19"/>
      <c r="E4105" s="19"/>
      <c r="F4105" s="19"/>
    </row>
    <row r="4106" spans="1:6" ht="15" customHeight="1">
      <c r="A4106" s="19" t="s">
        <v>238</v>
      </c>
      <c r="B4106" s="19"/>
      <c r="C4106" s="19"/>
      <c r="D4106" s="19"/>
      <c r="E4106" s="19"/>
      <c r="F4106" s="19"/>
    </row>
    <row r="4107" spans="1:6" ht="15" customHeight="1">
      <c r="A4107" s="19" t="s">
        <v>205</v>
      </c>
      <c r="B4107" s="19"/>
      <c r="C4107" s="19"/>
      <c r="D4107" s="19"/>
      <c r="E4107" s="19"/>
      <c r="F4107" s="19"/>
    </row>
    <row r="4108" spans="1:6" ht="15" customHeight="1">
      <c r="A4108" s="19" t="s">
        <v>209</v>
      </c>
      <c r="B4108" s="19"/>
      <c r="C4108" s="19"/>
      <c r="D4108" s="19"/>
      <c r="E4108" s="19"/>
      <c r="F4108" s="19"/>
    </row>
    <row r="4109" spans="1:6" ht="15" customHeight="1">
      <c r="A4109" s="19" t="s">
        <v>211</v>
      </c>
      <c r="B4109" s="19"/>
      <c r="C4109" s="19"/>
      <c r="D4109" s="19"/>
      <c r="E4109" s="19"/>
      <c r="F4109" s="19"/>
    </row>
    <row r="4110" spans="1:6" ht="15" customHeight="1">
      <c r="A4110" s="19" t="s">
        <v>430</v>
      </c>
      <c r="B4110" s="19"/>
      <c r="C4110" s="19"/>
      <c r="D4110" s="19"/>
      <c r="E4110" s="19"/>
      <c r="F4110" s="19"/>
    </row>
    <row r="4111" spans="1:6" ht="15" customHeight="1">
      <c r="A4111" s="19" t="s">
        <v>240</v>
      </c>
      <c r="B4111" s="19"/>
      <c r="C4111" s="19"/>
      <c r="D4111" s="19"/>
      <c r="E4111" s="19"/>
      <c r="F4111" s="19"/>
    </row>
    <row r="4112" spans="1:6" ht="15" customHeight="1">
      <c r="A4112" s="19" t="s">
        <v>952</v>
      </c>
      <c r="B4112" s="19"/>
      <c r="C4112" s="19"/>
      <c r="D4112" s="19"/>
      <c r="E4112" s="19"/>
      <c r="F4112" s="19"/>
    </row>
    <row r="4113" spans="1:6" ht="15" customHeight="1">
      <c r="A4113" s="19" t="s">
        <v>953</v>
      </c>
      <c r="B4113" s="19"/>
      <c r="C4113" s="19"/>
      <c r="D4113" s="19"/>
      <c r="E4113" s="19"/>
      <c r="F4113" s="19"/>
    </row>
    <row r="4114" spans="1:6" ht="15" customHeight="1">
      <c r="A4114" s="19" t="s">
        <v>398</v>
      </c>
      <c r="B4114" s="19"/>
      <c r="C4114" s="19"/>
      <c r="D4114" s="19"/>
      <c r="E4114" s="19"/>
      <c r="F4114" s="19"/>
    </row>
    <row r="4115" spans="1:6" ht="15" customHeight="1">
      <c r="A4115" s="19" t="s">
        <v>784</v>
      </c>
      <c r="B4115" s="19"/>
      <c r="C4115" s="19"/>
      <c r="D4115" s="19"/>
      <c r="E4115" s="19"/>
      <c r="F4115" s="19"/>
    </row>
    <row r="4116" spans="1:6" ht="15" customHeight="1">
      <c r="A4116" s="19" t="s">
        <v>144</v>
      </c>
      <c r="B4116" s="19"/>
      <c r="C4116" s="19"/>
      <c r="D4116" s="19"/>
      <c r="E4116" s="19"/>
      <c r="F4116" s="19"/>
    </row>
    <row r="4117" spans="1:6" ht="15" customHeight="1">
      <c r="A4117" s="19" t="s">
        <v>147</v>
      </c>
      <c r="B4117" s="19"/>
      <c r="C4117" s="19"/>
      <c r="D4117" s="19"/>
      <c r="E4117" s="19"/>
      <c r="F4117" s="19"/>
    </row>
    <row r="4118" spans="1:6" ht="15" customHeight="1">
      <c r="A4118" s="19" t="s">
        <v>223</v>
      </c>
      <c r="B4118" s="19"/>
      <c r="C4118" s="19"/>
      <c r="D4118" s="19"/>
      <c r="E4118" s="19"/>
      <c r="F4118" s="19"/>
    </row>
    <row r="4119" spans="1:6" ht="15" customHeight="1">
      <c r="A4119" s="19" t="s">
        <v>473</v>
      </c>
      <c r="B4119" s="19"/>
      <c r="C4119" s="19"/>
      <c r="D4119" s="19"/>
      <c r="E4119" s="19"/>
      <c r="F4119" s="19"/>
    </row>
    <row r="4120" spans="1:6" ht="15" customHeight="1">
      <c r="A4120" s="19" t="s">
        <v>949</v>
      </c>
      <c r="B4120" s="19"/>
      <c r="C4120" s="19"/>
      <c r="D4120" s="19"/>
      <c r="E4120" s="19"/>
      <c r="F4120" s="19"/>
    </row>
    <row r="4121" spans="1:6" ht="15" customHeight="1">
      <c r="A4121" s="19" t="s">
        <v>584</v>
      </c>
      <c r="B4121" s="19"/>
      <c r="C4121" s="19"/>
      <c r="D4121" s="19"/>
      <c r="E4121" s="19"/>
      <c r="F4121" s="19"/>
    </row>
    <row r="4122" spans="1:6" ht="15" customHeight="1">
      <c r="A4122" s="19" t="s">
        <v>480</v>
      </c>
      <c r="B4122" s="19"/>
      <c r="C4122" s="19"/>
      <c r="D4122" s="19"/>
      <c r="E4122" s="19"/>
      <c r="F4122" s="19"/>
    </row>
    <row r="4123" spans="1:6" ht="15" customHeight="1">
      <c r="A4123" s="19" t="s">
        <v>417</v>
      </c>
      <c r="B4123" s="19"/>
      <c r="C4123" s="19"/>
      <c r="D4123" s="19"/>
      <c r="E4123" s="19"/>
      <c r="F4123" s="19"/>
    </row>
    <row r="4124" spans="1:6" ht="15" customHeight="1">
      <c r="A4124" s="19" t="s">
        <v>286</v>
      </c>
      <c r="B4124" s="19"/>
      <c r="C4124" s="19"/>
      <c r="D4124" s="19"/>
      <c r="E4124" s="19"/>
      <c r="F4124" s="19"/>
    </row>
    <row r="4125" spans="1:6" ht="15" customHeight="1">
      <c r="A4125" s="19" t="s">
        <v>287</v>
      </c>
      <c r="B4125" s="19"/>
      <c r="C4125" s="19"/>
      <c r="D4125" s="19"/>
      <c r="E4125" s="19"/>
      <c r="F4125" s="19"/>
    </row>
    <row r="4126" spans="1:6" ht="15" customHeight="1">
      <c r="A4126" s="19" t="s">
        <v>324</v>
      </c>
      <c r="B4126" s="19"/>
      <c r="C4126" s="19"/>
      <c r="D4126" s="19"/>
      <c r="E4126" s="19"/>
      <c r="F4126" s="19"/>
    </row>
    <row r="4127" spans="1:6" ht="15" customHeight="1">
      <c r="A4127" s="19" t="s">
        <v>289</v>
      </c>
      <c r="B4127" s="19"/>
      <c r="C4127" s="19"/>
      <c r="D4127" s="19"/>
      <c r="E4127" s="19"/>
      <c r="F4127" s="19"/>
    </row>
    <row r="4128" spans="1:6" ht="15" customHeight="1">
      <c r="A4128" s="19" t="s">
        <v>954</v>
      </c>
      <c r="B4128" s="19"/>
      <c r="C4128" s="19"/>
      <c r="D4128" s="19"/>
      <c r="E4128" s="19"/>
      <c r="F4128" s="19"/>
    </row>
    <row r="4129" spans="1:6" ht="15" customHeight="1">
      <c r="A4129" s="19" t="s">
        <v>955</v>
      </c>
      <c r="B4129" s="19"/>
      <c r="C4129" s="19"/>
      <c r="D4129" s="19"/>
      <c r="E4129" s="19"/>
      <c r="F4129" s="19"/>
    </row>
    <row r="4130" spans="1:6" ht="15" customHeight="1">
      <c r="A4130" s="19" t="s">
        <v>956</v>
      </c>
      <c r="B4130" s="19"/>
      <c r="C4130" s="19"/>
      <c r="D4130" s="19"/>
      <c r="E4130" s="19"/>
      <c r="F4130" s="19"/>
    </row>
    <row r="4131" spans="1:6" ht="15" customHeight="1">
      <c r="A4131" s="19" t="s">
        <v>177</v>
      </c>
      <c r="B4131" s="19"/>
      <c r="C4131" s="19"/>
      <c r="D4131" s="19"/>
      <c r="E4131" s="19"/>
      <c r="F4131" s="19"/>
    </row>
    <row r="4132" spans="1:6" ht="15" customHeight="1">
      <c r="A4132" s="19" t="s">
        <v>179</v>
      </c>
      <c r="B4132" s="19"/>
      <c r="C4132" s="19"/>
      <c r="D4132" s="19"/>
      <c r="E4132" s="19"/>
      <c r="F4132" s="19"/>
    </row>
    <row r="4133" spans="1:6" ht="15" customHeight="1">
      <c r="A4133" s="19" t="s">
        <v>181</v>
      </c>
      <c r="B4133" s="19"/>
      <c r="C4133" s="19"/>
      <c r="D4133" s="19"/>
      <c r="E4133" s="19"/>
      <c r="F4133" s="19"/>
    </row>
    <row r="4134" spans="1:6" ht="15" customHeight="1">
      <c r="A4134" s="19" t="s">
        <v>556</v>
      </c>
      <c r="B4134" s="19"/>
      <c r="C4134" s="19"/>
      <c r="D4134" s="19"/>
      <c r="E4134" s="19"/>
      <c r="F4134" s="19"/>
    </row>
    <row r="4135" spans="1:6" ht="15" customHeight="1">
      <c r="A4135" s="19" t="s">
        <v>185</v>
      </c>
      <c r="B4135" s="19"/>
      <c r="C4135" s="19"/>
      <c r="D4135" s="19"/>
      <c r="E4135" s="19"/>
      <c r="F4135" s="19"/>
    </row>
    <row r="4136" spans="1:6" ht="15" customHeight="1">
      <c r="A4136" s="19" t="s">
        <v>187</v>
      </c>
      <c r="B4136" s="19"/>
      <c r="C4136" s="19"/>
      <c r="D4136" s="19"/>
      <c r="E4136" s="19"/>
      <c r="F4136" s="19"/>
    </row>
    <row r="4137" spans="1:6" ht="15" customHeight="1">
      <c r="A4137" s="19" t="s">
        <v>611</v>
      </c>
      <c r="B4137" s="19"/>
      <c r="C4137" s="19"/>
      <c r="D4137" s="19"/>
      <c r="E4137" s="19"/>
      <c r="F4137" s="19"/>
    </row>
    <row r="4138" spans="1:6" ht="15" customHeight="1">
      <c r="A4138" s="19" t="s">
        <v>612</v>
      </c>
      <c r="B4138" s="19"/>
      <c r="C4138" s="19"/>
      <c r="D4138" s="19"/>
      <c r="E4138" s="19"/>
      <c r="F4138" s="19"/>
    </row>
    <row r="4139" spans="1:6" ht="15" customHeight="1">
      <c r="A4139" s="19" t="s">
        <v>330</v>
      </c>
      <c r="B4139" s="19"/>
      <c r="C4139" s="19"/>
      <c r="D4139" s="19"/>
      <c r="E4139" s="19"/>
      <c r="F4139" s="19"/>
    </row>
    <row r="4140" spans="1:6" ht="15" customHeight="1">
      <c r="A4140" s="19" t="s">
        <v>331</v>
      </c>
      <c r="B4140" s="19"/>
      <c r="C4140" s="19"/>
      <c r="D4140" s="19"/>
      <c r="E4140" s="19"/>
      <c r="F4140" s="19"/>
    </row>
    <row r="4141" spans="1:6" ht="15" customHeight="1">
      <c r="A4141" s="19" t="s">
        <v>195</v>
      </c>
      <c r="B4141" s="19"/>
      <c r="C4141" s="19"/>
      <c r="D4141" s="19"/>
      <c r="E4141" s="19"/>
      <c r="F4141" s="19"/>
    </row>
    <row r="4142" spans="1:6" ht="15" customHeight="1">
      <c r="A4142" s="19" t="s">
        <v>197</v>
      </c>
      <c r="B4142" s="19"/>
      <c r="C4142" s="19"/>
      <c r="D4142" s="19"/>
      <c r="E4142" s="19"/>
      <c r="F4142" s="19"/>
    </row>
    <row r="4143" spans="1:6" ht="15" customHeight="1">
      <c r="A4143" s="19" t="s">
        <v>295</v>
      </c>
      <c r="B4143" s="19"/>
      <c r="C4143" s="19"/>
      <c r="D4143" s="19"/>
      <c r="E4143" s="19"/>
      <c r="F4143" s="19"/>
    </row>
    <row r="4144" spans="1:6" ht="15" customHeight="1">
      <c r="A4144" s="19" t="s">
        <v>296</v>
      </c>
      <c r="B4144" s="19"/>
      <c r="C4144" s="19"/>
      <c r="D4144" s="19"/>
      <c r="E4144" s="19"/>
      <c r="F4144" s="19"/>
    </row>
    <row r="4145" spans="1:6" ht="15" customHeight="1">
      <c r="A4145" s="19" t="s">
        <v>237</v>
      </c>
      <c r="B4145" s="19"/>
      <c r="C4145" s="19"/>
      <c r="D4145" s="19"/>
      <c r="E4145" s="19"/>
      <c r="F4145" s="19"/>
    </row>
    <row r="4146" spans="1:6" ht="15" customHeight="1">
      <c r="A4146" s="19" t="s">
        <v>238</v>
      </c>
      <c r="B4146" s="19"/>
      <c r="C4146" s="19"/>
      <c r="D4146" s="19"/>
      <c r="E4146" s="19"/>
      <c r="F4146" s="19"/>
    </row>
    <row r="4147" spans="1:6" ht="15" customHeight="1">
      <c r="A4147" s="19" t="s">
        <v>205</v>
      </c>
      <c r="B4147" s="19"/>
      <c r="C4147" s="19"/>
      <c r="D4147" s="19"/>
      <c r="E4147" s="19"/>
      <c r="F4147" s="19"/>
    </row>
    <row r="4148" spans="1:6" ht="15" customHeight="1">
      <c r="A4148" s="19" t="s">
        <v>957</v>
      </c>
      <c r="B4148" s="19"/>
      <c r="C4148" s="19"/>
      <c r="D4148" s="19"/>
      <c r="E4148" s="19"/>
      <c r="F4148" s="19"/>
    </row>
    <row r="4149" spans="1:6" ht="15" customHeight="1">
      <c r="A4149" s="19" t="s">
        <v>209</v>
      </c>
      <c r="B4149" s="19"/>
      <c r="C4149" s="19"/>
      <c r="D4149" s="19"/>
      <c r="E4149" s="19"/>
      <c r="F4149" s="19"/>
    </row>
    <row r="4150" spans="1:6" ht="15" customHeight="1">
      <c r="A4150" s="19" t="s">
        <v>211</v>
      </c>
      <c r="B4150" s="19"/>
      <c r="C4150" s="19"/>
      <c r="D4150" s="19"/>
      <c r="E4150" s="19"/>
      <c r="F4150" s="19"/>
    </row>
    <row r="4151" spans="1:6" ht="15" customHeight="1">
      <c r="A4151" s="19" t="s">
        <v>239</v>
      </c>
      <c r="B4151" s="19"/>
      <c r="C4151" s="19"/>
      <c r="D4151" s="19"/>
      <c r="E4151" s="19"/>
      <c r="F4151" s="19"/>
    </row>
    <row r="4152" spans="1:6" ht="15" customHeight="1">
      <c r="A4152" s="19" t="s">
        <v>240</v>
      </c>
      <c r="B4152" s="19"/>
      <c r="C4152" s="19"/>
      <c r="D4152" s="19"/>
      <c r="E4152" s="19"/>
      <c r="F4152" s="19"/>
    </row>
    <row r="4153" spans="1:6" ht="15" customHeight="1">
      <c r="A4153" s="19" t="s">
        <v>316</v>
      </c>
      <c r="B4153" s="19"/>
      <c r="C4153" s="19"/>
      <c r="D4153" s="19"/>
      <c r="E4153" s="19"/>
      <c r="F4153" s="19"/>
    </row>
    <row r="4154" spans="1:6" ht="15" customHeight="1">
      <c r="A4154" s="19" t="s">
        <v>317</v>
      </c>
      <c r="B4154" s="19"/>
      <c r="C4154" s="19"/>
      <c r="D4154" s="19"/>
      <c r="E4154" s="19"/>
      <c r="F4154" s="19"/>
    </row>
    <row r="4155" spans="1:6" ht="15" customHeight="1">
      <c r="A4155" s="19" t="s">
        <v>220</v>
      </c>
      <c r="B4155" s="19"/>
      <c r="C4155" s="19"/>
      <c r="D4155" s="19"/>
      <c r="E4155" s="19"/>
      <c r="F4155" s="19"/>
    </row>
    <row r="4156" spans="1:6" ht="15" customHeight="1">
      <c r="A4156" s="19" t="s">
        <v>659</v>
      </c>
      <c r="B4156" s="19"/>
      <c r="C4156" s="19"/>
      <c r="D4156" s="19"/>
      <c r="E4156" s="19"/>
      <c r="F4156" s="19"/>
    </row>
    <row r="4157" spans="1:6" ht="15" customHeight="1">
      <c r="A4157" s="19" t="s">
        <v>144</v>
      </c>
      <c r="B4157" s="19"/>
      <c r="C4157" s="19"/>
      <c r="D4157" s="19"/>
      <c r="E4157" s="19"/>
      <c r="F4157" s="19"/>
    </row>
    <row r="4158" spans="1:6" ht="15" customHeight="1">
      <c r="A4158" s="19" t="s">
        <v>280</v>
      </c>
      <c r="B4158" s="19"/>
      <c r="C4158" s="19"/>
      <c r="D4158" s="19"/>
      <c r="E4158" s="19"/>
      <c r="F4158" s="19"/>
    </row>
    <row r="4159" spans="1:6" ht="15" customHeight="1">
      <c r="A4159" s="19" t="s">
        <v>223</v>
      </c>
      <c r="B4159" s="19"/>
      <c r="C4159" s="19"/>
      <c r="D4159" s="19"/>
      <c r="E4159" s="19"/>
      <c r="F4159" s="19"/>
    </row>
    <row r="4160" spans="1:6" ht="15" customHeight="1">
      <c r="A4160" s="19" t="s">
        <v>319</v>
      </c>
      <c r="B4160" s="19"/>
      <c r="C4160" s="19"/>
      <c r="D4160" s="19"/>
      <c r="E4160" s="19"/>
      <c r="F4160" s="19"/>
    </row>
    <row r="4161" spans="1:6" ht="15" customHeight="1">
      <c r="A4161" s="19" t="s">
        <v>320</v>
      </c>
      <c r="B4161" s="19"/>
      <c r="C4161" s="19"/>
      <c r="D4161" s="19"/>
      <c r="E4161" s="19"/>
      <c r="F4161" s="19"/>
    </row>
    <row r="4162" spans="1:6" ht="15" customHeight="1">
      <c r="A4162" s="19" t="s">
        <v>321</v>
      </c>
      <c r="B4162" s="19"/>
      <c r="C4162" s="19"/>
      <c r="D4162" s="19"/>
      <c r="E4162" s="19"/>
      <c r="F4162" s="19"/>
    </row>
    <row r="4163" spans="1:6" ht="15" customHeight="1">
      <c r="A4163" s="19" t="s">
        <v>322</v>
      </c>
      <c r="B4163" s="19"/>
      <c r="C4163" s="19"/>
      <c r="D4163" s="19"/>
      <c r="E4163" s="19"/>
      <c r="F4163" s="19"/>
    </row>
    <row r="4164" spans="1:6" ht="15" customHeight="1">
      <c r="A4164" s="19" t="s">
        <v>285</v>
      </c>
      <c r="B4164" s="19"/>
      <c r="C4164" s="19"/>
      <c r="D4164" s="19"/>
      <c r="E4164" s="19"/>
      <c r="F4164" s="19"/>
    </row>
    <row r="4165" spans="1:6" ht="15" customHeight="1">
      <c r="A4165" s="19" t="s">
        <v>323</v>
      </c>
      <c r="B4165" s="19"/>
      <c r="C4165" s="19"/>
      <c r="D4165" s="19"/>
      <c r="E4165" s="19"/>
      <c r="F4165" s="19"/>
    </row>
    <row r="4166" spans="1:6" ht="15" customHeight="1">
      <c r="A4166" s="19" t="s">
        <v>287</v>
      </c>
      <c r="B4166" s="19"/>
      <c r="C4166" s="19"/>
      <c r="D4166" s="19"/>
      <c r="E4166" s="19"/>
      <c r="F4166" s="19"/>
    </row>
    <row r="4167" spans="1:6" ht="15" customHeight="1">
      <c r="A4167" s="19" t="s">
        <v>228</v>
      </c>
      <c r="B4167" s="19"/>
      <c r="C4167" s="19"/>
      <c r="D4167" s="19"/>
      <c r="E4167" s="19"/>
      <c r="F4167" s="19"/>
    </row>
    <row r="4168" spans="1:6" ht="15" customHeight="1">
      <c r="A4168" s="19" t="s">
        <v>169</v>
      </c>
      <c r="B4168" s="19"/>
      <c r="C4168" s="19"/>
      <c r="D4168" s="19"/>
      <c r="E4168" s="19"/>
      <c r="F4168" s="19"/>
    </row>
    <row r="4169" spans="1:6" ht="15" customHeight="1">
      <c r="A4169" s="19" t="s">
        <v>325</v>
      </c>
      <c r="B4169" s="19"/>
      <c r="C4169" s="19"/>
      <c r="D4169" s="19"/>
      <c r="E4169" s="19"/>
      <c r="F4169" s="19"/>
    </row>
    <row r="4170" spans="1:6" ht="15" customHeight="1">
      <c r="A4170" s="19" t="s">
        <v>326</v>
      </c>
      <c r="B4170" s="19"/>
      <c r="C4170" s="19"/>
      <c r="D4170" s="19"/>
      <c r="E4170" s="19"/>
      <c r="F4170" s="19"/>
    </row>
    <row r="4171" spans="1:6" ht="15" customHeight="1">
      <c r="A4171" s="19" t="s">
        <v>385</v>
      </c>
      <c r="B4171" s="19"/>
      <c r="C4171" s="19"/>
      <c r="D4171" s="19"/>
      <c r="E4171" s="19"/>
      <c r="F4171" s="19"/>
    </row>
    <row r="4172" spans="1:6" ht="15" customHeight="1">
      <c r="A4172" s="19" t="s">
        <v>177</v>
      </c>
      <c r="B4172" s="19"/>
      <c r="C4172" s="19"/>
      <c r="D4172" s="19"/>
      <c r="E4172" s="19"/>
      <c r="F4172" s="19"/>
    </row>
    <row r="4173" spans="1:6" ht="15" customHeight="1">
      <c r="A4173" s="19" t="s">
        <v>179</v>
      </c>
      <c r="B4173" s="19"/>
      <c r="C4173" s="19"/>
      <c r="D4173" s="19"/>
      <c r="E4173" s="19"/>
      <c r="F4173" s="19"/>
    </row>
    <row r="4174" spans="1:6" ht="15" customHeight="1">
      <c r="A4174" s="19" t="s">
        <v>181</v>
      </c>
      <c r="B4174" s="19"/>
      <c r="C4174" s="19"/>
      <c r="D4174" s="19"/>
      <c r="E4174" s="19"/>
      <c r="F4174" s="19"/>
    </row>
    <row r="4175" spans="1:6" ht="15" customHeight="1">
      <c r="A4175" s="19" t="s">
        <v>183</v>
      </c>
      <c r="B4175" s="19"/>
      <c r="C4175" s="19"/>
      <c r="D4175" s="19"/>
      <c r="E4175" s="19"/>
      <c r="F4175" s="19"/>
    </row>
    <row r="4176" spans="1:6" ht="15" customHeight="1">
      <c r="A4176" s="19" t="s">
        <v>185</v>
      </c>
      <c r="B4176" s="19"/>
      <c r="C4176" s="19"/>
      <c r="D4176" s="19"/>
      <c r="E4176" s="19"/>
      <c r="F4176" s="19"/>
    </row>
    <row r="4177" spans="1:6" ht="15" customHeight="1">
      <c r="A4177" s="19" t="s">
        <v>187</v>
      </c>
      <c r="B4177" s="19"/>
      <c r="C4177" s="19"/>
      <c r="D4177" s="19"/>
      <c r="E4177" s="19"/>
      <c r="F4177" s="19"/>
    </row>
    <row r="4178" spans="1:6" ht="15" customHeight="1">
      <c r="A4178" s="19" t="s">
        <v>328</v>
      </c>
      <c r="B4178" s="19"/>
      <c r="C4178" s="19"/>
      <c r="D4178" s="19"/>
      <c r="E4178" s="19"/>
      <c r="F4178" s="19"/>
    </row>
    <row r="4179" spans="1:6" ht="15" customHeight="1">
      <c r="A4179" s="19" t="s">
        <v>329</v>
      </c>
      <c r="B4179" s="19"/>
      <c r="C4179" s="19"/>
      <c r="D4179" s="19"/>
      <c r="E4179" s="19"/>
      <c r="F4179" s="19"/>
    </row>
    <row r="4180" spans="1:6" ht="15" customHeight="1">
      <c r="A4180" s="19" t="s">
        <v>330</v>
      </c>
      <c r="B4180" s="19"/>
      <c r="C4180" s="19"/>
      <c r="D4180" s="19"/>
      <c r="E4180" s="19"/>
      <c r="F4180" s="19"/>
    </row>
    <row r="4181" spans="1:6" ht="15" customHeight="1">
      <c r="A4181" s="19" t="s">
        <v>331</v>
      </c>
      <c r="B4181" s="19"/>
      <c r="C4181" s="19"/>
      <c r="D4181" s="19"/>
      <c r="E4181" s="19"/>
      <c r="F4181" s="19"/>
    </row>
    <row r="4182" spans="1:6" ht="15" customHeight="1">
      <c r="A4182" s="19" t="s">
        <v>235</v>
      </c>
      <c r="B4182" s="19"/>
      <c r="C4182" s="19"/>
      <c r="D4182" s="19"/>
      <c r="E4182" s="19"/>
      <c r="F4182" s="19"/>
    </row>
    <row r="4183" spans="1:6" ht="15" customHeight="1">
      <c r="A4183" s="19" t="s">
        <v>236</v>
      </c>
      <c r="B4183" s="19"/>
      <c r="C4183" s="19"/>
      <c r="D4183" s="19"/>
      <c r="E4183" s="19"/>
      <c r="F4183" s="19"/>
    </row>
    <row r="4184" spans="1:6" ht="15" customHeight="1">
      <c r="A4184" s="19" t="s">
        <v>295</v>
      </c>
      <c r="B4184" s="19"/>
      <c r="C4184" s="19"/>
      <c r="D4184" s="19"/>
      <c r="E4184" s="19"/>
      <c r="F4184" s="19"/>
    </row>
    <row r="4185" spans="1:6" ht="15" customHeight="1">
      <c r="A4185" s="19" t="s">
        <v>296</v>
      </c>
      <c r="B4185" s="19"/>
      <c r="C4185" s="19"/>
      <c r="D4185" s="19"/>
      <c r="E4185" s="19"/>
      <c r="F4185" s="19"/>
    </row>
    <row r="4186" spans="1:6" ht="15" customHeight="1">
      <c r="A4186" s="19" t="s">
        <v>237</v>
      </c>
      <c r="B4186" s="19"/>
      <c r="C4186" s="19"/>
      <c r="D4186" s="19"/>
      <c r="E4186" s="19"/>
      <c r="F4186" s="19"/>
    </row>
    <row r="4187" spans="1:6" ht="15" customHeight="1">
      <c r="A4187" s="19" t="s">
        <v>238</v>
      </c>
      <c r="B4187" s="19"/>
      <c r="C4187" s="19"/>
      <c r="D4187" s="19"/>
      <c r="E4187" s="19"/>
      <c r="F4187" s="19"/>
    </row>
    <row r="4188" spans="1:6" ht="15" customHeight="1">
      <c r="A4188" s="19" t="s">
        <v>205</v>
      </c>
      <c r="B4188" s="19"/>
      <c r="C4188" s="19"/>
      <c r="D4188" s="19"/>
      <c r="E4188" s="19"/>
      <c r="F4188" s="19"/>
    </row>
    <row r="4189" spans="1:6" ht="15" customHeight="1">
      <c r="A4189" s="19" t="s">
        <v>209</v>
      </c>
      <c r="B4189" s="19"/>
      <c r="C4189" s="19"/>
      <c r="D4189" s="19"/>
      <c r="E4189" s="19"/>
      <c r="F4189" s="19"/>
    </row>
    <row r="4190" spans="1:6" ht="15" customHeight="1">
      <c r="A4190" s="19" t="s">
        <v>211</v>
      </c>
      <c r="B4190" s="19"/>
      <c r="C4190" s="19"/>
      <c r="D4190" s="19"/>
      <c r="E4190" s="19"/>
      <c r="F4190" s="19"/>
    </row>
    <row r="4191" spans="1:6" ht="15" customHeight="1">
      <c r="A4191" s="19" t="s">
        <v>430</v>
      </c>
      <c r="B4191" s="19"/>
      <c r="C4191" s="19"/>
      <c r="D4191" s="19"/>
      <c r="E4191" s="19"/>
      <c r="F4191" s="19"/>
    </row>
    <row r="4192" spans="1:6" ht="15" customHeight="1">
      <c r="A4192" s="19" t="s">
        <v>332</v>
      </c>
      <c r="B4192" s="19"/>
      <c r="C4192" s="19"/>
      <c r="D4192" s="19"/>
      <c r="E4192" s="19"/>
      <c r="F4192" s="19"/>
    </row>
    <row r="4193" spans="1:6" ht="15" customHeight="1">
      <c r="A4193" s="19" t="s">
        <v>958</v>
      </c>
      <c r="B4193" s="19"/>
      <c r="C4193" s="19"/>
      <c r="D4193" s="19"/>
      <c r="E4193" s="19"/>
      <c r="F4193" s="19"/>
    </row>
    <row r="4194" spans="1:6" ht="15" customHeight="1">
      <c r="A4194" s="19" t="s">
        <v>959</v>
      </c>
      <c r="B4194" s="19"/>
      <c r="C4194" s="19"/>
      <c r="D4194" s="19"/>
      <c r="E4194" s="19"/>
      <c r="F4194" s="19"/>
    </row>
    <row r="4195" spans="1:6" ht="15" customHeight="1">
      <c r="A4195" s="19" t="s">
        <v>335</v>
      </c>
      <c r="B4195" s="19"/>
      <c r="C4195" s="19"/>
      <c r="D4195" s="19"/>
      <c r="E4195" s="19"/>
      <c r="F4195" s="19"/>
    </row>
    <row r="4196" spans="1:6" ht="15" customHeight="1">
      <c r="A4196" s="19" t="s">
        <v>960</v>
      </c>
      <c r="B4196" s="19"/>
      <c r="C4196" s="19"/>
      <c r="D4196" s="19"/>
      <c r="E4196" s="19"/>
      <c r="F4196" s="19"/>
    </row>
    <row r="4197" spans="1:6" ht="15" customHeight="1">
      <c r="A4197" s="19" t="s">
        <v>144</v>
      </c>
      <c r="B4197" s="19"/>
      <c r="C4197" s="19"/>
      <c r="D4197" s="19"/>
      <c r="E4197" s="19"/>
      <c r="F4197" s="19"/>
    </row>
    <row r="4198" spans="1:6" ht="15" customHeight="1">
      <c r="A4198" s="19" t="s">
        <v>222</v>
      </c>
      <c r="B4198" s="19"/>
      <c r="C4198" s="19"/>
      <c r="D4198" s="19"/>
      <c r="E4198" s="19"/>
      <c r="F4198" s="19"/>
    </row>
    <row r="4199" spans="1:6" ht="15" customHeight="1">
      <c r="A4199" s="19" t="s">
        <v>370</v>
      </c>
      <c r="B4199" s="19"/>
      <c r="C4199" s="19"/>
      <c r="D4199" s="19"/>
      <c r="E4199" s="19"/>
      <c r="F4199" s="19"/>
    </row>
    <row r="4200" spans="1:6" ht="15" customHeight="1">
      <c r="A4200" s="19" t="s">
        <v>832</v>
      </c>
      <c r="B4200" s="19"/>
      <c r="C4200" s="19"/>
      <c r="D4200" s="19"/>
      <c r="E4200" s="19"/>
      <c r="F4200" s="19"/>
    </row>
    <row r="4201" spans="1:6" ht="15" customHeight="1">
      <c r="A4201" s="19" t="s">
        <v>938</v>
      </c>
      <c r="B4201" s="19"/>
      <c r="C4201" s="19"/>
      <c r="D4201" s="19"/>
      <c r="E4201" s="19"/>
      <c r="F4201" s="19"/>
    </row>
    <row r="4202" spans="1:6" ht="15" customHeight="1">
      <c r="A4202" s="19" t="s">
        <v>907</v>
      </c>
      <c r="B4202" s="19"/>
      <c r="C4202" s="19"/>
      <c r="D4202" s="19"/>
      <c r="E4202" s="19"/>
      <c r="F4202" s="19"/>
    </row>
    <row r="4203" spans="1:6" ht="15" customHeight="1">
      <c r="A4203" s="19" t="s">
        <v>663</v>
      </c>
      <c r="B4203" s="19"/>
      <c r="C4203" s="19"/>
      <c r="D4203" s="19"/>
      <c r="E4203" s="19"/>
      <c r="F4203" s="19"/>
    </row>
    <row r="4204" spans="1:6" ht="15" customHeight="1">
      <c r="A4204" s="19" t="s">
        <v>359</v>
      </c>
      <c r="B4204" s="19"/>
      <c r="C4204" s="19"/>
      <c r="D4204" s="19"/>
      <c r="E4204" s="19"/>
      <c r="F4204" s="19"/>
    </row>
    <row r="4205" spans="1:6" ht="15" customHeight="1">
      <c r="A4205" s="19" t="s">
        <v>716</v>
      </c>
      <c r="B4205" s="19"/>
      <c r="C4205" s="19"/>
      <c r="D4205" s="19"/>
      <c r="E4205" s="19"/>
      <c r="F4205" s="19"/>
    </row>
    <row r="4206" spans="1:6" ht="15" customHeight="1">
      <c r="A4206" s="19" t="s">
        <v>287</v>
      </c>
      <c r="B4206" s="19"/>
      <c r="C4206" s="19"/>
      <c r="D4206" s="19"/>
      <c r="E4206" s="19"/>
      <c r="F4206" s="19"/>
    </row>
    <row r="4207" spans="1:6" ht="15" customHeight="1">
      <c r="A4207" s="19" t="s">
        <v>382</v>
      </c>
      <c r="B4207" s="19"/>
      <c r="C4207" s="19"/>
      <c r="D4207" s="19"/>
      <c r="E4207" s="19"/>
      <c r="F4207" s="19"/>
    </row>
    <row r="4208" spans="1:6" ht="15" customHeight="1">
      <c r="A4208" s="19" t="s">
        <v>401</v>
      </c>
      <c r="B4208" s="19"/>
      <c r="C4208" s="19"/>
      <c r="D4208" s="19"/>
      <c r="E4208" s="19"/>
      <c r="F4208" s="19"/>
    </row>
    <row r="4209" spans="1:6" ht="15" customHeight="1">
      <c r="A4209" s="19" t="s">
        <v>961</v>
      </c>
      <c r="B4209" s="19"/>
      <c r="C4209" s="19"/>
      <c r="D4209" s="19"/>
      <c r="E4209" s="19"/>
      <c r="F4209" s="19"/>
    </row>
    <row r="4210" spans="1:6" ht="15" customHeight="1">
      <c r="A4210" s="19" t="s">
        <v>962</v>
      </c>
      <c r="B4210" s="19"/>
      <c r="C4210" s="19"/>
      <c r="D4210" s="19"/>
      <c r="E4210" s="19"/>
      <c r="F4210" s="19"/>
    </row>
    <row r="4211" spans="1:6" ht="15" customHeight="1">
      <c r="A4211" s="19" t="s">
        <v>736</v>
      </c>
      <c r="B4211" s="19"/>
      <c r="C4211" s="19"/>
      <c r="D4211" s="19"/>
      <c r="E4211" s="19"/>
      <c r="F4211" s="19"/>
    </row>
    <row r="4212" spans="1:6" ht="15" customHeight="1">
      <c r="A4212" s="19" t="s">
        <v>177</v>
      </c>
      <c r="B4212" s="19"/>
      <c r="C4212" s="19"/>
      <c r="D4212" s="19"/>
      <c r="E4212" s="19"/>
      <c r="F4212" s="19"/>
    </row>
    <row r="4213" spans="1:6" ht="15" customHeight="1">
      <c r="A4213" s="19" t="s">
        <v>179</v>
      </c>
      <c r="B4213" s="19"/>
      <c r="C4213" s="19"/>
      <c r="D4213" s="19"/>
      <c r="E4213" s="19"/>
      <c r="F4213" s="19"/>
    </row>
    <row r="4214" spans="1:6" ht="15" customHeight="1">
      <c r="A4214" s="19" t="s">
        <v>181</v>
      </c>
      <c r="B4214" s="19"/>
      <c r="C4214" s="19"/>
      <c r="D4214" s="19"/>
      <c r="E4214" s="19"/>
      <c r="F4214" s="19"/>
    </row>
    <row r="4215" spans="1:6" ht="15" customHeight="1">
      <c r="A4215" s="19" t="s">
        <v>731</v>
      </c>
      <c r="B4215" s="19"/>
      <c r="C4215" s="19"/>
      <c r="D4215" s="19"/>
      <c r="E4215" s="19"/>
      <c r="F4215" s="19"/>
    </row>
    <row r="4216" spans="1:6" ht="15" customHeight="1">
      <c r="A4216" s="19" t="s">
        <v>185</v>
      </c>
      <c r="B4216" s="19"/>
      <c r="C4216" s="19"/>
      <c r="D4216" s="19"/>
      <c r="E4216" s="19"/>
      <c r="F4216" s="19"/>
    </row>
    <row r="4217" spans="1:6" ht="15" customHeight="1">
      <c r="A4217" s="19" t="s">
        <v>187</v>
      </c>
      <c r="B4217" s="19"/>
      <c r="C4217" s="19"/>
      <c r="D4217" s="19"/>
      <c r="E4217" s="19"/>
      <c r="F4217" s="19"/>
    </row>
    <row r="4218" spans="1:6" ht="15" customHeight="1">
      <c r="A4218" s="19" t="s">
        <v>611</v>
      </c>
      <c r="B4218" s="19"/>
      <c r="C4218" s="19"/>
      <c r="D4218" s="19"/>
      <c r="E4218" s="19"/>
      <c r="F4218" s="19"/>
    </row>
    <row r="4219" spans="1:6" ht="15" customHeight="1">
      <c r="A4219" s="19" t="s">
        <v>612</v>
      </c>
      <c r="B4219" s="19"/>
      <c r="C4219" s="19"/>
      <c r="D4219" s="19"/>
      <c r="E4219" s="19"/>
      <c r="F4219" s="19"/>
    </row>
    <row r="4220" spans="1:6" ht="15" customHeight="1">
      <c r="A4220" s="19" t="s">
        <v>293</v>
      </c>
      <c r="B4220" s="19"/>
      <c r="C4220" s="19"/>
      <c r="D4220" s="19"/>
      <c r="E4220" s="19"/>
      <c r="F4220" s="19"/>
    </row>
    <row r="4221" spans="1:6" ht="15" customHeight="1">
      <c r="A4221" s="19" t="s">
        <v>294</v>
      </c>
      <c r="B4221" s="19"/>
      <c r="C4221" s="19"/>
      <c r="D4221" s="19"/>
      <c r="E4221" s="19"/>
      <c r="F4221" s="19"/>
    </row>
    <row r="4222" spans="1:6" ht="15" customHeight="1">
      <c r="A4222" s="19" t="s">
        <v>235</v>
      </c>
      <c r="B4222" s="19"/>
      <c r="C4222" s="19"/>
      <c r="D4222" s="19"/>
      <c r="E4222" s="19"/>
      <c r="F4222" s="19"/>
    </row>
    <row r="4223" spans="1:6" ht="15" customHeight="1">
      <c r="A4223" s="19" t="s">
        <v>236</v>
      </c>
      <c r="B4223" s="19"/>
      <c r="C4223" s="19"/>
      <c r="D4223" s="19"/>
      <c r="E4223" s="19"/>
      <c r="F4223" s="19"/>
    </row>
    <row r="4224" spans="1:6" ht="15" customHeight="1">
      <c r="A4224" s="19" t="s">
        <v>274</v>
      </c>
      <c r="B4224" s="19"/>
      <c r="C4224" s="19"/>
      <c r="D4224" s="19"/>
      <c r="E4224" s="19"/>
      <c r="F4224" s="19"/>
    </row>
    <row r="4225" spans="1:6" ht="15" customHeight="1">
      <c r="A4225" s="19" t="s">
        <v>275</v>
      </c>
      <c r="B4225" s="19"/>
      <c r="C4225" s="19"/>
      <c r="D4225" s="19"/>
      <c r="E4225" s="19"/>
      <c r="F4225" s="19"/>
    </row>
    <row r="4226" spans="1:6" ht="15" customHeight="1">
      <c r="A4226" s="19" t="s">
        <v>237</v>
      </c>
      <c r="B4226" s="19"/>
      <c r="C4226" s="19"/>
      <c r="D4226" s="19"/>
      <c r="E4226" s="19"/>
      <c r="F4226" s="19"/>
    </row>
    <row r="4227" spans="1:6" ht="15" customHeight="1">
      <c r="A4227" s="19" t="s">
        <v>238</v>
      </c>
      <c r="B4227" s="19"/>
      <c r="C4227" s="19"/>
      <c r="D4227" s="19"/>
      <c r="E4227" s="19"/>
      <c r="F4227" s="19"/>
    </row>
    <row r="4228" spans="1:6" ht="15" customHeight="1">
      <c r="A4228" s="19" t="s">
        <v>205</v>
      </c>
      <c r="B4228" s="19"/>
      <c r="C4228" s="19"/>
      <c r="D4228" s="19"/>
      <c r="E4228" s="19"/>
      <c r="F4228" s="19"/>
    </row>
    <row r="4229" spans="1:6" ht="15" customHeight="1">
      <c r="A4229" s="19" t="s">
        <v>209</v>
      </c>
      <c r="B4229" s="19"/>
      <c r="C4229" s="19"/>
      <c r="D4229" s="19"/>
      <c r="E4229" s="19"/>
      <c r="F4229" s="19"/>
    </row>
    <row r="4230" spans="1:6" ht="15" customHeight="1">
      <c r="A4230" s="19" t="s">
        <v>211</v>
      </c>
      <c r="B4230" s="19"/>
      <c r="C4230" s="19"/>
      <c r="D4230" s="19"/>
      <c r="E4230" s="19"/>
      <c r="F4230" s="19"/>
    </row>
    <row r="4231" spans="1:6" ht="15" customHeight="1">
      <c r="A4231" s="19" t="s">
        <v>260</v>
      </c>
      <c r="B4231" s="19"/>
      <c r="C4231" s="19"/>
      <c r="D4231" s="19"/>
      <c r="E4231" s="19"/>
      <c r="F4231" s="19"/>
    </row>
    <row r="4232" spans="1:6" ht="15" customHeight="1">
      <c r="A4232" s="19" t="s">
        <v>240</v>
      </c>
      <c r="B4232" s="19"/>
      <c r="C4232" s="19"/>
      <c r="D4232" s="19"/>
      <c r="E4232" s="19"/>
      <c r="F4232" s="19"/>
    </row>
    <row r="4233" spans="1:6" ht="15" customHeight="1">
      <c r="A4233" s="19" t="s">
        <v>963</v>
      </c>
      <c r="B4233" s="19"/>
      <c r="C4233" s="19"/>
      <c r="D4233" s="19"/>
      <c r="E4233" s="19"/>
      <c r="F4233" s="19"/>
    </row>
    <row r="4234" spans="1:6" ht="15" customHeight="1">
      <c r="A4234" s="19" t="s">
        <v>964</v>
      </c>
      <c r="B4234" s="19"/>
      <c r="C4234" s="19"/>
      <c r="D4234" s="19"/>
      <c r="E4234" s="19"/>
      <c r="F4234" s="19"/>
    </row>
    <row r="4235" spans="1:6" ht="15" customHeight="1">
      <c r="A4235" s="19" t="s">
        <v>335</v>
      </c>
      <c r="B4235" s="19"/>
      <c r="C4235" s="19"/>
      <c r="D4235" s="19"/>
      <c r="E4235" s="19"/>
      <c r="F4235" s="19"/>
    </row>
    <row r="4236" spans="1:6" ht="15" customHeight="1">
      <c r="A4236" s="19" t="s">
        <v>369</v>
      </c>
      <c r="B4236" s="19"/>
      <c r="C4236" s="19"/>
      <c r="D4236" s="19"/>
      <c r="E4236" s="19"/>
      <c r="F4236" s="19"/>
    </row>
    <row r="4237" spans="1:6" ht="15" customHeight="1">
      <c r="A4237" s="19" t="s">
        <v>144</v>
      </c>
      <c r="B4237" s="19"/>
      <c r="C4237" s="19"/>
      <c r="D4237" s="19"/>
      <c r="E4237" s="19"/>
      <c r="F4237" s="19"/>
    </row>
    <row r="4238" spans="1:6" ht="15" customHeight="1">
      <c r="A4238" s="19" t="s">
        <v>147</v>
      </c>
      <c r="B4238" s="19"/>
      <c r="C4238" s="19"/>
      <c r="D4238" s="19"/>
      <c r="E4238" s="19"/>
      <c r="F4238" s="19"/>
    </row>
    <row r="4239" spans="1:6" ht="15" customHeight="1">
      <c r="A4239" s="19" t="s">
        <v>223</v>
      </c>
      <c r="B4239" s="19"/>
      <c r="C4239" s="19"/>
      <c r="D4239" s="19"/>
      <c r="E4239" s="19"/>
      <c r="F4239" s="19"/>
    </row>
    <row r="4240" spans="1:6" ht="15" customHeight="1">
      <c r="A4240" s="19" t="s">
        <v>832</v>
      </c>
      <c r="B4240" s="19"/>
      <c r="C4240" s="19"/>
      <c r="D4240" s="19"/>
      <c r="E4240" s="19"/>
      <c r="F4240" s="19"/>
    </row>
    <row r="4241" spans="1:6" ht="15" customHeight="1">
      <c r="A4241" s="19" t="s">
        <v>906</v>
      </c>
      <c r="B4241" s="19"/>
      <c r="C4241" s="19"/>
      <c r="D4241" s="19"/>
      <c r="E4241" s="19"/>
      <c r="F4241" s="19"/>
    </row>
    <row r="4242" spans="1:6" ht="15" customHeight="1">
      <c r="A4242" s="19" t="s">
        <v>584</v>
      </c>
      <c r="B4242" s="19"/>
      <c r="C4242" s="19"/>
      <c r="D4242" s="19"/>
      <c r="E4242" s="19"/>
      <c r="F4242" s="19"/>
    </row>
    <row r="4243" spans="1:6" ht="15" customHeight="1">
      <c r="A4243" s="19" t="s">
        <v>480</v>
      </c>
      <c r="B4243" s="19"/>
      <c r="C4243" s="19"/>
      <c r="D4243" s="19"/>
      <c r="E4243" s="19"/>
      <c r="F4243" s="19"/>
    </row>
    <row r="4244" spans="1:6" ht="15" customHeight="1">
      <c r="A4244" s="19" t="s">
        <v>285</v>
      </c>
      <c r="B4244" s="19"/>
      <c r="C4244" s="19"/>
      <c r="D4244" s="19"/>
      <c r="E4244" s="19"/>
      <c r="F4244" s="19"/>
    </row>
    <row r="4245" spans="1:6" ht="15" customHeight="1">
      <c r="A4245" s="19" t="s">
        <v>818</v>
      </c>
      <c r="B4245" s="19"/>
      <c r="C4245" s="19"/>
      <c r="D4245" s="19"/>
      <c r="E4245" s="19"/>
      <c r="F4245" s="19"/>
    </row>
    <row r="4246" spans="1:6" ht="15" customHeight="1">
      <c r="A4246" s="19" t="s">
        <v>287</v>
      </c>
      <c r="B4246" s="19"/>
      <c r="C4246" s="19"/>
      <c r="D4246" s="19"/>
      <c r="E4246" s="19"/>
      <c r="F4246" s="19"/>
    </row>
    <row r="4247" spans="1:6" ht="15" customHeight="1">
      <c r="A4247" s="19" t="s">
        <v>268</v>
      </c>
      <c r="B4247" s="19"/>
      <c r="C4247" s="19"/>
      <c r="D4247" s="19"/>
      <c r="E4247" s="19"/>
      <c r="F4247" s="19"/>
    </row>
    <row r="4248" spans="1:6" ht="15" customHeight="1">
      <c r="A4248" s="19" t="s">
        <v>169</v>
      </c>
      <c r="B4248" s="19"/>
      <c r="C4248" s="19"/>
      <c r="D4248" s="19"/>
      <c r="E4248" s="19"/>
      <c r="F4248" s="19"/>
    </row>
    <row r="4249" spans="1:6" ht="15" customHeight="1">
      <c r="A4249" s="19" t="s">
        <v>965</v>
      </c>
      <c r="B4249" s="19"/>
      <c r="C4249" s="19"/>
      <c r="D4249" s="19"/>
      <c r="E4249" s="19"/>
      <c r="F4249" s="19"/>
    </row>
    <row r="4250" spans="1:6" ht="15" customHeight="1">
      <c r="A4250" s="19" t="s">
        <v>966</v>
      </c>
      <c r="B4250" s="19"/>
      <c r="C4250" s="19"/>
      <c r="D4250" s="19"/>
      <c r="E4250" s="19"/>
      <c r="F4250" s="19"/>
    </row>
    <row r="4251" spans="1:6" ht="15" customHeight="1">
      <c r="A4251" s="19" t="s">
        <v>529</v>
      </c>
      <c r="B4251" s="19"/>
      <c r="C4251" s="19"/>
      <c r="D4251" s="19"/>
      <c r="E4251" s="19"/>
      <c r="F4251" s="19"/>
    </row>
    <row r="4252" spans="1:6" ht="15" customHeight="1">
      <c r="A4252" s="19" t="s">
        <v>730</v>
      </c>
      <c r="B4252" s="19"/>
      <c r="C4252" s="19"/>
      <c r="D4252" s="19"/>
      <c r="E4252" s="19"/>
      <c r="F4252" s="19"/>
    </row>
    <row r="4253" spans="1:6" ht="15" customHeight="1">
      <c r="A4253" s="19" t="s">
        <v>179</v>
      </c>
      <c r="B4253" s="19"/>
      <c r="C4253" s="19"/>
      <c r="D4253" s="19"/>
      <c r="E4253" s="19"/>
      <c r="F4253" s="19"/>
    </row>
    <row r="4254" spans="1:6" ht="15" customHeight="1">
      <c r="A4254" s="19" t="s">
        <v>181</v>
      </c>
      <c r="B4254" s="19"/>
      <c r="C4254" s="19"/>
      <c r="D4254" s="19"/>
      <c r="E4254" s="19"/>
      <c r="F4254" s="19"/>
    </row>
    <row r="4255" spans="1:6" ht="15" customHeight="1">
      <c r="A4255" s="19" t="s">
        <v>645</v>
      </c>
      <c r="B4255" s="19"/>
      <c r="C4255" s="19"/>
      <c r="D4255" s="19"/>
      <c r="E4255" s="19"/>
      <c r="F4255" s="19"/>
    </row>
    <row r="4256" spans="1:6" ht="15" customHeight="1">
      <c r="A4256" s="19" t="s">
        <v>185</v>
      </c>
      <c r="B4256" s="19"/>
      <c r="C4256" s="19"/>
      <c r="D4256" s="19"/>
      <c r="E4256" s="19"/>
      <c r="F4256" s="19"/>
    </row>
    <row r="4257" spans="1:6" ht="15" customHeight="1">
      <c r="A4257" s="19" t="s">
        <v>187</v>
      </c>
      <c r="B4257" s="19"/>
      <c r="C4257" s="19"/>
      <c r="D4257" s="19"/>
      <c r="E4257" s="19"/>
      <c r="F4257" s="19"/>
    </row>
    <row r="4258" spans="1:6" ht="15" customHeight="1">
      <c r="A4258" s="19" t="s">
        <v>611</v>
      </c>
      <c r="B4258" s="19"/>
      <c r="C4258" s="19"/>
      <c r="D4258" s="19"/>
      <c r="E4258" s="19"/>
      <c r="F4258" s="19"/>
    </row>
    <row r="4259" spans="1:6" ht="15" customHeight="1">
      <c r="A4259" s="19" t="s">
        <v>612</v>
      </c>
      <c r="B4259" s="19"/>
      <c r="C4259" s="19"/>
      <c r="D4259" s="19"/>
      <c r="E4259" s="19"/>
      <c r="F4259" s="19"/>
    </row>
    <row r="4260" spans="1:6" ht="15" customHeight="1">
      <c r="A4260" s="19" t="s">
        <v>330</v>
      </c>
      <c r="B4260" s="19"/>
      <c r="C4260" s="19"/>
      <c r="D4260" s="19"/>
      <c r="E4260" s="19"/>
      <c r="F4260" s="19"/>
    </row>
    <row r="4261" spans="1:6" ht="15" customHeight="1">
      <c r="A4261" s="19" t="s">
        <v>331</v>
      </c>
      <c r="B4261" s="19"/>
      <c r="C4261" s="19"/>
      <c r="D4261" s="19"/>
      <c r="E4261" s="19"/>
      <c r="F4261" s="19"/>
    </row>
    <row r="4262" spans="1:6" ht="15" customHeight="1">
      <c r="A4262" s="19" t="s">
        <v>272</v>
      </c>
      <c r="B4262" s="19"/>
      <c r="C4262" s="19"/>
      <c r="D4262" s="19"/>
      <c r="E4262" s="19"/>
      <c r="F4262" s="19"/>
    </row>
    <row r="4263" spans="1:6" ht="15" customHeight="1">
      <c r="A4263" s="19" t="s">
        <v>273</v>
      </c>
      <c r="B4263" s="19"/>
      <c r="C4263" s="19"/>
      <c r="D4263" s="19"/>
      <c r="E4263" s="19"/>
      <c r="F4263" s="19"/>
    </row>
    <row r="4264" spans="1:6" ht="15" customHeight="1">
      <c r="A4264" s="19" t="s">
        <v>274</v>
      </c>
      <c r="B4264" s="19"/>
      <c r="C4264" s="19"/>
      <c r="D4264" s="19"/>
      <c r="E4264" s="19"/>
      <c r="F4264" s="19"/>
    </row>
    <row r="4265" spans="1:6" ht="15" customHeight="1">
      <c r="A4265" s="19" t="s">
        <v>275</v>
      </c>
      <c r="B4265" s="19"/>
      <c r="C4265" s="19"/>
      <c r="D4265" s="19"/>
      <c r="E4265" s="19"/>
      <c r="F4265" s="19"/>
    </row>
    <row r="4266" spans="1:6" ht="15" customHeight="1">
      <c r="A4266" s="19" t="s">
        <v>237</v>
      </c>
      <c r="B4266" s="19"/>
      <c r="C4266" s="19"/>
      <c r="D4266" s="19"/>
      <c r="E4266" s="19"/>
      <c r="F4266" s="19"/>
    </row>
    <row r="4267" spans="1:6" ht="15" customHeight="1">
      <c r="A4267" s="19" t="s">
        <v>238</v>
      </c>
      <c r="B4267" s="19"/>
      <c r="C4267" s="19"/>
      <c r="D4267" s="19"/>
      <c r="E4267" s="19"/>
      <c r="F4267" s="19"/>
    </row>
    <row r="4268" spans="1:6" ht="15" customHeight="1">
      <c r="A4268" s="19" t="s">
        <v>205</v>
      </c>
      <c r="B4268" s="19"/>
      <c r="C4268" s="19"/>
      <c r="D4268" s="19"/>
      <c r="E4268" s="19"/>
      <c r="F4268" s="19"/>
    </row>
    <row r="4269" spans="1:6" ht="15" customHeight="1">
      <c r="A4269" s="19" t="s">
        <v>967</v>
      </c>
      <c r="B4269" s="19"/>
      <c r="C4269" s="19"/>
      <c r="D4269" s="19"/>
      <c r="E4269" s="19"/>
      <c r="F4269" s="19"/>
    </row>
    <row r="4270" spans="1:6" ht="15" customHeight="1">
      <c r="A4270" s="19" t="s">
        <v>209</v>
      </c>
      <c r="B4270" s="19"/>
      <c r="C4270" s="19"/>
      <c r="D4270" s="19"/>
      <c r="E4270" s="19"/>
      <c r="F4270" s="19"/>
    </row>
    <row r="4271" spans="1:6" ht="15" customHeight="1">
      <c r="A4271" s="19" t="s">
        <v>211</v>
      </c>
      <c r="B4271" s="19"/>
      <c r="C4271" s="19"/>
      <c r="D4271" s="19"/>
      <c r="E4271" s="19"/>
      <c r="F4271" s="19"/>
    </row>
    <row r="4272" spans="1:6" ht="15" customHeight="1">
      <c r="A4272" s="19" t="s">
        <v>239</v>
      </c>
      <c r="B4272" s="19"/>
      <c r="C4272" s="19"/>
      <c r="D4272" s="19"/>
      <c r="E4272" s="19"/>
      <c r="F4272" s="19"/>
    </row>
    <row r="4273" spans="1:6" ht="15" customHeight="1">
      <c r="A4273" s="19" t="s">
        <v>548</v>
      </c>
      <c r="B4273" s="19"/>
      <c r="C4273" s="19"/>
      <c r="D4273" s="19"/>
      <c r="E4273" s="19"/>
      <c r="F4273" s="19"/>
    </row>
    <row r="4274" spans="1:6" ht="15" customHeight="1">
      <c r="A4274" s="19" t="s">
        <v>968</v>
      </c>
      <c r="B4274" s="19"/>
      <c r="C4274" s="19"/>
      <c r="D4274" s="19"/>
      <c r="E4274" s="19"/>
      <c r="F4274" s="19"/>
    </row>
    <row r="4275" spans="1:6" ht="15" customHeight="1">
      <c r="A4275" s="19" t="s">
        <v>969</v>
      </c>
      <c r="B4275" s="19"/>
      <c r="C4275" s="19"/>
      <c r="D4275" s="19"/>
      <c r="E4275" s="19"/>
      <c r="F4275" s="19"/>
    </row>
    <row r="4276" spans="1:6" ht="15" customHeight="1">
      <c r="A4276" s="19" t="s">
        <v>220</v>
      </c>
      <c r="B4276" s="19"/>
      <c r="C4276" s="19"/>
      <c r="D4276" s="19"/>
      <c r="E4276" s="19"/>
      <c r="F4276" s="19"/>
    </row>
    <row r="4277" spans="1:6" ht="15" customHeight="1">
      <c r="A4277" s="19" t="s">
        <v>970</v>
      </c>
      <c r="B4277" s="19"/>
      <c r="C4277" s="19"/>
      <c r="D4277" s="19"/>
      <c r="E4277" s="19"/>
      <c r="F4277" s="19"/>
    </row>
    <row r="4278" spans="1:6" ht="15" customHeight="1">
      <c r="A4278" s="19" t="s">
        <v>144</v>
      </c>
      <c r="B4278" s="19"/>
      <c r="C4278" s="19"/>
      <c r="D4278" s="19"/>
      <c r="E4278" s="19"/>
      <c r="F4278" s="19"/>
    </row>
    <row r="4279" spans="1:6" ht="15" customHeight="1">
      <c r="A4279" s="19" t="s">
        <v>245</v>
      </c>
      <c r="B4279" s="19"/>
      <c r="C4279" s="19"/>
      <c r="D4279" s="19"/>
      <c r="E4279" s="19"/>
      <c r="F4279" s="19"/>
    </row>
    <row r="4280" spans="1:6" ht="15" customHeight="1">
      <c r="A4280" s="19" t="s">
        <v>370</v>
      </c>
      <c r="B4280" s="19"/>
      <c r="C4280" s="19"/>
      <c r="D4280" s="19"/>
      <c r="E4280" s="19"/>
      <c r="F4280" s="19"/>
    </row>
    <row r="4281" spans="1:6" ht="15" customHeight="1">
      <c r="A4281" s="19" t="s">
        <v>463</v>
      </c>
      <c r="B4281" s="19"/>
      <c r="C4281" s="19"/>
      <c r="D4281" s="19"/>
      <c r="E4281" s="19"/>
      <c r="F4281" s="19"/>
    </row>
    <row r="4282" spans="1:6" ht="15" customHeight="1">
      <c r="A4282" s="19" t="s">
        <v>971</v>
      </c>
      <c r="B4282" s="19"/>
      <c r="C4282" s="19"/>
      <c r="D4282" s="19"/>
      <c r="E4282" s="19"/>
      <c r="F4282" s="19"/>
    </row>
    <row r="4283" spans="1:6" ht="15" customHeight="1">
      <c r="A4283" s="19" t="s">
        <v>907</v>
      </c>
      <c r="B4283" s="19"/>
      <c r="C4283" s="19"/>
      <c r="D4283" s="19"/>
      <c r="E4283" s="19"/>
      <c r="F4283" s="19"/>
    </row>
    <row r="4284" spans="1:6" ht="15" customHeight="1">
      <c r="A4284" s="19" t="s">
        <v>284</v>
      </c>
      <c r="B4284" s="19"/>
      <c r="C4284" s="19"/>
      <c r="D4284" s="19"/>
      <c r="E4284" s="19"/>
      <c r="F4284" s="19"/>
    </row>
    <row r="4285" spans="1:6" ht="15" customHeight="1">
      <c r="A4285" s="19" t="s">
        <v>585</v>
      </c>
      <c r="B4285" s="19"/>
      <c r="C4285" s="19"/>
      <c r="D4285" s="19"/>
      <c r="E4285" s="19"/>
      <c r="F4285" s="19"/>
    </row>
    <row r="4286" spans="1:6" ht="15" customHeight="1">
      <c r="A4286" s="19" t="s">
        <v>286</v>
      </c>
      <c r="B4286" s="19"/>
      <c r="C4286" s="19"/>
      <c r="D4286" s="19"/>
      <c r="E4286" s="19"/>
      <c r="F4286" s="19"/>
    </row>
    <row r="4287" spans="1:6" ht="15" customHeight="1">
      <c r="A4287" s="19" t="s">
        <v>287</v>
      </c>
      <c r="B4287" s="19"/>
      <c r="C4287" s="19"/>
      <c r="D4287" s="19"/>
      <c r="E4287" s="19"/>
      <c r="F4287" s="19"/>
    </row>
    <row r="4288" spans="1:6" ht="15" customHeight="1">
      <c r="A4288" s="19" t="s">
        <v>228</v>
      </c>
      <c r="B4288" s="19"/>
      <c r="C4288" s="19"/>
      <c r="D4288" s="19"/>
      <c r="E4288" s="19"/>
      <c r="F4288" s="19"/>
    </row>
    <row r="4289" spans="1:6" ht="15" customHeight="1">
      <c r="A4289" s="19" t="s">
        <v>338</v>
      </c>
      <c r="B4289" s="19"/>
      <c r="C4289" s="19"/>
      <c r="D4289" s="19"/>
      <c r="E4289" s="19"/>
      <c r="F4289" s="19"/>
    </row>
    <row r="4290" spans="1:6" ht="15" customHeight="1">
      <c r="A4290" s="19" t="s">
        <v>972</v>
      </c>
      <c r="B4290" s="19"/>
      <c r="C4290" s="19"/>
      <c r="D4290" s="19"/>
      <c r="E4290" s="19"/>
      <c r="F4290" s="19"/>
    </row>
    <row r="4291" spans="1:6" ht="15" customHeight="1">
      <c r="A4291" s="19" t="s">
        <v>973</v>
      </c>
      <c r="B4291" s="19"/>
      <c r="C4291" s="19"/>
      <c r="D4291" s="19"/>
      <c r="E4291" s="19"/>
      <c r="F4291" s="19"/>
    </row>
    <row r="4292" spans="1:6" ht="15" customHeight="1">
      <c r="A4292" s="19" t="s">
        <v>631</v>
      </c>
      <c r="B4292" s="19"/>
      <c r="C4292" s="19"/>
      <c r="D4292" s="19"/>
      <c r="E4292" s="19"/>
      <c r="F4292" s="19"/>
    </row>
    <row r="4293" spans="1:6" ht="15" customHeight="1">
      <c r="A4293" s="19" t="s">
        <v>177</v>
      </c>
      <c r="B4293" s="19"/>
      <c r="C4293" s="19"/>
      <c r="D4293" s="19"/>
      <c r="E4293" s="19"/>
      <c r="F4293" s="19"/>
    </row>
    <row r="4294" spans="1:6" ht="15" customHeight="1">
      <c r="A4294" s="19" t="s">
        <v>179</v>
      </c>
      <c r="B4294" s="19"/>
      <c r="C4294" s="19"/>
      <c r="D4294" s="19"/>
      <c r="E4294" s="19"/>
      <c r="F4294" s="19"/>
    </row>
    <row r="4295" spans="1:6" ht="15" customHeight="1">
      <c r="A4295" s="19" t="s">
        <v>181</v>
      </c>
      <c r="B4295" s="19"/>
      <c r="C4295" s="19"/>
      <c r="D4295" s="19"/>
      <c r="E4295" s="19"/>
      <c r="F4295" s="19"/>
    </row>
    <row r="4296" spans="1:6" ht="15" customHeight="1">
      <c r="A4296" s="19" t="s">
        <v>450</v>
      </c>
      <c r="B4296" s="19"/>
      <c r="C4296" s="19"/>
      <c r="D4296" s="19"/>
      <c r="E4296" s="19"/>
      <c r="F4296" s="19"/>
    </row>
    <row r="4297" spans="1:6" ht="15" customHeight="1">
      <c r="A4297" s="19" t="s">
        <v>185</v>
      </c>
      <c r="B4297" s="19"/>
      <c r="C4297" s="19"/>
      <c r="D4297" s="19"/>
      <c r="E4297" s="19"/>
      <c r="F4297" s="19"/>
    </row>
    <row r="4298" spans="1:6" ht="15" customHeight="1">
      <c r="A4298" s="19" t="s">
        <v>187</v>
      </c>
      <c r="B4298" s="19"/>
      <c r="C4298" s="19"/>
      <c r="D4298" s="19"/>
      <c r="E4298" s="19"/>
      <c r="F4298" s="19"/>
    </row>
    <row r="4299" spans="1:6" ht="15" customHeight="1">
      <c r="A4299" s="19" t="s">
        <v>406</v>
      </c>
      <c r="B4299" s="19"/>
      <c r="C4299" s="19"/>
      <c r="D4299" s="19"/>
      <c r="E4299" s="19"/>
      <c r="F4299" s="19"/>
    </row>
    <row r="4300" spans="1:6" ht="15" customHeight="1">
      <c r="A4300" s="19" t="s">
        <v>407</v>
      </c>
      <c r="B4300" s="19"/>
      <c r="C4300" s="19"/>
      <c r="D4300" s="19"/>
      <c r="E4300" s="19"/>
      <c r="F4300" s="19"/>
    </row>
    <row r="4301" spans="1:6" ht="15" customHeight="1">
      <c r="A4301" s="19" t="s">
        <v>330</v>
      </c>
      <c r="B4301" s="19"/>
      <c r="C4301" s="19"/>
      <c r="D4301" s="19"/>
      <c r="E4301" s="19"/>
      <c r="F4301" s="19"/>
    </row>
    <row r="4302" spans="1:6" ht="15" customHeight="1">
      <c r="A4302" s="19" t="s">
        <v>331</v>
      </c>
      <c r="B4302" s="19"/>
      <c r="C4302" s="19"/>
      <c r="D4302" s="19"/>
      <c r="E4302" s="19"/>
      <c r="F4302" s="19"/>
    </row>
    <row r="4303" spans="1:6" ht="15" customHeight="1">
      <c r="A4303" s="19" t="s">
        <v>195</v>
      </c>
      <c r="B4303" s="19"/>
      <c r="C4303" s="19"/>
      <c r="D4303" s="19"/>
      <c r="E4303" s="19"/>
      <c r="F4303" s="19"/>
    </row>
    <row r="4304" spans="1:6" ht="15" customHeight="1">
      <c r="A4304" s="19" t="s">
        <v>197</v>
      </c>
      <c r="B4304" s="19"/>
      <c r="C4304" s="19"/>
      <c r="D4304" s="19"/>
      <c r="E4304" s="19"/>
      <c r="F4304" s="19"/>
    </row>
    <row r="4305" spans="1:6" ht="15" customHeight="1">
      <c r="A4305" s="19" t="s">
        <v>408</v>
      </c>
      <c r="B4305" s="19"/>
      <c r="C4305" s="19"/>
      <c r="D4305" s="19"/>
      <c r="E4305" s="19"/>
      <c r="F4305" s="19"/>
    </row>
    <row r="4306" spans="1:6" ht="15" customHeight="1">
      <c r="A4306" s="19" t="s">
        <v>409</v>
      </c>
      <c r="B4306" s="19"/>
      <c r="C4306" s="19"/>
      <c r="D4306" s="19"/>
      <c r="E4306" s="19"/>
      <c r="F4306" s="19"/>
    </row>
    <row r="4307" spans="1:6" ht="15" customHeight="1">
      <c r="A4307" s="19" t="s">
        <v>237</v>
      </c>
      <c r="B4307" s="19"/>
      <c r="C4307" s="19"/>
      <c r="D4307" s="19"/>
      <c r="E4307" s="19"/>
      <c r="F4307" s="19"/>
    </row>
    <row r="4308" spans="1:6" ht="15" customHeight="1">
      <c r="A4308" s="19" t="s">
        <v>238</v>
      </c>
      <c r="B4308" s="19"/>
      <c r="C4308" s="19"/>
      <c r="D4308" s="19"/>
      <c r="E4308" s="19"/>
      <c r="F4308" s="19"/>
    </row>
    <row r="4309" spans="1:6" ht="15" customHeight="1">
      <c r="A4309" s="19" t="s">
        <v>205</v>
      </c>
      <c r="B4309" s="19"/>
      <c r="C4309" s="19"/>
      <c r="D4309" s="19"/>
      <c r="E4309" s="19"/>
      <c r="F4309" s="19"/>
    </row>
    <row r="4310" spans="1:6" ht="15" customHeight="1">
      <c r="A4310" s="19" t="s">
        <v>590</v>
      </c>
      <c r="B4310" s="19"/>
      <c r="C4310" s="19"/>
      <c r="D4310" s="19"/>
      <c r="E4310" s="19"/>
      <c r="F4310" s="19"/>
    </row>
    <row r="4311" spans="1:6" ht="15" customHeight="1">
      <c r="A4311" s="19" t="s">
        <v>209</v>
      </c>
      <c r="B4311" s="19"/>
      <c r="C4311" s="19"/>
      <c r="D4311" s="19"/>
      <c r="E4311" s="19"/>
      <c r="F4311" s="19"/>
    </row>
    <row r="4312" spans="1:6" ht="15" customHeight="1">
      <c r="A4312" s="19" t="s">
        <v>211</v>
      </c>
      <c r="B4312" s="19"/>
      <c r="C4312" s="19"/>
      <c r="D4312" s="19"/>
      <c r="E4312" s="19"/>
      <c r="F4312" s="19"/>
    </row>
    <row r="4313" spans="1:6" ht="15" customHeight="1">
      <c r="A4313" s="19" t="s">
        <v>342</v>
      </c>
      <c r="B4313" s="19"/>
      <c r="C4313" s="19"/>
      <c r="D4313" s="19"/>
      <c r="E4313" s="19"/>
      <c r="F4313" s="19"/>
    </row>
    <row r="4314" spans="1:6" ht="15" customHeight="1">
      <c r="A4314" s="19" t="s">
        <v>240</v>
      </c>
      <c r="B4314" s="19"/>
      <c r="C4314" s="19"/>
      <c r="D4314" s="19"/>
      <c r="E4314" s="19"/>
      <c r="F4314" s="19"/>
    </row>
    <row r="4315" spans="1:6" ht="15" customHeight="1">
      <c r="A4315" s="19" t="s">
        <v>974</v>
      </c>
      <c r="B4315" s="19"/>
      <c r="C4315" s="19"/>
      <c r="D4315" s="19"/>
      <c r="E4315" s="19"/>
      <c r="F4315" s="19"/>
    </row>
    <row r="4316" spans="1:6" ht="15" customHeight="1">
      <c r="A4316" s="19" t="s">
        <v>975</v>
      </c>
      <c r="B4316" s="19"/>
      <c r="C4316" s="19"/>
      <c r="D4316" s="19"/>
      <c r="E4316" s="19"/>
      <c r="F4316" s="19"/>
    </row>
    <row r="4317" spans="1:6" ht="15" customHeight="1">
      <c r="A4317" s="19" t="s">
        <v>976</v>
      </c>
      <c r="B4317" s="19"/>
      <c r="C4317" s="19"/>
      <c r="D4317" s="19"/>
      <c r="E4317" s="19"/>
      <c r="F4317" s="19"/>
    </row>
    <row r="4318" spans="1:6" ht="15" customHeight="1">
      <c r="A4318" s="19" t="s">
        <v>977</v>
      </c>
      <c r="B4318" s="19"/>
      <c r="C4318" s="19"/>
      <c r="D4318" s="19"/>
      <c r="E4318" s="19"/>
      <c r="F4318" s="19"/>
    </row>
    <row r="4319" spans="1:6" ht="15" customHeight="1">
      <c r="A4319" s="19" t="s">
        <v>978</v>
      </c>
      <c r="B4319" s="19"/>
      <c r="C4319" s="19"/>
      <c r="D4319" s="19"/>
      <c r="E4319" s="19"/>
      <c r="F4319" s="19"/>
    </row>
    <row r="4320" spans="1:6" ht="15" customHeight="1">
      <c r="A4320" s="19" t="s">
        <v>979</v>
      </c>
      <c r="B4320" s="19"/>
      <c r="C4320" s="19"/>
      <c r="D4320" s="19"/>
      <c r="E4320" s="19"/>
      <c r="F4320" s="19"/>
    </row>
    <row r="4321" spans="1:6" ht="15" customHeight="1">
      <c r="A4321" s="19" t="s">
        <v>980</v>
      </c>
      <c r="B4321" s="19"/>
      <c r="C4321" s="19"/>
      <c r="D4321" s="19"/>
      <c r="E4321" s="19"/>
      <c r="F4321" s="19"/>
    </row>
    <row r="4322" spans="1:6" ht="15" customHeight="1">
      <c r="A4322" s="19" t="s">
        <v>981</v>
      </c>
      <c r="B4322" s="19"/>
      <c r="C4322" s="19"/>
      <c r="D4322" s="19"/>
      <c r="E4322" s="19"/>
      <c r="F4322" s="19"/>
    </row>
    <row r="4323" spans="1:6" ht="15" customHeight="1">
      <c r="A4323" s="19" t="s">
        <v>982</v>
      </c>
      <c r="B4323" s="19"/>
      <c r="C4323" s="19"/>
      <c r="D4323" s="19"/>
      <c r="E4323" s="19"/>
      <c r="F4323" s="19"/>
    </row>
    <row r="4324" spans="1:6" ht="15" customHeight="1">
      <c r="A4324" s="19" t="s">
        <v>983</v>
      </c>
      <c r="B4324" s="19"/>
      <c r="C4324" s="19"/>
      <c r="D4324" s="19"/>
      <c r="E4324" s="19"/>
      <c r="F4324" s="19"/>
    </row>
    <row r="4325" spans="1:6" ht="15" customHeight="1">
      <c r="A4325" s="19" t="s">
        <v>984</v>
      </c>
      <c r="B4325" s="19"/>
      <c r="C4325" s="19"/>
      <c r="D4325" s="19"/>
      <c r="E4325" s="19"/>
      <c r="F4325" s="19"/>
    </row>
    <row r="4326" spans="1:6" ht="15" customHeight="1">
      <c r="A4326" s="19" t="s">
        <v>985</v>
      </c>
      <c r="B4326" s="19"/>
      <c r="C4326" s="19"/>
      <c r="D4326" s="19"/>
      <c r="E4326" s="19"/>
      <c r="F4326" s="19"/>
    </row>
    <row r="4327" spans="1:6" ht="15" customHeight="1">
      <c r="A4327" s="19" t="s">
        <v>986</v>
      </c>
      <c r="B4327" s="19"/>
      <c r="C4327" s="19"/>
      <c r="D4327" s="19"/>
      <c r="E4327" s="19"/>
      <c r="F4327" s="19"/>
    </row>
    <row r="4328" spans="1:6" ht="15" customHeight="1">
      <c r="A4328" s="19" t="s">
        <v>59</v>
      </c>
      <c r="B4328" s="19"/>
      <c r="C4328" s="19"/>
      <c r="D4328" s="19"/>
      <c r="E4328" s="19"/>
      <c r="F4328" s="19"/>
    </row>
    <row r="4329" spans="1:6" ht="15" customHeight="1">
      <c r="A4329" s="19" t="s">
        <v>60</v>
      </c>
      <c r="B4329" s="19"/>
      <c r="C4329" s="19"/>
      <c r="D4329" s="19"/>
      <c r="E4329" s="19"/>
      <c r="F4329" s="19"/>
    </row>
    <row r="4330" spans="1:6" ht="15" customHeight="1">
      <c r="A4330" s="19" t="s">
        <v>61</v>
      </c>
      <c r="B4330" s="19"/>
      <c r="C4330" s="19"/>
      <c r="D4330" s="19"/>
      <c r="E4330" s="19"/>
      <c r="F4330" s="19"/>
    </row>
    <row r="4331" spans="1:6" ht="15" customHeight="1">
      <c r="A4331" s="19" t="s">
        <v>62</v>
      </c>
      <c r="B4331" s="19"/>
      <c r="C4331" s="19"/>
      <c r="D4331" s="19"/>
      <c r="E4331" s="19"/>
      <c r="F4331" s="19"/>
    </row>
    <row r="4332" spans="1:6" ht="15" customHeight="1">
      <c r="A4332" s="19" t="s">
        <v>63</v>
      </c>
      <c r="B4332" s="19"/>
      <c r="C4332" s="19"/>
      <c r="D4332" s="19"/>
      <c r="E4332" s="19"/>
      <c r="F4332" s="19"/>
    </row>
    <row r="4333" spans="1:6" ht="15" customHeight="1">
      <c r="A4333" s="19" t="s">
        <v>64</v>
      </c>
      <c r="B4333" s="19"/>
      <c r="C4333" s="19"/>
      <c r="D4333" s="19"/>
      <c r="E4333" s="19"/>
      <c r="F4333" s="19"/>
    </row>
    <row r="4334" spans="1:6" ht="15" customHeight="1">
      <c r="A4334" s="19" t="s">
        <v>65</v>
      </c>
      <c r="B4334" s="19"/>
      <c r="C4334" s="19"/>
      <c r="D4334" s="19"/>
      <c r="E4334" s="19"/>
      <c r="F4334" s="19"/>
    </row>
    <row r="4335" spans="1:6" ht="15" customHeight="1">
      <c r="A4335" s="19" t="s">
        <v>66</v>
      </c>
      <c r="B4335" s="19"/>
      <c r="C4335" s="19"/>
      <c r="D4335" s="19"/>
      <c r="E4335" s="19"/>
      <c r="F4335" s="19"/>
    </row>
    <row r="4336" spans="1:6" ht="15" customHeight="1">
      <c r="A4336" s="19" t="s">
        <v>67</v>
      </c>
      <c r="B4336" s="19"/>
      <c r="C4336" s="19"/>
      <c r="D4336" s="19"/>
      <c r="E4336" s="19"/>
      <c r="F4336" s="19"/>
    </row>
    <row r="4337" spans="1:6" ht="15" customHeight="1">
      <c r="A4337" s="19" t="s">
        <v>68</v>
      </c>
      <c r="B4337" s="19"/>
      <c r="C4337" s="19"/>
      <c r="D4337" s="19"/>
      <c r="E4337" s="19"/>
      <c r="F4337" s="19"/>
    </row>
    <row r="4338" spans="1:6" ht="15" customHeight="1">
      <c r="A4338" s="19" t="s">
        <v>69</v>
      </c>
      <c r="B4338" s="19"/>
      <c r="C4338" s="19"/>
      <c r="D4338" s="19"/>
      <c r="E4338" s="19"/>
      <c r="F4338" s="19"/>
    </row>
    <row r="4339" spans="1:6" ht="15" customHeight="1">
      <c r="A4339" s="19" t="s">
        <v>70</v>
      </c>
      <c r="B4339" s="19"/>
      <c r="C4339" s="19"/>
      <c r="D4339" s="19"/>
      <c r="E4339" s="19"/>
      <c r="F4339" s="19"/>
    </row>
    <row r="4340" spans="1:6" ht="15" customHeight="1">
      <c r="A4340" s="19" t="s">
        <v>71</v>
      </c>
      <c r="B4340" s="19"/>
      <c r="C4340" s="19"/>
      <c r="D4340" s="19"/>
      <c r="E4340" s="19"/>
      <c r="F4340" s="19"/>
    </row>
    <row r="4341" spans="1:6" ht="15" customHeight="1">
      <c r="A4341" s="19" t="s">
        <v>72</v>
      </c>
      <c r="B4341" s="19"/>
      <c r="C4341" s="19"/>
      <c r="D4341" s="19"/>
      <c r="E4341" s="19"/>
      <c r="F4341" s="19"/>
    </row>
    <row r="4342" spans="1:6" ht="15" customHeight="1">
      <c r="A4342" s="19" t="s">
        <v>73</v>
      </c>
      <c r="B4342" s="19"/>
      <c r="C4342" s="19"/>
      <c r="D4342" s="19"/>
      <c r="E4342" s="19"/>
      <c r="F4342" s="19"/>
    </row>
    <row r="4343" spans="1:6" ht="15" customHeight="1">
      <c r="A4343" s="19" t="s">
        <v>74</v>
      </c>
      <c r="B4343" s="19"/>
      <c r="C4343" s="19"/>
      <c r="D4343" s="19"/>
      <c r="E4343" s="19"/>
      <c r="F4343" s="19"/>
    </row>
    <row r="4344" spans="1:6" ht="15" customHeight="1">
      <c r="A4344" s="19" t="s">
        <v>75</v>
      </c>
      <c r="B4344" s="19"/>
      <c r="C4344" s="19"/>
      <c r="D4344" s="19"/>
      <c r="E4344" s="19"/>
      <c r="F4344" s="19"/>
    </row>
    <row r="4345" spans="1:6" ht="15" customHeight="1">
      <c r="A4345" s="19" t="s">
        <v>76</v>
      </c>
      <c r="B4345" s="19"/>
      <c r="C4345" s="19"/>
      <c r="D4345" s="19"/>
      <c r="E4345" s="19"/>
      <c r="F4345" s="19"/>
    </row>
    <row r="4346" spans="1:6" ht="15" customHeight="1">
      <c r="A4346" s="19" t="s">
        <v>77</v>
      </c>
      <c r="B4346" s="19"/>
      <c r="C4346" s="19"/>
      <c r="D4346" s="19"/>
      <c r="E4346" s="19"/>
      <c r="F4346" s="19"/>
    </row>
    <row r="4347" spans="1:6" ht="15" customHeight="1">
      <c r="A4347" s="19" t="s">
        <v>78</v>
      </c>
      <c r="B4347" s="19"/>
      <c r="C4347" s="19"/>
      <c r="D4347" s="19"/>
      <c r="E4347" s="19"/>
      <c r="F4347" s="19"/>
    </row>
    <row r="4348" spans="1:6" ht="15" customHeight="1">
      <c r="A4348" s="19" t="s">
        <v>79</v>
      </c>
      <c r="B4348" s="19"/>
      <c r="C4348" s="19"/>
      <c r="D4348" s="19"/>
      <c r="E4348" s="19"/>
      <c r="F4348" s="19"/>
    </row>
    <row r="4349" spans="1:6" ht="15" customHeight="1">
      <c r="A4349" s="19" t="s">
        <v>80</v>
      </c>
      <c r="B4349" s="19"/>
      <c r="C4349" s="19"/>
      <c r="D4349" s="19"/>
      <c r="E4349" s="19"/>
      <c r="F4349" s="19"/>
    </row>
    <row r="4350" spans="1:6" ht="15" customHeight="1">
      <c r="A4350" s="19" t="s">
        <v>81</v>
      </c>
      <c r="B4350" s="19"/>
      <c r="C4350" s="19"/>
      <c r="D4350" s="19"/>
      <c r="E4350" s="19"/>
      <c r="F4350" s="19"/>
    </row>
    <row r="4351" spans="1:6" ht="15" customHeight="1">
      <c r="A4351" s="19" t="s">
        <v>82</v>
      </c>
      <c r="B4351" s="19"/>
      <c r="C4351" s="19"/>
      <c r="D4351" s="19"/>
      <c r="E4351" s="19"/>
      <c r="F4351" s="19"/>
    </row>
    <row r="4352" spans="1:6" ht="15" customHeight="1">
      <c r="A4352" s="19" t="s">
        <v>83</v>
      </c>
      <c r="B4352" s="19"/>
      <c r="C4352" s="19"/>
      <c r="D4352" s="19"/>
      <c r="E4352" s="19"/>
      <c r="F4352" s="19"/>
    </row>
    <row r="4353" spans="1:6" ht="15" customHeight="1">
      <c r="A4353" s="19" t="s">
        <v>84</v>
      </c>
      <c r="B4353" s="19"/>
      <c r="C4353" s="19"/>
      <c r="D4353" s="19"/>
      <c r="E4353" s="19"/>
      <c r="F4353" s="19"/>
    </row>
    <row r="4354" spans="1:6" ht="15" customHeight="1">
      <c r="A4354" s="19" t="s">
        <v>85</v>
      </c>
      <c r="B4354" s="19"/>
      <c r="C4354" s="19"/>
      <c r="D4354" s="19"/>
      <c r="E4354" s="19"/>
      <c r="F4354" s="19"/>
    </row>
    <row r="4355" spans="1:6" ht="15" customHeight="1">
      <c r="A4355" s="19" t="s">
        <v>86</v>
      </c>
      <c r="B4355" s="19"/>
      <c r="C4355" s="19"/>
      <c r="D4355" s="19"/>
      <c r="E4355" s="19"/>
      <c r="F4355" s="19"/>
    </row>
    <row r="4356" spans="1:6" ht="15" customHeight="1">
      <c r="A4356" s="19" t="s">
        <v>87</v>
      </c>
      <c r="B4356" s="19"/>
      <c r="C4356" s="19"/>
      <c r="D4356" s="19"/>
      <c r="E4356" s="19"/>
      <c r="F4356" s="19"/>
    </row>
    <row r="4357" spans="1:6" ht="15" customHeight="1">
      <c r="A4357" s="19" t="s">
        <v>88</v>
      </c>
      <c r="B4357" s="19"/>
      <c r="C4357" s="19"/>
      <c r="D4357" s="19"/>
      <c r="E4357" s="19"/>
      <c r="F4357" s="19"/>
    </row>
    <row r="4358" spans="1:6" ht="15" customHeight="1">
      <c r="A4358" s="19" t="s">
        <v>89</v>
      </c>
      <c r="B4358" s="19"/>
      <c r="C4358" s="19"/>
      <c r="D4358" s="19"/>
      <c r="E4358" s="19"/>
      <c r="F4358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3"/>
  <sheetViews>
    <sheetView workbookViewId="0"/>
  </sheetViews>
  <sheetFormatPr defaultColWidth="17.109375" defaultRowHeight="12.75" customHeight="1"/>
  <cols>
    <col min="4" max="4" width="20.5546875" customWidth="1"/>
    <col min="5" max="5" width="21.33203125" customWidth="1"/>
  </cols>
  <sheetData>
    <row r="1" spans="1:6" ht="12" customHeight="1">
      <c r="A1" s="12" t="s">
        <v>990</v>
      </c>
      <c r="B1" s="21" t="s">
        <v>991</v>
      </c>
      <c r="C1" s="17" t="s">
        <v>990</v>
      </c>
      <c r="D1" s="5" t="s">
        <v>992</v>
      </c>
      <c r="E1" s="5"/>
      <c r="F1" s="5"/>
    </row>
    <row r="2" spans="1:6" ht="12" customHeight="1">
      <c r="A2" s="15">
        <v>0</v>
      </c>
      <c r="B2" s="21" t="s">
        <v>993</v>
      </c>
      <c r="C2" s="17">
        <v>0</v>
      </c>
      <c r="D2" s="9" t="s">
        <v>994</v>
      </c>
      <c r="E2" s="9" t="s">
        <v>995</v>
      </c>
      <c r="F2" s="5" t="s">
        <v>996</v>
      </c>
    </row>
    <row r="3" spans="1:6" ht="12" customHeight="1">
      <c r="A3" s="15">
        <v>1</v>
      </c>
      <c r="B3" s="21" t="s">
        <v>997</v>
      </c>
      <c r="C3" s="17">
        <v>1</v>
      </c>
      <c r="D3" s="9" t="s">
        <v>163</v>
      </c>
      <c r="E3" s="9">
        <v>46</v>
      </c>
      <c r="F3" s="5">
        <v>40</v>
      </c>
    </row>
    <row r="4" spans="1:6" ht="12" customHeight="1">
      <c r="A4" s="15">
        <v>2</v>
      </c>
      <c r="B4" s="21" t="s">
        <v>998</v>
      </c>
      <c r="C4" s="17">
        <v>2</v>
      </c>
      <c r="D4" s="9" t="s">
        <v>153</v>
      </c>
      <c r="E4" s="9">
        <v>36</v>
      </c>
      <c r="F4" s="5">
        <v>13</v>
      </c>
    </row>
    <row r="5" spans="1:6" ht="12" customHeight="1">
      <c r="A5" s="15">
        <v>3</v>
      </c>
      <c r="B5" s="21" t="s">
        <v>999</v>
      </c>
      <c r="C5" s="17">
        <v>3</v>
      </c>
      <c r="D5" s="9" t="s">
        <v>159</v>
      </c>
      <c r="E5" s="9">
        <v>0</v>
      </c>
      <c r="F5" s="5">
        <v>31</v>
      </c>
    </row>
    <row r="6" spans="1:6" ht="12" customHeight="1">
      <c r="A6" s="15">
        <v>4</v>
      </c>
      <c r="B6" s="21" t="s">
        <v>1000</v>
      </c>
      <c r="C6" s="17">
        <v>4</v>
      </c>
      <c r="D6" s="9" t="s">
        <v>157</v>
      </c>
      <c r="E6" s="9">
        <v>18</v>
      </c>
      <c r="F6" s="5">
        <v>16</v>
      </c>
    </row>
    <row r="7" spans="1:6" ht="12" customHeight="1">
      <c r="A7" s="15">
        <v>5</v>
      </c>
      <c r="B7" s="21" t="s">
        <v>1001</v>
      </c>
      <c r="C7" s="17">
        <v>5</v>
      </c>
      <c r="D7" s="7"/>
    </row>
    <row r="8" spans="1:6" ht="12" customHeight="1">
      <c r="A8" s="15">
        <v>6</v>
      </c>
      <c r="B8" s="21" t="s">
        <v>1002</v>
      </c>
      <c r="C8" s="17">
        <v>6</v>
      </c>
      <c r="D8" s="18" t="s">
        <v>995</v>
      </c>
      <c r="E8" s="2">
        <v>2</v>
      </c>
    </row>
    <row r="9" spans="1:6" ht="12" customHeight="1">
      <c r="A9" s="15">
        <v>7</v>
      </c>
      <c r="B9" s="21" t="s">
        <v>1003</v>
      </c>
      <c r="C9" s="17">
        <v>7</v>
      </c>
      <c r="D9" s="2" t="s">
        <v>996</v>
      </c>
      <c r="E9" s="2">
        <v>3</v>
      </c>
    </row>
    <row r="10" spans="1:6" ht="12" customHeight="1">
      <c r="A10" s="15">
        <v>8</v>
      </c>
      <c r="B10" s="21" t="s">
        <v>1004</v>
      </c>
      <c r="C10" s="17">
        <v>8</v>
      </c>
    </row>
    <row r="11" spans="1:6" ht="12" customHeight="1">
      <c r="A11" s="15">
        <v>9</v>
      </c>
      <c r="B11" s="21" t="s">
        <v>1005</v>
      </c>
      <c r="C11" s="17">
        <v>9</v>
      </c>
      <c r="D11">
        <v>5</v>
      </c>
      <c r="E11" t="s">
        <v>1006</v>
      </c>
      <c r="F11" s="3">
        <v>5</v>
      </c>
    </row>
    <row r="12" spans="1:6" ht="12" customHeight="1">
      <c r="A12" s="15">
        <v>10</v>
      </c>
      <c r="B12" s="21" t="s">
        <v>1007</v>
      </c>
      <c r="C12" s="17">
        <v>10</v>
      </c>
      <c r="D12">
        <v>4</v>
      </c>
      <c r="E12" t="s">
        <v>1008</v>
      </c>
      <c r="F12" s="3">
        <v>4</v>
      </c>
    </row>
    <row r="13" spans="1:6" ht="12" customHeight="1">
      <c r="A13" s="15">
        <v>11</v>
      </c>
      <c r="B13" s="21" t="s">
        <v>1009</v>
      </c>
      <c r="C13" s="17">
        <v>11</v>
      </c>
      <c r="D13">
        <v>3</v>
      </c>
      <c r="E13" t="s">
        <v>1010</v>
      </c>
      <c r="F13" s="3">
        <v>3</v>
      </c>
    </row>
    <row r="14" spans="1:6" ht="12" customHeight="1">
      <c r="A14" s="15">
        <v>12</v>
      </c>
      <c r="B14" s="21" t="s">
        <v>1011</v>
      </c>
      <c r="C14" s="17">
        <v>12</v>
      </c>
      <c r="D14">
        <v>2</v>
      </c>
      <c r="E14" t="s">
        <v>1012</v>
      </c>
      <c r="F14" s="3">
        <v>2</v>
      </c>
    </row>
    <row r="15" spans="1:6" ht="12" customHeight="1">
      <c r="A15" s="15">
        <v>13</v>
      </c>
      <c r="B15" s="21" t="s">
        <v>1013</v>
      </c>
      <c r="C15" s="17">
        <v>13</v>
      </c>
      <c r="D15">
        <v>1</v>
      </c>
      <c r="E15" t="s">
        <v>1014</v>
      </c>
      <c r="F15" s="3">
        <v>1</v>
      </c>
    </row>
    <row r="16" spans="1:6" ht="12" customHeight="1">
      <c r="A16" s="15">
        <v>14</v>
      </c>
      <c r="B16" s="21" t="s">
        <v>1015</v>
      </c>
      <c r="C16" s="17">
        <v>14</v>
      </c>
      <c r="D16">
        <v>0</v>
      </c>
      <c r="E16" t="s">
        <v>1016</v>
      </c>
      <c r="F16" s="3">
        <v>0</v>
      </c>
    </row>
    <row r="17" spans="1:6" ht="12" customHeight="1">
      <c r="A17" s="15">
        <v>15</v>
      </c>
      <c r="B17" s="21" t="s">
        <v>1017</v>
      </c>
      <c r="C17" s="17">
        <v>15</v>
      </c>
    </row>
    <row r="18" spans="1:6" ht="12" customHeight="1">
      <c r="A18" s="20">
        <v>16</v>
      </c>
      <c r="B18" s="21" t="s">
        <v>1018</v>
      </c>
      <c r="C18" s="10">
        <v>16</v>
      </c>
      <c r="D18">
        <v>5</v>
      </c>
      <c r="E18" t="s">
        <v>1019</v>
      </c>
      <c r="F18" s="3">
        <v>5</v>
      </c>
    </row>
    <row r="19" spans="1:6" ht="12" customHeight="1">
      <c r="A19" s="20">
        <v>17</v>
      </c>
      <c r="B19" s="21" t="s">
        <v>1020</v>
      </c>
      <c r="C19" s="10">
        <v>17</v>
      </c>
      <c r="D19">
        <v>4</v>
      </c>
      <c r="E19" t="s">
        <v>1021</v>
      </c>
      <c r="F19" s="3">
        <v>4</v>
      </c>
    </row>
    <row r="20" spans="1:6" ht="12" customHeight="1">
      <c r="A20" s="20">
        <v>18</v>
      </c>
      <c r="B20" s="21" t="s">
        <v>1022</v>
      </c>
      <c r="C20" s="10">
        <v>18</v>
      </c>
      <c r="D20">
        <v>3</v>
      </c>
      <c r="E20" t="s">
        <v>1023</v>
      </c>
      <c r="F20" s="3">
        <v>3</v>
      </c>
    </row>
    <row r="21" spans="1:6" ht="12" customHeight="1">
      <c r="A21" s="20">
        <v>19</v>
      </c>
      <c r="B21" s="21" t="s">
        <v>1024</v>
      </c>
      <c r="C21" s="10">
        <v>19</v>
      </c>
      <c r="D21">
        <v>2</v>
      </c>
      <c r="E21" t="s">
        <v>1025</v>
      </c>
      <c r="F21" s="3">
        <v>2</v>
      </c>
    </row>
    <row r="22" spans="1:6" ht="13.2">
      <c r="A22" s="20">
        <v>20</v>
      </c>
      <c r="B22" s="21" t="s">
        <v>1026</v>
      </c>
      <c r="C22" s="10">
        <v>20</v>
      </c>
      <c r="D22">
        <v>1</v>
      </c>
      <c r="E22" t="s">
        <v>1027</v>
      </c>
      <c r="F22" s="3">
        <v>1</v>
      </c>
    </row>
    <row r="23" spans="1:6" ht="12" customHeight="1">
      <c r="A23" s="20">
        <v>21</v>
      </c>
      <c r="B23" s="4" t="s">
        <v>1028</v>
      </c>
      <c r="C23" s="10">
        <v>21</v>
      </c>
      <c r="D23">
        <v>0</v>
      </c>
      <c r="E23" t="s">
        <v>1029</v>
      </c>
      <c r="F23" s="3">
        <v>0</v>
      </c>
    </row>
    <row r="24" spans="1:6" ht="12" customHeight="1">
      <c r="A24" s="15">
        <v>22</v>
      </c>
      <c r="B24" s="21" t="s">
        <v>1030</v>
      </c>
      <c r="C24" s="17">
        <v>22</v>
      </c>
      <c r="D24" s="7"/>
      <c r="E24" s="7"/>
      <c r="F24" s="6"/>
    </row>
    <row r="25" spans="1:6" ht="12" customHeight="1">
      <c r="A25" s="15">
        <v>23</v>
      </c>
      <c r="B25" s="21" t="s">
        <v>1031</v>
      </c>
      <c r="C25" s="17">
        <v>23</v>
      </c>
      <c r="D25" s="7">
        <v>1</v>
      </c>
      <c r="E25" s="7" t="s">
        <v>1032</v>
      </c>
      <c r="F25" s="6">
        <v>1</v>
      </c>
    </row>
    <row r="26" spans="1:6" ht="12" customHeight="1">
      <c r="A26" s="15">
        <v>24</v>
      </c>
      <c r="B26" s="21" t="s">
        <v>1033</v>
      </c>
      <c r="C26" s="17">
        <v>24</v>
      </c>
      <c r="D26" s="7">
        <v>2</v>
      </c>
      <c r="E26" s="7" t="s">
        <v>1034</v>
      </c>
      <c r="F26" s="6">
        <v>2</v>
      </c>
    </row>
    <row r="27" spans="1:6" ht="12" customHeight="1">
      <c r="A27" s="15">
        <v>25</v>
      </c>
      <c r="B27" s="21" t="s">
        <v>1035</v>
      </c>
      <c r="C27" s="17">
        <v>25</v>
      </c>
      <c r="D27" s="7">
        <v>3</v>
      </c>
      <c r="E27" s="7" t="s">
        <v>1036</v>
      </c>
      <c r="F27" s="3">
        <v>3</v>
      </c>
    </row>
    <row r="28" spans="1:6" ht="12" customHeight="1">
      <c r="A28" s="15">
        <v>26</v>
      </c>
      <c r="B28" s="21" t="s">
        <v>1037</v>
      </c>
      <c r="C28" s="17">
        <v>26</v>
      </c>
      <c r="D28" s="7"/>
      <c r="E28" s="7"/>
      <c r="F28" s="6"/>
    </row>
    <row r="29" spans="1:6" ht="12" customHeight="1">
      <c r="A29" s="15">
        <v>27</v>
      </c>
      <c r="B29" s="21" t="s">
        <v>1038</v>
      </c>
      <c r="C29" s="17">
        <v>27</v>
      </c>
      <c r="D29" s="7" t="s">
        <v>1039</v>
      </c>
      <c r="E29" s="7" t="s">
        <v>1019</v>
      </c>
      <c r="F29" s="6"/>
    </row>
    <row r="30" spans="1:6" ht="12" customHeight="1">
      <c r="A30" s="15">
        <v>28</v>
      </c>
      <c r="B30" s="21" t="s">
        <v>1040</v>
      </c>
      <c r="C30" s="17">
        <v>28</v>
      </c>
      <c r="D30" s="7" t="s">
        <v>1041</v>
      </c>
      <c r="E30" s="7" t="s">
        <v>1021</v>
      </c>
      <c r="F30" s="7"/>
    </row>
    <row r="31" spans="1:6" ht="12" customHeight="1">
      <c r="A31" s="15">
        <v>29</v>
      </c>
      <c r="B31" s="21" t="s">
        <v>1042</v>
      </c>
      <c r="C31" s="17">
        <v>29</v>
      </c>
      <c r="D31" s="7" t="s">
        <v>1043</v>
      </c>
      <c r="E31" s="7" t="s">
        <v>1023</v>
      </c>
      <c r="F31" s="7"/>
    </row>
    <row r="32" spans="1:6" ht="12" customHeight="1">
      <c r="A32" s="15">
        <v>30</v>
      </c>
      <c r="B32" s="21" t="s">
        <v>1044</v>
      </c>
      <c r="C32" s="17">
        <v>30</v>
      </c>
      <c r="D32" s="7" t="s">
        <v>1045</v>
      </c>
      <c r="E32" s="7" t="s">
        <v>1025</v>
      </c>
    </row>
    <row r="33" spans="1:6" ht="12" customHeight="1">
      <c r="A33" s="15">
        <v>31</v>
      </c>
      <c r="B33" s="21" t="s">
        <v>1046</v>
      </c>
      <c r="C33" s="17">
        <v>31</v>
      </c>
      <c r="D33" s="7" t="s">
        <v>1047</v>
      </c>
      <c r="E33" s="7" t="s">
        <v>1027</v>
      </c>
      <c r="F33" s="7"/>
    </row>
    <row r="34" spans="1:6" ht="12" customHeight="1">
      <c r="A34" s="15">
        <v>32</v>
      </c>
      <c r="B34" s="21" t="s">
        <v>1048</v>
      </c>
      <c r="C34" s="17">
        <v>32</v>
      </c>
      <c r="D34" s="7" t="s">
        <v>1049</v>
      </c>
      <c r="E34" s="7" t="s">
        <v>1029</v>
      </c>
      <c r="F34" s="7"/>
    </row>
    <row r="35" spans="1:6" ht="12" customHeight="1">
      <c r="A35" s="15">
        <v>33</v>
      </c>
      <c r="B35" s="21" t="s">
        <v>1050</v>
      </c>
      <c r="C35" s="17">
        <v>33</v>
      </c>
      <c r="D35" s="7"/>
      <c r="F35" s="7"/>
    </row>
    <row r="36" spans="1:6" ht="12" customHeight="1">
      <c r="A36" s="15">
        <v>34</v>
      </c>
      <c r="B36" s="21" t="s">
        <v>1051</v>
      </c>
      <c r="C36" s="17">
        <v>34</v>
      </c>
      <c r="D36" s="7"/>
      <c r="F36" s="7"/>
    </row>
    <row r="37" spans="1:6" ht="12" customHeight="1">
      <c r="A37" s="15">
        <v>35</v>
      </c>
      <c r="B37" s="21" t="s">
        <v>1052</v>
      </c>
      <c r="C37" s="17">
        <v>35</v>
      </c>
      <c r="D37" s="7"/>
    </row>
    <row r="38" spans="1:6" ht="12" customHeight="1">
      <c r="A38" s="15">
        <v>36</v>
      </c>
      <c r="B38" s="21" t="s">
        <v>1053</v>
      </c>
      <c r="C38" s="17">
        <v>36</v>
      </c>
      <c r="D38" s="7"/>
    </row>
    <row r="39" spans="1:6" ht="12" customHeight="1">
      <c r="A39" s="15">
        <v>37</v>
      </c>
      <c r="B39" s="21" t="s">
        <v>1054</v>
      </c>
      <c r="C39" s="17">
        <v>37</v>
      </c>
      <c r="D39" s="7"/>
    </row>
    <row r="40" spans="1:6" ht="12" customHeight="1">
      <c r="A40" s="15">
        <v>38</v>
      </c>
      <c r="B40" s="21" t="s">
        <v>1055</v>
      </c>
      <c r="C40" s="17">
        <v>38</v>
      </c>
      <c r="D40" s="7"/>
    </row>
    <row r="41" spans="1:6" ht="12" customHeight="1">
      <c r="A41" s="15">
        <v>39</v>
      </c>
      <c r="B41" s="21" t="s">
        <v>1056</v>
      </c>
      <c r="C41" s="17">
        <v>39</v>
      </c>
      <c r="D41" s="7"/>
      <c r="E41" s="7"/>
    </row>
    <row r="42" spans="1:6" ht="12" customHeight="1">
      <c r="A42" s="15">
        <v>40</v>
      </c>
      <c r="B42" s="21" t="s">
        <v>1057</v>
      </c>
      <c r="C42" s="17">
        <v>40</v>
      </c>
      <c r="D42" s="7"/>
      <c r="E42" s="7"/>
    </row>
    <row r="43" spans="1:6" ht="12" customHeight="1">
      <c r="A43" s="7"/>
      <c r="B43" s="16"/>
      <c r="C43" s="6"/>
      <c r="D43" s="7"/>
      <c r="E4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HRF -&gt; DB</vt:lpstr>
      <vt:lpstr>top100-s50v02d1</vt:lpstr>
      <vt:lpstr>Lookup tables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Johan Skoglund</cp:lastModifiedBy>
  <dcterms:modified xsi:type="dcterms:W3CDTF">2012-10-18T21:24:22Z</dcterms:modified>
</cp:coreProperties>
</file>