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x" sheetId="1" r:id="rId4"/>
    <sheet state="visible" name="teams" sheetId="2" r:id="rId5"/>
    <sheet state="visible" name="players" sheetId="3" r:id="rId6"/>
    <sheet state="visible" name="Sheet4" sheetId="4" r:id="rId7"/>
  </sheets>
  <definedNames>
    <definedName name="TIBU">players!$B$69:$B$86</definedName>
    <definedName name="CARI">players!$B$102:$B$118</definedName>
    <definedName name="TIGR">players!$B$2:$B$16</definedName>
    <definedName name="LEON">players!$B$54:$B$68</definedName>
    <definedName name="EQUIPOS">teams!$B$2:$B$9</definedName>
    <definedName name="MAGA">players!$B$37:$B$53</definedName>
    <definedName name="AGUI">players!$B$17:$B$36</definedName>
    <definedName name="BRAV">players!$B$119:$B$134</definedName>
    <definedName name="CARD">players!$B$87:$B$101</definedName>
  </definedNames>
  <calcPr/>
</workbook>
</file>

<file path=xl/sharedStrings.xml><?xml version="1.0" encoding="utf-8"?>
<sst xmlns="http://schemas.openxmlformats.org/spreadsheetml/2006/main" count="818" uniqueCount="255">
  <si>
    <t>BOXSCORE</t>
  </si>
  <si>
    <t>VALOR</t>
  </si>
  <si>
    <t>ID-EQUIPO</t>
  </si>
  <si>
    <t>D-</t>
  </si>
  <si>
    <t>DEFENSIVA</t>
  </si>
  <si>
    <t>NOMBRE</t>
  </si>
  <si>
    <t>ID-JUGADOR</t>
  </si>
  <si>
    <t>H-</t>
  </si>
  <si>
    <t>I-</t>
  </si>
  <si>
    <t>J-</t>
  </si>
  <si>
    <t>K-</t>
  </si>
  <si>
    <t>L-</t>
  </si>
  <si>
    <t>M-</t>
  </si>
  <si>
    <t>N-</t>
  </si>
  <si>
    <t>O-</t>
  </si>
  <si>
    <t>P-</t>
  </si>
  <si>
    <t>ID-TEAM</t>
  </si>
  <si>
    <t>L</t>
  </si>
  <si>
    <t>APERTURAS</t>
  </si>
  <si>
    <t>G-P</t>
  </si>
  <si>
    <t>EFEC</t>
  </si>
  <si>
    <t>IP</t>
  </si>
  <si>
    <t>K</t>
  </si>
  <si>
    <t>WHIP</t>
  </si>
  <si>
    <t>LABEL</t>
  </si>
  <si>
    <t>VISITANTE</t>
  </si>
  <si>
    <t>TIBU</t>
  </si>
  <si>
    <t>EQUIPO</t>
  </si>
  <si>
    <t>HECTOR SANCHEZ</t>
  </si>
  <si>
    <t>1 - 1</t>
  </si>
  <si>
    <t>22-23</t>
  </si>
  <si>
    <t>HOMECLUB</t>
  </si>
  <si>
    <t>AGUI</t>
  </si>
  <si>
    <t>OFENSIVA</t>
  </si>
  <si>
    <t>AVG</t>
  </si>
  <si>
    <t>VB</t>
  </si>
  <si>
    <t>H</t>
  </si>
  <si>
    <t>HR</t>
  </si>
  <si>
    <t>CARRERAS-VISITANTE</t>
  </si>
  <si>
    <t>GERSEL PITRE</t>
  </si>
  <si>
    <t>1-0</t>
  </si>
  <si>
    <t>CARRERAS-HOMECLUB</t>
  </si>
  <si>
    <t>INNING</t>
  </si>
  <si>
    <t>PARTE</t>
  </si>
  <si>
    <t>ALTA</t>
  </si>
  <si>
    <t>STRIKES</t>
  </si>
  <si>
    <t>LINESCORE</t>
  </si>
  <si>
    <t>C</t>
  </si>
  <si>
    <t>E</t>
  </si>
  <si>
    <t>BOLAS</t>
  </si>
  <si>
    <t>OUTS</t>
  </si>
  <si>
    <t>PRIMERA BASE</t>
  </si>
  <si>
    <t>GANADOR</t>
  </si>
  <si>
    <t>PERDEDOR</t>
  </si>
  <si>
    <t>SALVADOR</t>
  </si>
  <si>
    <t>SEGUNDA BASE</t>
  </si>
  <si>
    <t>NOMBRE (0-0)</t>
  </si>
  <si>
    <t>TERCERA BASE</t>
  </si>
  <si>
    <t>ID JUGADOR</t>
  </si>
  <si>
    <t>P-CAMPO</t>
  </si>
  <si>
    <t>BATEO VISITANTE</t>
  </si>
  <si>
    <t>BATEO HOMESCORE</t>
  </si>
  <si>
    <t>PROXIMO BAT 1</t>
  </si>
  <si>
    <t>DANRY VASQUEZ</t>
  </si>
  <si>
    <t>CF</t>
  </si>
  <si>
    <t>BATEADOR 1</t>
  </si>
  <si>
    <t>LORENZO CEDROLA</t>
  </si>
  <si>
    <t>SIMON MUZZIOTI</t>
  </si>
  <si>
    <t>PROXIMO BAT 2</t>
  </si>
  <si>
    <t>LEONARDO REGINATTO</t>
  </si>
  <si>
    <t>BATEADOR 2</t>
  </si>
  <si>
    <t>JACKSON CHOURIO</t>
  </si>
  <si>
    <t>PROXIMO BAT 3</t>
  </si>
  <si>
    <t>JOSE MANUEL BRICEÑO</t>
  </si>
  <si>
    <t>LF</t>
  </si>
  <si>
    <t>BATEADOR 3</t>
  </si>
  <si>
    <t>ANDRES CHAPARRO</t>
  </si>
  <si>
    <t>BATEADOR 4</t>
  </si>
  <si>
    <t>EDGAR BASABE</t>
  </si>
  <si>
    <t>BATEADOR 5</t>
  </si>
  <si>
    <t>EHIRE ADRIANZA</t>
  </si>
  <si>
    <t>YONATHAN PERLAZA</t>
  </si>
  <si>
    <t>BATEADOR 6</t>
  </si>
  <si>
    <t>FRANKLIN BARRETO</t>
  </si>
  <si>
    <t>NIKO HULSIZER</t>
  </si>
  <si>
    <t>BATEADOR 7</t>
  </si>
  <si>
    <t>OSWALDO CABRERA</t>
  </si>
  <si>
    <t>BATEADOR 8</t>
  </si>
  <si>
    <t>ANGEL AGUILAR</t>
  </si>
  <si>
    <t>LUIS CASTRO</t>
  </si>
  <si>
    <t>BATEADOR 9</t>
  </si>
  <si>
    <t>ROBERTO ALVAREZ</t>
  </si>
  <si>
    <t>JOSE ANTONIO SALAS</t>
  </si>
  <si>
    <t>ID</t>
  </si>
  <si>
    <t>CODE</t>
  </si>
  <si>
    <t>NAME</t>
  </si>
  <si>
    <t>FULL NAME</t>
  </si>
  <si>
    <t>TIGR</t>
  </si>
  <si>
    <t>TIGRES</t>
  </si>
  <si>
    <t>TIGRES DE ARAGUA</t>
  </si>
  <si>
    <t>AGUILAS</t>
  </si>
  <si>
    <t>AGUILAS DE ZULIA</t>
  </si>
  <si>
    <t>MAGA</t>
  </si>
  <si>
    <t>MAGALLANES</t>
  </si>
  <si>
    <t>NAVEGANTES DE MAGALLANES</t>
  </si>
  <si>
    <t>LEON</t>
  </si>
  <si>
    <t>LEONES</t>
  </si>
  <si>
    <t>LEONES DEL CARACAS</t>
  </si>
  <si>
    <t>TIBURONES</t>
  </si>
  <si>
    <t>TIBURONES DE LA GUAIRA</t>
  </si>
  <si>
    <t>CARD</t>
  </si>
  <si>
    <t>CARDENALES</t>
  </si>
  <si>
    <t>CARDENALES DE LARA</t>
  </si>
  <si>
    <t>CARI</t>
  </si>
  <si>
    <t>CARIBES</t>
  </si>
  <si>
    <t>CARIBES DE ANZOATEGUI</t>
  </si>
  <si>
    <t>BRAV</t>
  </si>
  <si>
    <t>BRAVOS</t>
  </si>
  <si>
    <t>BRAVOS DE MARGARITA</t>
  </si>
  <si>
    <t>MANO BATEO</t>
  </si>
  <si>
    <t>POSCAMPO</t>
  </si>
  <si>
    <t>AVE</t>
  </si>
  <si>
    <t>LANZADOR</t>
  </si>
  <si>
    <t>BATEADOR</t>
  </si>
  <si>
    <t>PROXIMO1</t>
  </si>
  <si>
    <t>PROXIMO2</t>
  </si>
  <si>
    <t>PROXIMO3</t>
  </si>
  <si>
    <t>B-VISITANTE</t>
  </si>
  <si>
    <t>B-HOMECLUB</t>
  </si>
  <si>
    <t>D</t>
  </si>
  <si>
    <t>JAVIER D ORAZIO</t>
  </si>
  <si>
    <t>LUIS HERNANDEZ</t>
  </si>
  <si>
    <t>JESUS RODRIGUEZ</t>
  </si>
  <si>
    <t>OMAR MARTINEZ</t>
  </si>
  <si>
    <t>JUAN FERNANDEZ</t>
  </si>
  <si>
    <t>SANDY LEON</t>
  </si>
  <si>
    <t>A</t>
  </si>
  <si>
    <t>MICAEL RAMIREZ</t>
  </si>
  <si>
    <t>YORMAN RODRIGUEZ</t>
  </si>
  <si>
    <t>SEBASTIAN RIVERO</t>
  </si>
  <si>
    <t>ALEXI AMARISTA</t>
  </si>
  <si>
    <t>Z</t>
  </si>
  <si>
    <t>2B</t>
  </si>
  <si>
    <t>JESUS CHIRINOS</t>
  </si>
  <si>
    <t>WILSON GARCIA</t>
  </si>
  <si>
    <t>CARLOS RIVERO</t>
  </si>
  <si>
    <t>3B</t>
  </si>
  <si>
    <t>ALBERTI CHAVEZ</t>
  </si>
  <si>
    <t>CHESLOR CUTHBERT</t>
  </si>
  <si>
    <t>EDUARDO TORREALBA</t>
  </si>
  <si>
    <t>JOHAN LOPEZ</t>
  </si>
  <si>
    <t>SS</t>
  </si>
  <si>
    <t>NERWILLIAM CEDEÑO</t>
  </si>
  <si>
    <t>LEOBALDO PIÑA</t>
  </si>
  <si>
    <t>JAHDER AREINAMO</t>
  </si>
  <si>
    <t>YONNY HERNANDEZ</t>
  </si>
  <si>
    <t>CARLOS TOCCI</t>
  </si>
  <si>
    <t>ANGEL REYES</t>
  </si>
  <si>
    <t>KEYBER RODRIGUEZ</t>
  </si>
  <si>
    <t>DANYER SANABRIA</t>
  </si>
  <si>
    <t>JOSE ALBERTO MARTINEZ</t>
  </si>
  <si>
    <t>1B</t>
  </si>
  <si>
    <t>ALEXANDER ROMERO</t>
  </si>
  <si>
    <t>MANUEL MELENDEZ</t>
  </si>
  <si>
    <t>LEOBALDO CABRERA</t>
  </si>
  <si>
    <t>ALEXANDER SUAREZ</t>
  </si>
  <si>
    <t>JOSE ANGEL COLMENARES</t>
  </si>
  <si>
    <t>OSLEIVIS BASABE</t>
  </si>
  <si>
    <t>BRYANT FLETE</t>
  </si>
  <si>
    <t>RF</t>
  </si>
  <si>
    <t>ALBERTH MARTINEZ</t>
  </si>
  <si>
    <t>JOSE COLINA</t>
  </si>
  <si>
    <t>DAVID GARCIA</t>
  </si>
  <si>
    <t>ARTURO NIETO</t>
  </si>
  <si>
    <t>DENNIS ORTEGA</t>
  </si>
  <si>
    <t>VICTOR BERICOTO</t>
  </si>
  <si>
    <t>ANGELO CASTELLANO</t>
  </si>
  <si>
    <t>EDWIN GARCIA</t>
  </si>
  <si>
    <t>JOSE GOMEZ</t>
  </si>
  <si>
    <t>JOSE PERAZA</t>
  </si>
  <si>
    <t>RAYNEL DELGADO</t>
  </si>
  <si>
    <t>RENATO NUÑEZ</t>
  </si>
  <si>
    <t>DIEGO RINCONES</t>
  </si>
  <si>
    <t>ROMER CUADRADO</t>
  </si>
  <si>
    <t>VICTOR ARIAS</t>
  </si>
  <si>
    <t>YORVIS TORREALBA</t>
  </si>
  <si>
    <t>DENNICHER CARRASCO</t>
  </si>
  <si>
    <t>ELIEZER ALFONZO</t>
  </si>
  <si>
    <t>JHONNY PEREDA</t>
  </si>
  <si>
    <t>WILFREDO GIMENEZ</t>
  </si>
  <si>
    <t>CESAR HERNANDEZ</t>
  </si>
  <si>
    <t>ERICK BRITO</t>
  </si>
  <si>
    <t>GABRIEL NORIEGA</t>
  </si>
  <si>
    <t>ISAIAS TEJEDA</t>
  </si>
  <si>
    <t>JOSE RONDON</t>
  </si>
  <si>
    <t>WILFREDO TOVAR</t>
  </si>
  <si>
    <t>ALDREM CORREDOR</t>
  </si>
  <si>
    <t>ALEXANDER PALMA</t>
  </si>
  <si>
    <t>BOBBY BRADLEY</t>
  </si>
  <si>
    <t>ELIO PRADO</t>
  </si>
  <si>
    <t>HARVIN MENDOZA</t>
  </si>
  <si>
    <t>OSWALDO ARCIA</t>
  </si>
  <si>
    <t>FRANCISCO ARCIA</t>
  </si>
  <si>
    <t>CARLOS NARVAEZ</t>
  </si>
  <si>
    <t>HENDRIK CLEMENTINA</t>
  </si>
  <si>
    <t>JOSE SIBRIAN</t>
  </si>
  <si>
    <t>KEINNER PIÑA</t>
  </si>
  <si>
    <t>YOJHAN QUEVEDO</t>
  </si>
  <si>
    <t>CESAR DANIEL IZTURIS</t>
  </si>
  <si>
    <t>EDUARDO GARCIA</t>
  </si>
  <si>
    <t>JECKSSON FLORES</t>
  </si>
  <si>
    <t>JERMAINE PALACIOS</t>
  </si>
  <si>
    <t>LEONEL VALERA</t>
  </si>
  <si>
    <t>PEDRO CASTELLANOS</t>
  </si>
  <si>
    <t>YOEL YANQUI</t>
  </si>
  <si>
    <t>GORKYS HERNANDEZ</t>
  </si>
  <si>
    <t>JUAN TEIXEIRA</t>
  </si>
  <si>
    <t>ROBERT PEREZ JR</t>
  </si>
  <si>
    <t>RICARDO GENOVES</t>
  </si>
  <si>
    <t>TOMAS TELIS</t>
  </si>
  <si>
    <t>RAMON CABRERA</t>
  </si>
  <si>
    <t>KEVIN VICUÑA</t>
  </si>
  <si>
    <t>NIUMAN ROMERO</t>
  </si>
  <si>
    <t>BALBINO FUENMAYOR</t>
  </si>
  <si>
    <t>LUIS SARDIÑAS</t>
  </si>
  <si>
    <t>ANTONIO PIÑERO</t>
  </si>
  <si>
    <t>WILFRED ASTUDILLO</t>
  </si>
  <si>
    <t>JOSE LUIS FERNANDEZ</t>
  </si>
  <si>
    <t>HERLIS RODRIGUEZ</t>
  </si>
  <si>
    <t>ROBERTO CHIRINOS</t>
  </si>
  <si>
    <t>JESUS BUGARIN</t>
  </si>
  <si>
    <t>VICTOR REYES</t>
  </si>
  <si>
    <t>WILLIANS ASTUDILLO</t>
  </si>
  <si>
    <t>EDUARDO DIAZ</t>
  </si>
  <si>
    <t>EDGARDO FERMIN</t>
  </si>
  <si>
    <t>LIZANDRO ESPINOZA</t>
  </si>
  <si>
    <t>ALBERTO GONZALEZ</t>
  </si>
  <si>
    <t>KEVIN MAITAN</t>
  </si>
  <si>
    <t>JOSE A. MARTINEZ</t>
  </si>
  <si>
    <t>RAUL RIVAS</t>
  </si>
  <si>
    <t>BREYVIC VALERA</t>
  </si>
  <si>
    <t>ESNEY CHACON</t>
  </si>
  <si>
    <t>RAMON FLORES</t>
  </si>
  <si>
    <t>MOISES GOMEZ</t>
  </si>
  <si>
    <t>TOMO OTOSAKA</t>
  </si>
  <si>
    <t>JUAN JOSE GRATEROL</t>
  </si>
  <si>
    <t>JASON LOPEZ</t>
  </si>
  <si>
    <t>CARLOS JESUS PEREZ</t>
  </si>
  <si>
    <t>WILSON RAMOS</t>
  </si>
  <si>
    <t>DAVID RODRIGUEZ</t>
  </si>
  <si>
    <t>EDGAR DURAN</t>
  </si>
  <si>
    <t>CA</t>
  </si>
  <si>
    <t>HIT</t>
  </si>
  <si>
    <t>CI</t>
  </si>
  <si>
    <t>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</si>
</sst>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0">
    <font>
      <sz val="10.0"/>
      <color rgb="FF000000"/>
      <name val="Arial"/>
      <scheme val="minor"/>
    </font>
    <font>
      <b/>
      <color theme="1"/>
      <name val="Arial"/>
    </font>
    <font>
      <b/>
      <color rgb="FFF3F3F3"/>
      <name val="Arial"/>
    </font>
    <font>
      <b/>
      <color rgb="FFEFEFEF"/>
      <name val="Arial"/>
    </font>
    <font>
      <color rgb="FFEFEFEF"/>
      <name val="Arial"/>
    </font>
    <font>
      <color theme="1"/>
      <name val="Arial"/>
    </font>
    <font>
      <color rgb="FFF3F3F3"/>
      <name val="Arial"/>
    </font>
    <font>
      <sz val="9.0"/>
      <color theme="1"/>
      <name val="&quot;Google Sans Mono&quot;"/>
    </font>
    <font>
      <b/>
      <color rgb="FF434343"/>
      <name val="Arial"/>
    </font>
    <font>
      <color rgb="FF434343"/>
      <name val="Arial"/>
    </font>
    <font>
      <color rgb="FF666666"/>
      <name val="Arial"/>
    </font>
    <font>
      <sz val="9.0"/>
      <color rgb="FF434343"/>
      <name val="&quot;Google Sans Mono&quot;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Times"/>
    </font>
    <font>
      <sz val="12.0"/>
      <color rgb="FF000000"/>
      <name val="Times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5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6" fillId="2" fontId="5" numFmtId="0" xfId="0" applyAlignment="1" applyBorder="1" applyFill="1" applyFont="1">
      <alignment vertical="bottom"/>
    </xf>
    <xf borderId="3" fillId="2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7" fillId="0" fontId="1" numFmtId="164" xfId="0" applyAlignment="1" applyBorder="1" applyFont="1" applyNumberFormat="1">
      <alignment horizontal="center" vertical="bottom"/>
    </xf>
    <xf borderId="3" fillId="2" fontId="5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right" vertical="bottom"/>
    </xf>
    <xf borderId="7" fillId="0" fontId="5" numFmtId="0" xfId="0" applyAlignment="1" applyBorder="1" applyFont="1">
      <alignment vertical="bottom"/>
    </xf>
    <xf borderId="7" fillId="3" fontId="7" numFmtId="0" xfId="0" applyAlignment="1" applyBorder="1" applyFill="1" applyFont="1">
      <alignment readingOrder="0" vertical="bottom"/>
    </xf>
    <xf borderId="7" fillId="0" fontId="5" numFmtId="0" xfId="0" applyAlignment="1" applyBorder="1" applyFont="1">
      <alignment horizontal="center" vertical="bottom"/>
    </xf>
    <xf borderId="7" fillId="0" fontId="5" numFmtId="2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right" vertical="bottom"/>
    </xf>
    <xf borderId="8" fillId="2" fontId="5" numFmtId="0" xfId="0" applyAlignment="1" applyBorder="1" applyFont="1">
      <alignment vertical="bottom"/>
    </xf>
    <xf borderId="7" fillId="2" fontId="5" numFmtId="0" xfId="0" applyAlignment="1" applyBorder="1" applyFont="1">
      <alignment readingOrder="0" vertical="bottom"/>
    </xf>
    <xf borderId="5" fillId="2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7" fillId="2" fontId="5" numFmtId="0" xfId="0" applyAlignment="1" applyBorder="1" applyFont="1">
      <alignment horizontal="right" readingOrder="0" vertical="bottom"/>
    </xf>
    <xf borderId="9" fillId="2" fontId="5" numFmtId="0" xfId="0" applyAlignment="1" applyBorder="1" applyFont="1">
      <alignment vertical="bottom"/>
    </xf>
    <xf borderId="7" fillId="4" fontId="1" numFmtId="0" xfId="0" applyAlignment="1" applyBorder="1" applyFill="1" applyFont="1">
      <alignment vertical="bottom"/>
    </xf>
    <xf borderId="7" fillId="4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readingOrder="0"/>
    </xf>
    <xf borderId="9" fillId="2" fontId="5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7" fillId="0" fontId="5" numFmtId="0" xfId="0" applyAlignment="1" applyBorder="1" applyFont="1">
      <alignment horizontal="right" vertical="bottom"/>
    </xf>
    <xf borderId="0" fillId="3" fontId="11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0" fillId="0" fontId="17" numFmtId="0" xfId="0" applyAlignment="1" applyFont="1">
      <alignment horizontal="right" vertical="bottom"/>
    </xf>
    <xf borderId="0" fillId="0" fontId="19" numFmtId="0" xfId="0" applyAlignment="1" applyFont="1">
      <alignment readingOrder="0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0" fontId="16" numFmtId="0" xfId="0" applyFont="1"/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88"/>
    <col customWidth="1" min="3" max="3" width="6.5"/>
    <col customWidth="1" min="4" max="4" width="14.25"/>
    <col customWidth="1" min="5" max="5" width="12.5"/>
    <col customWidth="1" min="6" max="6" width="20.75"/>
    <col customWidth="1" min="7" max="7" width="7.38"/>
    <col customWidth="1" min="8" max="9" width="7.0"/>
    <col customWidth="1" min="10" max="10" width="12.25"/>
    <col customWidth="1" min="11" max="11" width="23.13"/>
    <col customWidth="1" min="12" max="12" width="8.63"/>
    <col customWidth="1" min="13" max="13" width="7.38"/>
    <col customWidth="1" min="14" max="14" width="14.63"/>
    <col customWidth="1" min="15" max="15" width="24.0"/>
    <col customWidth="1" min="16" max="16" width="8.63"/>
    <col customWidth="1" min="17" max="17" width="6.38"/>
    <col customWidth="1" min="18" max="18" width="9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1" t="s">
        <v>15</v>
      </c>
      <c r="Q1" s="12" t="s">
        <v>16</v>
      </c>
      <c r="R1" s="13"/>
      <c r="S1" s="14"/>
      <c r="T1" s="14"/>
      <c r="U1" s="14"/>
      <c r="V1" s="14"/>
      <c r="W1" s="14"/>
      <c r="X1" s="14"/>
      <c r="Y1" s="14"/>
      <c r="Z1" s="14"/>
    </row>
    <row r="2">
      <c r="A2" s="15"/>
      <c r="B2" s="16"/>
      <c r="C2" s="14"/>
      <c r="D2" s="17"/>
      <c r="E2" s="18"/>
      <c r="F2" s="18"/>
      <c r="G2" s="19"/>
      <c r="H2" s="20" t="s">
        <v>17</v>
      </c>
      <c r="I2" s="21" t="s">
        <v>18</v>
      </c>
      <c r="J2" s="22" t="s">
        <v>19</v>
      </c>
      <c r="K2" s="23" t="s">
        <v>20</v>
      </c>
      <c r="L2" s="22" t="s">
        <v>21</v>
      </c>
      <c r="M2" s="22" t="s">
        <v>22</v>
      </c>
      <c r="N2" s="22" t="s">
        <v>23</v>
      </c>
      <c r="O2" s="22" t="s">
        <v>24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25</v>
      </c>
      <c r="B3" s="24" t="s">
        <v>26</v>
      </c>
      <c r="C3" s="25">
        <f>IFERROR(__xludf.DUMMYFUNCTION("FILTER(teams!A2:A9,teams!B2:B9=B3)"),5.0)</f>
        <v>5</v>
      </c>
      <c r="D3" s="26" t="s">
        <v>27</v>
      </c>
      <c r="E3" s="26" t="str">
        <f> IF(B9="ALTA",B4,B3)</f>
        <v>AGUI</v>
      </c>
      <c r="F3" s="27" t="s">
        <v>28</v>
      </c>
      <c r="G3" s="25">
        <f>IFERROR(__xludf.DUMMYFUNCTION("FILTER(players!A2:A199,players!B2:B199=F3)"),3412.0)</f>
        <v>3412</v>
      </c>
      <c r="H3" s="28">
        <v>1.0</v>
      </c>
      <c r="I3" s="28">
        <v>1.0</v>
      </c>
      <c r="J3" s="28" t="s">
        <v>29</v>
      </c>
      <c r="K3" s="29">
        <v>2.5</v>
      </c>
      <c r="L3" s="28">
        <v>3.0</v>
      </c>
      <c r="M3" s="28">
        <v>45.0</v>
      </c>
      <c r="N3" s="28">
        <v>5.0</v>
      </c>
      <c r="O3" s="28" t="s">
        <v>30</v>
      </c>
      <c r="P3" s="14"/>
      <c r="Q3" s="30">
        <f>IFERROR(__xludf.DUMMYFUNCTION("FILTER(teams!A2:A9,teams!B2:B9=E3)"),2.0)</f>
        <v>2</v>
      </c>
      <c r="R3" s="14"/>
      <c r="S3" s="14"/>
      <c r="T3" s="14"/>
      <c r="U3" s="14"/>
      <c r="V3" s="14"/>
      <c r="W3" s="14"/>
      <c r="X3" s="14"/>
      <c r="Y3" s="14"/>
      <c r="Z3" s="14"/>
    </row>
    <row r="4">
      <c r="A4" s="31" t="s">
        <v>31</v>
      </c>
      <c r="B4" s="32" t="s">
        <v>32</v>
      </c>
      <c r="C4" s="30">
        <f>IFERROR(__xludf.DUMMYFUNCTION("FILTER(teams!A2:A9,teams!B2:B9=B4)"),2.0)</f>
        <v>2</v>
      </c>
      <c r="D4" s="17"/>
      <c r="E4" s="17"/>
      <c r="F4" s="18"/>
      <c r="G4" s="13"/>
      <c r="H4" s="18"/>
      <c r="I4" s="18"/>
      <c r="J4" s="18"/>
      <c r="K4" s="18"/>
      <c r="L4" s="18"/>
      <c r="M4" s="18"/>
      <c r="N4" s="13"/>
      <c r="O4" s="17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3"/>
      <c r="B5" s="33"/>
      <c r="C5" s="34"/>
      <c r="D5" s="26"/>
      <c r="E5" s="22" t="s">
        <v>33</v>
      </c>
      <c r="F5" s="35" t="s">
        <v>5</v>
      </c>
      <c r="G5" s="13"/>
      <c r="H5" s="20" t="s">
        <v>34</v>
      </c>
      <c r="I5" s="23" t="s">
        <v>35</v>
      </c>
      <c r="J5" s="22" t="s">
        <v>36</v>
      </c>
      <c r="K5" s="22" t="s">
        <v>37</v>
      </c>
      <c r="L5" s="22" t="s">
        <v>22</v>
      </c>
      <c r="M5" s="36"/>
      <c r="N5" s="19"/>
      <c r="O5" s="22" t="s">
        <v>24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7" t="s">
        <v>38</v>
      </c>
      <c r="B6" s="38">
        <v>2.0</v>
      </c>
      <c r="C6" s="34"/>
      <c r="D6" s="26" t="s">
        <v>27</v>
      </c>
      <c r="E6" s="26" t="str">
        <f> IF(B9="ALTA",B3,B4)</f>
        <v>TIBU</v>
      </c>
      <c r="F6" s="27" t="s">
        <v>39</v>
      </c>
      <c r="G6" s="25">
        <f>IFERROR(__xludf.DUMMYFUNCTION("FILTER(players!A2:A199,players!B2:B199=F6)"),10260.0)</f>
        <v>10260</v>
      </c>
      <c r="H6" s="28" t="s">
        <v>40</v>
      </c>
      <c r="I6" s="28">
        <v>3.0</v>
      </c>
      <c r="J6" s="28">
        <v>1.0</v>
      </c>
      <c r="K6" s="28">
        <v>1.0</v>
      </c>
      <c r="L6" s="28">
        <v>1.0</v>
      </c>
      <c r="M6" s="26"/>
      <c r="N6" s="34"/>
      <c r="O6" s="28">
        <v>2022.0</v>
      </c>
      <c r="P6" s="14"/>
      <c r="Q6" s="30">
        <f>IFERROR(__xludf.DUMMYFUNCTION("FILTER(teams!A2:A9,teams!B2:B9=E6)"),5.0)</f>
        <v>5</v>
      </c>
      <c r="R6" s="14"/>
      <c r="S6" s="14"/>
      <c r="T6" s="14"/>
      <c r="U6" s="14"/>
      <c r="V6" s="14"/>
      <c r="W6" s="14"/>
      <c r="X6" s="14"/>
      <c r="Y6" s="14"/>
      <c r="Z6" s="14"/>
    </row>
    <row r="7">
      <c r="A7" s="37" t="s">
        <v>41</v>
      </c>
      <c r="B7" s="38">
        <v>5.0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9" t="s">
        <v>42</v>
      </c>
      <c r="B8" s="38">
        <v>1.0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9" t="s">
        <v>43</v>
      </c>
      <c r="B9" s="32" t="s">
        <v>44</v>
      </c>
      <c r="C9" s="14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3"/>
      <c r="R9" s="14"/>
      <c r="S9" s="14"/>
      <c r="T9" s="14"/>
      <c r="U9" s="14"/>
      <c r="V9" s="14"/>
      <c r="W9" s="14"/>
      <c r="X9" s="14"/>
      <c r="Y9" s="14"/>
      <c r="Z9" s="14"/>
    </row>
    <row r="10">
      <c r="A10" s="39" t="s">
        <v>45</v>
      </c>
      <c r="B10" s="38">
        <v>2.0</v>
      </c>
      <c r="C10" s="34"/>
      <c r="D10" s="40" t="s">
        <v>46</v>
      </c>
      <c r="E10" s="41">
        <v>1.0</v>
      </c>
      <c r="F10" s="41">
        <v>2.0</v>
      </c>
      <c r="G10" s="41">
        <v>3.0</v>
      </c>
      <c r="H10" s="41">
        <v>4.0</v>
      </c>
      <c r="I10" s="41">
        <v>5.0</v>
      </c>
      <c r="J10" s="41">
        <v>6.0</v>
      </c>
      <c r="K10" s="41">
        <v>7.0</v>
      </c>
      <c r="L10" s="41">
        <v>8.0</v>
      </c>
      <c r="M10" s="41">
        <v>9.0</v>
      </c>
      <c r="N10" s="41" t="s">
        <v>47</v>
      </c>
      <c r="O10" s="41" t="s">
        <v>36</v>
      </c>
      <c r="P10" s="41" t="s">
        <v>48</v>
      </c>
      <c r="Q10" s="13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9" t="s">
        <v>49</v>
      </c>
      <c r="B11" s="38">
        <v>2.0</v>
      </c>
      <c r="C11" s="34"/>
      <c r="D11" s="42" t="s">
        <v>25</v>
      </c>
      <c r="E11" s="43">
        <v>0.0</v>
      </c>
      <c r="F11" s="36"/>
      <c r="G11" s="36"/>
      <c r="H11" s="36"/>
      <c r="I11" s="36"/>
      <c r="J11" s="36"/>
      <c r="K11" s="36"/>
      <c r="L11" s="36"/>
      <c r="M11" s="36"/>
      <c r="N11" s="44">
        <v>0.0</v>
      </c>
      <c r="O11" s="28">
        <v>0.0</v>
      </c>
      <c r="P11" s="44">
        <v>0.0</v>
      </c>
      <c r="Q11" s="13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9" t="s">
        <v>50</v>
      </c>
      <c r="B12" s="38">
        <v>0.0</v>
      </c>
      <c r="C12" s="34"/>
      <c r="D12" s="42" t="s">
        <v>31</v>
      </c>
      <c r="E12" s="43">
        <v>0.0</v>
      </c>
      <c r="F12" s="36"/>
      <c r="G12" s="36"/>
      <c r="H12" s="26"/>
      <c r="I12" s="26"/>
      <c r="J12" s="26"/>
      <c r="K12" s="26"/>
      <c r="L12" s="26"/>
      <c r="M12" s="26"/>
      <c r="N12" s="28">
        <f>SUM(E12:M12)</f>
        <v>0</v>
      </c>
      <c r="O12" s="28">
        <v>0.0</v>
      </c>
      <c r="P12" s="28">
        <v>0.0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9" t="s">
        <v>51</v>
      </c>
      <c r="B13" s="45" t="b">
        <v>0</v>
      </c>
      <c r="C13" s="34"/>
      <c r="D13" s="42" t="s">
        <v>52</v>
      </c>
      <c r="E13" s="21" t="s">
        <v>53</v>
      </c>
      <c r="F13" s="21" t="s">
        <v>54</v>
      </c>
      <c r="G13" s="36"/>
      <c r="H13" s="26"/>
      <c r="I13" s="26"/>
      <c r="J13" s="26"/>
      <c r="K13" s="26"/>
      <c r="L13" s="26"/>
      <c r="M13" s="26"/>
      <c r="N13" s="26"/>
      <c r="O13" s="26"/>
      <c r="P13" s="26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9" t="s">
        <v>55</v>
      </c>
      <c r="B14" s="45" t="b">
        <v>0</v>
      </c>
      <c r="C14" s="34"/>
      <c r="D14" s="26" t="s">
        <v>56</v>
      </c>
      <c r="E14" s="26" t="s">
        <v>56</v>
      </c>
      <c r="F14" s="26" t="s">
        <v>56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46" t="s">
        <v>57</v>
      </c>
      <c r="B15" s="45" t="b">
        <v>0</v>
      </c>
      <c r="C15" s="14"/>
      <c r="D15" s="17"/>
      <c r="E15" s="17"/>
      <c r="F15" s="18"/>
      <c r="G15" s="18"/>
      <c r="H15" s="18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34"/>
      <c r="D16" s="26"/>
      <c r="E16" s="21" t="s">
        <v>27</v>
      </c>
      <c r="F16" s="35" t="s">
        <v>5</v>
      </c>
      <c r="G16" s="35" t="s">
        <v>58</v>
      </c>
      <c r="H16" s="47" t="s">
        <v>59</v>
      </c>
      <c r="I16" s="13"/>
      <c r="J16" s="48" t="s">
        <v>60</v>
      </c>
      <c r="K16" s="49" t="s">
        <v>5</v>
      </c>
      <c r="L16" s="50" t="s">
        <v>6</v>
      </c>
      <c r="M16" s="51" t="s">
        <v>27</v>
      </c>
      <c r="N16" s="48" t="s">
        <v>61</v>
      </c>
      <c r="O16" s="49" t="s">
        <v>5</v>
      </c>
      <c r="P16" s="50" t="s">
        <v>6</v>
      </c>
      <c r="Q16" s="52" t="s">
        <v>27</v>
      </c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34"/>
      <c r="D17" s="42" t="s">
        <v>62</v>
      </c>
      <c r="E17" s="53" t="s">
        <v>26</v>
      </c>
      <c r="F17" s="53" t="s">
        <v>63</v>
      </c>
      <c r="G17" s="54">
        <f>IFERROR(__xludf.DUMMYFUNCTION("FILTER(players!A2:A199,players!B2:B199=F17)"),9386.0)</f>
        <v>9386</v>
      </c>
      <c r="H17" s="28" t="s">
        <v>64</v>
      </c>
      <c r="I17" s="13"/>
      <c r="J17" s="50" t="s">
        <v>65</v>
      </c>
      <c r="K17" s="55" t="s">
        <v>66</v>
      </c>
      <c r="L17" s="56">
        <f>IFERROR(__xludf.DUMMYFUNCTION("FILTER(players!A2:A199,players!B2:B199=K17,players!E2:E199=B3)"),10490.0)</f>
        <v>10490</v>
      </c>
      <c r="M17" s="57">
        <f>C3</f>
        <v>5</v>
      </c>
      <c r="N17" s="50" t="s">
        <v>65</v>
      </c>
      <c r="O17" s="55" t="s">
        <v>67</v>
      </c>
      <c r="P17" s="56">
        <f>IFERROR(__xludf.DUMMYFUNCTION("FILTER(players!A2:A199,players!B2:B199=O17,players!E2:E199=B4)"),10286.0)</f>
        <v>10286</v>
      </c>
      <c r="Q17" s="58">
        <f>C4</f>
        <v>2</v>
      </c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34"/>
      <c r="D18" s="42" t="s">
        <v>68</v>
      </c>
      <c r="E18" s="53" t="s">
        <v>26</v>
      </c>
      <c r="F18" s="53" t="s">
        <v>69</v>
      </c>
      <c r="G18" s="59">
        <f>IFERROR(__xludf.DUMMYFUNCTION("FILTER(players!A2:A199,players!B2:B199=F18)"),10017.0)</f>
        <v>10017</v>
      </c>
      <c r="H18" s="28" t="s">
        <v>47</v>
      </c>
      <c r="I18" s="13"/>
      <c r="J18" s="50" t="s">
        <v>70</v>
      </c>
      <c r="K18" s="55" t="s">
        <v>63</v>
      </c>
      <c r="L18" s="56">
        <f>IFERROR(__xludf.DUMMYFUNCTION("FILTER(players!A2:A199,players!B2:B199=K18,players!E2:E199=B3)"),9386.0)</f>
        <v>9386</v>
      </c>
      <c r="M18" s="57">
        <f>C3</f>
        <v>5</v>
      </c>
      <c r="N18" s="50" t="s">
        <v>70</v>
      </c>
      <c r="O18" s="55" t="s">
        <v>71</v>
      </c>
      <c r="P18" s="56">
        <f>IFERROR(__xludf.DUMMYFUNCTION("FILTER(players!A2:A199,players!B2:B199=O18,players!E2:E199=B4)"),10608.0)</f>
        <v>10608</v>
      </c>
      <c r="Q18" s="58">
        <f>C4</f>
        <v>2</v>
      </c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34"/>
      <c r="D19" s="42" t="s">
        <v>72</v>
      </c>
      <c r="E19" s="53" t="s">
        <v>26</v>
      </c>
      <c r="F19" s="53" t="s">
        <v>73</v>
      </c>
      <c r="G19" s="59">
        <f>IFERROR(__xludf.DUMMYFUNCTION("FILTER(players!A2:A199,players!B2:B199=F19)"),7130.0)</f>
        <v>7130</v>
      </c>
      <c r="H19" s="28" t="s">
        <v>74</v>
      </c>
      <c r="I19" s="14"/>
      <c r="J19" s="50" t="s">
        <v>75</v>
      </c>
      <c r="K19" s="55" t="s">
        <v>69</v>
      </c>
      <c r="L19" s="56">
        <f>IFERROR(__xludf.DUMMYFUNCTION("FILTER(players!A2:A199,players!B2:B199=K19,players!E2:E199=B3)"),10017.0)</f>
        <v>10017</v>
      </c>
      <c r="M19" s="57">
        <f>C3</f>
        <v>5</v>
      </c>
      <c r="N19" s="50" t="s">
        <v>75</v>
      </c>
      <c r="O19" s="55" t="s">
        <v>76</v>
      </c>
      <c r="P19" s="56">
        <f>IFERROR(__xludf.DUMMYFUNCTION("FILTER(players!A2:A199,players!B2:B199=O19,players!E2:E199=B4)"),10634.0)</f>
        <v>10634</v>
      </c>
      <c r="Q19" s="58">
        <f>C4</f>
        <v>2</v>
      </c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50" t="s">
        <v>77</v>
      </c>
      <c r="K20" s="55" t="s">
        <v>73</v>
      </c>
      <c r="L20" s="56">
        <f>IFERROR(__xludf.DUMMYFUNCTION("FILTER(players!A2:A199,players!B2:B199=K20,players!E2:E199=B3)"),7130.0)</f>
        <v>7130</v>
      </c>
      <c r="M20" s="60">
        <f>C3</f>
        <v>5</v>
      </c>
      <c r="N20" s="50" t="s">
        <v>77</v>
      </c>
      <c r="O20" s="55" t="s">
        <v>78</v>
      </c>
      <c r="P20" s="56">
        <f>IFERROR(__xludf.DUMMYFUNCTION("FILTER(players!A2:A199,players!B2:B199=O20,players!E2:E199=B4)"),10875.0)</f>
        <v>10875</v>
      </c>
      <c r="Q20" s="58">
        <f>C4</f>
        <v>2</v>
      </c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50" t="s">
        <v>79</v>
      </c>
      <c r="K21" s="55" t="s">
        <v>80</v>
      </c>
      <c r="L21" s="56">
        <f>IFERROR(__xludf.DUMMYFUNCTION("FILTER(players!A2:A199,players!B2:B199=K21,players!E2:E199=B3)"),3264.0)</f>
        <v>3264</v>
      </c>
      <c r="M21" s="57">
        <f>C3</f>
        <v>5</v>
      </c>
      <c r="N21" s="50" t="s">
        <v>79</v>
      </c>
      <c r="O21" s="55" t="s">
        <v>81</v>
      </c>
      <c r="P21" s="56">
        <f>IFERROR(__xludf.DUMMYFUNCTION("FILTER(players!A2:A199,players!B2:B199=O21,players!E2:E199=B4)"),10287.0)</f>
        <v>10287</v>
      </c>
      <c r="Q21" s="58">
        <f>C4</f>
        <v>2</v>
      </c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50" t="s">
        <v>82</v>
      </c>
      <c r="K22" s="55" t="s">
        <v>83</v>
      </c>
      <c r="L22" s="56">
        <f>IFERROR(__xludf.DUMMYFUNCTION("FILTER(players!A2:A199,players!B2:B199=K22,players!E2:E199=B3)"),9524.0)</f>
        <v>9524</v>
      </c>
      <c r="M22" s="57">
        <f>C3</f>
        <v>5</v>
      </c>
      <c r="N22" s="50" t="s">
        <v>82</v>
      </c>
      <c r="O22" s="55" t="s">
        <v>84</v>
      </c>
      <c r="P22" s="56">
        <f>IFERROR(__xludf.DUMMYFUNCTION("FILTER(players!A2:A199,players!B2:B199=O22,players!E2:E199=B4)"),10787.0)</f>
        <v>10787</v>
      </c>
      <c r="Q22" s="58">
        <f>C4</f>
        <v>2</v>
      </c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50" t="s">
        <v>85</v>
      </c>
      <c r="K23" s="55" t="s">
        <v>86</v>
      </c>
      <c r="L23" s="56">
        <f>IFERROR(__xludf.DUMMYFUNCTION("FILTER(players!A2:A199,players!B2:B199=K23,players!E2:E199=B3)"),10661.0)</f>
        <v>10661</v>
      </c>
      <c r="M23" s="57">
        <f>C3</f>
        <v>5</v>
      </c>
      <c r="N23" s="50" t="s">
        <v>85</v>
      </c>
      <c r="O23" s="55" t="s">
        <v>28</v>
      </c>
      <c r="P23" s="56">
        <f>IFERROR(__xludf.DUMMYFUNCTION("FILTER(players!A2:A199,players!B2:B199=O23,players!E2:E199=B4)"),3412.0)</f>
        <v>3412</v>
      </c>
      <c r="Q23" s="58">
        <f>C4</f>
        <v>2</v>
      </c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50" t="s">
        <v>87</v>
      </c>
      <c r="K24" s="55" t="s">
        <v>88</v>
      </c>
      <c r="L24" s="56">
        <f>IFERROR(__xludf.DUMMYFUNCTION("FILTER(players!A2:A199,players!B2:B199=K24,players!E2:E199=B3)"),9337.0)</f>
        <v>9337</v>
      </c>
      <c r="M24" s="57">
        <f>C3</f>
        <v>5</v>
      </c>
      <c r="N24" s="50" t="s">
        <v>87</v>
      </c>
      <c r="O24" s="55" t="s">
        <v>89</v>
      </c>
      <c r="P24" s="56">
        <f>IFERROR(__xludf.DUMMYFUNCTION("FILTER(players!A2:A199,players!B2:B199=O24,players!E2:E199=B4)"),9712.0)</f>
        <v>9712</v>
      </c>
      <c r="Q24" s="58">
        <f>C4</f>
        <v>2</v>
      </c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61"/>
      <c r="C25" s="14"/>
      <c r="D25" s="14"/>
      <c r="E25" s="14"/>
      <c r="F25" s="14"/>
      <c r="G25" s="14"/>
      <c r="H25" s="14"/>
      <c r="I25" s="14"/>
      <c r="J25" s="50" t="s">
        <v>90</v>
      </c>
      <c r="K25" s="55" t="s">
        <v>91</v>
      </c>
      <c r="L25" s="56">
        <f>IFERROR(__xludf.DUMMYFUNCTION("FILTER(players!A2:A199,players!B2:B199=K25,players!E2:E199=B3)"),10699.0)</f>
        <v>10699</v>
      </c>
      <c r="M25" s="57">
        <f>C3</f>
        <v>5</v>
      </c>
      <c r="N25" s="50" t="s">
        <v>90</v>
      </c>
      <c r="O25" s="55" t="s">
        <v>92</v>
      </c>
      <c r="P25" s="56">
        <f>IFERROR(__xludf.DUMMYFUNCTION("FILTER(players!A2:A199,players!B2:B199=O25,players!E2:E199=B4)"),10487.0)</f>
        <v>10487</v>
      </c>
      <c r="Q25" s="58">
        <f>C4</f>
        <v>2</v>
      </c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dataValidations>
    <dataValidation type="list" allowBlank="1" showErrorMessage="1" sqref="F3">
      <formula1>players!$H$2:$H$41</formula1>
    </dataValidation>
    <dataValidation type="list" allowBlank="1" showErrorMessage="1" sqref="B9">
      <formula1>"ALTA,BAJA"</formula1>
    </dataValidation>
    <dataValidation type="list" allowBlank="1" showErrorMessage="1" sqref="F17">
      <formula1>players!$J$2:$J$46</formula1>
    </dataValidation>
    <dataValidation type="list" allowBlank="1" showErrorMessage="1" sqref="O17:O25">
      <formula1>players!$N$2:$N$46</formula1>
    </dataValidation>
    <dataValidation type="list" allowBlank="1" showErrorMessage="1" sqref="K17:K25">
      <formula1>players!$M$2:$M$47</formula1>
    </dataValidation>
    <dataValidation type="list" allowBlank="1" showErrorMessage="1" sqref="B3:B4 E17:E19">
      <formula1>EQUIPOS</formula1>
    </dataValidation>
    <dataValidation type="list" allowBlank="1" showErrorMessage="1" sqref="F18">
      <formula1>players!$K$2:$K$46</formula1>
    </dataValidation>
    <dataValidation type="list" allowBlank="1" showErrorMessage="1" sqref="F6">
      <formula1>players!$I$2:$I$47</formula1>
    </dataValidation>
    <dataValidation type="list" allowBlank="1" showErrorMessage="1" sqref="F19">
      <formula1>players!$L$2:$L$46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93</v>
      </c>
      <c r="B1" s="49" t="s">
        <v>94</v>
      </c>
      <c r="C1" s="49" t="s">
        <v>95</v>
      </c>
      <c r="D1" s="62" t="s">
        <v>96</v>
      </c>
      <c r="E1" s="63"/>
    </row>
    <row r="2">
      <c r="A2" s="64">
        <v>1.0</v>
      </c>
      <c r="B2" s="64" t="s">
        <v>97</v>
      </c>
      <c r="C2" s="64" t="s">
        <v>98</v>
      </c>
      <c r="D2" s="64" t="s">
        <v>99</v>
      </c>
    </row>
    <row r="3">
      <c r="A3" s="64">
        <v>2.0</v>
      </c>
      <c r="B3" s="64" t="s">
        <v>32</v>
      </c>
      <c r="C3" s="64" t="s">
        <v>100</v>
      </c>
      <c r="D3" s="64" t="s">
        <v>101</v>
      </c>
    </row>
    <row r="4">
      <c r="A4" s="64">
        <v>3.0</v>
      </c>
      <c r="B4" s="64" t="s">
        <v>102</v>
      </c>
      <c r="C4" s="64" t="s">
        <v>103</v>
      </c>
      <c r="D4" s="64" t="s">
        <v>104</v>
      </c>
    </row>
    <row r="5">
      <c r="A5" s="64">
        <v>4.0</v>
      </c>
      <c r="B5" s="64" t="s">
        <v>105</v>
      </c>
      <c r="C5" s="64" t="s">
        <v>106</v>
      </c>
      <c r="D5" s="64" t="s">
        <v>107</v>
      </c>
    </row>
    <row r="6">
      <c r="A6" s="64">
        <v>5.0</v>
      </c>
      <c r="B6" s="64" t="s">
        <v>26</v>
      </c>
      <c r="C6" s="64" t="s">
        <v>108</v>
      </c>
      <c r="D6" s="64" t="s">
        <v>109</v>
      </c>
    </row>
    <row r="7">
      <c r="A7" s="64">
        <v>6.0</v>
      </c>
      <c r="B7" s="64" t="s">
        <v>110</v>
      </c>
      <c r="C7" s="64" t="s">
        <v>111</v>
      </c>
      <c r="D7" s="64" t="s">
        <v>112</v>
      </c>
    </row>
    <row r="8">
      <c r="A8" s="64">
        <v>7.0</v>
      </c>
      <c r="B8" s="64" t="s">
        <v>113</v>
      </c>
      <c r="C8" s="64" t="s">
        <v>114</v>
      </c>
      <c r="D8" s="64" t="s">
        <v>115</v>
      </c>
    </row>
    <row r="9">
      <c r="A9" s="64">
        <v>8.0</v>
      </c>
      <c r="B9" s="64" t="s">
        <v>116</v>
      </c>
      <c r="C9" s="64" t="s">
        <v>117</v>
      </c>
      <c r="D9" s="64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</cols>
  <sheetData>
    <row r="1">
      <c r="A1" s="65" t="s">
        <v>93</v>
      </c>
      <c r="B1" s="65" t="s">
        <v>96</v>
      </c>
      <c r="C1" s="66" t="s">
        <v>119</v>
      </c>
      <c r="D1" s="66" t="s">
        <v>120</v>
      </c>
      <c r="E1" s="65" t="s">
        <v>27</v>
      </c>
      <c r="F1" s="65" t="s">
        <v>121</v>
      </c>
      <c r="G1" s="14"/>
      <c r="H1" s="67" t="s">
        <v>122</v>
      </c>
      <c r="I1" s="67" t="s">
        <v>123</v>
      </c>
      <c r="J1" s="67" t="s">
        <v>124</v>
      </c>
      <c r="K1" s="67" t="s">
        <v>125</v>
      </c>
      <c r="L1" s="67" t="s">
        <v>126</v>
      </c>
      <c r="M1" s="68" t="s">
        <v>127</v>
      </c>
      <c r="N1" s="68" t="s">
        <v>128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69">
        <v>10260.0</v>
      </c>
      <c r="B2" s="70" t="s">
        <v>39</v>
      </c>
      <c r="C2" s="70" t="s">
        <v>129</v>
      </c>
      <c r="D2" s="70" t="s">
        <v>47</v>
      </c>
      <c r="E2" s="70" t="s">
        <v>97</v>
      </c>
      <c r="F2" s="69">
        <v>0.25</v>
      </c>
      <c r="G2" s="14"/>
      <c r="H2" s="71" t="str">
        <f>INDIRECT(bx!E3)</f>
        <v>HECTOR SANCHEZ</v>
      </c>
      <c r="I2" s="71" t="str">
        <f>INDIRECT(bx!E6)</f>
        <v>FRANCISCO ARCIA</v>
      </c>
      <c r="J2" s="71" t="str">
        <f>INDIRECT(bx!E17)</f>
        <v>FRANCISCO ARCIA</v>
      </c>
      <c r="K2" s="71" t="str">
        <f>INDIRECT(bx!E18)</f>
        <v>FRANCISCO ARCIA</v>
      </c>
      <c r="L2" s="71" t="str">
        <f>INDIRECT(bx!E19)</f>
        <v>FRANCISCO ARCIA</v>
      </c>
      <c r="M2" s="68" t="str">
        <f>INDIRECT(bx!B3)</f>
        <v>FRANCISCO ARCIA</v>
      </c>
      <c r="N2" s="72" t="str">
        <f>INDIRECT(bx!B4)</f>
        <v>HECTOR SANCHEZ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69">
        <v>10866.0</v>
      </c>
      <c r="B3" s="70" t="s">
        <v>130</v>
      </c>
      <c r="C3" s="70" t="s">
        <v>129</v>
      </c>
      <c r="D3" s="70" t="s">
        <v>47</v>
      </c>
      <c r="E3" s="70" t="s">
        <v>97</v>
      </c>
      <c r="F3" s="69">
        <v>0.0</v>
      </c>
      <c r="G3" s="14"/>
      <c r="H3" s="68" t="s">
        <v>131</v>
      </c>
      <c r="I3" s="68" t="s">
        <v>73</v>
      </c>
      <c r="J3" s="68" t="s">
        <v>73</v>
      </c>
      <c r="K3" s="68" t="s">
        <v>73</v>
      </c>
      <c r="L3" s="68" t="s">
        <v>73</v>
      </c>
      <c r="M3" s="68" t="s">
        <v>73</v>
      </c>
      <c r="N3" s="72" t="s">
        <v>131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69">
        <v>10867.0</v>
      </c>
      <c r="B4" s="70" t="s">
        <v>132</v>
      </c>
      <c r="C4" s="70" t="s">
        <v>129</v>
      </c>
      <c r="D4" s="70" t="s">
        <v>47</v>
      </c>
      <c r="E4" s="70" t="s">
        <v>97</v>
      </c>
      <c r="F4" s="69">
        <v>0.333</v>
      </c>
      <c r="G4" s="14"/>
      <c r="H4" s="68" t="s">
        <v>133</v>
      </c>
      <c r="I4" s="68" t="s">
        <v>134</v>
      </c>
      <c r="J4" s="68" t="s">
        <v>134</v>
      </c>
      <c r="K4" s="68" t="s">
        <v>134</v>
      </c>
      <c r="L4" s="68" t="s">
        <v>134</v>
      </c>
      <c r="M4" s="68" t="s">
        <v>134</v>
      </c>
      <c r="N4" s="72" t="s">
        <v>133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69">
        <v>3547.0</v>
      </c>
      <c r="B5" s="70" t="s">
        <v>135</v>
      </c>
      <c r="C5" s="70" t="s">
        <v>136</v>
      </c>
      <c r="D5" s="70" t="s">
        <v>47</v>
      </c>
      <c r="E5" s="70" t="s">
        <v>97</v>
      </c>
      <c r="F5" s="69">
        <v>0.3</v>
      </c>
      <c r="G5" s="14"/>
      <c r="H5" s="68" t="s">
        <v>76</v>
      </c>
      <c r="I5" s="68" t="s">
        <v>137</v>
      </c>
      <c r="J5" s="68" t="s">
        <v>137</v>
      </c>
      <c r="K5" s="68" t="s">
        <v>137</v>
      </c>
      <c r="L5" s="68" t="s">
        <v>137</v>
      </c>
      <c r="M5" s="68" t="s">
        <v>137</v>
      </c>
      <c r="N5" s="72" t="s">
        <v>76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69">
        <v>10810.0</v>
      </c>
      <c r="B6" s="70" t="s">
        <v>138</v>
      </c>
      <c r="C6" s="70" t="s">
        <v>129</v>
      </c>
      <c r="D6" s="70" t="s">
        <v>47</v>
      </c>
      <c r="E6" s="70" t="s">
        <v>97</v>
      </c>
      <c r="F6" s="69">
        <v>0.5</v>
      </c>
      <c r="G6" s="14"/>
      <c r="H6" s="68" t="s">
        <v>89</v>
      </c>
      <c r="I6" s="68" t="s">
        <v>139</v>
      </c>
      <c r="J6" s="68" t="s">
        <v>139</v>
      </c>
      <c r="K6" s="68" t="s">
        <v>139</v>
      </c>
      <c r="L6" s="68" t="s">
        <v>139</v>
      </c>
      <c r="M6" s="68" t="s">
        <v>139</v>
      </c>
      <c r="N6" s="68" t="s">
        <v>89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69">
        <v>2949.0</v>
      </c>
      <c r="B7" s="70" t="s">
        <v>140</v>
      </c>
      <c r="C7" s="70" t="s">
        <v>141</v>
      </c>
      <c r="D7" s="70" t="s">
        <v>142</v>
      </c>
      <c r="E7" s="70" t="s">
        <v>97</v>
      </c>
      <c r="F7" s="69">
        <v>0.278</v>
      </c>
      <c r="G7" s="14"/>
      <c r="H7" s="68" t="s">
        <v>143</v>
      </c>
      <c r="I7" s="68" t="s">
        <v>144</v>
      </c>
      <c r="J7" s="68" t="s">
        <v>144</v>
      </c>
      <c r="K7" s="68" t="s">
        <v>144</v>
      </c>
      <c r="L7" s="68" t="s">
        <v>144</v>
      </c>
      <c r="M7" s="68" t="s">
        <v>144</v>
      </c>
      <c r="N7" s="68" t="s">
        <v>143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69">
        <v>3536.0</v>
      </c>
      <c r="B8" s="70" t="s">
        <v>145</v>
      </c>
      <c r="C8" s="70" t="s">
        <v>129</v>
      </c>
      <c r="D8" s="70" t="s">
        <v>146</v>
      </c>
      <c r="E8" s="70" t="s">
        <v>97</v>
      </c>
      <c r="F8" s="69">
        <v>0.278</v>
      </c>
      <c r="G8" s="14"/>
      <c r="H8" s="68" t="s">
        <v>92</v>
      </c>
      <c r="I8" s="68" t="s">
        <v>147</v>
      </c>
      <c r="J8" s="68" t="s">
        <v>147</v>
      </c>
      <c r="K8" s="68" t="s">
        <v>147</v>
      </c>
      <c r="L8" s="68" t="s">
        <v>147</v>
      </c>
      <c r="M8" s="68" t="s">
        <v>147</v>
      </c>
      <c r="N8" s="72" t="s">
        <v>92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69">
        <v>10868.0</v>
      </c>
      <c r="B9" s="70" t="s">
        <v>148</v>
      </c>
      <c r="C9" s="70" t="s">
        <v>129</v>
      </c>
      <c r="D9" s="70" t="s">
        <v>146</v>
      </c>
      <c r="E9" s="70" t="s">
        <v>97</v>
      </c>
      <c r="F9" s="69">
        <v>0.133</v>
      </c>
      <c r="G9" s="14"/>
      <c r="H9" s="68" t="s">
        <v>149</v>
      </c>
      <c r="I9" s="68" t="s">
        <v>88</v>
      </c>
      <c r="J9" s="68" t="s">
        <v>88</v>
      </c>
      <c r="K9" s="68" t="s">
        <v>88</v>
      </c>
      <c r="L9" s="68" t="s">
        <v>88</v>
      </c>
      <c r="M9" s="68" t="s">
        <v>88</v>
      </c>
      <c r="N9" s="72" t="s">
        <v>149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69">
        <v>10811.0</v>
      </c>
      <c r="B10" s="70" t="s">
        <v>150</v>
      </c>
      <c r="C10" s="70" t="s">
        <v>129</v>
      </c>
      <c r="D10" s="70" t="s">
        <v>151</v>
      </c>
      <c r="E10" s="70" t="s">
        <v>97</v>
      </c>
      <c r="F10" s="69">
        <v>0.333</v>
      </c>
      <c r="G10" s="14"/>
      <c r="H10" s="68" t="s">
        <v>152</v>
      </c>
      <c r="I10" s="68" t="s">
        <v>83</v>
      </c>
      <c r="J10" s="68" t="s">
        <v>83</v>
      </c>
      <c r="K10" s="68" t="s">
        <v>83</v>
      </c>
      <c r="L10" s="68" t="s">
        <v>83</v>
      </c>
      <c r="M10" s="68" t="s">
        <v>83</v>
      </c>
      <c r="N10" s="72" t="s">
        <v>152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69">
        <v>6816.0</v>
      </c>
      <c r="B11" s="70" t="s">
        <v>153</v>
      </c>
      <c r="C11" s="70" t="s">
        <v>129</v>
      </c>
      <c r="D11" s="70" t="s">
        <v>146</v>
      </c>
      <c r="E11" s="70" t="s">
        <v>97</v>
      </c>
      <c r="F11" s="69">
        <v>0.286</v>
      </c>
      <c r="G11" s="14"/>
      <c r="H11" s="68" t="s">
        <v>67</v>
      </c>
      <c r="I11" s="68" t="s">
        <v>154</v>
      </c>
      <c r="J11" s="68" t="s">
        <v>154</v>
      </c>
      <c r="K11" s="68" t="s">
        <v>154</v>
      </c>
      <c r="L11" s="68" t="s">
        <v>154</v>
      </c>
      <c r="M11" s="68" t="s">
        <v>154</v>
      </c>
      <c r="N11" s="72" t="s">
        <v>67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69">
        <v>10138.0</v>
      </c>
      <c r="B12" s="70" t="s">
        <v>155</v>
      </c>
      <c r="C12" s="70" t="s">
        <v>136</v>
      </c>
      <c r="D12" s="70" t="s">
        <v>151</v>
      </c>
      <c r="E12" s="70" t="s">
        <v>97</v>
      </c>
      <c r="F12" s="69">
        <v>0.048</v>
      </c>
      <c r="G12" s="14"/>
      <c r="H12" s="68" t="s">
        <v>81</v>
      </c>
      <c r="I12" s="68" t="s">
        <v>69</v>
      </c>
      <c r="J12" s="68" t="s">
        <v>69</v>
      </c>
      <c r="K12" s="68" t="s">
        <v>69</v>
      </c>
      <c r="L12" s="68" t="s">
        <v>69</v>
      </c>
      <c r="M12" s="68" t="s">
        <v>69</v>
      </c>
      <c r="N12" s="72" t="s">
        <v>81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69">
        <v>9571.0</v>
      </c>
      <c r="B13" s="70" t="s">
        <v>156</v>
      </c>
      <c r="C13" s="70" t="s">
        <v>129</v>
      </c>
      <c r="D13" s="70" t="s">
        <v>64</v>
      </c>
      <c r="E13" s="70" t="s">
        <v>97</v>
      </c>
      <c r="F13" s="69">
        <v>0.091</v>
      </c>
      <c r="G13" s="14"/>
      <c r="H13" s="68" t="s">
        <v>157</v>
      </c>
      <c r="I13" s="68" t="s">
        <v>158</v>
      </c>
      <c r="J13" s="68" t="s">
        <v>158</v>
      </c>
      <c r="K13" s="68" t="s">
        <v>158</v>
      </c>
      <c r="L13" s="68" t="s">
        <v>158</v>
      </c>
      <c r="M13" s="68" t="s">
        <v>158</v>
      </c>
      <c r="N13" s="68" t="s">
        <v>157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69">
        <v>10819.0</v>
      </c>
      <c r="B14" s="70" t="s">
        <v>159</v>
      </c>
      <c r="C14" s="70" t="s">
        <v>141</v>
      </c>
      <c r="D14" s="70" t="s">
        <v>74</v>
      </c>
      <c r="E14" s="70" t="s">
        <v>97</v>
      </c>
      <c r="F14" s="69">
        <v>0.0</v>
      </c>
      <c r="G14" s="14"/>
      <c r="H14" s="68" t="s">
        <v>84</v>
      </c>
      <c r="I14" s="68" t="s">
        <v>86</v>
      </c>
      <c r="J14" s="68" t="s">
        <v>86</v>
      </c>
      <c r="K14" s="68" t="s">
        <v>86</v>
      </c>
      <c r="L14" s="68" t="s">
        <v>86</v>
      </c>
      <c r="M14" s="68" t="s">
        <v>86</v>
      </c>
      <c r="N14" s="68" t="s">
        <v>84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69">
        <v>2988.0</v>
      </c>
      <c r="B15" s="70" t="s">
        <v>160</v>
      </c>
      <c r="C15" s="70" t="s">
        <v>129</v>
      </c>
      <c r="D15" s="70" t="s">
        <v>161</v>
      </c>
      <c r="E15" s="70" t="s">
        <v>97</v>
      </c>
      <c r="F15" s="69">
        <v>0.353</v>
      </c>
      <c r="G15" s="14"/>
      <c r="H15" s="68" t="s">
        <v>162</v>
      </c>
      <c r="I15" s="68" t="s">
        <v>63</v>
      </c>
      <c r="J15" s="68" t="s">
        <v>63</v>
      </c>
      <c r="K15" s="68" t="s">
        <v>63</v>
      </c>
      <c r="L15" s="68" t="s">
        <v>63</v>
      </c>
      <c r="M15" s="68" t="s">
        <v>63</v>
      </c>
      <c r="N15" s="72" t="s">
        <v>162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69">
        <v>10189.0</v>
      </c>
      <c r="B16" s="70" t="s">
        <v>163</v>
      </c>
      <c r="C16" s="70" t="s">
        <v>141</v>
      </c>
      <c r="D16" s="70" t="s">
        <v>74</v>
      </c>
      <c r="E16" s="70" t="s">
        <v>97</v>
      </c>
      <c r="F16" s="69">
        <v>0.0</v>
      </c>
      <c r="G16" s="14"/>
      <c r="H16" s="68" t="s">
        <v>78</v>
      </c>
      <c r="I16" s="68" t="s">
        <v>164</v>
      </c>
      <c r="J16" s="68" t="s">
        <v>164</v>
      </c>
      <c r="K16" s="68" t="s">
        <v>164</v>
      </c>
      <c r="L16" s="68" t="s">
        <v>164</v>
      </c>
      <c r="M16" s="68" t="s">
        <v>164</v>
      </c>
      <c r="N16" s="68" t="s">
        <v>78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69">
        <v>3412.0</v>
      </c>
      <c r="B17" s="70" t="s">
        <v>28</v>
      </c>
      <c r="C17" s="70" t="s">
        <v>136</v>
      </c>
      <c r="D17" s="70" t="s">
        <v>47</v>
      </c>
      <c r="E17" s="70" t="s">
        <v>32</v>
      </c>
      <c r="F17" s="69">
        <v>0.333</v>
      </c>
      <c r="G17" s="14"/>
      <c r="H17" s="72" t="s">
        <v>165</v>
      </c>
      <c r="I17" s="14" t="s">
        <v>80</v>
      </c>
      <c r="J17" s="14" t="s">
        <v>80</v>
      </c>
      <c r="K17" s="14" t="s">
        <v>80</v>
      </c>
      <c r="L17" s="14" t="s">
        <v>80</v>
      </c>
      <c r="M17" s="14" t="s">
        <v>80</v>
      </c>
      <c r="N17" s="72" t="s">
        <v>165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69">
        <v>10849.0</v>
      </c>
      <c r="B18" s="70" t="s">
        <v>131</v>
      </c>
      <c r="C18" s="70" t="s">
        <v>129</v>
      </c>
      <c r="D18" s="70" t="s">
        <v>47</v>
      </c>
      <c r="E18" s="70" t="s">
        <v>32</v>
      </c>
      <c r="F18" s="69">
        <v>0.286</v>
      </c>
      <c r="G18" s="14"/>
      <c r="H18" s="14" t="s">
        <v>166</v>
      </c>
      <c r="I18" s="14" t="s">
        <v>66</v>
      </c>
      <c r="J18" s="14" t="s">
        <v>66</v>
      </c>
      <c r="K18" s="14" t="s">
        <v>66</v>
      </c>
      <c r="L18" s="14" t="s">
        <v>66</v>
      </c>
      <c r="M18" s="14" t="s">
        <v>66</v>
      </c>
      <c r="N18" s="14" t="s">
        <v>166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69">
        <v>10874.0</v>
      </c>
      <c r="B19" s="70" t="s">
        <v>133</v>
      </c>
      <c r="C19" s="70" t="s">
        <v>141</v>
      </c>
      <c r="D19" s="70" t="s">
        <v>47</v>
      </c>
      <c r="E19" s="70" t="s">
        <v>32</v>
      </c>
      <c r="F19" s="69">
        <v>0.0</v>
      </c>
      <c r="G19" s="14"/>
      <c r="H19" s="14" t="s">
        <v>167</v>
      </c>
      <c r="I19" s="14" t="s">
        <v>91</v>
      </c>
      <c r="J19" s="14" t="s">
        <v>91</v>
      </c>
      <c r="K19" s="14" t="s">
        <v>91</v>
      </c>
      <c r="L19" s="14" t="s">
        <v>91</v>
      </c>
      <c r="M19" s="14" t="s">
        <v>91</v>
      </c>
      <c r="N19" s="14" t="s">
        <v>167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69">
        <v>10634.0</v>
      </c>
      <c r="B20" s="70" t="s">
        <v>76</v>
      </c>
      <c r="C20" s="70" t="s">
        <v>129</v>
      </c>
      <c r="D20" s="70" t="s">
        <v>146</v>
      </c>
      <c r="E20" s="70" t="s">
        <v>32</v>
      </c>
      <c r="F20" s="69">
        <v>0.25</v>
      </c>
      <c r="G20" s="14"/>
      <c r="H20" s="14" t="s">
        <v>71</v>
      </c>
      <c r="I20" s="14"/>
      <c r="J20" s="14"/>
      <c r="K20" s="14"/>
      <c r="L20" s="14"/>
      <c r="M20" s="14"/>
      <c r="N20" s="14" t="s">
        <v>71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69">
        <v>9712.0</v>
      </c>
      <c r="B21" s="70" t="s">
        <v>89</v>
      </c>
      <c r="C21" s="70" t="s">
        <v>129</v>
      </c>
      <c r="D21" s="70" t="s">
        <v>142</v>
      </c>
      <c r="E21" s="70" t="s">
        <v>32</v>
      </c>
      <c r="F21" s="69">
        <v>0.188</v>
      </c>
      <c r="G21" s="14"/>
      <c r="H21" s="14" t="s">
        <v>168</v>
      </c>
      <c r="I21" s="14"/>
      <c r="J21" s="14"/>
      <c r="K21" s="14"/>
      <c r="L21" s="14"/>
      <c r="M21" s="14"/>
      <c r="N21" s="14" t="s">
        <v>168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69">
        <v>10786.0</v>
      </c>
      <c r="B22" s="70" t="s">
        <v>143</v>
      </c>
      <c r="C22" s="70" t="s">
        <v>129</v>
      </c>
      <c r="D22" s="70" t="s">
        <v>161</v>
      </c>
      <c r="E22" s="70" t="s">
        <v>32</v>
      </c>
      <c r="F22" s="69">
        <v>0.154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69">
        <v>10487.0</v>
      </c>
      <c r="B23" s="70" t="s">
        <v>92</v>
      </c>
      <c r="C23" s="70" t="s">
        <v>136</v>
      </c>
      <c r="D23" s="70" t="s">
        <v>151</v>
      </c>
      <c r="E23" s="70" t="s">
        <v>32</v>
      </c>
      <c r="F23" s="69">
        <v>0.2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69">
        <v>10502.0</v>
      </c>
      <c r="B24" s="70" t="s">
        <v>149</v>
      </c>
      <c r="C24" s="70" t="s">
        <v>129</v>
      </c>
      <c r="D24" s="70" t="s">
        <v>151</v>
      </c>
      <c r="E24" s="70" t="s">
        <v>32</v>
      </c>
      <c r="F24" s="69">
        <v>0.273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69">
        <v>10845.0</v>
      </c>
      <c r="B25" s="70" t="s">
        <v>152</v>
      </c>
      <c r="C25" s="70" t="s">
        <v>136</v>
      </c>
      <c r="D25" s="70" t="s">
        <v>151</v>
      </c>
      <c r="E25" s="70" t="s">
        <v>32</v>
      </c>
      <c r="F25" s="69">
        <v>0.0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69">
        <v>10286.0</v>
      </c>
      <c r="B26" s="70" t="s">
        <v>67</v>
      </c>
      <c r="C26" s="70" t="s">
        <v>129</v>
      </c>
      <c r="D26" s="70" t="s">
        <v>64</v>
      </c>
      <c r="E26" s="70" t="s">
        <v>32</v>
      </c>
      <c r="F26" s="69">
        <v>0.267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69">
        <v>10287.0</v>
      </c>
      <c r="B27" s="70" t="s">
        <v>81</v>
      </c>
      <c r="C27" s="70" t="s">
        <v>136</v>
      </c>
      <c r="D27" s="70" t="s">
        <v>74</v>
      </c>
      <c r="E27" s="70" t="s">
        <v>32</v>
      </c>
      <c r="F27" s="69">
        <v>0.235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69">
        <v>10084.0</v>
      </c>
      <c r="B28" s="70" t="s">
        <v>157</v>
      </c>
      <c r="C28" s="70" t="s">
        <v>129</v>
      </c>
      <c r="D28" s="70" t="s">
        <v>74</v>
      </c>
      <c r="E28" s="70" t="s">
        <v>32</v>
      </c>
      <c r="F28" s="69">
        <v>0.529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69">
        <v>10787.0</v>
      </c>
      <c r="B29" s="70" t="s">
        <v>84</v>
      </c>
      <c r="C29" s="70" t="s">
        <v>129</v>
      </c>
      <c r="D29" s="70" t="s">
        <v>64</v>
      </c>
      <c r="E29" s="70" t="s">
        <v>32</v>
      </c>
      <c r="F29" s="69">
        <v>0.214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69">
        <v>2422.0</v>
      </c>
      <c r="B30" s="70" t="s">
        <v>162</v>
      </c>
      <c r="C30" s="70" t="s">
        <v>141</v>
      </c>
      <c r="D30" s="70" t="s">
        <v>169</v>
      </c>
      <c r="E30" s="70" t="s">
        <v>32</v>
      </c>
      <c r="F30" s="69">
        <v>0.25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69">
        <v>10875.0</v>
      </c>
      <c r="B31" s="70" t="s">
        <v>78</v>
      </c>
      <c r="C31" s="70" t="s">
        <v>129</v>
      </c>
      <c r="D31" s="70" t="s">
        <v>64</v>
      </c>
      <c r="E31" s="70" t="s">
        <v>32</v>
      </c>
      <c r="F31" s="69">
        <v>0.0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69">
        <v>10544.0</v>
      </c>
      <c r="B32" s="70" t="s">
        <v>165</v>
      </c>
      <c r="C32" s="70" t="s">
        <v>129</v>
      </c>
      <c r="D32" s="70" t="s">
        <v>64</v>
      </c>
      <c r="E32" s="70" t="s">
        <v>32</v>
      </c>
      <c r="F32" s="69">
        <v>0.5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69">
        <v>10846.0</v>
      </c>
      <c r="B33" s="70" t="s">
        <v>166</v>
      </c>
      <c r="C33" s="70" t="s">
        <v>129</v>
      </c>
      <c r="D33" s="70" t="s">
        <v>151</v>
      </c>
      <c r="E33" s="70" t="s">
        <v>32</v>
      </c>
      <c r="F33" s="69">
        <v>0.0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69">
        <v>10123.0</v>
      </c>
      <c r="B34" s="70" t="s">
        <v>167</v>
      </c>
      <c r="C34" s="70" t="s">
        <v>129</v>
      </c>
      <c r="D34" s="70" t="s">
        <v>64</v>
      </c>
      <c r="E34" s="70" t="s">
        <v>32</v>
      </c>
      <c r="F34" s="69">
        <v>0.25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69">
        <v>10608.0</v>
      </c>
      <c r="B35" s="70" t="s">
        <v>71</v>
      </c>
      <c r="C35" s="64">
        <v>0.0</v>
      </c>
      <c r="D35" s="73">
        <v>0.0</v>
      </c>
      <c r="E35" s="70" t="s">
        <v>32</v>
      </c>
      <c r="F35" s="73">
        <v>0.0</v>
      </c>
      <c r="G35" s="73"/>
      <c r="H35" s="73"/>
      <c r="I35" s="7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69">
        <v>9603.0</v>
      </c>
      <c r="B36" s="70" t="s">
        <v>168</v>
      </c>
      <c r="C36" s="70" t="s">
        <v>136</v>
      </c>
      <c r="D36" s="70" t="s">
        <v>47</v>
      </c>
      <c r="E36" s="70" t="s">
        <v>32</v>
      </c>
      <c r="F36" s="69">
        <v>0.286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69">
        <v>3785.0</v>
      </c>
      <c r="B37" s="70" t="s">
        <v>170</v>
      </c>
      <c r="C37" s="70" t="s">
        <v>129</v>
      </c>
      <c r="D37" s="70" t="s">
        <v>47</v>
      </c>
      <c r="E37" s="70" t="s">
        <v>102</v>
      </c>
      <c r="F37" s="69">
        <v>0.0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69">
        <v>10869.0</v>
      </c>
      <c r="B38" s="70" t="s">
        <v>171</v>
      </c>
      <c r="C38" s="70" t="s">
        <v>129</v>
      </c>
      <c r="D38" s="70" t="s">
        <v>47</v>
      </c>
      <c r="E38" s="70" t="s">
        <v>102</v>
      </c>
      <c r="F38" s="69">
        <v>0.0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69">
        <v>10861.0</v>
      </c>
      <c r="B39" s="70" t="s">
        <v>172</v>
      </c>
      <c r="C39" s="70" t="s">
        <v>129</v>
      </c>
      <c r="D39" s="70" t="s">
        <v>161</v>
      </c>
      <c r="E39" s="70" t="s">
        <v>102</v>
      </c>
      <c r="F39" s="69">
        <v>0.167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69">
        <v>9726.0</v>
      </c>
      <c r="B40" s="70" t="s">
        <v>173</v>
      </c>
      <c r="C40" s="70" t="s">
        <v>129</v>
      </c>
      <c r="D40" s="70" t="s">
        <v>64</v>
      </c>
      <c r="E40" s="70" t="s">
        <v>102</v>
      </c>
      <c r="F40" s="69">
        <v>0.231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69">
        <v>10073.0</v>
      </c>
      <c r="B41" s="70" t="s">
        <v>174</v>
      </c>
      <c r="C41" s="70" t="s">
        <v>129</v>
      </c>
      <c r="D41" s="70" t="s">
        <v>142</v>
      </c>
      <c r="E41" s="70" t="s">
        <v>102</v>
      </c>
      <c r="F41" s="69">
        <v>0.438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69">
        <v>10860.0</v>
      </c>
      <c r="B42" s="70" t="s">
        <v>175</v>
      </c>
      <c r="C42" s="70" t="s">
        <v>129</v>
      </c>
      <c r="D42" s="70" t="s">
        <v>151</v>
      </c>
      <c r="E42" s="70" t="s">
        <v>102</v>
      </c>
      <c r="F42" s="69">
        <v>0.438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69">
        <v>9727.0</v>
      </c>
      <c r="B43" s="70" t="s">
        <v>176</v>
      </c>
      <c r="C43" s="70" t="s">
        <v>129</v>
      </c>
      <c r="D43" s="70" t="s">
        <v>151</v>
      </c>
      <c r="E43" s="70" t="s">
        <v>102</v>
      </c>
      <c r="F43" s="69">
        <v>0.417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69">
        <v>9539.0</v>
      </c>
      <c r="B44" s="70" t="s">
        <v>177</v>
      </c>
      <c r="C44" s="70" t="s">
        <v>129</v>
      </c>
      <c r="D44" s="70" t="s">
        <v>142</v>
      </c>
      <c r="E44" s="70" t="s">
        <v>102</v>
      </c>
      <c r="F44" s="13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69">
        <v>9836.0</v>
      </c>
      <c r="B45" s="70" t="s">
        <v>178</v>
      </c>
      <c r="C45" s="70" t="s">
        <v>141</v>
      </c>
      <c r="D45" s="70" t="s">
        <v>142</v>
      </c>
      <c r="E45" s="70" t="s">
        <v>102</v>
      </c>
      <c r="F45" s="69">
        <v>0.176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69">
        <v>9511.0</v>
      </c>
      <c r="B46" s="70" t="s">
        <v>179</v>
      </c>
      <c r="C46" s="70" t="s">
        <v>129</v>
      </c>
      <c r="D46" s="70" t="s">
        <v>146</v>
      </c>
      <c r="E46" s="70" t="s">
        <v>102</v>
      </c>
      <c r="F46" s="69">
        <v>0.273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69">
        <v>10844.0</v>
      </c>
      <c r="B47" s="70" t="s">
        <v>180</v>
      </c>
      <c r="C47" s="70" t="s">
        <v>129</v>
      </c>
      <c r="D47" s="70" t="s">
        <v>74</v>
      </c>
      <c r="E47" s="70" t="s">
        <v>102</v>
      </c>
      <c r="F47" s="69">
        <v>0.353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69">
        <v>9399.0</v>
      </c>
      <c r="B48" s="70" t="s">
        <v>181</v>
      </c>
      <c r="C48" s="70" t="s">
        <v>129</v>
      </c>
      <c r="D48" s="70" t="s">
        <v>74</v>
      </c>
      <c r="E48" s="70" t="s">
        <v>102</v>
      </c>
      <c r="F48" s="69">
        <v>0.063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69">
        <v>10182.0</v>
      </c>
      <c r="B49" s="70" t="s">
        <v>182</v>
      </c>
      <c r="C49" s="70" t="s">
        <v>141</v>
      </c>
      <c r="D49" s="70" t="s">
        <v>169</v>
      </c>
      <c r="E49" s="70" t="s">
        <v>102</v>
      </c>
      <c r="F49" s="69">
        <v>0.4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69">
        <v>10489.0</v>
      </c>
      <c r="B50" s="70" t="s">
        <v>183</v>
      </c>
      <c r="C50" s="70" t="s">
        <v>129</v>
      </c>
      <c r="D50" s="70" t="s">
        <v>74</v>
      </c>
      <c r="E50" s="70" t="s">
        <v>102</v>
      </c>
      <c r="F50" s="69">
        <v>0.0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69">
        <v>10930.0</v>
      </c>
      <c r="B51" s="70" t="s">
        <v>184</v>
      </c>
      <c r="C51" s="70" t="s">
        <v>136</v>
      </c>
      <c r="D51" s="70" t="s">
        <v>47</v>
      </c>
      <c r="E51" s="70" t="s">
        <v>102</v>
      </c>
      <c r="F51" s="69">
        <v>0.0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69">
        <v>10929.0</v>
      </c>
      <c r="B52" s="70" t="s">
        <v>185</v>
      </c>
      <c r="C52" s="70" t="s">
        <v>129</v>
      </c>
      <c r="D52" s="70" t="s">
        <v>47</v>
      </c>
      <c r="E52" s="70" t="s">
        <v>102</v>
      </c>
      <c r="F52" s="74">
        <v>0.0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69">
        <v>10843.0</v>
      </c>
      <c r="B53" s="70" t="s">
        <v>186</v>
      </c>
      <c r="C53" s="70" t="s">
        <v>129</v>
      </c>
      <c r="D53" s="70" t="s">
        <v>47</v>
      </c>
      <c r="E53" s="70" t="s">
        <v>102</v>
      </c>
      <c r="F53" s="69">
        <v>0.308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69">
        <v>10862.0</v>
      </c>
      <c r="B54" s="70" t="s">
        <v>187</v>
      </c>
      <c r="C54" s="70" t="s">
        <v>136</v>
      </c>
      <c r="D54" s="70" t="s">
        <v>142</v>
      </c>
      <c r="E54" s="70" t="s">
        <v>105</v>
      </c>
      <c r="F54" s="69">
        <v>0.167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69">
        <v>9961.0</v>
      </c>
      <c r="B55" s="70" t="s">
        <v>188</v>
      </c>
      <c r="C55" s="70" t="s">
        <v>129</v>
      </c>
      <c r="D55" s="70" t="s">
        <v>151</v>
      </c>
      <c r="E55" s="70" t="s">
        <v>105</v>
      </c>
      <c r="F55" s="69">
        <v>0.342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69">
        <v>8798.0</v>
      </c>
      <c r="B56" s="70" t="s">
        <v>189</v>
      </c>
      <c r="C56" s="70" t="s">
        <v>129</v>
      </c>
      <c r="D56" s="70" t="s">
        <v>151</v>
      </c>
      <c r="E56" s="70" t="s">
        <v>105</v>
      </c>
      <c r="F56" s="69">
        <v>0.316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69">
        <v>3187.0</v>
      </c>
      <c r="B57" s="70" t="s">
        <v>190</v>
      </c>
      <c r="C57" s="70" t="s">
        <v>129</v>
      </c>
      <c r="D57" s="70" t="s">
        <v>161</v>
      </c>
      <c r="E57" s="70" t="s">
        <v>105</v>
      </c>
      <c r="F57" s="69">
        <v>0.0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69">
        <v>10854.0</v>
      </c>
      <c r="B58" s="70" t="s">
        <v>191</v>
      </c>
      <c r="C58" s="70" t="s">
        <v>129</v>
      </c>
      <c r="D58" s="70" t="s">
        <v>151</v>
      </c>
      <c r="E58" s="70" t="s">
        <v>105</v>
      </c>
      <c r="F58" s="69">
        <v>0.368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69">
        <v>3927.0</v>
      </c>
      <c r="B59" s="70" t="s">
        <v>192</v>
      </c>
      <c r="C59" s="70" t="s">
        <v>129</v>
      </c>
      <c r="D59" s="70" t="s">
        <v>151</v>
      </c>
      <c r="E59" s="70" t="s">
        <v>105</v>
      </c>
      <c r="F59" s="69">
        <v>0.267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69">
        <v>10027.0</v>
      </c>
      <c r="B60" s="70" t="s">
        <v>193</v>
      </c>
      <c r="C60" s="70" t="s">
        <v>141</v>
      </c>
      <c r="D60" s="70" t="s">
        <v>74</v>
      </c>
      <c r="E60" s="70" t="s">
        <v>105</v>
      </c>
      <c r="F60" s="69">
        <v>0.35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69">
        <v>9413.0</v>
      </c>
      <c r="B61" s="70" t="s">
        <v>194</v>
      </c>
      <c r="C61" s="70" t="s">
        <v>129</v>
      </c>
      <c r="D61" s="70" t="s">
        <v>74</v>
      </c>
      <c r="E61" s="70" t="s">
        <v>105</v>
      </c>
      <c r="F61" s="69">
        <v>0.208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69">
        <v>3649.0</v>
      </c>
      <c r="B62" s="70" t="s">
        <v>195</v>
      </c>
      <c r="C62" s="70" t="s">
        <v>141</v>
      </c>
      <c r="D62" s="70" t="s">
        <v>169</v>
      </c>
      <c r="E62" s="70" t="s">
        <v>105</v>
      </c>
      <c r="F62" s="69">
        <v>0.4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69">
        <v>9794.0</v>
      </c>
      <c r="B63" s="70" t="s">
        <v>196</v>
      </c>
      <c r="C63" s="70" t="s">
        <v>129</v>
      </c>
      <c r="D63" s="70" t="s">
        <v>64</v>
      </c>
      <c r="E63" s="70" t="s">
        <v>105</v>
      </c>
      <c r="F63" s="69">
        <v>0.231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69">
        <v>9599.0</v>
      </c>
      <c r="B64" s="70" t="s">
        <v>197</v>
      </c>
      <c r="C64" s="70" t="s">
        <v>141</v>
      </c>
      <c r="D64" s="70" t="s">
        <v>161</v>
      </c>
      <c r="E64" s="70" t="s">
        <v>105</v>
      </c>
      <c r="F64" s="69">
        <v>0.125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69">
        <v>10851.0</v>
      </c>
      <c r="B65" s="70" t="s">
        <v>198</v>
      </c>
      <c r="C65" s="70" t="s">
        <v>136</v>
      </c>
      <c r="D65" s="70" t="s">
        <v>169</v>
      </c>
      <c r="E65" s="70" t="s">
        <v>105</v>
      </c>
      <c r="F65" s="69">
        <v>0.0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69">
        <v>10855.0</v>
      </c>
      <c r="B66" s="70" t="s">
        <v>199</v>
      </c>
      <c r="C66" s="70" t="s">
        <v>141</v>
      </c>
      <c r="D66" s="70" t="s">
        <v>47</v>
      </c>
      <c r="E66" s="70" t="s">
        <v>105</v>
      </c>
      <c r="F66" s="69">
        <v>0.0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69">
        <v>10657.0</v>
      </c>
      <c r="B67" s="70" t="s">
        <v>200</v>
      </c>
      <c r="C67" s="70" t="s">
        <v>129</v>
      </c>
      <c r="D67" s="70" t="s">
        <v>47</v>
      </c>
      <c r="E67" s="70" t="s">
        <v>105</v>
      </c>
      <c r="F67" s="69">
        <v>0.222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69">
        <v>3384.0</v>
      </c>
      <c r="B68" s="70" t="s">
        <v>201</v>
      </c>
      <c r="C68" s="70" t="s">
        <v>129</v>
      </c>
      <c r="D68" s="70" t="s">
        <v>47</v>
      </c>
      <c r="E68" s="70" t="s">
        <v>105</v>
      </c>
      <c r="F68" s="69">
        <v>0.083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64">
        <v>3976.0</v>
      </c>
      <c r="B69" s="64" t="s">
        <v>202</v>
      </c>
      <c r="C69" s="70"/>
      <c r="E69" s="70" t="s">
        <v>26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64">
        <v>7130.0</v>
      </c>
      <c r="B70" s="64" t="s">
        <v>73</v>
      </c>
      <c r="C70" s="70"/>
      <c r="E70" s="70" t="s">
        <v>26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64">
        <v>10610.0</v>
      </c>
      <c r="B71" s="64" t="s">
        <v>134</v>
      </c>
      <c r="C71" s="70"/>
      <c r="E71" s="70" t="s">
        <v>26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64">
        <v>10640.0</v>
      </c>
      <c r="B72" s="64" t="s">
        <v>137</v>
      </c>
      <c r="C72" s="70"/>
      <c r="E72" s="70" t="s">
        <v>26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64">
        <v>10241.0</v>
      </c>
      <c r="B73" s="64" t="s">
        <v>139</v>
      </c>
      <c r="C73" s="70"/>
      <c r="E73" s="70" t="s">
        <v>26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64">
        <v>9693.0</v>
      </c>
      <c r="B74" s="64" t="s">
        <v>144</v>
      </c>
      <c r="C74" s="70"/>
      <c r="E74" s="70" t="s">
        <v>26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64">
        <v>10081.0</v>
      </c>
      <c r="B75" s="64" t="s">
        <v>147</v>
      </c>
      <c r="C75" s="70"/>
      <c r="E75" s="70" t="s">
        <v>26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64">
        <v>9337.0</v>
      </c>
      <c r="B76" s="64" t="s">
        <v>88</v>
      </c>
      <c r="C76" s="70"/>
      <c r="E76" s="70" t="s">
        <v>26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64">
        <v>9524.0</v>
      </c>
      <c r="B77" s="64" t="s">
        <v>83</v>
      </c>
      <c r="C77" s="70"/>
      <c r="E77" s="70" t="s">
        <v>26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64">
        <v>10865.0</v>
      </c>
      <c r="B78" s="64" t="s">
        <v>154</v>
      </c>
      <c r="C78" s="70"/>
      <c r="E78" s="70" t="s">
        <v>26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64">
        <v>10017.0</v>
      </c>
      <c r="B79" s="64" t="s">
        <v>69</v>
      </c>
      <c r="C79" s="70"/>
      <c r="E79" s="70" t="s">
        <v>26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64">
        <v>10639.0</v>
      </c>
      <c r="B80" s="64" t="s">
        <v>158</v>
      </c>
      <c r="C80" s="70"/>
      <c r="E80" s="70" t="s">
        <v>26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64">
        <v>10661.0</v>
      </c>
      <c r="B81" s="64" t="s">
        <v>86</v>
      </c>
      <c r="C81" s="70"/>
      <c r="E81" s="70" t="s">
        <v>26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64">
        <v>9386.0</v>
      </c>
      <c r="B82" s="64" t="s">
        <v>63</v>
      </c>
      <c r="C82" s="70"/>
      <c r="E82" s="70" t="s">
        <v>26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64">
        <v>10686.0</v>
      </c>
      <c r="B83" s="64" t="s">
        <v>164</v>
      </c>
      <c r="C83" s="70"/>
      <c r="E83" s="70" t="s">
        <v>26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64">
        <v>3264.0</v>
      </c>
      <c r="B84" s="64" t="s">
        <v>80</v>
      </c>
      <c r="C84" s="70"/>
      <c r="E84" s="70" t="s">
        <v>26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64">
        <v>10490.0</v>
      </c>
      <c r="B85" s="64" t="s">
        <v>66</v>
      </c>
      <c r="C85" s="70"/>
      <c r="E85" s="70" t="s">
        <v>26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75">
        <v>10699.0</v>
      </c>
      <c r="B86" s="75" t="s">
        <v>91</v>
      </c>
      <c r="C86" s="70"/>
      <c r="D86" s="75"/>
      <c r="E86" s="70" t="s">
        <v>26</v>
      </c>
      <c r="F86" s="75"/>
      <c r="G86" s="75"/>
      <c r="H86" s="7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69">
        <v>10556.0</v>
      </c>
      <c r="B87" s="70" t="s">
        <v>203</v>
      </c>
      <c r="C87" s="70" t="s">
        <v>129</v>
      </c>
      <c r="D87" s="70" t="s">
        <v>47</v>
      </c>
      <c r="E87" s="70" t="s">
        <v>110</v>
      </c>
      <c r="F87" s="69">
        <v>0.5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69">
        <v>10668.0</v>
      </c>
      <c r="B88" s="70" t="s">
        <v>204</v>
      </c>
      <c r="C88" s="70" t="s">
        <v>129</v>
      </c>
      <c r="D88" s="70" t="s">
        <v>47</v>
      </c>
      <c r="E88" s="70" t="s">
        <v>110</v>
      </c>
      <c r="F88" s="69">
        <v>0.36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69">
        <v>10600.0</v>
      </c>
      <c r="B89" s="70" t="s">
        <v>205</v>
      </c>
      <c r="C89" s="70" t="s">
        <v>136</v>
      </c>
      <c r="D89" s="70" t="s">
        <v>142</v>
      </c>
      <c r="E89" s="70" t="s">
        <v>110</v>
      </c>
      <c r="F89" s="69">
        <v>0.0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69">
        <v>10809.0</v>
      </c>
      <c r="B90" s="70" t="s">
        <v>206</v>
      </c>
      <c r="C90" s="70" t="s">
        <v>129</v>
      </c>
      <c r="D90" s="70" t="s">
        <v>151</v>
      </c>
      <c r="E90" s="70" t="s">
        <v>110</v>
      </c>
      <c r="F90" s="69">
        <v>0.333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69">
        <v>9558.0</v>
      </c>
      <c r="B91" s="70" t="s">
        <v>207</v>
      </c>
      <c r="C91" s="70" t="s">
        <v>129</v>
      </c>
      <c r="D91" s="70" t="s">
        <v>151</v>
      </c>
      <c r="E91" s="70" t="s">
        <v>110</v>
      </c>
      <c r="F91" s="69">
        <v>0.429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69">
        <v>10475.0</v>
      </c>
      <c r="B92" s="70" t="s">
        <v>208</v>
      </c>
      <c r="C92" s="70" t="s">
        <v>129</v>
      </c>
      <c r="D92" s="70" t="s">
        <v>151</v>
      </c>
      <c r="E92" s="70" t="s">
        <v>110</v>
      </c>
      <c r="F92" s="69">
        <v>0.0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69">
        <v>10871.0</v>
      </c>
      <c r="B93" s="70" t="s">
        <v>209</v>
      </c>
      <c r="C93" s="70" t="s">
        <v>129</v>
      </c>
      <c r="D93" s="70" t="s">
        <v>151</v>
      </c>
      <c r="E93" s="70" t="s">
        <v>110</v>
      </c>
      <c r="F93" s="69">
        <v>0.333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69">
        <v>9626.0</v>
      </c>
      <c r="B94" s="70" t="s">
        <v>210</v>
      </c>
      <c r="C94" s="70" t="s">
        <v>129</v>
      </c>
      <c r="D94" s="70" t="s">
        <v>146</v>
      </c>
      <c r="E94" s="70" t="s">
        <v>110</v>
      </c>
      <c r="F94" s="69">
        <v>0.389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69">
        <v>10233.0</v>
      </c>
      <c r="B95" s="70" t="s">
        <v>211</v>
      </c>
      <c r="C95" s="70" t="s">
        <v>141</v>
      </c>
      <c r="D95" s="70" t="s">
        <v>161</v>
      </c>
      <c r="E95" s="70" t="s">
        <v>110</v>
      </c>
      <c r="F95" s="69">
        <v>0.214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69">
        <v>10612.0</v>
      </c>
      <c r="B96" s="70" t="s">
        <v>212</v>
      </c>
      <c r="C96" s="70" t="s">
        <v>129</v>
      </c>
      <c r="D96" s="70" t="s">
        <v>64</v>
      </c>
      <c r="E96" s="70" t="s">
        <v>110</v>
      </c>
      <c r="F96" s="74">
        <v>0.524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69">
        <v>10232.0</v>
      </c>
      <c r="B97" s="70" t="s">
        <v>213</v>
      </c>
      <c r="C97" s="70" t="s">
        <v>129</v>
      </c>
      <c r="D97" s="70" t="s">
        <v>74</v>
      </c>
      <c r="E97" s="70" t="s">
        <v>110</v>
      </c>
      <c r="F97" s="69">
        <v>0.143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69">
        <v>10684.0</v>
      </c>
      <c r="B98" s="70" t="s">
        <v>214</v>
      </c>
      <c r="C98" s="70" t="s">
        <v>129</v>
      </c>
      <c r="D98" s="70" t="s">
        <v>74</v>
      </c>
      <c r="E98" s="70" t="s">
        <v>110</v>
      </c>
      <c r="F98" s="74">
        <v>0.409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69">
        <v>2987.0</v>
      </c>
      <c r="B99" s="70" t="s">
        <v>215</v>
      </c>
      <c r="C99" s="70" t="s">
        <v>129</v>
      </c>
      <c r="D99" s="70" t="s">
        <v>47</v>
      </c>
      <c r="E99" s="70" t="s">
        <v>110</v>
      </c>
      <c r="F99" s="69">
        <v>0.75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69">
        <v>10651.0</v>
      </c>
      <c r="B100" s="70" t="s">
        <v>216</v>
      </c>
      <c r="C100" s="70" t="s">
        <v>136</v>
      </c>
      <c r="D100" s="70" t="s">
        <v>47</v>
      </c>
      <c r="E100" s="70" t="s">
        <v>110</v>
      </c>
      <c r="F100" s="69">
        <v>0.278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69">
        <v>10873.0</v>
      </c>
      <c r="B101" s="70" t="s">
        <v>217</v>
      </c>
      <c r="C101" s="70" t="s">
        <v>136</v>
      </c>
      <c r="D101" s="70" t="s">
        <v>47</v>
      </c>
      <c r="E101" s="70" t="s">
        <v>110</v>
      </c>
      <c r="F101" s="69">
        <v>0.167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69">
        <v>9835.0</v>
      </c>
      <c r="B102" s="70" t="s">
        <v>218</v>
      </c>
      <c r="C102" s="70" t="s">
        <v>129</v>
      </c>
      <c r="D102" s="70" t="s">
        <v>151</v>
      </c>
      <c r="E102" s="70" t="s">
        <v>113</v>
      </c>
      <c r="F102" s="69">
        <v>0.133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69">
        <v>7499.0</v>
      </c>
      <c r="B103" s="70" t="s">
        <v>219</v>
      </c>
      <c r="C103" s="70" t="s">
        <v>136</v>
      </c>
      <c r="D103" s="70" t="s">
        <v>146</v>
      </c>
      <c r="E103" s="70" t="s">
        <v>113</v>
      </c>
      <c r="F103" s="69">
        <v>1.0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69">
        <v>3565.0</v>
      </c>
      <c r="B104" s="70" t="s">
        <v>220</v>
      </c>
      <c r="C104" s="70" t="s">
        <v>129</v>
      </c>
      <c r="D104" s="70" t="s">
        <v>161</v>
      </c>
      <c r="E104" s="70" t="s">
        <v>113</v>
      </c>
      <c r="F104" s="69">
        <v>0.308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69">
        <v>10142.0</v>
      </c>
      <c r="B105" s="70" t="s">
        <v>221</v>
      </c>
      <c r="C105" s="70" t="s">
        <v>136</v>
      </c>
      <c r="D105" s="70" t="s">
        <v>151</v>
      </c>
      <c r="E105" s="70" t="s">
        <v>113</v>
      </c>
      <c r="F105" s="69">
        <v>0.294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69">
        <v>2633.0</v>
      </c>
      <c r="B106" s="70" t="s">
        <v>222</v>
      </c>
      <c r="C106" s="70" t="s">
        <v>129</v>
      </c>
      <c r="D106" s="70" t="s">
        <v>151</v>
      </c>
      <c r="E106" s="70" t="s">
        <v>113</v>
      </c>
      <c r="F106" s="69">
        <v>0.125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69">
        <v>5809.0</v>
      </c>
      <c r="B107" s="70" t="s">
        <v>223</v>
      </c>
      <c r="C107" s="70" t="s">
        <v>136</v>
      </c>
      <c r="D107" s="70" t="s">
        <v>146</v>
      </c>
      <c r="E107" s="70" t="s">
        <v>113</v>
      </c>
      <c r="F107" s="69">
        <v>0.118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69">
        <v>4003.0</v>
      </c>
      <c r="B108" s="70" t="s">
        <v>224</v>
      </c>
      <c r="C108" s="70" t="s">
        <v>129</v>
      </c>
      <c r="D108" s="70" t="s">
        <v>151</v>
      </c>
      <c r="E108" s="70" t="s">
        <v>113</v>
      </c>
      <c r="F108" s="69">
        <v>0.0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69">
        <v>10575.0</v>
      </c>
      <c r="B109" s="70" t="s">
        <v>225</v>
      </c>
      <c r="C109" s="70" t="s">
        <v>141</v>
      </c>
      <c r="D109" s="70" t="s">
        <v>169</v>
      </c>
      <c r="E109" s="70" t="s">
        <v>113</v>
      </c>
      <c r="F109" s="69">
        <v>0.5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69">
        <v>10633.0</v>
      </c>
      <c r="B110" s="70" t="s">
        <v>226</v>
      </c>
      <c r="C110" s="70" t="s">
        <v>129</v>
      </c>
      <c r="D110" s="70" t="s">
        <v>74</v>
      </c>
      <c r="E110" s="70" t="s">
        <v>113</v>
      </c>
      <c r="F110" s="69">
        <v>0.0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69">
        <v>10852.0</v>
      </c>
      <c r="B111" s="70" t="s">
        <v>227</v>
      </c>
      <c r="C111" s="70" t="s">
        <v>129</v>
      </c>
      <c r="D111" s="70" t="s">
        <v>64</v>
      </c>
      <c r="E111" s="70" t="s">
        <v>113</v>
      </c>
      <c r="F111" s="69">
        <v>0.2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69">
        <v>9401.0</v>
      </c>
      <c r="B112" s="70" t="s">
        <v>228</v>
      </c>
      <c r="C112" s="70" t="s">
        <v>141</v>
      </c>
      <c r="D112" s="70" t="s">
        <v>64</v>
      </c>
      <c r="E112" s="70" t="s">
        <v>113</v>
      </c>
      <c r="F112" s="69">
        <v>0.0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69">
        <v>10588.0</v>
      </c>
      <c r="B113" s="70" t="s">
        <v>229</v>
      </c>
      <c r="C113" s="70" t="s">
        <v>129</v>
      </c>
      <c r="D113" s="70" t="s">
        <v>74</v>
      </c>
      <c r="E113" s="70" t="s">
        <v>113</v>
      </c>
      <c r="F113" s="69">
        <v>0.412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69">
        <v>10853.0</v>
      </c>
      <c r="B114" s="70" t="s">
        <v>230</v>
      </c>
      <c r="C114" s="70" t="s">
        <v>129</v>
      </c>
      <c r="D114" s="70" t="s">
        <v>151</v>
      </c>
      <c r="E114" s="70" t="s">
        <v>113</v>
      </c>
      <c r="F114" s="69">
        <v>0.167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69">
        <v>9435.0</v>
      </c>
      <c r="B115" s="70" t="s">
        <v>231</v>
      </c>
      <c r="C115" s="70" t="s">
        <v>129</v>
      </c>
      <c r="D115" s="70" t="s">
        <v>146</v>
      </c>
      <c r="E115" s="70" t="s">
        <v>113</v>
      </c>
      <c r="F115" s="69">
        <v>0.231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69">
        <v>8702.0</v>
      </c>
      <c r="B116" s="70" t="s">
        <v>232</v>
      </c>
      <c r="C116" s="70" t="s">
        <v>136</v>
      </c>
      <c r="D116" s="70" t="s">
        <v>146</v>
      </c>
      <c r="E116" s="70" t="s">
        <v>113</v>
      </c>
      <c r="F116" s="69">
        <v>0.205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69">
        <v>10238.0</v>
      </c>
      <c r="B117" s="70" t="s">
        <v>233</v>
      </c>
      <c r="C117" s="70" t="s">
        <v>136</v>
      </c>
      <c r="D117" s="70" t="s">
        <v>151</v>
      </c>
      <c r="E117" s="70" t="s">
        <v>113</v>
      </c>
      <c r="F117" s="69">
        <v>0.128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69">
        <v>10761.0</v>
      </c>
      <c r="B118" s="70" t="s">
        <v>234</v>
      </c>
      <c r="C118" s="70" t="s">
        <v>136</v>
      </c>
      <c r="D118" s="70" t="s">
        <v>142</v>
      </c>
      <c r="E118" s="70" t="s">
        <v>113</v>
      </c>
      <c r="F118" s="69">
        <v>0.2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69">
        <v>10863.0</v>
      </c>
      <c r="B119" s="70" t="s">
        <v>235</v>
      </c>
      <c r="C119" s="70" t="s">
        <v>136</v>
      </c>
      <c r="D119" s="70" t="s">
        <v>64</v>
      </c>
      <c r="E119" s="70" t="s">
        <v>116</v>
      </c>
      <c r="F119" s="69">
        <v>0.286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69">
        <v>2618.0</v>
      </c>
      <c r="B120" s="70" t="s">
        <v>236</v>
      </c>
      <c r="C120" s="70" t="s">
        <v>129</v>
      </c>
      <c r="D120" s="70" t="s">
        <v>74</v>
      </c>
      <c r="E120" s="70" t="s">
        <v>116</v>
      </c>
      <c r="F120" s="69">
        <v>0.5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69">
        <v>9791.0</v>
      </c>
      <c r="B121" s="70" t="s">
        <v>237</v>
      </c>
      <c r="C121" s="70" t="s">
        <v>141</v>
      </c>
      <c r="D121" s="70" t="s">
        <v>169</v>
      </c>
      <c r="E121" s="70" t="s">
        <v>116</v>
      </c>
      <c r="F121" s="69">
        <v>0.467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69">
        <v>10509.0</v>
      </c>
      <c r="B122" s="70" t="s">
        <v>238</v>
      </c>
      <c r="C122" s="70" t="s">
        <v>129</v>
      </c>
      <c r="D122" s="70" t="s">
        <v>169</v>
      </c>
      <c r="E122" s="70" t="s">
        <v>116</v>
      </c>
      <c r="F122" s="69">
        <v>0.25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69">
        <v>10072.0</v>
      </c>
      <c r="B123" s="70" t="s">
        <v>239</v>
      </c>
      <c r="C123" s="70" t="s">
        <v>141</v>
      </c>
      <c r="D123" s="70" t="s">
        <v>64</v>
      </c>
      <c r="E123" s="70" t="s">
        <v>116</v>
      </c>
      <c r="F123" s="69">
        <v>0.353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69">
        <v>3680.0</v>
      </c>
      <c r="B124" s="70" t="s">
        <v>240</v>
      </c>
      <c r="C124" s="70" t="s">
        <v>129</v>
      </c>
      <c r="D124" s="70" t="s">
        <v>47</v>
      </c>
      <c r="E124" s="70" t="s">
        <v>116</v>
      </c>
      <c r="F124" s="69">
        <v>0.0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69">
        <v>10864.0</v>
      </c>
      <c r="B125" s="70" t="s">
        <v>241</v>
      </c>
      <c r="C125" s="70" t="s">
        <v>129</v>
      </c>
      <c r="D125" s="70" t="s">
        <v>47</v>
      </c>
      <c r="E125" s="70" t="s">
        <v>116</v>
      </c>
      <c r="F125" s="69">
        <v>0.235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69">
        <v>3700.0</v>
      </c>
      <c r="B126" s="70" t="s">
        <v>242</v>
      </c>
      <c r="C126" s="70" t="s">
        <v>129</v>
      </c>
      <c r="D126" s="70" t="s">
        <v>47</v>
      </c>
      <c r="E126" s="70" t="s">
        <v>116</v>
      </c>
      <c r="F126" s="69">
        <v>0.188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69">
        <v>9851.0</v>
      </c>
      <c r="B127" s="70" t="s">
        <v>243</v>
      </c>
      <c r="C127" s="70" t="s">
        <v>129</v>
      </c>
      <c r="D127" s="70" t="s">
        <v>47</v>
      </c>
      <c r="E127" s="70" t="s">
        <v>116</v>
      </c>
      <c r="F127" s="69">
        <v>0.3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9">
        <v>10674.0</v>
      </c>
      <c r="B128" s="70" t="s">
        <v>244</v>
      </c>
      <c r="C128" s="70" t="s">
        <v>129</v>
      </c>
      <c r="D128" s="70" t="s">
        <v>47</v>
      </c>
      <c r="E128" s="70" t="s">
        <v>116</v>
      </c>
      <c r="F128" s="69">
        <v>0.333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9">
        <v>3215.0</v>
      </c>
      <c r="B129" s="70" t="s">
        <v>245</v>
      </c>
      <c r="C129" s="76"/>
      <c r="D129" s="76"/>
      <c r="E129" s="70" t="s">
        <v>116</v>
      </c>
      <c r="F129" s="69">
        <v>0.25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69">
        <v>10584.0</v>
      </c>
      <c r="B130" s="70" t="s">
        <v>246</v>
      </c>
      <c r="C130" s="76"/>
      <c r="D130" s="76"/>
      <c r="E130" s="70" t="s">
        <v>116</v>
      </c>
      <c r="F130" s="69">
        <v>0.357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9">
        <v>10132.0</v>
      </c>
      <c r="B131" s="70" t="s">
        <v>247</v>
      </c>
      <c r="C131" s="76"/>
      <c r="D131" s="76"/>
      <c r="E131" s="70" t="s">
        <v>116</v>
      </c>
      <c r="F131" s="69">
        <v>0.154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69">
        <v>2938.0</v>
      </c>
      <c r="B132" s="70" t="s">
        <v>248</v>
      </c>
      <c r="C132" s="76"/>
      <c r="D132" s="76"/>
      <c r="E132" s="70" t="s">
        <v>116</v>
      </c>
      <c r="F132" s="69">
        <v>0.333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69">
        <v>10076.0</v>
      </c>
      <c r="B133" s="70" t="s">
        <v>249</v>
      </c>
      <c r="C133" s="76"/>
      <c r="D133" s="76"/>
      <c r="E133" s="70" t="s">
        <v>116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69">
        <v>3253.0</v>
      </c>
      <c r="B134" s="70" t="s">
        <v>250</v>
      </c>
      <c r="C134" s="76"/>
      <c r="D134" s="76"/>
      <c r="E134" s="70" t="s">
        <v>116</v>
      </c>
      <c r="F134" s="13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3"/>
      <c r="B135" s="13"/>
      <c r="C135" s="76"/>
      <c r="D135" s="76"/>
      <c r="E135" s="13"/>
      <c r="F135" s="13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3"/>
      <c r="B136" s="13"/>
      <c r="C136" s="76"/>
      <c r="D136" s="76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3"/>
      <c r="B137" s="13"/>
      <c r="C137" s="76"/>
      <c r="D137" s="76"/>
      <c r="E137" s="13"/>
      <c r="F137" s="13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3"/>
      <c r="B138" s="13"/>
      <c r="C138" s="76"/>
      <c r="D138" s="76"/>
      <c r="E138" s="13"/>
      <c r="F138" s="13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3"/>
      <c r="B139" s="13"/>
      <c r="C139" s="76"/>
      <c r="D139" s="76"/>
      <c r="E139" s="13"/>
      <c r="F139" s="13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3"/>
      <c r="B140" s="13"/>
      <c r="C140" s="76"/>
      <c r="D140" s="76"/>
      <c r="E140" s="13"/>
      <c r="F140" s="13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3"/>
      <c r="B141" s="13"/>
      <c r="C141" s="76"/>
      <c r="D141" s="76"/>
      <c r="E141" s="13"/>
      <c r="F141" s="13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3"/>
      <c r="B142" s="13"/>
      <c r="C142" s="76"/>
      <c r="D142" s="76"/>
      <c r="E142" s="13"/>
      <c r="F142" s="13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3"/>
      <c r="B143" s="13"/>
      <c r="C143" s="76"/>
      <c r="D143" s="76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/>
      <c r="B144" s="13"/>
      <c r="C144" s="76"/>
      <c r="D144" s="76"/>
      <c r="E144" s="13"/>
      <c r="F144" s="13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3"/>
      <c r="B145" s="13"/>
      <c r="C145" s="76"/>
      <c r="D145" s="76"/>
      <c r="E145" s="13"/>
      <c r="F145" s="13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3"/>
      <c r="B146" s="13"/>
      <c r="C146" s="76"/>
      <c r="D146" s="76"/>
      <c r="E146" s="13"/>
      <c r="F146" s="13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3"/>
      <c r="B147" s="13"/>
      <c r="C147" s="76"/>
      <c r="D147" s="76"/>
      <c r="E147" s="13"/>
      <c r="F147" s="13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3"/>
      <c r="B148" s="13"/>
      <c r="C148" s="76"/>
      <c r="D148" s="76"/>
      <c r="E148" s="13"/>
      <c r="F148" s="13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3"/>
      <c r="B149" s="13"/>
      <c r="C149" s="13"/>
      <c r="D149" s="13"/>
      <c r="E149" s="13"/>
      <c r="F149" s="13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3"/>
      <c r="B150" s="13"/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3"/>
      <c r="B151" s="13"/>
      <c r="C151" s="13"/>
      <c r="D151" s="13"/>
      <c r="E151" s="13"/>
      <c r="F151" s="13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3"/>
      <c r="B152" s="13"/>
      <c r="C152" s="13"/>
      <c r="D152" s="13"/>
      <c r="E152" s="13"/>
      <c r="F152" s="13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3"/>
      <c r="B153" s="13"/>
      <c r="C153" s="13"/>
      <c r="D153" s="13"/>
      <c r="E153" s="1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3"/>
      <c r="B154" s="13"/>
      <c r="C154" s="13"/>
      <c r="D154" s="13"/>
      <c r="E154" s="13"/>
      <c r="F154" s="13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3"/>
      <c r="B155" s="13"/>
      <c r="C155" s="13"/>
      <c r="D155" s="13"/>
      <c r="E155" s="13"/>
      <c r="F155" s="13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3"/>
      <c r="B156" s="13"/>
      <c r="C156" s="13"/>
      <c r="D156" s="13"/>
      <c r="E156" s="13"/>
      <c r="F156" s="13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3"/>
      <c r="B157" s="13"/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3"/>
      <c r="B158" s="13"/>
      <c r="C158" s="13"/>
      <c r="D158" s="13"/>
      <c r="E158" s="13"/>
      <c r="F158" s="13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3"/>
      <c r="B159" s="13"/>
      <c r="C159" s="76"/>
      <c r="D159" s="76"/>
      <c r="E159" s="13"/>
      <c r="F159" s="13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3"/>
      <c r="B160" s="13"/>
      <c r="C160" s="76"/>
      <c r="D160" s="76"/>
      <c r="E160" s="13"/>
      <c r="F160" s="13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3"/>
      <c r="B161" s="13"/>
      <c r="C161" s="76"/>
      <c r="D161" s="76"/>
      <c r="E161" s="1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3"/>
      <c r="B162" s="13"/>
      <c r="C162" s="76"/>
      <c r="D162" s="76"/>
      <c r="E162" s="1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3"/>
      <c r="B163" s="13"/>
      <c r="C163" s="76"/>
      <c r="D163" s="76"/>
      <c r="E163" s="1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3"/>
      <c r="B164" s="13"/>
      <c r="C164" s="76"/>
      <c r="D164" s="76"/>
      <c r="E164" s="1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3"/>
      <c r="B165" s="13"/>
      <c r="C165" s="76"/>
      <c r="D165" s="76"/>
      <c r="E165" s="13"/>
      <c r="F165" s="13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3"/>
      <c r="B166" s="13"/>
      <c r="C166" s="76"/>
      <c r="D166" s="76"/>
      <c r="E166" s="1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3"/>
      <c r="B167" s="13"/>
      <c r="C167" s="76"/>
      <c r="D167" s="76"/>
      <c r="E167" s="13"/>
      <c r="F167" s="13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3"/>
      <c r="B168" s="13"/>
      <c r="C168" s="76"/>
      <c r="D168" s="76"/>
      <c r="E168" s="1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3"/>
      <c r="B169" s="13"/>
      <c r="C169" s="76"/>
      <c r="D169" s="76"/>
      <c r="E169" s="1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3"/>
      <c r="B170" s="13"/>
      <c r="C170" s="76"/>
      <c r="D170" s="76"/>
      <c r="E170" s="13"/>
      <c r="F170" s="13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3"/>
      <c r="B171" s="13"/>
      <c r="C171" s="76"/>
      <c r="D171" s="76"/>
      <c r="E171" s="1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3"/>
      <c r="B172" s="13"/>
      <c r="C172" s="76"/>
      <c r="D172" s="76"/>
      <c r="E172" s="13"/>
      <c r="F172" s="13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3"/>
      <c r="B173" s="13"/>
      <c r="C173" s="76"/>
      <c r="D173" s="76"/>
      <c r="E173" s="13"/>
      <c r="F173" s="13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3"/>
      <c r="B174" s="13"/>
      <c r="C174" s="13"/>
      <c r="D174" s="13"/>
      <c r="E174" s="1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3"/>
      <c r="B175" s="13"/>
      <c r="C175" s="13"/>
      <c r="D175" s="13"/>
      <c r="E175" s="13"/>
      <c r="F175" s="13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3"/>
      <c r="B176" s="13"/>
      <c r="C176" s="13"/>
      <c r="D176" s="13"/>
      <c r="E176" s="13"/>
      <c r="F176" s="13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3"/>
      <c r="B177" s="13"/>
      <c r="C177" s="13"/>
      <c r="D177" s="13"/>
      <c r="E177" s="13"/>
      <c r="F177" s="13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3"/>
      <c r="B178" s="13"/>
      <c r="C178" s="13"/>
      <c r="D178" s="13"/>
      <c r="E178" s="13"/>
      <c r="F178" s="13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3"/>
      <c r="B179" s="13"/>
      <c r="C179" s="13"/>
      <c r="D179" s="13"/>
      <c r="E179" s="13"/>
      <c r="F179" s="13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3"/>
      <c r="B180" s="13"/>
      <c r="C180" s="13"/>
      <c r="D180" s="13"/>
      <c r="E180" s="13"/>
      <c r="F180" s="13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3"/>
      <c r="B181" s="13"/>
      <c r="C181" s="13"/>
      <c r="D181" s="13"/>
      <c r="E181" s="13"/>
      <c r="F181" s="13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3"/>
      <c r="B182" s="13"/>
      <c r="C182" s="13"/>
      <c r="D182" s="13"/>
      <c r="E182" s="13"/>
      <c r="F182" s="13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3"/>
      <c r="B183" s="13"/>
      <c r="C183" s="76"/>
      <c r="D183" s="76"/>
      <c r="E183" s="13"/>
      <c r="F183" s="13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3"/>
      <c r="B184" s="13"/>
      <c r="C184" s="76"/>
      <c r="D184" s="76"/>
      <c r="E184" s="13"/>
      <c r="F184" s="13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3"/>
      <c r="B185" s="13"/>
      <c r="C185" s="76"/>
      <c r="D185" s="76"/>
      <c r="E185" s="13"/>
      <c r="F185" s="13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3"/>
      <c r="B186" s="13"/>
      <c r="C186" s="76"/>
      <c r="D186" s="76"/>
      <c r="E186" s="13"/>
      <c r="F186" s="13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3"/>
      <c r="B187" s="13"/>
      <c r="C187" s="76"/>
      <c r="D187" s="76"/>
      <c r="E187" s="13"/>
      <c r="F187" s="13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3"/>
      <c r="B188" s="13"/>
      <c r="C188" s="76"/>
      <c r="D188" s="76"/>
      <c r="E188" s="13"/>
      <c r="F188" s="13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3"/>
      <c r="B189" s="13"/>
      <c r="C189" s="76"/>
      <c r="D189" s="76"/>
      <c r="E189" s="1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3"/>
      <c r="B190" s="13"/>
      <c r="C190" s="76"/>
      <c r="D190" s="76"/>
      <c r="E190" s="1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3"/>
      <c r="B191" s="13"/>
      <c r="C191" s="76"/>
      <c r="D191" s="76"/>
      <c r="E191" s="13"/>
      <c r="F191" s="13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3"/>
      <c r="B192" s="13"/>
      <c r="C192" s="76"/>
      <c r="D192" s="76"/>
      <c r="E192" s="13"/>
      <c r="F192" s="13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3"/>
      <c r="B193" s="13"/>
      <c r="C193" s="76"/>
      <c r="D193" s="76"/>
      <c r="E193" s="1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3"/>
      <c r="B194" s="13"/>
      <c r="C194" s="76"/>
      <c r="D194" s="76"/>
      <c r="E194" s="1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3"/>
      <c r="B195" s="13"/>
      <c r="C195" s="76"/>
      <c r="D195" s="76"/>
      <c r="E195" s="13"/>
      <c r="F195" s="13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3"/>
      <c r="B196" s="13"/>
      <c r="C196" s="76"/>
      <c r="D196" s="76"/>
      <c r="E196" s="13"/>
      <c r="F196" s="13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3"/>
      <c r="B197" s="13"/>
      <c r="C197" s="76"/>
      <c r="D197" s="76"/>
      <c r="E197" s="1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3"/>
      <c r="B198" s="13"/>
      <c r="C198" s="13"/>
      <c r="D198" s="13"/>
      <c r="E198" s="1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3"/>
      <c r="B199" s="13"/>
      <c r="C199" s="13"/>
      <c r="D199" s="13"/>
      <c r="E199" s="1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3"/>
      <c r="B200" s="13"/>
      <c r="C200" s="13"/>
      <c r="D200" s="13"/>
      <c r="E200" s="13"/>
      <c r="F200" s="13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3"/>
      <c r="B201" s="13"/>
      <c r="C201" s="13"/>
      <c r="D201" s="13"/>
      <c r="E201" s="1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3"/>
      <c r="B202" s="13"/>
      <c r="C202" s="13"/>
      <c r="D202" s="13"/>
      <c r="E202" s="13"/>
      <c r="F202" s="13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3"/>
      <c r="B203" s="13"/>
      <c r="C203" s="13"/>
      <c r="D203" s="13"/>
      <c r="E203" s="1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3"/>
      <c r="B204" s="13"/>
      <c r="C204" s="13"/>
      <c r="D204" s="13"/>
      <c r="E204" s="13"/>
      <c r="F204" s="13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3"/>
      <c r="B205" s="13"/>
      <c r="C205" s="13"/>
      <c r="D205" s="13"/>
      <c r="E205" s="1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77"/>
      <c r="D1000" s="77"/>
      <c r="E1000" s="14"/>
      <c r="F1000" s="14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>
      <c r="A1001" s="78"/>
      <c r="B1001" s="78"/>
      <c r="C1001" s="77"/>
      <c r="D1001" s="77"/>
      <c r="E1001" s="77"/>
      <c r="F1001" s="77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  <row r="1002">
      <c r="A1002" s="78"/>
      <c r="B1002" s="78"/>
      <c r="C1002" s="77"/>
      <c r="D1002" s="77"/>
      <c r="E1002" s="77"/>
      <c r="F1002" s="77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</row>
    <row r="1003">
      <c r="A1003" s="78"/>
      <c r="B1003" s="78"/>
      <c r="C1003" s="77"/>
      <c r="D1003" s="77"/>
      <c r="E1003" s="77"/>
      <c r="F1003" s="77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</row>
    <row r="1004">
      <c r="A1004" s="78"/>
      <c r="B1004" s="78"/>
      <c r="C1004" s="77"/>
      <c r="D1004" s="77"/>
      <c r="E1004" s="77"/>
      <c r="F1004" s="77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93</v>
      </c>
      <c r="B1" s="79" t="s">
        <v>96</v>
      </c>
      <c r="C1" s="79" t="s">
        <v>27</v>
      </c>
      <c r="D1" s="79" t="s">
        <v>121</v>
      </c>
      <c r="E1" s="79" t="s">
        <v>251</v>
      </c>
      <c r="F1" s="79" t="s">
        <v>252</v>
      </c>
      <c r="G1" s="79" t="s">
        <v>37</v>
      </c>
      <c r="H1" s="79" t="s">
        <v>253</v>
      </c>
      <c r="I1" s="79" t="s">
        <v>254</v>
      </c>
    </row>
    <row r="2">
      <c r="A2" s="64">
        <v>3976.0</v>
      </c>
      <c r="B2" s="64" t="s">
        <v>202</v>
      </c>
      <c r="C2" s="70" t="s">
        <v>26</v>
      </c>
      <c r="D2" s="64">
        <v>0.211</v>
      </c>
      <c r="E2" s="64">
        <v>1.0</v>
      </c>
      <c r="F2" s="64">
        <v>4.0</v>
      </c>
      <c r="G2" s="64">
        <v>0.0</v>
      </c>
      <c r="H2" s="64">
        <v>2.0</v>
      </c>
      <c r="I2" s="64">
        <v>0.549</v>
      </c>
    </row>
    <row r="3">
      <c r="A3" s="64">
        <v>7130.0</v>
      </c>
      <c r="B3" s="64" t="s">
        <v>73</v>
      </c>
      <c r="C3" s="70" t="s">
        <v>26</v>
      </c>
      <c r="D3" s="64">
        <v>0.125</v>
      </c>
      <c r="E3" s="64">
        <v>0.0</v>
      </c>
      <c r="F3" s="64">
        <v>1.0</v>
      </c>
      <c r="G3" s="64">
        <v>0.0</v>
      </c>
      <c r="H3" s="64">
        <v>0.0</v>
      </c>
      <c r="I3" s="64">
        <v>0.25</v>
      </c>
    </row>
    <row r="4">
      <c r="A4" s="64">
        <v>10610.0</v>
      </c>
      <c r="B4" s="64" t="s">
        <v>134</v>
      </c>
      <c r="C4" s="70" t="s">
        <v>26</v>
      </c>
      <c r="D4" s="64">
        <v>0.6</v>
      </c>
      <c r="E4" s="64">
        <v>2.0</v>
      </c>
      <c r="F4" s="64">
        <v>3.0</v>
      </c>
      <c r="G4" s="64">
        <v>0.0</v>
      </c>
      <c r="H4" s="64">
        <v>3.0</v>
      </c>
      <c r="I4" s="64">
        <v>1.425</v>
      </c>
    </row>
    <row r="5">
      <c r="A5" s="64">
        <v>10640.0</v>
      </c>
      <c r="B5" s="64" t="s">
        <v>137</v>
      </c>
      <c r="C5" s="70" t="s">
        <v>26</v>
      </c>
      <c r="D5" s="64">
        <v>0.0</v>
      </c>
      <c r="E5" s="64">
        <v>0.0</v>
      </c>
      <c r="F5" s="64">
        <v>0.0</v>
      </c>
      <c r="G5" s="64">
        <v>0.0</v>
      </c>
      <c r="H5" s="64">
        <v>0.0</v>
      </c>
      <c r="I5" s="64">
        <v>0.0</v>
      </c>
    </row>
    <row r="6">
      <c r="A6" s="64">
        <v>10241.0</v>
      </c>
      <c r="B6" s="64" t="s">
        <v>139</v>
      </c>
      <c r="C6" s="70" t="s">
        <v>26</v>
      </c>
      <c r="D6" s="64">
        <v>0.0</v>
      </c>
      <c r="E6" s="64">
        <v>0.0</v>
      </c>
      <c r="F6" s="64">
        <v>0.0</v>
      </c>
      <c r="G6" s="64">
        <v>0.0</v>
      </c>
      <c r="H6" s="64">
        <v>0.0</v>
      </c>
      <c r="I6" s="64">
        <v>0.143</v>
      </c>
    </row>
    <row r="7">
      <c r="A7" s="64">
        <v>9693.0</v>
      </c>
      <c r="B7" s="64" t="s">
        <v>144</v>
      </c>
      <c r="C7" s="70" t="s">
        <v>26</v>
      </c>
      <c r="D7" s="64">
        <v>0.333</v>
      </c>
      <c r="E7" s="64">
        <v>2.0</v>
      </c>
      <c r="F7" s="64">
        <v>7.0</v>
      </c>
      <c r="G7" s="64">
        <v>0.0</v>
      </c>
      <c r="H7" s="64">
        <v>4.0</v>
      </c>
      <c r="I7" s="64">
        <v>0.708</v>
      </c>
    </row>
    <row r="8">
      <c r="A8" s="64">
        <v>10081.0</v>
      </c>
      <c r="B8" s="64" t="s">
        <v>147</v>
      </c>
      <c r="C8" s="70" t="s">
        <v>26</v>
      </c>
      <c r="D8" s="64">
        <v>0.167</v>
      </c>
      <c r="E8" s="64">
        <v>1.0</v>
      </c>
      <c r="F8" s="64">
        <v>1.0</v>
      </c>
      <c r="G8" s="64">
        <v>0.0</v>
      </c>
      <c r="H8" s="64">
        <v>0.0</v>
      </c>
      <c r="I8" s="64">
        <v>0.333</v>
      </c>
    </row>
    <row r="9">
      <c r="A9" s="64">
        <v>9337.0</v>
      </c>
      <c r="B9" s="64" t="s">
        <v>88</v>
      </c>
      <c r="C9" s="70" t="s">
        <v>26</v>
      </c>
      <c r="D9" s="64">
        <v>0.25</v>
      </c>
      <c r="E9" s="64">
        <v>2.0</v>
      </c>
      <c r="F9" s="64">
        <v>6.0</v>
      </c>
      <c r="G9" s="64">
        <v>2.0</v>
      </c>
      <c r="H9" s="64">
        <v>4.0</v>
      </c>
      <c r="I9" s="64">
        <v>0.822</v>
      </c>
    </row>
    <row r="10">
      <c r="A10" s="64">
        <v>9524.0</v>
      </c>
      <c r="B10" s="64" t="s">
        <v>83</v>
      </c>
      <c r="C10" s="70" t="s">
        <v>26</v>
      </c>
      <c r="D10" s="64">
        <v>0.313</v>
      </c>
      <c r="E10" s="64">
        <v>3.0</v>
      </c>
      <c r="F10" s="64">
        <v>5.0</v>
      </c>
      <c r="G10" s="64">
        <v>0.0</v>
      </c>
      <c r="H10" s="64">
        <v>2.0</v>
      </c>
      <c r="I10" s="64">
        <v>0.708</v>
      </c>
    </row>
    <row r="11">
      <c r="A11" s="64">
        <v>10865.0</v>
      </c>
      <c r="B11" s="64" t="s">
        <v>154</v>
      </c>
      <c r="C11" s="70" t="s">
        <v>26</v>
      </c>
      <c r="D11" s="64">
        <v>0.333</v>
      </c>
      <c r="E11" s="64">
        <v>1.0</v>
      </c>
      <c r="F11" s="64">
        <v>1.0</v>
      </c>
      <c r="G11" s="64">
        <v>0.0</v>
      </c>
      <c r="H11" s="64">
        <v>0.0</v>
      </c>
      <c r="I11" s="64">
        <v>0.667</v>
      </c>
    </row>
    <row r="12">
      <c r="A12" s="64">
        <v>10017.0</v>
      </c>
      <c r="B12" s="64" t="s">
        <v>69</v>
      </c>
      <c r="C12" s="70" t="s">
        <v>26</v>
      </c>
      <c r="D12" s="64">
        <v>0.308</v>
      </c>
      <c r="E12" s="64">
        <v>5.0</v>
      </c>
      <c r="F12" s="64">
        <v>8.0</v>
      </c>
      <c r="G12" s="64">
        <v>1.0</v>
      </c>
      <c r="H12" s="64">
        <v>5.0</v>
      </c>
      <c r="I12" s="64">
        <v>0.756</v>
      </c>
    </row>
    <row r="13">
      <c r="A13" s="64">
        <v>10639.0</v>
      </c>
      <c r="B13" s="64" t="s">
        <v>158</v>
      </c>
      <c r="C13" s="70" t="s">
        <v>26</v>
      </c>
      <c r="D13" s="64">
        <v>0.0</v>
      </c>
      <c r="E13" s="64">
        <v>1.0</v>
      </c>
      <c r="F13" s="64">
        <v>0.0</v>
      </c>
      <c r="G13" s="64">
        <v>0.0</v>
      </c>
      <c r="H13" s="64">
        <v>0.0</v>
      </c>
      <c r="I13" s="64">
        <v>0.0</v>
      </c>
    </row>
    <row r="14">
      <c r="A14" s="64">
        <v>10661.0</v>
      </c>
      <c r="B14" s="64" t="s">
        <v>86</v>
      </c>
      <c r="C14" s="70" t="s">
        <v>26</v>
      </c>
      <c r="D14" s="64">
        <v>0.241</v>
      </c>
      <c r="E14" s="64">
        <v>4.0</v>
      </c>
      <c r="F14" s="64">
        <v>7.0</v>
      </c>
      <c r="G14" s="64">
        <v>0.0</v>
      </c>
      <c r="H14" s="64">
        <v>0.0</v>
      </c>
      <c r="I14" s="64">
        <v>0.623</v>
      </c>
    </row>
    <row r="15">
      <c r="A15" s="64">
        <v>9386.0</v>
      </c>
      <c r="B15" s="64" t="s">
        <v>63</v>
      </c>
      <c r="C15" s="70" t="s">
        <v>26</v>
      </c>
      <c r="D15" s="64">
        <v>0.36</v>
      </c>
      <c r="E15" s="64">
        <v>4.0</v>
      </c>
      <c r="F15" s="64">
        <v>9.0</v>
      </c>
      <c r="G15" s="64">
        <v>0.0</v>
      </c>
      <c r="H15" s="64">
        <v>5.0</v>
      </c>
      <c r="I15" s="64">
        <v>0.844</v>
      </c>
    </row>
    <row r="16">
      <c r="A16" s="64">
        <v>10686.0</v>
      </c>
      <c r="B16" s="64" t="s">
        <v>164</v>
      </c>
      <c r="C16" s="70" t="s">
        <v>26</v>
      </c>
      <c r="D16" s="64">
        <v>0.208</v>
      </c>
      <c r="E16" s="64">
        <v>6.0</v>
      </c>
      <c r="F16" s="64">
        <v>5.0</v>
      </c>
      <c r="G16" s="64">
        <v>1.0</v>
      </c>
      <c r="H16" s="64">
        <v>2.0</v>
      </c>
      <c r="I16" s="64">
        <v>0.655</v>
      </c>
    </row>
    <row r="17">
      <c r="A17" s="64">
        <v>3264.0</v>
      </c>
      <c r="B17" s="64" t="s">
        <v>80</v>
      </c>
      <c r="C17" s="70" t="s">
        <v>26</v>
      </c>
      <c r="D17" s="64">
        <v>0.278</v>
      </c>
      <c r="E17" s="64">
        <v>4.0</v>
      </c>
      <c r="F17" s="64">
        <v>5.0</v>
      </c>
      <c r="G17" s="64">
        <v>2.0</v>
      </c>
      <c r="H17" s="64">
        <v>6.0</v>
      </c>
      <c r="I17" s="64">
        <v>1.0</v>
      </c>
    </row>
    <row r="18">
      <c r="A18" s="64">
        <v>10490.0</v>
      </c>
      <c r="B18" s="64" t="s">
        <v>66</v>
      </c>
      <c r="C18" s="70" t="s">
        <v>26</v>
      </c>
      <c r="D18" s="64">
        <v>0.385</v>
      </c>
      <c r="E18" s="64">
        <v>3.0</v>
      </c>
      <c r="F18" s="64">
        <v>5.0</v>
      </c>
      <c r="G18" s="64">
        <v>0.0</v>
      </c>
      <c r="H18" s="64">
        <v>1.0</v>
      </c>
      <c r="I18" s="64">
        <v>0.813</v>
      </c>
    </row>
    <row r="19">
      <c r="A19" s="75">
        <v>10699.0</v>
      </c>
      <c r="B19" s="75" t="s">
        <v>91</v>
      </c>
      <c r="C19" s="70" t="s">
        <v>26</v>
      </c>
      <c r="D19" s="75">
        <v>0.0</v>
      </c>
      <c r="E19" s="75">
        <v>0.0</v>
      </c>
      <c r="F19" s="75">
        <v>0.0</v>
      </c>
      <c r="G19" s="75">
        <v>0.0</v>
      </c>
      <c r="H19" s="75">
        <v>0.0</v>
      </c>
      <c r="I19" s="64">
        <v>0.0</v>
      </c>
    </row>
  </sheetData>
  <drawing r:id="rId1"/>
</worksheet>
</file>